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Caza_Pesca\CAZA\CENSOS\Jabalí\"/>
    </mc:Choice>
  </mc:AlternateContent>
  <bookViews>
    <workbookView xWindow="15045" yWindow="1635" windowWidth="38400" windowHeight="19965"/>
  </bookViews>
  <sheets>
    <sheet name="Hoja1" sheetId="1" r:id="rId1"/>
    <sheet name="Hoja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hQt+yef+ygncoYtua3HEj6UTCJig=="/>
    </ext>
  </extLst>
</workbook>
</file>

<file path=xl/calcChain.xml><?xml version="1.0" encoding="utf-8"?>
<calcChain xmlns="http://schemas.openxmlformats.org/spreadsheetml/2006/main">
  <c r="D198" i="1" l="1"/>
  <c r="O198" i="1"/>
  <c r="K198" i="1"/>
  <c r="K200" i="1" s="1"/>
  <c r="D190" i="1" l="1"/>
  <c r="K204" i="1" l="1"/>
  <c r="D182" i="1"/>
  <c r="D173" i="1" l="1"/>
  <c r="L173" i="1" s="1"/>
  <c r="D166" i="1" l="1"/>
  <c r="L166" i="1" s="1"/>
  <c r="N166" i="1" l="1"/>
  <c r="D155" i="1"/>
  <c r="L155" i="1" l="1"/>
  <c r="N155" i="1"/>
  <c r="D146" i="1" l="1"/>
  <c r="N146" i="1" s="1"/>
  <c r="L146" i="1" l="1"/>
  <c r="D138" i="1" l="1"/>
  <c r="N138" i="1" s="1"/>
  <c r="D131" i="1"/>
  <c r="N131" i="1" s="1"/>
  <c r="D107" i="1"/>
  <c r="N107" i="1" s="1"/>
  <c r="L107" i="1" l="1"/>
  <c r="L131" i="1"/>
  <c r="L138" i="1"/>
  <c r="D112" i="1"/>
  <c r="D122" i="1"/>
  <c r="N112" i="1" l="1"/>
  <c r="L112" i="1"/>
  <c r="N122" i="1"/>
  <c r="L122" i="1"/>
  <c r="D97" i="1"/>
  <c r="N97" i="1" l="1"/>
  <c r="L97" i="1"/>
  <c r="I87" i="1"/>
  <c r="D87" i="1"/>
  <c r="N87" i="1" s="1"/>
  <c r="F87" i="1"/>
  <c r="L87" i="1" l="1"/>
  <c r="D73" i="1"/>
  <c r="L73" i="1" l="1"/>
  <c r="N73" i="1"/>
  <c r="I73" i="1"/>
  <c r="F73" i="1"/>
  <c r="I59" i="1" l="1"/>
  <c r="F59" i="1"/>
  <c r="D59" i="1" l="1"/>
  <c r="D45" i="1"/>
  <c r="L59" i="1" l="1"/>
  <c r="N59" i="1"/>
  <c r="L45" i="1"/>
  <c r="N45" i="1"/>
  <c r="F45" i="1"/>
  <c r="F36" i="1"/>
  <c r="F21" i="1"/>
  <c r="F12" i="1"/>
  <c r="I45" i="1" l="1"/>
  <c r="I36" i="1"/>
  <c r="D36" i="1"/>
  <c r="N36" i="1" s="1"/>
  <c r="I21" i="1"/>
  <c r="D21" i="1"/>
  <c r="N21" i="1" s="1"/>
  <c r="I12" i="1"/>
  <c r="D12" i="1"/>
  <c r="D200" i="1" s="1"/>
  <c r="N12" i="1" l="1"/>
  <c r="E201" i="1"/>
  <c r="L12" i="1"/>
  <c r="H21" i="1"/>
  <c r="L21" i="1"/>
  <c r="H36" i="1"/>
  <c r="L36" i="1"/>
  <c r="H12" i="1"/>
  <c r="L200" i="1" l="1"/>
  <c r="L201" i="1" s="1"/>
  <c r="L204" i="1"/>
  <c r="L205" i="1" s="1"/>
</calcChain>
</file>

<file path=xl/sharedStrings.xml><?xml version="1.0" encoding="utf-8"?>
<sst xmlns="http://schemas.openxmlformats.org/spreadsheetml/2006/main" count="438" uniqueCount="181">
  <si>
    <t>TRACK DE JABALÍES</t>
  </si>
  <si>
    <t>LUGAR</t>
  </si>
  <si>
    <t>FECHA</t>
  </si>
  <si>
    <t>DISTANCIA shp reducida</t>
  </si>
  <si>
    <t>HORA</t>
  </si>
  <si>
    <t>DURACIÓN CONSOLA</t>
  </si>
  <si>
    <t>IKA jabalí</t>
  </si>
  <si>
    <t>DISTANCIA CONSOLA geométrica</t>
  </si>
  <si>
    <t>Vuelos</t>
  </si>
  <si>
    <t>Total jabalíes</t>
  </si>
  <si>
    <t>Sierra Salinas</t>
  </si>
  <si>
    <t>1 liebre</t>
  </si>
  <si>
    <t>20 jabalíes</t>
  </si>
  <si>
    <t>1 jabalí</t>
  </si>
  <si>
    <t>2 conejos</t>
  </si>
  <si>
    <t>1 zorro y 1 conejo</t>
  </si>
  <si>
    <t>2 jabali</t>
  </si>
  <si>
    <t>Sierra Salinas total</t>
  </si>
  <si>
    <t>2 zorros</t>
  </si>
  <si>
    <t>La Bermeja</t>
  </si>
  <si>
    <t>15 jabalíes</t>
  </si>
  <si>
    <t>zorro y conejo</t>
  </si>
  <si>
    <t>Los Turpines</t>
  </si>
  <si>
    <t>zorro</t>
  </si>
  <si>
    <t>conejos</t>
  </si>
  <si>
    <t>Rambla del Arco Cañada Lisón</t>
  </si>
  <si>
    <t>Agua Amarga</t>
  </si>
  <si>
    <t>7 jabalíes</t>
  </si>
  <si>
    <t>El Maladro</t>
  </si>
  <si>
    <t>Salto la Novia</t>
  </si>
  <si>
    <t>SOLO HAY 5 FICHEROS DEL 14/10/200 EN CONSOLA</t>
  </si>
  <si>
    <t>Ojós-Ricote-Archena total</t>
  </si>
  <si>
    <t>Calblanque</t>
  </si>
  <si>
    <t>1º</t>
  </si>
  <si>
    <t>2º</t>
  </si>
  <si>
    <t>3º</t>
  </si>
  <si>
    <t>3 conejos</t>
  </si>
  <si>
    <t>4º</t>
  </si>
  <si>
    <t>6 +9+5+1 jabalies</t>
  </si>
  <si>
    <t>5º</t>
  </si>
  <si>
    <t>3 jabalíes</t>
  </si>
  <si>
    <t>6º</t>
  </si>
  <si>
    <t>3+5+10+6 jabalíes</t>
  </si>
  <si>
    <t>7º</t>
  </si>
  <si>
    <t>8º</t>
  </si>
  <si>
    <t>9º</t>
  </si>
  <si>
    <t>10+2 jabalíes y 2 zorros</t>
  </si>
  <si>
    <t>10º</t>
  </si>
  <si>
    <t>Total</t>
  </si>
  <si>
    <t>densidad</t>
  </si>
  <si>
    <t>Calblanque total</t>
  </si>
  <si>
    <t>Escombreras</t>
  </si>
  <si>
    <t>Escombreras total</t>
  </si>
  <si>
    <t>6 jabalíes y 2 zorros</t>
  </si>
  <si>
    <t>4 jabalíes, 2 zorros, 11 jabalíes, 3 conejos y 2 zorros</t>
  </si>
  <si>
    <t>4 jabalíes, 1 liebre, 5 jabalíes y 3 conejos</t>
  </si>
  <si>
    <t>6 jabalíes y 1 conejo</t>
  </si>
  <si>
    <t>2 zorros y 2 conejos</t>
  </si>
  <si>
    <t>8 jabalíes</t>
  </si>
  <si>
    <t>Superficie</t>
  </si>
  <si>
    <t>mc</t>
  </si>
  <si>
    <t>jabalies/100 ha</t>
  </si>
  <si>
    <t>Ojos</t>
  </si>
  <si>
    <t>11º</t>
  </si>
  <si>
    <t>12º</t>
  </si>
  <si>
    <t>los mismos</t>
  </si>
  <si>
    <t>10 jabalíes</t>
  </si>
  <si>
    <t>los mismos y 1 ciervo</t>
  </si>
  <si>
    <t>Ojos total</t>
  </si>
  <si>
    <t>La Muela</t>
  </si>
  <si>
    <t>prueba iluminación</t>
  </si>
  <si>
    <t>2 jabalíes</t>
  </si>
  <si>
    <t>3 jabalíes, 4 jabalíes, 3 jabalíes</t>
  </si>
  <si>
    <t>1 zorro, 5 jab y 7 jabalíes</t>
  </si>
  <si>
    <t>1 jab y 1 zorro</t>
  </si>
  <si>
    <t>1 zorro y 3 jabalíes</t>
  </si>
  <si>
    <t>3 zorros y 2 jabalíes</t>
  </si>
  <si>
    <t>1 jab, 1 zorro, 1 jab, 2 cazadores con 1 jab, 5 jab, 2 jab y 1 jabalí</t>
  </si>
  <si>
    <t>Muchas conejos toda la noche</t>
  </si>
  <si>
    <t>ha</t>
  </si>
  <si>
    <t>La Muela total</t>
  </si>
  <si>
    <t>m anchura media</t>
  </si>
  <si>
    <t>zorros</t>
  </si>
  <si>
    <t>Cieza</t>
  </si>
  <si>
    <t>Cieza total</t>
  </si>
  <si>
    <t>Muchos conejos en todos</t>
  </si>
  <si>
    <t>3 jabalíes y 1 zorro</t>
  </si>
  <si>
    <t>7 jab 3 jab y 7 jab</t>
  </si>
  <si>
    <t>2 jab</t>
  </si>
  <si>
    <t>12 ciervos, 14 jab y 2 ciervos</t>
  </si>
  <si>
    <t>6 jab y 5 ciervos</t>
  </si>
  <si>
    <t>2 ciervos</t>
  </si>
  <si>
    <t>1 jab y 5 jab</t>
  </si>
  <si>
    <t>Total zorros</t>
  </si>
  <si>
    <t>Total ciervos</t>
  </si>
  <si>
    <t>nada</t>
  </si>
  <si>
    <t>Abanilla</t>
  </si>
  <si>
    <t>4 jab</t>
  </si>
  <si>
    <t>6 jab</t>
  </si>
  <si>
    <t>1 zorro y 2 conej</t>
  </si>
  <si>
    <t>3 muflones (1 macho y 2 hembras)</t>
  </si>
  <si>
    <t>3 jab y 16 conej</t>
  </si>
  <si>
    <t>Abanilla total</t>
  </si>
  <si>
    <t>Total muflones</t>
  </si>
  <si>
    <t>Nº</t>
  </si>
  <si>
    <t>Blanca</t>
  </si>
  <si>
    <t>14 jab y 1 jab</t>
  </si>
  <si>
    <t>7 jab</t>
  </si>
  <si>
    <t>Blanca.Navela</t>
  </si>
  <si>
    <t>2+1+3+5 jab y 1 zorro. Cientos conejos</t>
  </si>
  <si>
    <t>5+4+4+4 y 1 zorro</t>
  </si>
  <si>
    <t>Total Cieza (suspendido por lluvia)</t>
  </si>
  <si>
    <t>6 jab. Cientos conejos</t>
  </si>
  <si>
    <t>Mazarrón</t>
  </si>
  <si>
    <t>1 zorro</t>
  </si>
  <si>
    <t>3 jab</t>
  </si>
  <si>
    <t>20 jab</t>
  </si>
  <si>
    <t>1 jab</t>
  </si>
  <si>
    <t>muchos conejos, 3 jab y 15 jab</t>
  </si>
  <si>
    <t>2 jab y 2 zorros</t>
  </si>
  <si>
    <t>1 zorro y 9 jab</t>
  </si>
  <si>
    <t>1 zorro y 1 jab</t>
  </si>
  <si>
    <t>1 jab y 2 jab</t>
  </si>
  <si>
    <t>Mazarrón 2º vuelo</t>
  </si>
  <si>
    <t>Mazarrón 1º vuelo</t>
  </si>
  <si>
    <t>Mazarrón 3</t>
  </si>
  <si>
    <t>Mazarrón 4</t>
  </si>
  <si>
    <t>Mazarrón 5</t>
  </si>
  <si>
    <t>Mazarrón 6</t>
  </si>
  <si>
    <t>Mazarrón 7</t>
  </si>
  <si>
    <t>Mazarrón 8</t>
  </si>
  <si>
    <t>1 jab y 10 jab</t>
  </si>
  <si>
    <t>9 jab 1 zorro y 1 tejon camino</t>
  </si>
  <si>
    <t>1 zorr</t>
  </si>
  <si>
    <t>Abarán</t>
  </si>
  <si>
    <t>Total Pila Blanca Abarán</t>
  </si>
  <si>
    <t>Blanca vuelo 3</t>
  </si>
  <si>
    <t>Puerto Lumbreras (Cabezo Jara)</t>
  </si>
  <si>
    <t>Lorca (Torrecilla)</t>
  </si>
  <si>
    <t>Puerto Lumbreras Lorca (Cabezo Jara-Torrecilla)</t>
  </si>
  <si>
    <t>9 jab, 2 zorros, 2 zorros, 7 jab</t>
  </si>
  <si>
    <t>3 jab, 1 zorro, 3 jab, muchos conejos</t>
  </si>
  <si>
    <t>8 jab y 1 zorro</t>
  </si>
  <si>
    <t>3 jab, 1 zorro y 1 zorro</t>
  </si>
  <si>
    <t>3 jab, 9 jab, y 6 jab</t>
  </si>
  <si>
    <t>Calblanque 5v</t>
  </si>
  <si>
    <t>Calblanque 6v</t>
  </si>
  <si>
    <t>Densidad zorro</t>
  </si>
  <si>
    <t>zorros/1000 ha</t>
  </si>
  <si>
    <t>6 jab 11 jab 5 jab</t>
  </si>
  <si>
    <t>1 zorro y 13 jab</t>
  </si>
  <si>
    <t>5 jab y 2 jab</t>
  </si>
  <si>
    <t>1 zorro y 3 jab</t>
  </si>
  <si>
    <t>2 zorros y 1 zorro</t>
  </si>
  <si>
    <t>Jumilla</t>
  </si>
  <si>
    <t>6 jab 1 zorro 1 zorro 1 zorro</t>
  </si>
  <si>
    <t>12 jab 2 zorros 2 zorros 1 zorro</t>
  </si>
  <si>
    <t>1 zorro 7 jab 1 jab 1 zorro</t>
  </si>
  <si>
    <t>2 ciervas, 5 ciervas, 1 zorro</t>
  </si>
  <si>
    <t>1 zorro, 2 zorros 19 jabalíes</t>
  </si>
  <si>
    <t>2 zorros 1 zorro 16 jabalíes</t>
  </si>
  <si>
    <t>Lopoyo</t>
  </si>
  <si>
    <t>Habían visto 2 en Carmolí</t>
  </si>
  <si>
    <t>1 jab y 4 jab</t>
  </si>
  <si>
    <t>6 jab, 8 jab, 7 jab, 1 jab y 10 jab</t>
  </si>
  <si>
    <t>Lopoyo-Calblanque</t>
  </si>
  <si>
    <t>Mula</t>
  </si>
  <si>
    <t>muchos conejos</t>
  </si>
  <si>
    <t>7 jab, 1 zorro, 6 jab, 1 cierva, 2 ciervas y 2 jab</t>
  </si>
  <si>
    <t>2 ciervas y 1 cierva</t>
  </si>
  <si>
    <t>2 jab y 1 jab</t>
  </si>
  <si>
    <t>3 jab y 2 ciervas</t>
  </si>
  <si>
    <t>Lorca</t>
  </si>
  <si>
    <t>5 jab</t>
  </si>
  <si>
    <t>Bullas</t>
  </si>
  <si>
    <t>100 mufl, 7 jab</t>
  </si>
  <si>
    <t>12 muflones, 5 muf, 2 muf, 25 muf, 6 muf, 4 muf</t>
  </si>
  <si>
    <t>4 jab, 3 jab, 2 ciervas, 2 jab, 16 muf</t>
  </si>
  <si>
    <t>12 jab, 10 jab, 11 jab, 11 jab, 3 jab, 2 jab</t>
  </si>
  <si>
    <t>1 zorro, 3 cabras montes</t>
  </si>
  <si>
    <t>2 cabras montes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</si>
</sst>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"/>
    <numFmt numFmtId="165" formatCode="0.000"/>
    <numFmt numFmtId="166" formatCode="0.0"/>
    <numFmt numFmtId="167" formatCode="0.0000000"/>
    <numFmt numFmtId="168" formatCode="0.0000000000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64" fontId="4" fillId="0" borderId="0" xfId="0" applyNumberFormat="1" applyFont="1"/>
    <xf numFmtId="20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0" fontId="4" fillId="0" borderId="0" xfId="0" applyFont="1"/>
    <xf numFmtId="14" fontId="0" fillId="0" borderId="0" xfId="0" applyNumberFormat="1"/>
    <xf numFmtId="20" fontId="0" fillId="0" borderId="0" xfId="0" applyNumberFormat="1"/>
    <xf numFmtId="0" fontId="6" fillId="0" borderId="0" xfId="0" applyFont="1"/>
    <xf numFmtId="0" fontId="2" fillId="0" borderId="0" xfId="0" applyFont="1"/>
    <xf numFmtId="45" fontId="4" fillId="0" borderId="0" xfId="0" applyNumberFormat="1" applyFont="1"/>
    <xf numFmtId="21" fontId="7" fillId="0" borderId="0" xfId="0" applyNumberFormat="1" applyFont="1"/>
    <xf numFmtId="0" fontId="8" fillId="0" borderId="0" xfId="0" applyFont="1"/>
    <xf numFmtId="165" fontId="3" fillId="0" borderId="0" xfId="0" applyNumberFormat="1" applyFont="1"/>
    <xf numFmtId="165" fontId="0" fillId="0" borderId="0" xfId="0" applyNumberFormat="1"/>
    <xf numFmtId="20" fontId="2" fillId="0" borderId="0" xfId="0" applyNumberFormat="1" applyFont="1"/>
    <xf numFmtId="165" fontId="2" fillId="0" borderId="0" xfId="0" applyNumberFormat="1" applyFont="1"/>
    <xf numFmtId="21" fontId="6" fillId="0" borderId="0" xfId="0" applyNumberFormat="1" applyFont="1"/>
    <xf numFmtId="167" fontId="2" fillId="0" borderId="0" xfId="0" applyNumberFormat="1" applyFont="1"/>
    <xf numFmtId="168" fontId="0" fillId="0" borderId="0" xfId="0" applyNumberFormat="1"/>
    <xf numFmtId="168" fontId="2" fillId="0" borderId="0" xfId="0" applyNumberFormat="1" applyFont="1"/>
    <xf numFmtId="166" fontId="8" fillId="0" borderId="0" xfId="0" applyNumberFormat="1" applyFont="1"/>
    <xf numFmtId="46" fontId="8" fillId="0" borderId="0" xfId="0" applyNumberFormat="1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" fillId="0" borderId="0" xfId="0" applyFont="1"/>
    <xf numFmtId="2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"/>
  <sheetViews>
    <sheetView tabSelected="1" workbookViewId="0">
      <selection activeCell="B1" sqref="B1"/>
    </sheetView>
  </sheetViews>
  <sheetFormatPr baseColWidth="10" defaultColWidth="11.125" defaultRowHeight="15" customHeight="1" x14ac:dyDescent="0.25"/>
  <cols>
    <col min="1" max="1" width="5.375" customWidth="1"/>
    <col min="2" max="2" width="27.125" customWidth="1"/>
    <col min="3" max="8" width="10.5" customWidth="1"/>
    <col min="9" max="9" width="26.125" customWidth="1"/>
    <col min="10" max="10" width="6.625" customWidth="1"/>
    <col min="11" max="11" width="10" customWidth="1"/>
    <col min="12" max="16" width="10.5" customWidth="1"/>
    <col min="17" max="17" width="20.625" customWidth="1"/>
    <col min="18" max="27" width="10.5" customWidth="1"/>
  </cols>
  <sheetData>
    <row r="1" spans="1:16" ht="15.75" x14ac:dyDescent="0.25">
      <c r="C1" s="1" t="s">
        <v>0</v>
      </c>
    </row>
    <row r="2" spans="1:16" ht="15.75" x14ac:dyDescent="0.25"/>
    <row r="3" spans="1:16" ht="15.75" x14ac:dyDescent="0.25">
      <c r="A3" s="25" t="s">
        <v>104</v>
      </c>
      <c r="B3" s="26" t="s">
        <v>1</v>
      </c>
      <c r="C3" s="26" t="s">
        <v>2</v>
      </c>
      <c r="D3" s="27" t="s">
        <v>3</v>
      </c>
      <c r="E3" s="26" t="s">
        <v>4</v>
      </c>
      <c r="F3" s="27" t="s">
        <v>5</v>
      </c>
      <c r="G3" s="25"/>
      <c r="H3" s="26" t="s">
        <v>6</v>
      </c>
      <c r="I3" s="27" t="s">
        <v>7</v>
      </c>
      <c r="J3" s="26" t="s">
        <v>8</v>
      </c>
      <c r="K3" s="25" t="s">
        <v>9</v>
      </c>
      <c r="L3" s="25"/>
      <c r="M3" s="25" t="s">
        <v>93</v>
      </c>
      <c r="N3" s="25" t="s">
        <v>147</v>
      </c>
      <c r="O3" s="25" t="s">
        <v>94</v>
      </c>
      <c r="P3" s="25" t="s">
        <v>103</v>
      </c>
    </row>
    <row r="4" spans="1:16" ht="15.75" x14ac:dyDescent="0.25">
      <c r="B4" s="1" t="s">
        <v>10</v>
      </c>
      <c r="C4" s="2">
        <v>44839</v>
      </c>
      <c r="D4" s="1">
        <v>1700</v>
      </c>
      <c r="E4" s="3">
        <v>0.86736111111111114</v>
      </c>
      <c r="F4" s="12">
        <v>1.4502314814814815E-2</v>
      </c>
      <c r="G4" s="1" t="s">
        <v>11</v>
      </c>
      <c r="I4" s="1">
        <v>1731</v>
      </c>
      <c r="J4" t="s">
        <v>33</v>
      </c>
    </row>
    <row r="5" spans="1:16" ht="15.75" x14ac:dyDescent="0.25">
      <c r="B5" s="1" t="s">
        <v>10</v>
      </c>
      <c r="C5" s="2">
        <v>44839</v>
      </c>
      <c r="D5" s="1">
        <v>2112</v>
      </c>
      <c r="E5" s="3">
        <v>0.89444444444444438</v>
      </c>
      <c r="F5" s="12">
        <v>1.3321759259259261E-2</v>
      </c>
      <c r="G5" s="1" t="s">
        <v>12</v>
      </c>
      <c r="I5" s="1">
        <v>2131</v>
      </c>
      <c r="J5" t="s">
        <v>34</v>
      </c>
    </row>
    <row r="6" spans="1:16" ht="15.75" x14ac:dyDescent="0.25">
      <c r="B6" s="1" t="s">
        <v>10</v>
      </c>
      <c r="C6" s="2">
        <v>44839</v>
      </c>
      <c r="D6" s="1">
        <v>2779</v>
      </c>
      <c r="E6" s="3">
        <v>0.90902777777777777</v>
      </c>
      <c r="F6" s="12">
        <v>1.4004629629629631E-2</v>
      </c>
      <c r="G6" s="1" t="s">
        <v>13</v>
      </c>
      <c r="I6" s="1">
        <v>2795</v>
      </c>
      <c r="J6" t="s">
        <v>35</v>
      </c>
    </row>
    <row r="7" spans="1:16" ht="15.75" x14ac:dyDescent="0.25">
      <c r="B7" s="1" t="s">
        <v>10</v>
      </c>
      <c r="C7" s="2">
        <v>44839</v>
      </c>
      <c r="D7" s="1">
        <v>1576</v>
      </c>
      <c r="E7" s="3">
        <v>0.9458333333333333</v>
      </c>
      <c r="F7" s="12">
        <v>1.2152777777777778E-2</v>
      </c>
      <c r="G7" s="1" t="s">
        <v>13</v>
      </c>
      <c r="I7" s="1">
        <v>1595</v>
      </c>
      <c r="J7" t="s">
        <v>37</v>
      </c>
    </row>
    <row r="8" spans="1:16" ht="15.75" x14ac:dyDescent="0.25">
      <c r="B8" s="1" t="s">
        <v>10</v>
      </c>
      <c r="C8" s="2">
        <v>44839</v>
      </c>
      <c r="D8" s="1">
        <v>1941</v>
      </c>
      <c r="E8" s="3">
        <v>0.95694444444444438</v>
      </c>
      <c r="F8" s="12">
        <v>9.8726851851851857E-3</v>
      </c>
      <c r="G8" s="1" t="s">
        <v>14</v>
      </c>
      <c r="I8" s="1">
        <v>1957</v>
      </c>
      <c r="J8" t="s">
        <v>39</v>
      </c>
    </row>
    <row r="9" spans="1:16" ht="15.75" x14ac:dyDescent="0.25">
      <c r="B9" s="1" t="s">
        <v>10</v>
      </c>
      <c r="C9" s="2">
        <v>44839</v>
      </c>
      <c r="D9" s="1">
        <v>2698</v>
      </c>
      <c r="E9" s="3">
        <v>0.98402777777777783</v>
      </c>
      <c r="F9" s="12">
        <v>1.3564814814814816E-2</v>
      </c>
      <c r="G9" s="1" t="s">
        <v>15</v>
      </c>
      <c r="I9" s="1">
        <v>2727</v>
      </c>
      <c r="J9" t="s">
        <v>41</v>
      </c>
    </row>
    <row r="10" spans="1:16" ht="15.75" x14ac:dyDescent="0.25">
      <c r="B10" s="1" t="s">
        <v>10</v>
      </c>
      <c r="C10" s="2">
        <v>44839</v>
      </c>
      <c r="D10" s="1">
        <v>3376</v>
      </c>
      <c r="E10" s="3">
        <v>0.99861111111111101</v>
      </c>
      <c r="F10" s="12">
        <v>1.3125E-2</v>
      </c>
      <c r="I10" s="1">
        <v>3402</v>
      </c>
      <c r="J10" t="s">
        <v>43</v>
      </c>
    </row>
    <row r="11" spans="1:16" ht="15.75" x14ac:dyDescent="0.25">
      <c r="B11" s="1" t="s">
        <v>10</v>
      </c>
      <c r="C11" s="2">
        <v>44840</v>
      </c>
      <c r="D11" s="1">
        <v>3400</v>
      </c>
      <c r="E11" s="3">
        <v>2.4999999999999998E-2</v>
      </c>
      <c r="F11" s="12">
        <v>1.3634259259259257E-2</v>
      </c>
      <c r="G11" s="1" t="s">
        <v>16</v>
      </c>
      <c r="I11" s="1">
        <v>3425</v>
      </c>
      <c r="J11" t="s">
        <v>44</v>
      </c>
    </row>
    <row r="12" spans="1:16" ht="15.75" x14ac:dyDescent="0.25">
      <c r="A12">
        <v>1</v>
      </c>
      <c r="B12" s="4" t="s">
        <v>17</v>
      </c>
      <c r="C12" s="5"/>
      <c r="D12" s="4">
        <f>SUM(D4:D11)</f>
        <v>19582</v>
      </c>
      <c r="E12" s="4"/>
      <c r="F12" s="13">
        <f>SUM(F4:F11)</f>
        <v>0.10417824074074075</v>
      </c>
      <c r="G12" s="10" t="s">
        <v>18</v>
      </c>
      <c r="H12" s="6">
        <f>24/(D12/1000)</f>
        <v>1.2256153610458584</v>
      </c>
      <c r="I12" s="7">
        <f>SUM(I4:I11)</f>
        <v>19763</v>
      </c>
      <c r="K12" s="1">
        <v>24</v>
      </c>
      <c r="L12" s="20">
        <f>K12/((D12*E200)/10000)</f>
        <v>8.1707690736390559E-2</v>
      </c>
      <c r="M12">
        <v>3</v>
      </c>
      <c r="N12" s="20">
        <f>M12/((D12*$E$200)/10000)</f>
        <v>1.021346134204882E-2</v>
      </c>
    </row>
    <row r="13" spans="1:16" ht="15.75" x14ac:dyDescent="0.25">
      <c r="B13" s="1" t="s">
        <v>19</v>
      </c>
      <c r="C13" s="2">
        <v>44847</v>
      </c>
      <c r="D13" s="1">
        <v>1583</v>
      </c>
      <c r="E13" s="3">
        <v>0.93611111111111101</v>
      </c>
      <c r="F13" s="12">
        <v>1.3553240740740741E-2</v>
      </c>
      <c r="G13" s="1" t="s">
        <v>20</v>
      </c>
      <c r="I13" s="1">
        <v>1610</v>
      </c>
      <c r="J13" s="11"/>
      <c r="L13" s="18"/>
    </row>
    <row r="14" spans="1:16" ht="15.75" x14ac:dyDescent="0.25">
      <c r="B14" s="1" t="s">
        <v>19</v>
      </c>
      <c r="C14" s="2">
        <v>44847</v>
      </c>
      <c r="D14" s="1">
        <v>3096</v>
      </c>
      <c r="E14" s="3">
        <v>0.95138888888888884</v>
      </c>
      <c r="F14" s="12">
        <v>1.4791666666666668E-2</v>
      </c>
      <c r="G14" s="1" t="s">
        <v>21</v>
      </c>
      <c r="I14" s="1">
        <v>3121</v>
      </c>
      <c r="J14" s="11"/>
      <c r="L14" s="18"/>
    </row>
    <row r="15" spans="1:16" ht="15.75" x14ac:dyDescent="0.25">
      <c r="B15" s="1" t="s">
        <v>22</v>
      </c>
      <c r="C15" s="2">
        <v>44848</v>
      </c>
      <c r="D15" s="1">
        <v>2868</v>
      </c>
      <c r="E15" s="3">
        <v>1.3194444444444444E-2</v>
      </c>
      <c r="F15" s="12">
        <v>1.4930555555555556E-2</v>
      </c>
      <c r="G15" s="1" t="s">
        <v>23</v>
      </c>
      <c r="I15" s="1">
        <v>2886</v>
      </c>
      <c r="L15" s="18"/>
    </row>
    <row r="16" spans="1:16" ht="15.75" x14ac:dyDescent="0.25">
      <c r="B16" s="1" t="s">
        <v>22</v>
      </c>
      <c r="C16" s="2">
        <v>44848</v>
      </c>
      <c r="D16" s="1">
        <v>3500</v>
      </c>
      <c r="E16" s="3">
        <v>2.9861111111111113E-2</v>
      </c>
      <c r="F16" s="12">
        <v>1.4085648148148151E-2</v>
      </c>
      <c r="G16" s="1" t="s">
        <v>24</v>
      </c>
      <c r="I16" s="1">
        <v>3520</v>
      </c>
      <c r="L16" s="18"/>
    </row>
    <row r="17" spans="1:17" ht="15.75" x14ac:dyDescent="0.25">
      <c r="B17" s="1" t="s">
        <v>25</v>
      </c>
      <c r="C17" s="2">
        <v>44848</v>
      </c>
      <c r="D17" s="1">
        <v>3329</v>
      </c>
      <c r="E17" s="3">
        <v>7.013888888888889E-2</v>
      </c>
      <c r="F17" s="12">
        <v>1.3888888888888888E-2</v>
      </c>
      <c r="G17" s="1" t="s">
        <v>24</v>
      </c>
      <c r="I17" s="1">
        <v>3346</v>
      </c>
      <c r="L17" s="18"/>
    </row>
    <row r="18" spans="1:17" ht="15.75" x14ac:dyDescent="0.25">
      <c r="B18" s="1" t="s">
        <v>26</v>
      </c>
      <c r="C18" s="2">
        <v>44848</v>
      </c>
      <c r="D18" s="1">
        <v>2671</v>
      </c>
      <c r="E18" s="3">
        <v>0.10486111111111111</v>
      </c>
      <c r="F18" s="12">
        <v>1.4027777777777778E-2</v>
      </c>
      <c r="G18" s="1" t="s">
        <v>27</v>
      </c>
      <c r="I18" s="1">
        <v>2693</v>
      </c>
      <c r="L18" s="18"/>
    </row>
    <row r="19" spans="1:17" ht="15.75" x14ac:dyDescent="0.25">
      <c r="B19" s="1" t="s">
        <v>28</v>
      </c>
      <c r="C19" s="2">
        <v>44848</v>
      </c>
      <c r="D19" s="1">
        <v>4671</v>
      </c>
      <c r="E19" s="3">
        <v>0.12222222222222223</v>
      </c>
      <c r="F19" s="12">
        <v>1.3900462962962962E-2</v>
      </c>
      <c r="G19" s="1" t="s">
        <v>24</v>
      </c>
      <c r="I19" s="1">
        <v>4690</v>
      </c>
      <c r="L19" s="18"/>
    </row>
    <row r="20" spans="1:17" ht="15.75" x14ac:dyDescent="0.25">
      <c r="B20" s="7" t="s">
        <v>29</v>
      </c>
      <c r="C20" s="2">
        <v>44848</v>
      </c>
      <c r="D20" s="7">
        <v>2920</v>
      </c>
      <c r="E20" s="3">
        <v>0.15694444444444444</v>
      </c>
      <c r="F20" s="12"/>
      <c r="J20" s="1" t="s">
        <v>30</v>
      </c>
      <c r="L20" s="18"/>
    </row>
    <row r="21" spans="1:17" ht="15.75" x14ac:dyDescent="0.25">
      <c r="A21">
        <v>2</v>
      </c>
      <c r="B21" s="4" t="s">
        <v>31</v>
      </c>
      <c r="C21" s="2"/>
      <c r="D21" s="4">
        <f>SUM(D13:D20)</f>
        <v>24638</v>
      </c>
      <c r="E21" s="4"/>
      <c r="F21" s="13">
        <f>SUM(F13:F20)</f>
        <v>9.9178240740740747E-2</v>
      </c>
      <c r="H21" s="6">
        <f>22/(D21/1000)</f>
        <v>0.8929296209107882</v>
      </c>
      <c r="I21" s="7">
        <f>SUM(I13:I19)</f>
        <v>21866</v>
      </c>
      <c r="K21" s="1">
        <v>22</v>
      </c>
      <c r="L21" s="20">
        <f>K21/((D21*E200)/10000)</f>
        <v>5.9528641394052548E-2</v>
      </c>
      <c r="M21">
        <v>2</v>
      </c>
      <c r="N21" s="20">
        <f>M21/((D21*$E$200)/10000)</f>
        <v>5.4116946721865953E-3</v>
      </c>
      <c r="Q21" s="21"/>
    </row>
    <row r="22" spans="1:17" ht="15.75" x14ac:dyDescent="0.25">
      <c r="B22" s="1" t="s">
        <v>32</v>
      </c>
      <c r="C22" s="2">
        <v>44862</v>
      </c>
      <c r="D22" s="7">
        <v>2096</v>
      </c>
      <c r="E22" s="3">
        <v>0.91736111111111107</v>
      </c>
      <c r="F22" s="12">
        <v>1.1226851851851854E-2</v>
      </c>
      <c r="I22" s="1">
        <v>2112</v>
      </c>
      <c r="J22" s="1" t="s">
        <v>33</v>
      </c>
      <c r="L22" s="18"/>
      <c r="Q22" s="22"/>
    </row>
    <row r="23" spans="1:17" ht="15.75" x14ac:dyDescent="0.25">
      <c r="B23" s="1" t="s">
        <v>32</v>
      </c>
      <c r="C23" s="2">
        <v>44862</v>
      </c>
      <c r="D23" s="7">
        <v>1424</v>
      </c>
      <c r="E23" s="3">
        <v>0.92847222222222225</v>
      </c>
      <c r="F23" s="12">
        <v>5.7638888888888887E-3</v>
      </c>
      <c r="I23" s="1">
        <v>1426</v>
      </c>
      <c r="J23" s="1" t="s">
        <v>33</v>
      </c>
      <c r="L23" s="18"/>
    </row>
    <row r="24" spans="1:17" ht="15.75" x14ac:dyDescent="0.25">
      <c r="B24" s="1" t="s">
        <v>32</v>
      </c>
      <c r="C24" s="2">
        <v>44862</v>
      </c>
      <c r="D24" s="7">
        <v>3989</v>
      </c>
      <c r="E24" s="3">
        <v>0.94652777777777775</v>
      </c>
      <c r="F24" s="12">
        <v>1.6122685185185184E-2</v>
      </c>
      <c r="I24" s="1">
        <v>4015</v>
      </c>
      <c r="J24" s="1" t="s">
        <v>34</v>
      </c>
      <c r="L24" s="18"/>
    </row>
    <row r="25" spans="1:17" ht="15.75" x14ac:dyDescent="0.25">
      <c r="B25" s="1" t="s">
        <v>32</v>
      </c>
      <c r="C25" s="2">
        <v>44862</v>
      </c>
      <c r="D25" s="7">
        <v>3509</v>
      </c>
      <c r="E25" s="3">
        <v>0.98263888888888884</v>
      </c>
      <c r="F25" s="12">
        <v>1.6527777777777777E-2</v>
      </c>
      <c r="G25" s="1" t="s">
        <v>18</v>
      </c>
      <c r="I25" s="1">
        <v>3537</v>
      </c>
      <c r="J25" s="1" t="s">
        <v>35</v>
      </c>
      <c r="L25" s="18"/>
    </row>
    <row r="26" spans="1:17" ht="15.75" x14ac:dyDescent="0.25">
      <c r="B26" s="1" t="s">
        <v>32</v>
      </c>
      <c r="C26" s="2">
        <v>44863</v>
      </c>
      <c r="D26" s="7">
        <v>1754</v>
      </c>
      <c r="E26" s="3">
        <v>6.9444444444444447E-4</v>
      </c>
      <c r="F26" s="12">
        <v>1.3182870370370371E-2</v>
      </c>
      <c r="G26" s="1" t="s">
        <v>36</v>
      </c>
      <c r="I26" s="1">
        <v>1776</v>
      </c>
      <c r="J26" s="1" t="s">
        <v>37</v>
      </c>
      <c r="L26" s="18"/>
    </row>
    <row r="27" spans="1:17" ht="15.75" x14ac:dyDescent="0.25">
      <c r="B27" s="1" t="s">
        <v>32</v>
      </c>
      <c r="C27" s="2">
        <v>44863</v>
      </c>
      <c r="D27" s="7">
        <v>1398</v>
      </c>
      <c r="E27" s="3">
        <v>1.3888888888888888E-2</v>
      </c>
      <c r="F27" s="12">
        <v>2.1064814814814813E-3</v>
      </c>
      <c r="I27" s="1">
        <v>1408</v>
      </c>
      <c r="J27" s="1" t="s">
        <v>37</v>
      </c>
      <c r="L27" s="18"/>
    </row>
    <row r="28" spans="1:17" ht="15.75" x14ac:dyDescent="0.25">
      <c r="B28" s="1" t="s">
        <v>32</v>
      </c>
      <c r="C28" s="2">
        <v>44863</v>
      </c>
      <c r="D28" s="7">
        <v>4726</v>
      </c>
      <c r="E28" s="3">
        <v>2.4305555555555556E-2</v>
      </c>
      <c r="F28" s="12">
        <v>1.6192129629629629E-2</v>
      </c>
      <c r="G28" s="1" t="s">
        <v>38</v>
      </c>
      <c r="I28" s="1">
        <v>4754</v>
      </c>
      <c r="J28" s="1" t="s">
        <v>39</v>
      </c>
      <c r="L28" s="18"/>
    </row>
    <row r="29" spans="1:17" ht="15.75" x14ac:dyDescent="0.25">
      <c r="B29" s="1" t="s">
        <v>32</v>
      </c>
      <c r="C29" s="2">
        <v>44863</v>
      </c>
      <c r="D29" s="7">
        <v>5911</v>
      </c>
      <c r="E29" s="3">
        <v>4.1666666666666664E-2</v>
      </c>
      <c r="F29" s="12">
        <v>1.4074074074074074E-2</v>
      </c>
      <c r="G29" s="1" t="s">
        <v>40</v>
      </c>
      <c r="I29" s="1">
        <v>5924</v>
      </c>
      <c r="J29" s="1" t="s">
        <v>41</v>
      </c>
      <c r="L29" s="18"/>
    </row>
    <row r="30" spans="1:17" ht="15.75" x14ac:dyDescent="0.25">
      <c r="B30" s="1" t="s">
        <v>32</v>
      </c>
      <c r="C30" s="2">
        <v>44863</v>
      </c>
      <c r="D30" s="7">
        <v>5047</v>
      </c>
      <c r="E30" s="3">
        <v>7.1527777777777787E-2</v>
      </c>
      <c r="F30" s="12">
        <v>1.224537037037037E-2</v>
      </c>
      <c r="G30" s="1" t="s">
        <v>42</v>
      </c>
      <c r="I30" s="1">
        <v>5070</v>
      </c>
      <c r="J30" s="1" t="s">
        <v>43</v>
      </c>
      <c r="L30" s="18"/>
    </row>
    <row r="31" spans="1:17" ht="15.75" x14ac:dyDescent="0.25">
      <c r="B31" s="1" t="s">
        <v>32</v>
      </c>
      <c r="C31" s="2">
        <v>44863</v>
      </c>
      <c r="D31" s="7">
        <v>942</v>
      </c>
      <c r="E31" s="3">
        <v>8.4027777777777771E-2</v>
      </c>
      <c r="F31" s="12">
        <v>3.414351851851852E-3</v>
      </c>
      <c r="I31" s="1">
        <v>945</v>
      </c>
      <c r="J31" s="1" t="s">
        <v>43</v>
      </c>
      <c r="L31" s="18"/>
    </row>
    <row r="32" spans="1:17" ht="15.75" x14ac:dyDescent="0.25">
      <c r="B32" s="1" t="s">
        <v>32</v>
      </c>
      <c r="C32" s="2">
        <v>44863</v>
      </c>
      <c r="D32" s="7">
        <v>4813</v>
      </c>
      <c r="E32" s="3">
        <v>9.930555555555555E-2</v>
      </c>
      <c r="F32" s="12">
        <v>1.5844907407407408E-2</v>
      </c>
      <c r="I32" s="1">
        <v>4833</v>
      </c>
      <c r="J32" s="1" t="s">
        <v>44</v>
      </c>
      <c r="L32" s="18"/>
    </row>
    <row r="33" spans="1:14" ht="15.75" x14ac:dyDescent="0.25">
      <c r="B33" s="1" t="s">
        <v>32</v>
      </c>
      <c r="C33" s="2">
        <v>44863</v>
      </c>
      <c r="D33" s="7">
        <v>6725</v>
      </c>
      <c r="E33" s="3">
        <v>0.13125000000000001</v>
      </c>
      <c r="F33" s="12">
        <v>1.3657407407407408E-2</v>
      </c>
      <c r="I33" s="1">
        <v>6737</v>
      </c>
      <c r="J33" s="1" t="s">
        <v>45</v>
      </c>
      <c r="L33" s="18"/>
    </row>
    <row r="34" spans="1:14" ht="15.75" x14ac:dyDescent="0.25">
      <c r="B34" s="1" t="s">
        <v>32</v>
      </c>
      <c r="C34" s="2">
        <v>44863</v>
      </c>
      <c r="D34" s="7">
        <v>3072</v>
      </c>
      <c r="E34" s="3">
        <v>0.15277777777777776</v>
      </c>
      <c r="F34" s="12">
        <v>1.292824074074074E-2</v>
      </c>
      <c r="G34" s="1" t="s">
        <v>46</v>
      </c>
      <c r="I34" s="1">
        <v>3096</v>
      </c>
      <c r="J34" s="1" t="s">
        <v>47</v>
      </c>
      <c r="L34" s="18"/>
    </row>
    <row r="35" spans="1:14" ht="15.75" x14ac:dyDescent="0.25">
      <c r="B35" s="1" t="s">
        <v>32</v>
      </c>
      <c r="C35" s="2">
        <v>44863</v>
      </c>
      <c r="D35" s="7">
        <v>991</v>
      </c>
      <c r="E35" s="3">
        <v>0.16597222222222222</v>
      </c>
      <c r="F35" s="12">
        <v>3.7268518518518514E-3</v>
      </c>
      <c r="I35" s="1">
        <v>996</v>
      </c>
      <c r="L35" s="18"/>
    </row>
    <row r="36" spans="1:14" ht="15.75" x14ac:dyDescent="0.25">
      <c r="A36">
        <v>3</v>
      </c>
      <c r="B36" s="4" t="s">
        <v>50</v>
      </c>
      <c r="D36" s="4">
        <f>SUM(D22:D35)</f>
        <v>46397</v>
      </c>
      <c r="F36" s="13">
        <f>SUM(F22:F35)</f>
        <v>0.15701388888888884</v>
      </c>
      <c r="H36" s="6">
        <f>60/(D36/1000)</f>
        <v>1.2931870595081578</v>
      </c>
      <c r="I36" s="7">
        <f>SUM(I22:I35)</f>
        <v>46629</v>
      </c>
      <c r="K36" s="1">
        <v>60</v>
      </c>
      <c r="L36" s="18">
        <f>K36/((D36*E200)/10000)</f>
        <v>8.6212470633877186E-2</v>
      </c>
      <c r="M36">
        <v>4</v>
      </c>
      <c r="N36" s="20">
        <f>M36/((D36*E43)/10000)</f>
        <v>12.291678981463678</v>
      </c>
    </row>
    <row r="37" spans="1:14" ht="15.75" x14ac:dyDescent="0.25">
      <c r="B37" s="1" t="s">
        <v>51</v>
      </c>
      <c r="C37" s="8">
        <v>44883</v>
      </c>
      <c r="D37" s="10">
        <v>2663</v>
      </c>
      <c r="E37" s="9">
        <v>0.87847222222222221</v>
      </c>
      <c r="F37" s="12">
        <v>1.7118055555555556E-2</v>
      </c>
      <c r="G37" t="s">
        <v>40</v>
      </c>
      <c r="H37" s="6"/>
      <c r="I37" s="10">
        <v>2701</v>
      </c>
      <c r="J37" t="s">
        <v>33</v>
      </c>
      <c r="K37" s="1"/>
      <c r="L37" s="18"/>
    </row>
    <row r="38" spans="1:14" ht="15.75" x14ac:dyDescent="0.25">
      <c r="B38" s="1" t="s">
        <v>51</v>
      </c>
      <c r="C38" s="8">
        <v>44883</v>
      </c>
      <c r="D38" s="10">
        <v>2925</v>
      </c>
      <c r="E38" s="9">
        <v>0.9145833333333333</v>
      </c>
      <c r="F38" s="12">
        <v>1.5011574074074075E-2</v>
      </c>
      <c r="G38" t="s">
        <v>53</v>
      </c>
      <c r="H38" s="6"/>
      <c r="I38" s="10">
        <v>2969</v>
      </c>
      <c r="J38" t="s">
        <v>34</v>
      </c>
      <c r="K38" s="1"/>
      <c r="L38" s="18"/>
    </row>
    <row r="39" spans="1:14" ht="15.75" x14ac:dyDescent="0.25">
      <c r="B39" s="1" t="s">
        <v>51</v>
      </c>
      <c r="C39" s="8">
        <v>44884</v>
      </c>
      <c r="D39" s="10">
        <v>3461</v>
      </c>
      <c r="E39" s="9">
        <v>0.93125000000000002</v>
      </c>
      <c r="F39" s="12">
        <v>1.53125E-2</v>
      </c>
      <c r="G39" t="s">
        <v>54</v>
      </c>
      <c r="H39" s="6"/>
      <c r="I39" s="7">
        <v>3491</v>
      </c>
      <c r="J39" t="s">
        <v>35</v>
      </c>
      <c r="K39" s="1"/>
      <c r="L39" s="18"/>
    </row>
    <row r="40" spans="1:14" ht="15.75" x14ac:dyDescent="0.25">
      <c r="B40" s="1" t="s">
        <v>51</v>
      </c>
      <c r="C40" s="8">
        <v>44884</v>
      </c>
      <c r="D40" s="10">
        <v>2798</v>
      </c>
      <c r="E40" s="9">
        <v>0.95000000000000007</v>
      </c>
      <c r="F40" s="12">
        <v>1.2546296296296297E-2</v>
      </c>
      <c r="G40" t="s">
        <v>55</v>
      </c>
      <c r="H40" s="6"/>
      <c r="I40" s="7">
        <v>2838</v>
      </c>
      <c r="J40" t="s">
        <v>37</v>
      </c>
      <c r="K40" s="1"/>
      <c r="L40" s="18"/>
    </row>
    <row r="41" spans="1:14" ht="15.75" x14ac:dyDescent="0.25">
      <c r="B41" s="1" t="s">
        <v>51</v>
      </c>
      <c r="C41" s="8">
        <v>44884</v>
      </c>
      <c r="D41" s="10">
        <v>3099</v>
      </c>
      <c r="E41" s="9">
        <v>0.98888888888888893</v>
      </c>
      <c r="F41" s="12">
        <v>1.3263888888888889E-2</v>
      </c>
      <c r="H41" s="6"/>
      <c r="I41" s="7">
        <v>3126</v>
      </c>
      <c r="J41" t="s">
        <v>39</v>
      </c>
      <c r="K41" s="1"/>
      <c r="L41" s="18"/>
    </row>
    <row r="42" spans="1:14" ht="15.75" x14ac:dyDescent="0.25">
      <c r="B42" s="1" t="s">
        <v>51</v>
      </c>
      <c r="C42" s="8">
        <v>44884</v>
      </c>
      <c r="D42" s="10">
        <v>4479</v>
      </c>
      <c r="E42" s="9">
        <v>1.9444444444444445E-2</v>
      </c>
      <c r="F42" s="12">
        <v>1.579861111111111E-2</v>
      </c>
      <c r="G42" t="s">
        <v>56</v>
      </c>
      <c r="H42" s="6"/>
      <c r="I42" s="7">
        <v>4522</v>
      </c>
      <c r="J42" t="s">
        <v>41</v>
      </c>
      <c r="K42" s="1"/>
      <c r="L42" s="18"/>
    </row>
    <row r="43" spans="1:14" ht="15.75" x14ac:dyDescent="0.25">
      <c r="B43" s="1" t="s">
        <v>51</v>
      </c>
      <c r="C43" s="8">
        <v>44884</v>
      </c>
      <c r="D43" s="10">
        <v>4158</v>
      </c>
      <c r="E43" s="9">
        <v>7.013888888888889E-2</v>
      </c>
      <c r="F43" s="12">
        <v>1.6145833333333335E-2</v>
      </c>
      <c r="G43" t="s">
        <v>57</v>
      </c>
      <c r="H43" s="6"/>
      <c r="I43" s="7">
        <v>4193</v>
      </c>
      <c r="J43" t="s">
        <v>43</v>
      </c>
      <c r="K43" s="1"/>
      <c r="L43" s="18"/>
    </row>
    <row r="44" spans="1:14" ht="15.75" x14ac:dyDescent="0.25">
      <c r="B44" s="1" t="s">
        <v>51</v>
      </c>
      <c r="C44" s="8">
        <v>44884</v>
      </c>
      <c r="D44" s="10">
        <v>3941</v>
      </c>
      <c r="E44" s="9">
        <v>9.5138888888888884E-2</v>
      </c>
      <c r="F44" s="12">
        <v>1.4675925925925926E-2</v>
      </c>
      <c r="G44" t="s">
        <v>58</v>
      </c>
      <c r="H44" s="6"/>
      <c r="I44" s="7">
        <v>3974</v>
      </c>
      <c r="J44" t="s">
        <v>44</v>
      </c>
      <c r="K44" s="1"/>
      <c r="L44" s="18"/>
    </row>
    <row r="45" spans="1:14" ht="15" customHeight="1" x14ac:dyDescent="0.25">
      <c r="A45">
        <v>4</v>
      </c>
      <c r="B45" s="14" t="s">
        <v>52</v>
      </c>
      <c r="C45" s="8"/>
      <c r="D45" s="14">
        <f>SUM(D37:D44)</f>
        <v>27524</v>
      </c>
      <c r="F45" s="13">
        <f>SUM(F37:F44)</f>
        <v>0.11987268518518519</v>
      </c>
      <c r="I45">
        <f>SUM(I37:I44)</f>
        <v>27814</v>
      </c>
      <c r="K45" s="11">
        <v>47</v>
      </c>
      <c r="L45" s="18">
        <f>K45/((D45*E200)/10000)</f>
        <v>0.11384004262946276</v>
      </c>
      <c r="M45">
        <v>6</v>
      </c>
      <c r="N45" s="20">
        <f>M45/((D45*$E$200)/10000)</f>
        <v>1.4532771399505885E-2</v>
      </c>
    </row>
    <row r="46" spans="1:14" ht="15" customHeight="1" x14ac:dyDescent="0.25">
      <c r="B46" s="11" t="s">
        <v>62</v>
      </c>
      <c r="C46" s="8">
        <v>44890</v>
      </c>
      <c r="D46" s="10">
        <v>3580</v>
      </c>
      <c r="E46" s="17">
        <v>0.90208333333333324</v>
      </c>
      <c r="F46" s="12">
        <v>1.3125E-2</v>
      </c>
      <c r="I46">
        <v>3603</v>
      </c>
      <c r="J46" s="11" t="s">
        <v>33</v>
      </c>
      <c r="K46" s="11"/>
      <c r="L46" s="18"/>
    </row>
    <row r="47" spans="1:14" ht="15" customHeight="1" x14ac:dyDescent="0.25">
      <c r="B47" s="11" t="s">
        <v>62</v>
      </c>
      <c r="C47" s="8">
        <v>44890</v>
      </c>
      <c r="D47" s="10">
        <v>5179</v>
      </c>
      <c r="E47" s="17">
        <v>0.9159722222222223</v>
      </c>
      <c r="F47" s="12">
        <v>1.238425925925926E-2</v>
      </c>
      <c r="I47">
        <v>5202</v>
      </c>
      <c r="J47" s="11" t="s">
        <v>34</v>
      </c>
      <c r="K47" s="11"/>
      <c r="L47" s="18"/>
    </row>
    <row r="48" spans="1:14" ht="15" customHeight="1" x14ac:dyDescent="0.25">
      <c r="B48" s="11" t="s">
        <v>62</v>
      </c>
      <c r="C48" s="8">
        <v>44890</v>
      </c>
      <c r="D48" s="10">
        <v>3090</v>
      </c>
      <c r="E48" s="9">
        <v>0.95694444444444438</v>
      </c>
      <c r="F48" s="12">
        <v>9.9074074074074082E-3</v>
      </c>
      <c r="I48">
        <v>3104</v>
      </c>
      <c r="J48" s="11" t="s">
        <v>35</v>
      </c>
      <c r="K48" s="11"/>
      <c r="L48" s="18"/>
    </row>
    <row r="49" spans="1:15" ht="15" customHeight="1" x14ac:dyDescent="0.25">
      <c r="B49" s="11" t="s">
        <v>62</v>
      </c>
      <c r="C49" s="8">
        <v>44890</v>
      </c>
      <c r="D49" s="10">
        <v>1067</v>
      </c>
      <c r="E49" s="9">
        <v>0.96805555555555556</v>
      </c>
      <c r="F49" s="12">
        <v>3.8078703703703707E-3</v>
      </c>
      <c r="I49">
        <v>1079</v>
      </c>
      <c r="J49" s="11" t="s">
        <v>37</v>
      </c>
      <c r="K49" s="11"/>
      <c r="L49" s="18"/>
    </row>
    <row r="50" spans="1:15" ht="15" customHeight="1" x14ac:dyDescent="0.25">
      <c r="B50" s="11" t="s">
        <v>62</v>
      </c>
      <c r="C50" s="8">
        <v>44891</v>
      </c>
      <c r="D50" s="10">
        <v>913</v>
      </c>
      <c r="E50" s="9">
        <v>5.8333333333333327E-2</v>
      </c>
      <c r="F50" s="12">
        <v>2.7662037037037034E-3</v>
      </c>
      <c r="I50">
        <v>918</v>
      </c>
      <c r="J50" s="11" t="s">
        <v>39</v>
      </c>
      <c r="K50" s="11"/>
      <c r="L50" s="18"/>
    </row>
    <row r="51" spans="1:15" ht="15" customHeight="1" x14ac:dyDescent="0.25">
      <c r="B51" s="11" t="s">
        <v>62</v>
      </c>
      <c r="C51" s="8">
        <v>44891</v>
      </c>
      <c r="D51" s="10">
        <v>4214</v>
      </c>
      <c r="E51" s="9">
        <v>6.1805555555555558E-2</v>
      </c>
      <c r="F51" s="12">
        <v>1.1759259259259259E-2</v>
      </c>
      <c r="I51">
        <v>4223</v>
      </c>
      <c r="J51" s="11" t="s">
        <v>39</v>
      </c>
      <c r="K51" s="11"/>
      <c r="L51" s="18"/>
    </row>
    <row r="52" spans="1:15" ht="15" customHeight="1" x14ac:dyDescent="0.25">
      <c r="B52" s="11" t="s">
        <v>62</v>
      </c>
      <c r="C52" s="8">
        <v>44891</v>
      </c>
      <c r="D52" s="10">
        <v>3301</v>
      </c>
      <c r="E52" s="9">
        <v>7.4305555555555555E-2</v>
      </c>
      <c r="F52" s="12">
        <v>1.4247685185185184E-2</v>
      </c>
      <c r="G52" s="11" t="s">
        <v>66</v>
      </c>
      <c r="I52">
        <v>3338</v>
      </c>
      <c r="J52" s="11" t="s">
        <v>41</v>
      </c>
      <c r="L52" s="18"/>
    </row>
    <row r="53" spans="1:15" ht="15" customHeight="1" x14ac:dyDescent="0.25">
      <c r="B53" s="11" t="s">
        <v>62</v>
      </c>
      <c r="C53" s="8">
        <v>44891</v>
      </c>
      <c r="D53" s="10">
        <v>5269</v>
      </c>
      <c r="E53" s="9">
        <v>8.8888888888888892E-2</v>
      </c>
      <c r="F53" s="12">
        <v>1.3125E-2</v>
      </c>
      <c r="G53" s="11" t="s">
        <v>65</v>
      </c>
      <c r="I53">
        <v>5300</v>
      </c>
      <c r="J53" s="11" t="s">
        <v>43</v>
      </c>
      <c r="K53" s="11"/>
      <c r="L53" s="18"/>
    </row>
    <row r="54" spans="1:15" ht="15" customHeight="1" x14ac:dyDescent="0.25">
      <c r="B54" s="11" t="s">
        <v>62</v>
      </c>
      <c r="C54" s="8">
        <v>44891</v>
      </c>
      <c r="D54" s="10">
        <v>4086</v>
      </c>
      <c r="E54" s="9">
        <v>0.10277777777777779</v>
      </c>
      <c r="F54" s="12">
        <v>1.3229166666666667E-2</v>
      </c>
      <c r="G54" s="11" t="s">
        <v>67</v>
      </c>
      <c r="I54">
        <v>4126</v>
      </c>
      <c r="J54" s="11" t="s">
        <v>44</v>
      </c>
      <c r="K54" s="11"/>
      <c r="L54" s="18"/>
    </row>
    <row r="55" spans="1:15" ht="15" customHeight="1" x14ac:dyDescent="0.25">
      <c r="B55" s="11" t="s">
        <v>62</v>
      </c>
      <c r="C55" s="8">
        <v>44891</v>
      </c>
      <c r="D55" s="10">
        <v>1050</v>
      </c>
      <c r="E55" s="9">
        <v>0.125</v>
      </c>
      <c r="F55" s="12">
        <v>1.4143518518518519E-2</v>
      </c>
      <c r="G55" s="11" t="s">
        <v>65</v>
      </c>
      <c r="I55">
        <v>1091</v>
      </c>
      <c r="J55" s="11" t="s">
        <v>45</v>
      </c>
      <c r="K55" s="11"/>
      <c r="L55" s="18"/>
    </row>
    <row r="56" spans="1:15" ht="15" customHeight="1" x14ac:dyDescent="0.25">
      <c r="B56" s="11" t="s">
        <v>62</v>
      </c>
      <c r="C56" s="8">
        <v>44891</v>
      </c>
      <c r="D56" s="10">
        <v>3781</v>
      </c>
      <c r="E56" s="9">
        <v>0.13958333333333334</v>
      </c>
      <c r="F56" s="12">
        <v>1.3784722222222224E-2</v>
      </c>
      <c r="G56" s="11" t="s">
        <v>65</v>
      </c>
      <c r="I56">
        <v>3808</v>
      </c>
      <c r="J56" s="11" t="s">
        <v>47</v>
      </c>
      <c r="K56" s="11"/>
      <c r="L56" s="18"/>
    </row>
    <row r="57" spans="1:15" ht="15" customHeight="1" x14ac:dyDescent="0.25">
      <c r="B57" s="11" t="s">
        <v>62</v>
      </c>
      <c r="C57" s="8">
        <v>44891</v>
      </c>
      <c r="D57" s="10">
        <v>2499</v>
      </c>
      <c r="E57" s="9">
        <v>0.15416666666666667</v>
      </c>
      <c r="F57" s="12">
        <v>4.9074074074074072E-3</v>
      </c>
      <c r="G57" s="11" t="s">
        <v>65</v>
      </c>
      <c r="I57">
        <v>2504</v>
      </c>
      <c r="J57" s="11" t="s">
        <v>63</v>
      </c>
      <c r="K57" s="11"/>
      <c r="L57" s="18"/>
    </row>
    <row r="58" spans="1:15" ht="15" customHeight="1" x14ac:dyDescent="0.25">
      <c r="B58" s="11" t="s">
        <v>62</v>
      </c>
      <c r="C58" s="8">
        <v>44891</v>
      </c>
      <c r="D58" s="10">
        <v>2225</v>
      </c>
      <c r="E58" s="9">
        <v>0.15902777777777777</v>
      </c>
      <c r="F58" s="12">
        <v>4.31712962962963E-3</v>
      </c>
      <c r="G58" s="11" t="s">
        <v>65</v>
      </c>
      <c r="I58">
        <v>2231</v>
      </c>
      <c r="J58" s="11" t="s">
        <v>64</v>
      </c>
      <c r="K58" s="11"/>
      <c r="L58" s="18"/>
    </row>
    <row r="59" spans="1:15" ht="15" customHeight="1" x14ac:dyDescent="0.25">
      <c r="A59">
        <v>5</v>
      </c>
      <c r="B59" s="14" t="s">
        <v>68</v>
      </c>
      <c r="C59" s="8"/>
      <c r="D59" s="14">
        <f>SUM(D46:D58)</f>
        <v>40254</v>
      </c>
      <c r="F59" s="13">
        <f>SUM(F46:F58)</f>
        <v>0.13150462962962964</v>
      </c>
      <c r="I59">
        <f>SUM(I46:I58)</f>
        <v>40527</v>
      </c>
      <c r="K59" s="11">
        <v>10</v>
      </c>
      <c r="L59" s="18">
        <f>K59/((D59*E200)/10000)</f>
        <v>1.6561501134462829E-2</v>
      </c>
      <c r="M59">
        <v>0</v>
      </c>
      <c r="N59" s="20">
        <f>M59/((D59*$E$200)/10000)</f>
        <v>0</v>
      </c>
      <c r="O59">
        <v>1</v>
      </c>
    </row>
    <row r="60" spans="1:15" ht="15" customHeight="1" x14ac:dyDescent="0.25">
      <c r="B60" s="11" t="s">
        <v>69</v>
      </c>
      <c r="C60" s="8">
        <v>44905</v>
      </c>
      <c r="D60" s="10">
        <v>2984</v>
      </c>
      <c r="E60" s="9">
        <v>0.90625</v>
      </c>
      <c r="F60" s="19">
        <v>1.6192129629629629E-2</v>
      </c>
      <c r="G60" s="11" t="s">
        <v>71</v>
      </c>
      <c r="I60">
        <v>3009</v>
      </c>
      <c r="J60" s="11" t="s">
        <v>33</v>
      </c>
      <c r="K60" s="11"/>
      <c r="L60" s="18"/>
    </row>
    <row r="61" spans="1:15" ht="15" customHeight="1" x14ac:dyDescent="0.25">
      <c r="B61" s="11" t="s">
        <v>69</v>
      </c>
      <c r="C61" s="8">
        <v>44905</v>
      </c>
      <c r="D61" s="10">
        <v>3539</v>
      </c>
      <c r="E61" s="9">
        <v>0.92291666666666661</v>
      </c>
      <c r="F61" s="19">
        <v>1.577546296296296E-2</v>
      </c>
      <c r="G61" s="11" t="s">
        <v>14</v>
      </c>
      <c r="I61">
        <v>3571</v>
      </c>
      <c r="J61" s="11" t="s">
        <v>34</v>
      </c>
      <c r="K61" s="11"/>
      <c r="L61" s="18"/>
    </row>
    <row r="62" spans="1:15" ht="15" customHeight="1" x14ac:dyDescent="0.25">
      <c r="B62" s="11" t="s">
        <v>69</v>
      </c>
      <c r="C62" s="8">
        <v>44905</v>
      </c>
      <c r="D62" s="10">
        <v>3197</v>
      </c>
      <c r="E62" s="9">
        <v>0.94097222222222221</v>
      </c>
      <c r="F62" s="19">
        <v>1.5277777777777777E-2</v>
      </c>
      <c r="G62" s="11" t="s">
        <v>72</v>
      </c>
      <c r="I62">
        <v>3226</v>
      </c>
      <c r="J62" s="11" t="s">
        <v>35</v>
      </c>
      <c r="K62" s="11"/>
      <c r="L62" s="18"/>
    </row>
    <row r="63" spans="1:15" ht="15" customHeight="1" x14ac:dyDescent="0.25">
      <c r="B63" s="11" t="s">
        <v>69</v>
      </c>
      <c r="C63" s="8">
        <v>44905</v>
      </c>
      <c r="D63" s="10">
        <v>5329</v>
      </c>
      <c r="E63" s="9">
        <v>0.95694444444444438</v>
      </c>
      <c r="F63" s="19">
        <v>1.4224537037037037E-2</v>
      </c>
      <c r="G63" s="11" t="s">
        <v>73</v>
      </c>
      <c r="I63">
        <v>5348</v>
      </c>
      <c r="J63" s="11" t="s">
        <v>37</v>
      </c>
      <c r="K63" s="11"/>
      <c r="L63" s="18"/>
    </row>
    <row r="64" spans="1:15" ht="15" customHeight="1" x14ac:dyDescent="0.25">
      <c r="B64" s="11" t="s">
        <v>69</v>
      </c>
      <c r="C64" s="8">
        <v>44906</v>
      </c>
      <c r="D64" s="10"/>
      <c r="E64" s="9">
        <v>2.0833333333333333E-3</v>
      </c>
      <c r="F64" s="19">
        <v>3.0092592592592595E-4</v>
      </c>
      <c r="I64">
        <v>4</v>
      </c>
      <c r="J64" s="11" t="s">
        <v>39</v>
      </c>
      <c r="K64" s="11"/>
      <c r="L64" s="18"/>
    </row>
    <row r="65" spans="1:14" ht="15" customHeight="1" x14ac:dyDescent="0.25">
      <c r="B65" s="11" t="s">
        <v>69</v>
      </c>
      <c r="C65" s="8">
        <v>44906</v>
      </c>
      <c r="D65" s="10">
        <v>4163</v>
      </c>
      <c r="E65" s="9">
        <v>2.7777777777777779E-3</v>
      </c>
      <c r="F65" s="19">
        <v>1.4930555555555556E-2</v>
      </c>
      <c r="G65" s="11" t="s">
        <v>76</v>
      </c>
      <c r="I65">
        <v>4183</v>
      </c>
      <c r="J65" s="11" t="s">
        <v>39</v>
      </c>
      <c r="K65" s="11"/>
      <c r="L65" s="18"/>
    </row>
    <row r="66" spans="1:14" ht="15" customHeight="1" x14ac:dyDescent="0.25">
      <c r="B66" s="11" t="s">
        <v>69</v>
      </c>
      <c r="C66" s="8">
        <v>44906</v>
      </c>
      <c r="D66" s="10">
        <v>7562</v>
      </c>
      <c r="E66" s="9">
        <v>2.7083333333333334E-2</v>
      </c>
      <c r="F66" s="19">
        <v>1.224537037037037E-2</v>
      </c>
      <c r="I66">
        <v>7573</v>
      </c>
      <c r="J66" s="11" t="s">
        <v>41</v>
      </c>
      <c r="K66" s="11"/>
      <c r="L66" s="18"/>
    </row>
    <row r="67" spans="1:14" ht="15" customHeight="1" x14ac:dyDescent="0.25">
      <c r="B67" s="11" t="s">
        <v>69</v>
      </c>
      <c r="C67" s="8">
        <v>44906</v>
      </c>
      <c r="D67" s="10">
        <v>4918</v>
      </c>
      <c r="E67" s="9">
        <v>4.7916666666666663E-2</v>
      </c>
      <c r="F67" s="19">
        <v>1.4398148148148148E-2</v>
      </c>
      <c r="G67" s="11" t="s">
        <v>74</v>
      </c>
      <c r="I67">
        <v>4930</v>
      </c>
      <c r="J67" s="11" t="s">
        <v>43</v>
      </c>
      <c r="K67" s="11"/>
      <c r="L67" s="18"/>
    </row>
    <row r="68" spans="1:14" ht="15" customHeight="1" x14ac:dyDescent="0.25">
      <c r="B68" s="11" t="s">
        <v>69</v>
      </c>
      <c r="C68" s="8">
        <v>44906</v>
      </c>
      <c r="D68" s="10">
        <v>5861</v>
      </c>
      <c r="E68" s="9">
        <v>6.3194444444444442E-2</v>
      </c>
      <c r="F68" s="19">
        <v>1.3587962962962963E-2</v>
      </c>
      <c r="G68" s="11" t="s">
        <v>75</v>
      </c>
      <c r="I68">
        <v>5884</v>
      </c>
      <c r="J68" s="11" t="s">
        <v>44</v>
      </c>
      <c r="K68" s="11"/>
      <c r="L68" s="18"/>
    </row>
    <row r="69" spans="1:14" ht="15" customHeight="1" x14ac:dyDescent="0.25">
      <c r="B69" s="11" t="s">
        <v>69</v>
      </c>
      <c r="C69" s="8">
        <v>44906</v>
      </c>
      <c r="D69" s="10">
        <v>5178</v>
      </c>
      <c r="E69" s="9">
        <v>8.9583333333333334E-2</v>
      </c>
      <c r="F69" s="19">
        <v>1.3935185185185184E-2</v>
      </c>
      <c r="G69" s="11" t="s">
        <v>77</v>
      </c>
      <c r="I69">
        <v>5204</v>
      </c>
      <c r="J69" s="11" t="s">
        <v>45</v>
      </c>
      <c r="K69" s="11"/>
      <c r="L69" s="18"/>
    </row>
    <row r="70" spans="1:14" ht="15" customHeight="1" x14ac:dyDescent="0.25">
      <c r="B70" s="11" t="s">
        <v>69</v>
      </c>
      <c r="C70" s="8">
        <v>44906</v>
      </c>
      <c r="D70" s="10">
        <v>5297</v>
      </c>
      <c r="E70" s="9">
        <v>0.10416666666666667</v>
      </c>
      <c r="F70" s="19">
        <v>1.2256944444444444E-2</v>
      </c>
      <c r="I70">
        <v>5322</v>
      </c>
      <c r="J70" s="11" t="s">
        <v>47</v>
      </c>
      <c r="K70" s="11"/>
      <c r="L70" s="18"/>
    </row>
    <row r="71" spans="1:14" ht="15" customHeight="1" x14ac:dyDescent="0.25">
      <c r="B71" s="11" t="s">
        <v>69</v>
      </c>
      <c r="C71" s="8">
        <v>44906</v>
      </c>
      <c r="D71" s="10">
        <v>314</v>
      </c>
      <c r="E71" s="9">
        <v>0.11666666666666665</v>
      </c>
      <c r="F71" s="19">
        <v>1.2731481481481483E-3</v>
      </c>
      <c r="I71">
        <v>314</v>
      </c>
      <c r="J71" s="11" t="s">
        <v>70</v>
      </c>
      <c r="K71" s="11"/>
      <c r="L71" s="18"/>
    </row>
    <row r="72" spans="1:14" ht="15" customHeight="1" x14ac:dyDescent="0.25">
      <c r="B72" s="11" t="s">
        <v>69</v>
      </c>
      <c r="C72" s="8">
        <v>44906</v>
      </c>
      <c r="D72" s="10">
        <v>7969</v>
      </c>
      <c r="E72" s="9">
        <v>0.12083333333333333</v>
      </c>
      <c r="F72" s="19">
        <v>1.3460648148148147E-2</v>
      </c>
      <c r="G72" s="11" t="s">
        <v>78</v>
      </c>
      <c r="I72">
        <v>7974</v>
      </c>
      <c r="J72" s="11" t="s">
        <v>63</v>
      </c>
      <c r="K72" s="11"/>
      <c r="L72" s="18"/>
    </row>
    <row r="73" spans="1:14" ht="15" customHeight="1" x14ac:dyDescent="0.25">
      <c r="A73">
        <v>6</v>
      </c>
      <c r="B73" s="14" t="s">
        <v>80</v>
      </c>
      <c r="C73" s="8"/>
      <c r="D73" s="14">
        <f>SUM(D60:D72)</f>
        <v>56311</v>
      </c>
      <c r="F73" s="13">
        <f>SUM(F60:F72)</f>
        <v>0.15785879629629632</v>
      </c>
      <c r="I73">
        <f>SUM(I60:I72)</f>
        <v>56542</v>
      </c>
      <c r="K73" s="11">
        <v>41</v>
      </c>
      <c r="L73" s="18">
        <f>K73/((D73*E200)/10000)</f>
        <v>4.853995370945878E-2</v>
      </c>
      <c r="M73">
        <v>7</v>
      </c>
      <c r="N73" s="20">
        <f>M73/((D73*$E$200)/10000)</f>
        <v>8.2873091699075963E-3</v>
      </c>
    </row>
    <row r="74" spans="1:14" ht="15" customHeight="1" x14ac:dyDescent="0.25">
      <c r="B74" s="11" t="s">
        <v>83</v>
      </c>
      <c r="C74" s="8">
        <v>44924</v>
      </c>
      <c r="D74">
        <v>4516</v>
      </c>
      <c r="E74" s="9">
        <v>0.89513888888888893</v>
      </c>
      <c r="F74" s="19">
        <v>1.5277777777777777E-2</v>
      </c>
      <c r="G74" s="11" t="s">
        <v>85</v>
      </c>
      <c r="I74">
        <v>4538</v>
      </c>
      <c r="J74" s="11" t="s">
        <v>33</v>
      </c>
      <c r="K74" s="11"/>
      <c r="L74" s="18"/>
    </row>
    <row r="75" spans="1:14" ht="15" customHeight="1" x14ac:dyDescent="0.25">
      <c r="B75" s="11" t="s">
        <v>83</v>
      </c>
      <c r="C75" s="8">
        <v>44924</v>
      </c>
      <c r="D75">
        <v>7553</v>
      </c>
      <c r="E75" s="9">
        <v>0.91249999999999998</v>
      </c>
      <c r="F75" s="19">
        <v>1.5277777777777777E-2</v>
      </c>
      <c r="G75" s="11" t="s">
        <v>86</v>
      </c>
      <c r="I75">
        <v>7573</v>
      </c>
      <c r="J75" s="11" t="s">
        <v>34</v>
      </c>
      <c r="K75" s="11"/>
      <c r="L75" s="18"/>
    </row>
    <row r="76" spans="1:14" ht="15" customHeight="1" x14ac:dyDescent="0.25">
      <c r="B76" s="11" t="s">
        <v>83</v>
      </c>
      <c r="C76" s="8">
        <v>44924</v>
      </c>
      <c r="D76">
        <v>6485</v>
      </c>
      <c r="E76" s="9">
        <v>0.94374999999999998</v>
      </c>
      <c r="F76" s="19">
        <v>1.5277777777777777E-2</v>
      </c>
      <c r="G76" t="s">
        <v>95</v>
      </c>
      <c r="I76">
        <v>6502</v>
      </c>
      <c r="J76" s="11" t="s">
        <v>35</v>
      </c>
      <c r="K76" s="11"/>
      <c r="L76" s="18"/>
    </row>
    <row r="77" spans="1:14" ht="15" customHeight="1" x14ac:dyDescent="0.25">
      <c r="B77" s="11" t="s">
        <v>83</v>
      </c>
      <c r="C77" s="8">
        <v>44924</v>
      </c>
      <c r="D77">
        <v>8891</v>
      </c>
      <c r="E77" s="9">
        <v>0.9604166666666667</v>
      </c>
      <c r="F77" s="19">
        <v>1.4583333333333332E-2</v>
      </c>
      <c r="G77" s="11" t="s">
        <v>87</v>
      </c>
      <c r="I77">
        <v>8910</v>
      </c>
      <c r="J77" s="11" t="s">
        <v>37</v>
      </c>
      <c r="K77" s="11"/>
      <c r="L77" s="18"/>
    </row>
    <row r="78" spans="1:14" ht="15" customHeight="1" x14ac:dyDescent="0.25">
      <c r="B78" s="11" t="s">
        <v>83</v>
      </c>
      <c r="C78" s="8">
        <v>44924</v>
      </c>
      <c r="D78">
        <v>8246</v>
      </c>
      <c r="E78" s="9">
        <v>0.9819444444444444</v>
      </c>
      <c r="F78" s="19">
        <v>1.5972222222222224E-2</v>
      </c>
      <c r="G78" s="11" t="s">
        <v>88</v>
      </c>
      <c r="I78">
        <v>8263</v>
      </c>
      <c r="J78" s="11" t="s">
        <v>39</v>
      </c>
      <c r="K78" s="11"/>
      <c r="L78" s="18"/>
    </row>
    <row r="79" spans="1:14" ht="15" customHeight="1" x14ac:dyDescent="0.25">
      <c r="B79" s="11" t="s">
        <v>83</v>
      </c>
      <c r="C79" s="8">
        <v>44925</v>
      </c>
      <c r="D79">
        <v>6440</v>
      </c>
      <c r="E79" s="9">
        <v>3.2638888888888891E-2</v>
      </c>
      <c r="F79" s="19">
        <v>1.4583333333333332E-2</v>
      </c>
      <c r="G79" s="11" t="s">
        <v>89</v>
      </c>
      <c r="I79">
        <v>6467</v>
      </c>
      <c r="J79" s="11" t="s">
        <v>41</v>
      </c>
      <c r="K79" s="11"/>
      <c r="L79" s="18"/>
    </row>
    <row r="80" spans="1:14" ht="15" customHeight="1" x14ac:dyDescent="0.25">
      <c r="B80" s="11" t="s">
        <v>83</v>
      </c>
      <c r="C80" s="8">
        <v>44925</v>
      </c>
      <c r="D80">
        <v>7852</v>
      </c>
      <c r="E80" s="9">
        <v>4.8611111111111112E-2</v>
      </c>
      <c r="F80" s="19">
        <v>1.5277777777777777E-2</v>
      </c>
      <c r="G80" s="11" t="s">
        <v>90</v>
      </c>
      <c r="I80">
        <v>7873</v>
      </c>
      <c r="J80" s="11" t="s">
        <v>43</v>
      </c>
      <c r="K80" s="11"/>
      <c r="L80" s="18"/>
    </row>
    <row r="81" spans="1:15" ht="15" customHeight="1" x14ac:dyDescent="0.25">
      <c r="B81" s="11" t="s">
        <v>83</v>
      </c>
      <c r="C81" s="8">
        <v>44925</v>
      </c>
      <c r="D81">
        <v>5723</v>
      </c>
      <c r="E81" s="9">
        <v>7.4305555555555555E-2</v>
      </c>
      <c r="F81" s="19">
        <v>9.0277777777777787E-3</v>
      </c>
      <c r="G81" s="11" t="s">
        <v>91</v>
      </c>
      <c r="I81">
        <v>5733</v>
      </c>
      <c r="J81" s="11" t="s">
        <v>44</v>
      </c>
      <c r="K81" s="11"/>
      <c r="L81" s="18"/>
    </row>
    <row r="82" spans="1:15" ht="15" customHeight="1" x14ac:dyDescent="0.25">
      <c r="B82" s="11" t="s">
        <v>83</v>
      </c>
      <c r="C82" s="8">
        <v>44925</v>
      </c>
      <c r="D82">
        <v>2678</v>
      </c>
      <c r="E82" s="9">
        <v>8.3333333333333329E-2</v>
      </c>
      <c r="F82" s="19">
        <v>4.1666666666666666E-3</v>
      </c>
      <c r="I82">
        <v>2687</v>
      </c>
      <c r="J82" s="11" t="s">
        <v>44</v>
      </c>
      <c r="K82" s="11"/>
      <c r="L82" s="18"/>
    </row>
    <row r="83" spans="1:15" ht="15" customHeight="1" x14ac:dyDescent="0.25">
      <c r="B83" s="11" t="s">
        <v>83</v>
      </c>
      <c r="C83" s="8">
        <v>44925</v>
      </c>
      <c r="D83">
        <v>3217</v>
      </c>
      <c r="E83" s="9">
        <v>0.12361111111111112</v>
      </c>
      <c r="F83" s="19">
        <v>1.3194444444444444E-2</v>
      </c>
      <c r="G83" s="11" t="s">
        <v>92</v>
      </c>
      <c r="I83">
        <v>3237</v>
      </c>
      <c r="J83" s="11" t="s">
        <v>45</v>
      </c>
      <c r="K83" s="11"/>
      <c r="L83" s="18"/>
    </row>
    <row r="84" spans="1:15" ht="15" customHeight="1" x14ac:dyDescent="0.25">
      <c r="B84" s="11" t="s">
        <v>83</v>
      </c>
      <c r="C84" s="8">
        <v>44925</v>
      </c>
      <c r="D84">
        <v>1016</v>
      </c>
      <c r="E84" s="9">
        <v>0.13680555555555554</v>
      </c>
      <c r="F84" s="19">
        <v>3.472222222222222E-3</v>
      </c>
      <c r="I84">
        <v>1016</v>
      </c>
      <c r="J84" s="11" t="s">
        <v>47</v>
      </c>
      <c r="K84" s="11"/>
      <c r="L84" s="18"/>
    </row>
    <row r="85" spans="1:15" ht="15" customHeight="1" x14ac:dyDescent="0.25">
      <c r="B85" s="11" t="s">
        <v>83</v>
      </c>
      <c r="C85" s="8">
        <v>44925</v>
      </c>
      <c r="D85">
        <v>2408</v>
      </c>
      <c r="E85" s="9">
        <v>0.14861111111111111</v>
      </c>
      <c r="F85" s="19">
        <v>5.5555555555555558E-3</v>
      </c>
      <c r="I85">
        <v>2416</v>
      </c>
      <c r="J85" s="11"/>
      <c r="K85" s="11"/>
      <c r="L85" s="18"/>
    </row>
    <row r="86" spans="1:15" ht="15" customHeight="1" x14ac:dyDescent="0.25">
      <c r="B86" s="11" t="s">
        <v>83</v>
      </c>
      <c r="C86" s="8">
        <v>44925</v>
      </c>
      <c r="D86">
        <v>2430</v>
      </c>
      <c r="E86" s="9">
        <v>0.16250000000000001</v>
      </c>
      <c r="F86" s="19">
        <v>6.2499999999999995E-3</v>
      </c>
      <c r="I86">
        <v>2445</v>
      </c>
      <c r="K86" s="11"/>
      <c r="L86" s="18"/>
    </row>
    <row r="87" spans="1:15" ht="15" customHeight="1" x14ac:dyDescent="0.25">
      <c r="A87">
        <v>7</v>
      </c>
      <c r="B87" s="14" t="s">
        <v>84</v>
      </c>
      <c r="D87" s="14">
        <f>SUM(D74:D86)</f>
        <v>67455</v>
      </c>
      <c r="F87" s="24">
        <f>SUM(F74:F86)</f>
        <v>0.14791666666666667</v>
      </c>
      <c r="I87">
        <f>SUM(I74:I86)</f>
        <v>67660</v>
      </c>
      <c r="K87">
        <v>48</v>
      </c>
      <c r="L87" s="16">
        <f>K87/((D87*E200)/10000)</f>
        <v>4.7439033429693869E-2</v>
      </c>
      <c r="M87">
        <v>1</v>
      </c>
      <c r="N87" s="20">
        <f>M87/((D87*$E$200)/10000)</f>
        <v>9.8831319645195561E-4</v>
      </c>
      <c r="O87">
        <v>21</v>
      </c>
    </row>
    <row r="88" spans="1:15" ht="15" customHeight="1" x14ac:dyDescent="0.25">
      <c r="B88" s="11" t="s">
        <v>96</v>
      </c>
      <c r="C88" s="8">
        <v>45256</v>
      </c>
      <c r="D88" s="11">
        <v>8422</v>
      </c>
      <c r="E88" s="9">
        <v>0.93819444444444444</v>
      </c>
      <c r="F88" s="24"/>
      <c r="G88" t="s">
        <v>97</v>
      </c>
      <c r="L88" s="16"/>
    </row>
    <row r="89" spans="1:15" ht="15" customHeight="1" x14ac:dyDescent="0.25">
      <c r="B89" s="11" t="s">
        <v>96</v>
      </c>
      <c r="C89" s="8">
        <v>45256</v>
      </c>
      <c r="D89" s="11">
        <v>8983</v>
      </c>
      <c r="E89" s="9">
        <v>0.96319444444444446</v>
      </c>
      <c r="F89" s="24"/>
      <c r="L89" s="16"/>
    </row>
    <row r="90" spans="1:15" ht="15" customHeight="1" x14ac:dyDescent="0.25">
      <c r="B90" s="11" t="s">
        <v>96</v>
      </c>
      <c r="C90" s="8">
        <v>45256</v>
      </c>
      <c r="D90" s="11">
        <v>8560</v>
      </c>
      <c r="E90" s="9">
        <v>0.9868055555555556</v>
      </c>
      <c r="F90" s="24"/>
      <c r="G90" t="s">
        <v>98</v>
      </c>
      <c r="L90" s="16"/>
    </row>
    <row r="91" spans="1:15" ht="15" customHeight="1" x14ac:dyDescent="0.25">
      <c r="B91" s="11" t="s">
        <v>96</v>
      </c>
      <c r="C91" s="8">
        <v>45256</v>
      </c>
      <c r="D91" s="11">
        <v>9100</v>
      </c>
      <c r="E91" s="9">
        <v>1.2499999999999999E-2</v>
      </c>
      <c r="F91" s="24"/>
      <c r="G91" t="s">
        <v>99</v>
      </c>
      <c r="L91" s="16"/>
    </row>
    <row r="92" spans="1:15" ht="15" customHeight="1" x14ac:dyDescent="0.25">
      <c r="B92" s="11" t="s">
        <v>96</v>
      </c>
      <c r="C92" s="8">
        <v>45256</v>
      </c>
      <c r="D92" s="11">
        <v>10631</v>
      </c>
      <c r="E92" s="9">
        <v>3.888888888888889E-2</v>
      </c>
      <c r="F92" s="24"/>
      <c r="L92" s="16"/>
    </row>
    <row r="93" spans="1:15" ht="15" customHeight="1" x14ac:dyDescent="0.25">
      <c r="B93" s="11" t="s">
        <v>96</v>
      </c>
      <c r="C93" s="8">
        <v>45256</v>
      </c>
      <c r="D93" s="11">
        <v>9073</v>
      </c>
      <c r="E93" s="9">
        <v>7.013888888888889E-2</v>
      </c>
      <c r="F93" s="24"/>
      <c r="G93" t="s">
        <v>100</v>
      </c>
      <c r="L93" s="16"/>
    </row>
    <row r="94" spans="1:15" ht="15" customHeight="1" x14ac:dyDescent="0.25">
      <c r="B94" s="11" t="s">
        <v>96</v>
      </c>
      <c r="C94" s="8">
        <v>45256</v>
      </c>
      <c r="D94" s="11">
        <v>7828</v>
      </c>
      <c r="E94" s="9">
        <v>9.5138888888888884E-2</v>
      </c>
      <c r="F94" s="24"/>
      <c r="G94" t="s">
        <v>74</v>
      </c>
      <c r="L94" s="16"/>
    </row>
    <row r="95" spans="1:15" ht="15" customHeight="1" x14ac:dyDescent="0.25">
      <c r="B95" s="11" t="s">
        <v>96</v>
      </c>
      <c r="C95" s="8">
        <v>45256</v>
      </c>
      <c r="D95" s="11">
        <v>12108</v>
      </c>
      <c r="E95" s="9">
        <v>0.12083333333333333</v>
      </c>
      <c r="F95" s="24"/>
      <c r="L95" s="16"/>
    </row>
    <row r="96" spans="1:15" ht="15" customHeight="1" x14ac:dyDescent="0.25">
      <c r="B96" s="11" t="s">
        <v>96</v>
      </c>
      <c r="C96" s="8">
        <v>45256</v>
      </c>
      <c r="D96" s="11">
        <v>6373</v>
      </c>
      <c r="E96" s="9">
        <v>0.14027777777777778</v>
      </c>
      <c r="F96" s="24"/>
      <c r="G96" t="s">
        <v>101</v>
      </c>
      <c r="L96" s="16"/>
    </row>
    <row r="97" spans="1:16" ht="15" customHeight="1" x14ac:dyDescent="0.25">
      <c r="A97">
        <v>8</v>
      </c>
      <c r="B97" s="14" t="s">
        <v>102</v>
      </c>
      <c r="D97" s="14">
        <f>SUM(D88:D96)</f>
        <v>81078</v>
      </c>
      <c r="F97" s="24"/>
      <c r="K97">
        <v>14</v>
      </c>
      <c r="L97" s="16">
        <f>K97/((D97*E200)/10000)</f>
        <v>1.1511548549956009E-2</v>
      </c>
      <c r="M97">
        <v>2</v>
      </c>
      <c r="N97" s="20">
        <f>M97/((D97*$E$200)/10000)</f>
        <v>1.6445069357080013E-3</v>
      </c>
      <c r="P97">
        <v>3</v>
      </c>
    </row>
    <row r="98" spans="1:16" ht="15" customHeight="1" x14ac:dyDescent="0.25">
      <c r="B98" s="28" t="s">
        <v>105</v>
      </c>
      <c r="C98" s="8">
        <v>45262</v>
      </c>
      <c r="D98" s="28">
        <v>5895</v>
      </c>
      <c r="E98" s="9">
        <v>0.9458333333333333</v>
      </c>
      <c r="F98" s="24"/>
      <c r="G98" s="28" t="s">
        <v>106</v>
      </c>
      <c r="L98" s="16"/>
    </row>
    <row r="99" spans="1:16" ht="15" customHeight="1" x14ac:dyDescent="0.25">
      <c r="B99" s="28" t="s">
        <v>105</v>
      </c>
      <c r="C99" s="8">
        <v>45262</v>
      </c>
      <c r="D99" s="28">
        <v>8658</v>
      </c>
      <c r="E99" s="9">
        <v>0.96944444444444444</v>
      </c>
      <c r="F99" s="24"/>
      <c r="L99" s="16"/>
    </row>
    <row r="100" spans="1:16" ht="15" customHeight="1" x14ac:dyDescent="0.25">
      <c r="B100" s="28" t="s">
        <v>136</v>
      </c>
      <c r="C100" s="8">
        <v>45263</v>
      </c>
      <c r="D100" s="28">
        <v>7471</v>
      </c>
      <c r="E100" s="9">
        <v>0.99305555555555547</v>
      </c>
      <c r="F100" s="24"/>
      <c r="G100" s="28" t="s">
        <v>107</v>
      </c>
      <c r="L100" s="16"/>
    </row>
    <row r="101" spans="1:16" ht="15" customHeight="1" x14ac:dyDescent="0.25">
      <c r="B101" s="28" t="s">
        <v>136</v>
      </c>
      <c r="C101" s="8">
        <v>45263</v>
      </c>
      <c r="D101" s="28">
        <v>1905</v>
      </c>
      <c r="E101" s="9">
        <v>2.7777777777777779E-3</v>
      </c>
      <c r="F101" s="24"/>
      <c r="L101" s="16"/>
    </row>
    <row r="102" spans="1:16" ht="15" customHeight="1" x14ac:dyDescent="0.25">
      <c r="B102" s="28" t="s">
        <v>134</v>
      </c>
      <c r="C102" s="8">
        <v>45263</v>
      </c>
      <c r="D102" s="28">
        <v>9274</v>
      </c>
      <c r="E102" s="9">
        <v>2.0833333333333332E-2</v>
      </c>
      <c r="F102" s="24"/>
      <c r="L102" s="16"/>
    </row>
    <row r="103" spans="1:16" ht="15" customHeight="1" x14ac:dyDescent="0.25">
      <c r="B103" s="28" t="s">
        <v>134</v>
      </c>
      <c r="C103" s="8">
        <v>45263</v>
      </c>
      <c r="D103" s="28">
        <v>7531</v>
      </c>
      <c r="E103" s="9">
        <v>4.9999999999999996E-2</v>
      </c>
      <c r="F103" s="24"/>
      <c r="L103" s="16"/>
    </row>
    <row r="104" spans="1:16" ht="15" customHeight="1" x14ac:dyDescent="0.25">
      <c r="B104" s="28" t="s">
        <v>134</v>
      </c>
      <c r="C104" s="8">
        <v>45263</v>
      </c>
      <c r="D104" s="28">
        <v>7624</v>
      </c>
      <c r="E104" s="9">
        <v>7.5694444444444439E-2</v>
      </c>
      <c r="F104" s="24"/>
      <c r="L104" s="16"/>
    </row>
    <row r="105" spans="1:16" ht="15" customHeight="1" x14ac:dyDescent="0.25">
      <c r="B105" s="28" t="s">
        <v>134</v>
      </c>
      <c r="C105" s="8">
        <v>45263</v>
      </c>
      <c r="D105" s="28">
        <v>9167</v>
      </c>
      <c r="E105" s="9">
        <v>0.10069444444444443</v>
      </c>
      <c r="F105" s="24"/>
      <c r="L105" s="16"/>
    </row>
    <row r="106" spans="1:16" ht="15" customHeight="1" x14ac:dyDescent="0.25">
      <c r="B106" s="28" t="s">
        <v>108</v>
      </c>
      <c r="C106" s="8">
        <v>45263</v>
      </c>
      <c r="D106" s="28">
        <v>2348</v>
      </c>
      <c r="E106" s="9">
        <v>0.13333333333333333</v>
      </c>
      <c r="F106" s="24"/>
      <c r="L106" s="16"/>
    </row>
    <row r="107" spans="1:16" ht="15" customHeight="1" x14ac:dyDescent="0.25">
      <c r="A107">
        <v>9</v>
      </c>
      <c r="B107" s="14" t="s">
        <v>135</v>
      </c>
      <c r="D107" s="14">
        <f>SUM(D98:D106)</f>
        <v>59873</v>
      </c>
      <c r="F107" s="24"/>
      <c r="K107">
        <v>22</v>
      </c>
      <c r="L107" s="16">
        <f>K107/((D107*E200)/10000)</f>
        <v>2.449629493539102E-2</v>
      </c>
      <c r="M107">
        <v>0</v>
      </c>
      <c r="N107" s="20">
        <f>M107/((D107*$E$200)/10000)</f>
        <v>0</v>
      </c>
    </row>
    <row r="108" spans="1:16" ht="15" customHeight="1" x14ac:dyDescent="0.25">
      <c r="B108" s="28" t="s">
        <v>83</v>
      </c>
      <c r="C108" s="8">
        <v>45265</v>
      </c>
      <c r="D108" s="28">
        <v>5513</v>
      </c>
      <c r="E108" s="9">
        <v>0.96944444444444444</v>
      </c>
      <c r="F108" s="24"/>
      <c r="G108" s="28" t="s">
        <v>109</v>
      </c>
      <c r="L108" s="16"/>
    </row>
    <row r="109" spans="1:16" ht="15" customHeight="1" x14ac:dyDescent="0.25">
      <c r="B109" s="28" t="s">
        <v>83</v>
      </c>
      <c r="C109" s="8">
        <v>45265</v>
      </c>
      <c r="D109" s="28">
        <v>8060</v>
      </c>
      <c r="E109" s="9">
        <v>0.99236111111111114</v>
      </c>
      <c r="F109" s="24"/>
      <c r="G109" s="28" t="s">
        <v>112</v>
      </c>
      <c r="L109" s="16"/>
    </row>
    <row r="110" spans="1:16" ht="15" customHeight="1" x14ac:dyDescent="0.25">
      <c r="B110" s="28" t="s">
        <v>83</v>
      </c>
      <c r="C110" s="8">
        <v>45266</v>
      </c>
      <c r="D110" s="28">
        <v>5542</v>
      </c>
      <c r="E110" s="9">
        <v>3.1944444444444449E-2</v>
      </c>
      <c r="F110" s="24"/>
      <c r="G110" s="28" t="s">
        <v>110</v>
      </c>
      <c r="L110" s="16"/>
    </row>
    <row r="111" spans="1:16" ht="15" customHeight="1" x14ac:dyDescent="0.25">
      <c r="B111" s="28" t="s">
        <v>83</v>
      </c>
      <c r="C111" s="8">
        <v>45266</v>
      </c>
      <c r="D111" s="28">
        <v>2742</v>
      </c>
      <c r="E111" s="9">
        <v>5.4166666666666669E-2</v>
      </c>
      <c r="F111" s="24"/>
      <c r="L111" s="16"/>
    </row>
    <row r="112" spans="1:16" ht="15" customHeight="1" x14ac:dyDescent="0.25">
      <c r="A112">
        <v>10</v>
      </c>
      <c r="B112" s="14" t="s">
        <v>111</v>
      </c>
      <c r="D112" s="14">
        <f>SUM(D108:D111)</f>
        <v>21857</v>
      </c>
      <c r="F112" s="24"/>
      <c r="K112">
        <v>34</v>
      </c>
      <c r="L112" s="16">
        <f>K112/((D112*E200)/10000)</f>
        <v>0.10370438151011879</v>
      </c>
      <c r="M112">
        <v>1</v>
      </c>
      <c r="N112" s="20">
        <f>M112/((D112*$E$200)/10000)</f>
        <v>3.0501288679446706E-3</v>
      </c>
    </row>
    <row r="113" spans="1:14" ht="15" customHeight="1" x14ac:dyDescent="0.25">
      <c r="B113" s="28" t="s">
        <v>124</v>
      </c>
      <c r="C113" s="8">
        <v>45272</v>
      </c>
      <c r="D113" s="28">
        <v>5532</v>
      </c>
      <c r="E113" s="9">
        <v>0.89722222222222225</v>
      </c>
      <c r="F113" s="24"/>
      <c r="L113" s="16"/>
    </row>
    <row r="114" spans="1:14" ht="15" customHeight="1" x14ac:dyDescent="0.25">
      <c r="B114" s="28" t="s">
        <v>124</v>
      </c>
      <c r="C114" s="8">
        <v>45272</v>
      </c>
      <c r="D114" s="28">
        <v>787</v>
      </c>
      <c r="E114" s="9">
        <v>0.90902777777777777</v>
      </c>
      <c r="F114" s="24"/>
      <c r="L114" s="16"/>
    </row>
    <row r="115" spans="1:14" ht="15" customHeight="1" x14ac:dyDescent="0.25">
      <c r="B115" s="28" t="s">
        <v>123</v>
      </c>
      <c r="C115" s="8">
        <v>45272</v>
      </c>
      <c r="D115" s="28">
        <v>8504</v>
      </c>
      <c r="E115" s="9">
        <v>0.92569444444444438</v>
      </c>
      <c r="F115" s="24"/>
      <c r="G115" s="28" t="s">
        <v>114</v>
      </c>
      <c r="L115" s="16"/>
    </row>
    <row r="116" spans="1:14" ht="15" customHeight="1" x14ac:dyDescent="0.25">
      <c r="B116" s="28" t="s">
        <v>125</v>
      </c>
      <c r="C116" s="8">
        <v>45272</v>
      </c>
      <c r="D116" s="28">
        <v>6290</v>
      </c>
      <c r="E116" s="9">
        <v>0.94930555555555562</v>
      </c>
      <c r="F116" s="24"/>
      <c r="G116" s="28" t="s">
        <v>115</v>
      </c>
      <c r="L116" s="16"/>
    </row>
    <row r="117" spans="1:14" ht="15" customHeight="1" x14ac:dyDescent="0.25">
      <c r="B117" s="28" t="s">
        <v>126</v>
      </c>
      <c r="C117" s="8">
        <v>45272</v>
      </c>
      <c r="D117" s="28">
        <v>7088</v>
      </c>
      <c r="E117" s="9">
        <v>0.97083333333333333</v>
      </c>
      <c r="F117" s="24"/>
      <c r="L117" s="16"/>
    </row>
    <row r="118" spans="1:14" ht="15" customHeight="1" x14ac:dyDescent="0.25">
      <c r="B118" s="28" t="s">
        <v>127</v>
      </c>
      <c r="C118" s="8">
        <v>45272</v>
      </c>
      <c r="D118" s="28">
        <v>8228</v>
      </c>
      <c r="E118" s="9">
        <v>0.99097222222222225</v>
      </c>
      <c r="F118" s="24"/>
      <c r="L118" s="16"/>
    </row>
    <row r="119" spans="1:14" ht="15" customHeight="1" x14ac:dyDescent="0.25">
      <c r="B119" s="28" t="s">
        <v>128</v>
      </c>
      <c r="C119" s="8">
        <v>45273</v>
      </c>
      <c r="D119" s="28">
        <v>7148</v>
      </c>
      <c r="E119" s="9">
        <v>1.7361111111111112E-2</v>
      </c>
      <c r="F119" s="24"/>
      <c r="L119" s="16"/>
    </row>
    <row r="120" spans="1:14" ht="15" customHeight="1" x14ac:dyDescent="0.25">
      <c r="B120" s="28" t="s">
        <v>129</v>
      </c>
      <c r="C120" s="8">
        <v>45273</v>
      </c>
      <c r="D120" s="28">
        <v>9654</v>
      </c>
      <c r="E120" s="9">
        <v>4.5833333333333337E-2</v>
      </c>
      <c r="F120" s="24"/>
      <c r="G120" s="28" t="s">
        <v>116</v>
      </c>
      <c r="L120" s="16"/>
    </row>
    <row r="121" spans="1:14" ht="15" customHeight="1" x14ac:dyDescent="0.25">
      <c r="B121" s="28" t="s">
        <v>130</v>
      </c>
      <c r="C121" s="8">
        <v>45273</v>
      </c>
      <c r="D121" s="28">
        <v>5421</v>
      </c>
      <c r="E121" s="9">
        <v>8.4027777777777771E-2</v>
      </c>
      <c r="F121" s="24"/>
      <c r="G121" s="28" t="s">
        <v>114</v>
      </c>
      <c r="L121" s="16"/>
      <c r="M121">
        <v>2</v>
      </c>
    </row>
    <row r="122" spans="1:14" ht="15" customHeight="1" x14ac:dyDescent="0.25">
      <c r="A122">
        <v>11</v>
      </c>
      <c r="B122" s="14" t="s">
        <v>113</v>
      </c>
      <c r="D122" s="14">
        <f>SUM(D113:D121)</f>
        <v>58652</v>
      </c>
      <c r="F122" s="24"/>
      <c r="K122">
        <v>23</v>
      </c>
      <c r="L122" s="16">
        <f>K122/((D122*E200)/10000)</f>
        <v>2.6142899361203939E-2</v>
      </c>
      <c r="N122" s="20">
        <f>M122/((D122*$E$200)/10000)</f>
        <v>0</v>
      </c>
    </row>
    <row r="123" spans="1:14" ht="15" customHeight="1" x14ac:dyDescent="0.25">
      <c r="B123" s="28" t="s">
        <v>83</v>
      </c>
      <c r="C123" s="8">
        <v>45286</v>
      </c>
      <c r="D123" s="28">
        <v>4635</v>
      </c>
      <c r="E123" s="9">
        <v>0.84930555555555554</v>
      </c>
      <c r="F123" s="24"/>
      <c r="G123" t="s">
        <v>117</v>
      </c>
      <c r="L123" s="16"/>
    </row>
    <row r="124" spans="1:14" ht="15" customHeight="1" x14ac:dyDescent="0.25">
      <c r="B124" s="28" t="s">
        <v>83</v>
      </c>
      <c r="C124" s="8">
        <v>45286</v>
      </c>
      <c r="D124" s="28">
        <v>8807</v>
      </c>
      <c r="E124" s="9">
        <v>0.87430555555555556</v>
      </c>
      <c r="F124" s="24"/>
      <c r="G124" t="s">
        <v>98</v>
      </c>
      <c r="L124" s="16"/>
    </row>
    <row r="125" spans="1:14" ht="15" customHeight="1" x14ac:dyDescent="0.25">
      <c r="B125" s="28" t="s">
        <v>83</v>
      </c>
      <c r="C125" s="8">
        <v>45286</v>
      </c>
      <c r="D125" s="28">
        <v>7526</v>
      </c>
      <c r="E125" s="9">
        <v>0.88958333333333339</v>
      </c>
      <c r="F125" s="24"/>
      <c r="G125" t="s">
        <v>118</v>
      </c>
      <c r="L125" s="16"/>
    </row>
    <row r="126" spans="1:14" ht="15" customHeight="1" x14ac:dyDescent="0.25">
      <c r="B126" s="28" t="s">
        <v>83</v>
      </c>
      <c r="C126" s="8">
        <v>45286</v>
      </c>
      <c r="D126" s="28">
        <v>9486</v>
      </c>
      <c r="E126" s="9">
        <v>0.91666666666666663</v>
      </c>
      <c r="F126" s="24"/>
      <c r="G126" t="s">
        <v>119</v>
      </c>
      <c r="L126" s="16"/>
    </row>
    <row r="127" spans="1:14" ht="15" customHeight="1" x14ac:dyDescent="0.25">
      <c r="B127" s="28" t="s">
        <v>83</v>
      </c>
      <c r="C127" s="8">
        <v>45286</v>
      </c>
      <c r="D127" s="28">
        <v>10531</v>
      </c>
      <c r="E127" s="9">
        <v>0.93263888888888891</v>
      </c>
      <c r="F127" s="24"/>
      <c r="G127" t="s">
        <v>120</v>
      </c>
      <c r="L127" s="16"/>
    </row>
    <row r="128" spans="1:14" ht="15" customHeight="1" x14ac:dyDescent="0.25">
      <c r="B128" s="28" t="s">
        <v>83</v>
      </c>
      <c r="C128" s="8">
        <v>45286</v>
      </c>
      <c r="D128" s="28">
        <v>10050</v>
      </c>
      <c r="E128" s="9">
        <v>0.96736111111111101</v>
      </c>
      <c r="F128" s="24"/>
      <c r="G128" t="s">
        <v>121</v>
      </c>
      <c r="L128" s="16"/>
    </row>
    <row r="129" spans="1:14" ht="15" customHeight="1" x14ac:dyDescent="0.25">
      <c r="B129" s="28" t="s">
        <v>83</v>
      </c>
      <c r="C129" s="8">
        <v>45286</v>
      </c>
      <c r="D129" s="28">
        <v>9724</v>
      </c>
      <c r="E129" s="9">
        <v>0.98819444444444438</v>
      </c>
      <c r="F129" s="24"/>
      <c r="G129" t="s">
        <v>122</v>
      </c>
      <c r="L129" s="16"/>
    </row>
    <row r="130" spans="1:14" ht="15" customHeight="1" x14ac:dyDescent="0.25">
      <c r="B130" s="28" t="s">
        <v>83</v>
      </c>
      <c r="C130" s="8">
        <v>45287</v>
      </c>
      <c r="D130" s="28">
        <v>6112</v>
      </c>
      <c r="E130" s="9">
        <v>2.2916666666666669E-2</v>
      </c>
      <c r="F130" s="24"/>
      <c r="G130" t="s">
        <v>117</v>
      </c>
      <c r="M130">
        <v>4</v>
      </c>
    </row>
    <row r="131" spans="1:14" ht="15" customHeight="1" x14ac:dyDescent="0.25">
      <c r="A131">
        <v>12</v>
      </c>
      <c r="B131" s="14" t="s">
        <v>83</v>
      </c>
      <c r="D131" s="14">
        <f>SUM(D123:D130)</f>
        <v>66871</v>
      </c>
      <c r="F131" s="24"/>
      <c r="K131">
        <v>41</v>
      </c>
      <c r="L131" s="16">
        <f>K131/((D131*E200)/10000)</f>
        <v>4.0874718986306964E-2</v>
      </c>
      <c r="N131" s="20">
        <f>M131/((D131*$E$200)/10000)</f>
        <v>0</v>
      </c>
    </row>
    <row r="132" spans="1:14" ht="15" customHeight="1" x14ac:dyDescent="0.25">
      <c r="B132" s="28" t="s">
        <v>137</v>
      </c>
      <c r="C132" s="8">
        <v>45288</v>
      </c>
      <c r="D132" s="28">
        <v>6840</v>
      </c>
      <c r="E132" s="9">
        <v>0.94097222222222221</v>
      </c>
      <c r="F132" s="24"/>
      <c r="L132" s="16"/>
    </row>
    <row r="133" spans="1:14" ht="15" customHeight="1" x14ac:dyDescent="0.25">
      <c r="B133" s="28" t="s">
        <v>137</v>
      </c>
      <c r="C133" s="8">
        <v>45288</v>
      </c>
      <c r="D133" s="28">
        <v>7103</v>
      </c>
      <c r="E133" s="9">
        <v>0.96736111111111101</v>
      </c>
      <c r="F133" s="24"/>
      <c r="G133" t="s">
        <v>131</v>
      </c>
      <c r="L133" s="16"/>
    </row>
    <row r="134" spans="1:14" ht="15" customHeight="1" x14ac:dyDescent="0.25">
      <c r="B134" s="28" t="s">
        <v>137</v>
      </c>
      <c r="C134" s="8">
        <v>45289</v>
      </c>
      <c r="D134" s="28">
        <v>8415</v>
      </c>
      <c r="E134" s="9">
        <v>0.99791666666666667</v>
      </c>
      <c r="F134" s="24"/>
      <c r="G134" t="s">
        <v>132</v>
      </c>
      <c r="L134" s="16"/>
    </row>
    <row r="135" spans="1:14" ht="15" customHeight="1" x14ac:dyDescent="0.25">
      <c r="B135" s="28" t="s">
        <v>137</v>
      </c>
      <c r="C135" s="8">
        <v>45289</v>
      </c>
      <c r="D135" s="28">
        <v>11129</v>
      </c>
      <c r="E135" s="9">
        <v>3.1944444444444449E-2</v>
      </c>
      <c r="F135" s="24"/>
      <c r="G135" t="s">
        <v>133</v>
      </c>
      <c r="L135" s="16"/>
    </row>
    <row r="136" spans="1:14" ht="15" customHeight="1" x14ac:dyDescent="0.25">
      <c r="B136" s="28" t="s">
        <v>138</v>
      </c>
      <c r="C136" s="8">
        <v>45289</v>
      </c>
      <c r="D136" s="28">
        <v>11581</v>
      </c>
      <c r="E136" s="9">
        <v>6.3194444444444442E-2</v>
      </c>
      <c r="F136" s="24"/>
      <c r="L136" s="16"/>
    </row>
    <row r="137" spans="1:14" ht="15" customHeight="1" x14ac:dyDescent="0.25">
      <c r="B137" s="28" t="s">
        <v>138</v>
      </c>
      <c r="C137" s="8">
        <v>45289</v>
      </c>
      <c r="D137" s="28">
        <v>11571</v>
      </c>
      <c r="E137" s="9">
        <v>9.4444444444444442E-2</v>
      </c>
      <c r="F137" s="24"/>
    </row>
    <row r="138" spans="1:14" ht="15" customHeight="1" x14ac:dyDescent="0.25">
      <c r="A138">
        <v>13</v>
      </c>
      <c r="B138" s="14" t="s">
        <v>139</v>
      </c>
      <c r="D138" s="14">
        <f>SUM(D132:D137)</f>
        <v>56639</v>
      </c>
      <c r="F138" s="24"/>
      <c r="K138">
        <v>20</v>
      </c>
      <c r="L138" s="16">
        <f>K138/((D138*E200)/10000)</f>
        <v>2.3540905265511985E-2</v>
      </c>
      <c r="M138">
        <v>2</v>
      </c>
      <c r="N138" s="20">
        <f>M138/((D138*$E$200)/10000)</f>
        <v>2.3540905265511986E-3</v>
      </c>
    </row>
    <row r="139" spans="1:14" ht="15" customHeight="1" x14ac:dyDescent="0.25">
      <c r="B139" s="28" t="s">
        <v>32</v>
      </c>
      <c r="C139" s="8">
        <v>45299</v>
      </c>
      <c r="D139" s="28">
        <v>6931</v>
      </c>
      <c r="E139" s="9">
        <v>0.91736111111111107</v>
      </c>
      <c r="F139" s="24"/>
      <c r="G139" t="s">
        <v>140</v>
      </c>
      <c r="L139" s="16"/>
    </row>
    <row r="140" spans="1:14" ht="15" customHeight="1" x14ac:dyDescent="0.25">
      <c r="B140" s="28" t="s">
        <v>32</v>
      </c>
      <c r="C140" s="8">
        <v>45299</v>
      </c>
      <c r="D140" s="28">
        <v>6465</v>
      </c>
      <c r="E140" s="9">
        <v>0.9375</v>
      </c>
      <c r="F140" s="24"/>
      <c r="G140" t="s">
        <v>141</v>
      </c>
      <c r="L140" s="16"/>
    </row>
    <row r="141" spans="1:14" ht="15" customHeight="1" x14ac:dyDescent="0.25">
      <c r="B141" s="28" t="s">
        <v>32</v>
      </c>
      <c r="C141" s="8">
        <v>45299</v>
      </c>
      <c r="D141" s="28">
        <v>7946</v>
      </c>
      <c r="E141" s="9">
        <v>0.96250000000000002</v>
      </c>
      <c r="F141" s="24"/>
      <c r="G141" t="s">
        <v>88</v>
      </c>
      <c r="L141" s="16"/>
    </row>
    <row r="142" spans="1:14" ht="15" customHeight="1" x14ac:dyDescent="0.25">
      <c r="B142" s="28" t="s">
        <v>32</v>
      </c>
      <c r="C142" s="8">
        <v>45299</v>
      </c>
      <c r="D142" s="28">
        <v>5970</v>
      </c>
      <c r="E142" s="9">
        <v>0.98819444444444438</v>
      </c>
      <c r="F142" s="24"/>
      <c r="G142" t="s">
        <v>142</v>
      </c>
      <c r="L142" s="16"/>
    </row>
    <row r="143" spans="1:14" ht="15" customHeight="1" x14ac:dyDescent="0.25">
      <c r="B143" s="28" t="s">
        <v>145</v>
      </c>
      <c r="C143" s="8">
        <v>45300</v>
      </c>
      <c r="D143" s="28">
        <v>6282</v>
      </c>
      <c r="E143" s="9">
        <v>9.0277777777777787E-3</v>
      </c>
      <c r="F143" s="24"/>
      <c r="G143" t="s">
        <v>143</v>
      </c>
      <c r="L143" s="16"/>
    </row>
    <row r="144" spans="1:14" ht="15" customHeight="1" x14ac:dyDescent="0.25">
      <c r="B144" s="28" t="s">
        <v>145</v>
      </c>
      <c r="C144" s="8">
        <v>45300</v>
      </c>
      <c r="D144" s="28">
        <v>1040</v>
      </c>
      <c r="E144" s="9">
        <v>2.2222222222222223E-2</v>
      </c>
      <c r="F144" s="24"/>
      <c r="L144" s="16"/>
    </row>
    <row r="145" spans="1:14" ht="15" customHeight="1" x14ac:dyDescent="0.25">
      <c r="B145" s="28" t="s">
        <v>146</v>
      </c>
      <c r="C145" s="8">
        <v>45300</v>
      </c>
      <c r="D145" s="28">
        <v>9594</v>
      </c>
      <c r="E145" s="9">
        <v>3.8194444444444441E-2</v>
      </c>
      <c r="F145" s="24"/>
      <c r="G145" t="s">
        <v>144</v>
      </c>
      <c r="L145" s="16"/>
    </row>
    <row r="146" spans="1:14" ht="15" customHeight="1" x14ac:dyDescent="0.25">
      <c r="A146">
        <v>14</v>
      </c>
      <c r="B146" s="14" t="s">
        <v>32</v>
      </c>
      <c r="C146" s="8">
        <v>45300</v>
      </c>
      <c r="D146" s="14">
        <f>SUM(D139:D145)</f>
        <v>44228</v>
      </c>
      <c r="F146" s="24"/>
      <c r="K146">
        <v>53</v>
      </c>
      <c r="L146" s="16">
        <f>K146/((D146*E200)/10000)</f>
        <v>7.9889059720840497E-2</v>
      </c>
      <c r="M146">
        <v>10</v>
      </c>
      <c r="N146" s="20">
        <f>M146/((D146*$E$200)/10000)</f>
        <v>1.5073407494498207E-2</v>
      </c>
    </row>
    <row r="147" spans="1:14" ht="15" customHeight="1" x14ac:dyDescent="0.25">
      <c r="B147" s="28" t="s">
        <v>51</v>
      </c>
      <c r="C147" s="8">
        <v>45303</v>
      </c>
      <c r="D147" s="28">
        <v>4799</v>
      </c>
      <c r="E147" s="9">
        <v>0.8930555555555556</v>
      </c>
      <c r="F147" s="24"/>
      <c r="G147" s="28" t="s">
        <v>149</v>
      </c>
      <c r="L147" s="16"/>
    </row>
    <row r="148" spans="1:14" ht="15" customHeight="1" x14ac:dyDescent="0.25">
      <c r="B148" s="28" t="s">
        <v>51</v>
      </c>
      <c r="C148" s="8">
        <v>45303</v>
      </c>
      <c r="D148" s="28">
        <v>6393</v>
      </c>
      <c r="E148" s="9">
        <v>0.91041666666666676</v>
      </c>
      <c r="F148" s="24"/>
      <c r="G148" s="28" t="s">
        <v>97</v>
      </c>
      <c r="L148" s="16"/>
    </row>
    <row r="149" spans="1:14" ht="15" customHeight="1" x14ac:dyDescent="0.25">
      <c r="B149" s="28" t="s">
        <v>51</v>
      </c>
      <c r="C149" s="8">
        <v>45303</v>
      </c>
      <c r="D149" s="28">
        <v>5222</v>
      </c>
      <c r="E149" s="9">
        <v>0.94027777777777777</v>
      </c>
      <c r="F149" s="24"/>
      <c r="G149" s="28" t="s">
        <v>150</v>
      </c>
      <c r="L149" s="16"/>
    </row>
    <row r="150" spans="1:14" ht="15" customHeight="1" x14ac:dyDescent="0.25">
      <c r="B150" s="28" t="s">
        <v>51</v>
      </c>
      <c r="C150" s="8">
        <v>45303</v>
      </c>
      <c r="D150" s="28">
        <v>4587</v>
      </c>
      <c r="E150" s="9">
        <v>0.96736111111111101</v>
      </c>
      <c r="F150" s="24"/>
      <c r="G150" s="28" t="s">
        <v>151</v>
      </c>
      <c r="L150" s="16"/>
    </row>
    <row r="151" spans="1:14" ht="15" customHeight="1" x14ac:dyDescent="0.25">
      <c r="B151" s="28" t="s">
        <v>51</v>
      </c>
      <c r="C151" s="8">
        <v>45303</v>
      </c>
      <c r="D151" s="28">
        <v>7911</v>
      </c>
      <c r="E151" s="9">
        <v>0.9902777777777777</v>
      </c>
      <c r="F151" s="24"/>
      <c r="L151" s="16"/>
    </row>
    <row r="152" spans="1:14" ht="15" customHeight="1" x14ac:dyDescent="0.25">
      <c r="B152" s="28" t="s">
        <v>51</v>
      </c>
      <c r="C152" s="8">
        <v>45304</v>
      </c>
      <c r="D152" s="28">
        <v>7337</v>
      </c>
      <c r="E152" s="9">
        <v>1.4583333333333332E-2</v>
      </c>
      <c r="F152" s="24"/>
      <c r="G152" s="28" t="s">
        <v>152</v>
      </c>
      <c r="L152" s="16"/>
    </row>
    <row r="153" spans="1:14" ht="15" customHeight="1" x14ac:dyDescent="0.25">
      <c r="B153" s="28" t="s">
        <v>51</v>
      </c>
      <c r="C153" s="8">
        <v>45304</v>
      </c>
      <c r="D153" s="28">
        <v>7806</v>
      </c>
      <c r="E153" s="9">
        <v>3.6111111111111115E-2</v>
      </c>
      <c r="F153" s="24"/>
      <c r="G153" s="28" t="s">
        <v>153</v>
      </c>
      <c r="L153" s="16"/>
    </row>
    <row r="154" spans="1:14" ht="15" customHeight="1" x14ac:dyDescent="0.25">
      <c r="B154" s="28" t="s">
        <v>51</v>
      </c>
      <c r="C154" s="8">
        <v>45304</v>
      </c>
      <c r="D154" s="28">
        <v>6150</v>
      </c>
      <c r="E154" s="9">
        <v>6.25E-2</v>
      </c>
      <c r="F154" s="24"/>
      <c r="L154" s="16"/>
    </row>
    <row r="155" spans="1:14" ht="15" customHeight="1" x14ac:dyDescent="0.25">
      <c r="A155">
        <v>15</v>
      </c>
      <c r="B155" s="14" t="s">
        <v>51</v>
      </c>
      <c r="C155" s="8"/>
      <c r="D155" s="14">
        <f>SUM(D147:D154)</f>
        <v>50205</v>
      </c>
      <c r="F155" s="24"/>
      <c r="K155">
        <v>49</v>
      </c>
      <c r="L155" s="16">
        <f>K155/((D155*$E$200)/10000)</f>
        <v>6.506656043554758E-2</v>
      </c>
      <c r="M155">
        <v>5</v>
      </c>
      <c r="N155" s="20">
        <f>M155/((D155*$E$200)/10000)</f>
        <v>6.6394449424028151E-3</v>
      </c>
    </row>
    <row r="156" spans="1:14" ht="15" customHeight="1" x14ac:dyDescent="0.25">
      <c r="B156" s="28" t="s">
        <v>154</v>
      </c>
      <c r="C156" s="8">
        <v>45309</v>
      </c>
      <c r="D156" s="28">
        <v>8051</v>
      </c>
      <c r="E156" s="9">
        <v>0.85555555555555562</v>
      </c>
      <c r="F156" s="24"/>
      <c r="J156" s="28" t="s">
        <v>33</v>
      </c>
      <c r="L156" s="16"/>
      <c r="N156" s="20"/>
    </row>
    <row r="157" spans="1:14" ht="15" customHeight="1" x14ac:dyDescent="0.25">
      <c r="B157" s="28" t="s">
        <v>154</v>
      </c>
      <c r="C157" s="8">
        <v>45309</v>
      </c>
      <c r="D157" s="28">
        <v>9602</v>
      </c>
      <c r="E157" s="9">
        <v>0.87013888888888891</v>
      </c>
      <c r="F157" s="24"/>
      <c r="J157" s="28" t="s">
        <v>34</v>
      </c>
      <c r="L157" s="16"/>
      <c r="N157" s="20"/>
    </row>
    <row r="158" spans="1:14" ht="15" customHeight="1" x14ac:dyDescent="0.25">
      <c r="B158" s="28" t="s">
        <v>154</v>
      </c>
      <c r="C158" s="8">
        <v>45309</v>
      </c>
      <c r="D158" s="28">
        <v>8532</v>
      </c>
      <c r="E158" s="9">
        <v>0.90069444444444446</v>
      </c>
      <c r="F158" s="24"/>
      <c r="G158" s="28" t="s">
        <v>114</v>
      </c>
      <c r="J158" s="28" t="s">
        <v>35</v>
      </c>
      <c r="L158" s="16"/>
      <c r="N158" s="20"/>
    </row>
    <row r="159" spans="1:14" ht="15" customHeight="1" x14ac:dyDescent="0.25">
      <c r="B159" s="28" t="s">
        <v>154</v>
      </c>
      <c r="C159" s="8">
        <v>45309</v>
      </c>
      <c r="D159" s="28">
        <v>8820</v>
      </c>
      <c r="E159" s="9">
        <v>0.91388888888888886</v>
      </c>
      <c r="F159" s="24"/>
      <c r="G159" s="28" t="s">
        <v>155</v>
      </c>
      <c r="J159" s="28" t="s">
        <v>37</v>
      </c>
      <c r="L159" s="16"/>
      <c r="N159" s="20"/>
    </row>
    <row r="160" spans="1:14" ht="15" customHeight="1" x14ac:dyDescent="0.25">
      <c r="B160" s="28" t="s">
        <v>154</v>
      </c>
      <c r="C160" s="8">
        <v>45309</v>
      </c>
      <c r="D160" s="28">
        <v>9746</v>
      </c>
      <c r="E160" s="9">
        <v>0.95000000000000007</v>
      </c>
      <c r="F160" s="24"/>
      <c r="G160" s="28" t="s">
        <v>114</v>
      </c>
      <c r="J160" s="28" t="s">
        <v>39</v>
      </c>
      <c r="L160" s="16"/>
      <c r="N160" s="20"/>
    </row>
    <row r="161" spans="1:14" ht="15" customHeight="1" x14ac:dyDescent="0.25">
      <c r="B161" s="28" t="s">
        <v>154</v>
      </c>
      <c r="C161" s="8">
        <v>45309</v>
      </c>
      <c r="D161" s="28">
        <v>8925</v>
      </c>
      <c r="E161" s="9">
        <v>0.96388888888888891</v>
      </c>
      <c r="F161" s="24"/>
      <c r="G161" s="28" t="s">
        <v>156</v>
      </c>
      <c r="J161" s="28" t="s">
        <v>41</v>
      </c>
      <c r="L161" s="16"/>
      <c r="N161" s="20"/>
    </row>
    <row r="162" spans="1:14" ht="15" customHeight="1" x14ac:dyDescent="0.25">
      <c r="B162" s="28" t="s">
        <v>154</v>
      </c>
      <c r="C162" s="8">
        <v>45309</v>
      </c>
      <c r="D162" s="28">
        <v>9427</v>
      </c>
      <c r="E162" s="9">
        <v>0.99791666666666667</v>
      </c>
      <c r="F162" s="24"/>
      <c r="G162" s="28" t="s">
        <v>157</v>
      </c>
      <c r="J162" s="28" t="s">
        <v>43</v>
      </c>
      <c r="L162" s="16"/>
      <c r="N162" s="20"/>
    </row>
    <row r="163" spans="1:14" ht="15" customHeight="1" x14ac:dyDescent="0.25">
      <c r="B163" s="28" t="s">
        <v>154</v>
      </c>
      <c r="C163" s="8">
        <v>45309</v>
      </c>
      <c r="D163" s="28">
        <v>11281</v>
      </c>
      <c r="E163" s="9">
        <v>2.2916666666666669E-2</v>
      </c>
      <c r="F163" s="24"/>
      <c r="G163" s="28" t="s">
        <v>158</v>
      </c>
      <c r="J163" s="28" t="s">
        <v>44</v>
      </c>
      <c r="L163" s="16"/>
      <c r="N163" s="20"/>
    </row>
    <row r="164" spans="1:14" ht="15" customHeight="1" x14ac:dyDescent="0.25">
      <c r="B164" s="28" t="s">
        <v>154</v>
      </c>
      <c r="C164" s="8">
        <v>45309</v>
      </c>
      <c r="D164" s="28">
        <v>10964</v>
      </c>
      <c r="E164" s="9">
        <v>5.8333333333333327E-2</v>
      </c>
      <c r="F164" s="24"/>
      <c r="G164" s="28" t="s">
        <v>159</v>
      </c>
      <c r="J164" s="28" t="s">
        <v>45</v>
      </c>
      <c r="L164" s="16"/>
      <c r="N164" s="20"/>
    </row>
    <row r="165" spans="1:14" ht="15" customHeight="1" x14ac:dyDescent="0.25">
      <c r="B165" s="28" t="s">
        <v>154</v>
      </c>
      <c r="C165" s="8">
        <v>45309</v>
      </c>
      <c r="D165" s="28">
        <v>8767</v>
      </c>
      <c r="E165" s="9">
        <v>8.2638888888888887E-2</v>
      </c>
      <c r="F165" s="24"/>
      <c r="G165" s="28" t="s">
        <v>160</v>
      </c>
      <c r="J165" s="28" t="s">
        <v>47</v>
      </c>
      <c r="L165" s="16"/>
      <c r="N165" s="20"/>
    </row>
    <row r="166" spans="1:14" ht="15" customHeight="1" x14ac:dyDescent="0.25">
      <c r="A166">
        <v>16</v>
      </c>
      <c r="B166" s="14" t="s">
        <v>154</v>
      </c>
      <c r="D166" s="14">
        <f>SUM(D156:D165)</f>
        <v>94115</v>
      </c>
      <c r="F166" s="24"/>
      <c r="K166">
        <v>61</v>
      </c>
      <c r="L166" s="16">
        <f>K166/((D166*$E$200)/10000)</f>
        <v>4.3209548601887762E-2</v>
      </c>
      <c r="M166">
        <v>19</v>
      </c>
      <c r="N166" s="20">
        <f>M166/((D166*$E$200)/10000)</f>
        <v>1.3458711859604386E-2</v>
      </c>
    </row>
    <row r="167" spans="1:14" ht="15" customHeight="1" x14ac:dyDescent="0.25">
      <c r="B167" s="28" t="s">
        <v>161</v>
      </c>
      <c r="C167" s="8">
        <v>45341</v>
      </c>
      <c r="D167" s="28">
        <v>9869</v>
      </c>
      <c r="E167" s="9">
        <v>0.93055555555555547</v>
      </c>
      <c r="F167" s="24"/>
      <c r="G167" t="s">
        <v>162</v>
      </c>
      <c r="J167" s="28" t="s">
        <v>33</v>
      </c>
      <c r="L167" s="16"/>
      <c r="N167" s="20"/>
    </row>
    <row r="168" spans="1:14" ht="15" customHeight="1" x14ac:dyDescent="0.25">
      <c r="B168" s="28" t="s">
        <v>161</v>
      </c>
      <c r="C168" s="8">
        <v>45341</v>
      </c>
      <c r="D168" s="28">
        <v>10085</v>
      </c>
      <c r="E168" s="9">
        <v>0.9458333333333333</v>
      </c>
      <c r="F168" s="24"/>
      <c r="J168" s="28" t="s">
        <v>34</v>
      </c>
      <c r="L168" s="16"/>
      <c r="N168" s="20"/>
    </row>
    <row r="169" spans="1:14" ht="15" customHeight="1" x14ac:dyDescent="0.25">
      <c r="B169" s="28" t="s">
        <v>32</v>
      </c>
      <c r="C169" s="8">
        <v>45341</v>
      </c>
      <c r="D169" s="28">
        <v>8597</v>
      </c>
      <c r="E169" s="9">
        <v>0.97638888888888886</v>
      </c>
      <c r="F169" s="24"/>
      <c r="G169" t="s">
        <v>163</v>
      </c>
      <c r="J169" s="28" t="s">
        <v>35</v>
      </c>
      <c r="L169" s="16"/>
      <c r="N169" s="20"/>
    </row>
    <row r="170" spans="1:14" ht="15" customHeight="1" x14ac:dyDescent="0.25">
      <c r="B170" s="28" t="s">
        <v>32</v>
      </c>
      <c r="C170" s="8">
        <v>45341</v>
      </c>
      <c r="D170" s="28">
        <v>7834</v>
      </c>
      <c r="E170" s="9">
        <v>1.3888888888888889E-3</v>
      </c>
      <c r="F170" s="24"/>
      <c r="G170" t="s">
        <v>164</v>
      </c>
      <c r="J170" s="28" t="s">
        <v>37</v>
      </c>
      <c r="L170" s="16"/>
      <c r="N170" s="20"/>
    </row>
    <row r="171" spans="1:14" ht="15" customHeight="1" x14ac:dyDescent="0.25">
      <c r="B171" s="28" t="s">
        <v>32</v>
      </c>
      <c r="C171" s="8">
        <v>45341</v>
      </c>
      <c r="D171" s="28">
        <v>11592</v>
      </c>
      <c r="E171" s="9">
        <v>2.5694444444444447E-2</v>
      </c>
      <c r="F171" s="24"/>
      <c r="G171" t="s">
        <v>88</v>
      </c>
      <c r="J171" s="28" t="s">
        <v>39</v>
      </c>
      <c r="L171" s="16"/>
      <c r="N171" s="20"/>
    </row>
    <row r="172" spans="1:14" ht="15" customHeight="1" x14ac:dyDescent="0.25">
      <c r="B172" s="28" t="s">
        <v>32</v>
      </c>
      <c r="C172" s="8">
        <v>45341</v>
      </c>
      <c r="D172" s="28">
        <v>6823</v>
      </c>
      <c r="E172" s="9">
        <v>5.2083333333333336E-2</v>
      </c>
      <c r="F172" s="24"/>
      <c r="J172" s="28" t="s">
        <v>41</v>
      </c>
      <c r="L172" s="16"/>
      <c r="N172" s="20"/>
    </row>
    <row r="173" spans="1:14" ht="15" customHeight="1" x14ac:dyDescent="0.25">
      <c r="A173">
        <v>17</v>
      </c>
      <c r="B173" s="14" t="s">
        <v>165</v>
      </c>
      <c r="C173" s="8">
        <v>45310</v>
      </c>
      <c r="D173" s="14">
        <f>SUM(D167:D172)</f>
        <v>54800</v>
      </c>
      <c r="F173" s="24"/>
      <c r="K173">
        <v>39</v>
      </c>
      <c r="L173" s="16">
        <f>K173/((D173*$E$200)/10000)</f>
        <v>4.7445255474452552E-2</v>
      </c>
      <c r="M173">
        <v>0</v>
      </c>
      <c r="N173" s="20">
        <v>0</v>
      </c>
    </row>
    <row r="174" spans="1:14" ht="15" customHeight="1" x14ac:dyDescent="0.25">
      <c r="B174" s="28" t="s">
        <v>166</v>
      </c>
      <c r="C174" s="8">
        <v>45359</v>
      </c>
      <c r="D174" s="28">
        <v>8474</v>
      </c>
      <c r="E174" s="9">
        <v>0.93194444444444446</v>
      </c>
      <c r="F174" s="24"/>
      <c r="G174">
        <v>0</v>
      </c>
      <c r="J174" s="28" t="s">
        <v>33</v>
      </c>
      <c r="L174" s="16"/>
      <c r="N174" s="20"/>
    </row>
    <row r="175" spans="1:14" ht="15" customHeight="1" x14ac:dyDescent="0.25">
      <c r="B175" s="28" t="s">
        <v>166</v>
      </c>
      <c r="C175" s="8">
        <v>45359</v>
      </c>
      <c r="D175" s="28">
        <v>7843</v>
      </c>
      <c r="E175" s="9">
        <v>0.9472222222222223</v>
      </c>
      <c r="F175" s="24"/>
      <c r="G175" s="28" t="s">
        <v>107</v>
      </c>
      <c r="J175" s="28" t="s">
        <v>34</v>
      </c>
      <c r="L175" s="16"/>
      <c r="N175" s="20"/>
    </row>
    <row r="176" spans="1:14" ht="15" customHeight="1" x14ac:dyDescent="0.25">
      <c r="B176" s="28" t="s">
        <v>166</v>
      </c>
      <c r="C176" s="8">
        <v>45359</v>
      </c>
      <c r="D176" s="28">
        <v>8789</v>
      </c>
      <c r="E176" s="9">
        <v>0.97430555555555554</v>
      </c>
      <c r="F176" s="24"/>
      <c r="G176" s="28" t="s">
        <v>167</v>
      </c>
      <c r="J176" s="28" t="s">
        <v>35</v>
      </c>
      <c r="L176" s="16"/>
      <c r="N176" s="20"/>
    </row>
    <row r="177" spans="1:15" ht="15" customHeight="1" x14ac:dyDescent="0.25">
      <c r="B177" s="28" t="s">
        <v>166</v>
      </c>
      <c r="C177" s="8">
        <v>45359</v>
      </c>
      <c r="D177" s="28">
        <v>8421</v>
      </c>
      <c r="E177" s="9">
        <v>0.99791666666666667</v>
      </c>
      <c r="F177" s="24"/>
      <c r="G177" s="28" t="s">
        <v>167</v>
      </c>
      <c r="J177" s="28" t="s">
        <v>37</v>
      </c>
      <c r="L177" s="16"/>
      <c r="N177" s="20"/>
    </row>
    <row r="178" spans="1:15" ht="15" customHeight="1" x14ac:dyDescent="0.25">
      <c r="B178" s="28" t="s">
        <v>166</v>
      </c>
      <c r="C178" s="8">
        <v>45359</v>
      </c>
      <c r="D178" s="28">
        <v>8712</v>
      </c>
      <c r="E178" s="9">
        <v>3.125E-2</v>
      </c>
      <c r="F178" s="24"/>
      <c r="G178" s="28" t="s">
        <v>168</v>
      </c>
      <c r="J178" s="28" t="s">
        <v>39</v>
      </c>
      <c r="L178" s="16"/>
      <c r="N178" s="20"/>
    </row>
    <row r="179" spans="1:15" ht="15" customHeight="1" x14ac:dyDescent="0.25">
      <c r="B179" s="28" t="s">
        <v>166</v>
      </c>
      <c r="C179" s="8">
        <v>45359</v>
      </c>
      <c r="D179" s="28">
        <v>10157</v>
      </c>
      <c r="E179" s="9">
        <v>5.2777777777777778E-2</v>
      </c>
      <c r="F179" s="24"/>
      <c r="G179" s="28" t="s">
        <v>169</v>
      </c>
      <c r="J179" s="28" t="s">
        <v>41</v>
      </c>
      <c r="L179" s="16"/>
      <c r="N179" s="20"/>
    </row>
    <row r="180" spans="1:15" ht="15" customHeight="1" x14ac:dyDescent="0.25">
      <c r="B180" s="28" t="s">
        <v>166</v>
      </c>
      <c r="C180" s="8">
        <v>45359</v>
      </c>
      <c r="D180" s="28">
        <v>11612</v>
      </c>
      <c r="E180" s="9">
        <v>6.7361111111111108E-2</v>
      </c>
      <c r="F180" s="24"/>
      <c r="G180" s="28" t="s">
        <v>170</v>
      </c>
      <c r="J180" s="28" t="s">
        <v>43</v>
      </c>
      <c r="L180" s="16"/>
      <c r="N180" s="20"/>
    </row>
    <row r="181" spans="1:15" ht="15" customHeight="1" x14ac:dyDescent="0.25">
      <c r="B181" s="28" t="s">
        <v>166</v>
      </c>
      <c r="C181" s="8">
        <v>45359</v>
      </c>
      <c r="D181" s="28">
        <v>5667</v>
      </c>
      <c r="E181" s="9">
        <v>9.1666666666666674E-2</v>
      </c>
      <c r="F181" s="24"/>
      <c r="G181" s="28" t="s">
        <v>171</v>
      </c>
      <c r="J181" s="28" t="s">
        <v>44</v>
      </c>
      <c r="L181" s="16"/>
      <c r="N181" s="20"/>
    </row>
    <row r="182" spans="1:15" ht="15" customHeight="1" x14ac:dyDescent="0.25">
      <c r="A182">
        <v>18</v>
      </c>
      <c r="B182" s="14" t="s">
        <v>166</v>
      </c>
      <c r="C182" s="8">
        <v>45359</v>
      </c>
      <c r="D182" s="14">
        <f>SUM(D174:D181)</f>
        <v>69675</v>
      </c>
      <c r="F182" s="24"/>
      <c r="K182">
        <v>28</v>
      </c>
      <c r="L182" s="16"/>
      <c r="M182">
        <v>1</v>
      </c>
      <c r="N182" s="20"/>
      <c r="O182">
        <v>10</v>
      </c>
    </row>
    <row r="183" spans="1:15" ht="15" customHeight="1" x14ac:dyDescent="0.25">
      <c r="B183" s="28" t="s">
        <v>172</v>
      </c>
      <c r="C183" s="8">
        <v>45392</v>
      </c>
      <c r="D183" s="28">
        <v>10389</v>
      </c>
      <c r="E183" s="9">
        <v>0.96250000000000002</v>
      </c>
      <c r="F183" s="24"/>
      <c r="J183" s="28" t="s">
        <v>33</v>
      </c>
      <c r="L183" s="16"/>
      <c r="N183" s="20"/>
    </row>
    <row r="184" spans="1:15" ht="15" customHeight="1" x14ac:dyDescent="0.25">
      <c r="B184" s="28" t="s">
        <v>172</v>
      </c>
      <c r="C184" s="8">
        <v>45392</v>
      </c>
      <c r="D184" s="28">
        <v>9538</v>
      </c>
      <c r="E184" s="9">
        <v>0.97638888888888886</v>
      </c>
      <c r="F184" s="24"/>
      <c r="G184" s="28" t="s">
        <v>117</v>
      </c>
      <c r="J184" s="28" t="s">
        <v>34</v>
      </c>
      <c r="L184" s="16"/>
      <c r="N184" s="20"/>
    </row>
    <row r="185" spans="1:15" ht="15" customHeight="1" x14ac:dyDescent="0.25">
      <c r="B185" s="28" t="s">
        <v>172</v>
      </c>
      <c r="C185" s="8">
        <v>45393</v>
      </c>
      <c r="D185" s="28">
        <v>6254</v>
      </c>
      <c r="E185" s="9">
        <v>0.98888888888888893</v>
      </c>
      <c r="F185" s="24"/>
      <c r="G185" s="28" t="s">
        <v>173</v>
      </c>
      <c r="J185" s="28" t="s">
        <v>35</v>
      </c>
      <c r="L185" s="16"/>
      <c r="N185" s="20"/>
    </row>
    <row r="186" spans="1:15" ht="15" customHeight="1" x14ac:dyDescent="0.25">
      <c r="B186" s="28" t="s">
        <v>172</v>
      </c>
      <c r="C186" s="8">
        <v>45393</v>
      </c>
      <c r="D186" s="28">
        <v>840</v>
      </c>
      <c r="E186" s="9">
        <v>1.0416666666666666E-2</v>
      </c>
      <c r="F186" s="24"/>
      <c r="J186" s="28" t="s">
        <v>35</v>
      </c>
      <c r="L186" s="16"/>
      <c r="N186" s="20"/>
    </row>
    <row r="187" spans="1:15" ht="15" customHeight="1" x14ac:dyDescent="0.25">
      <c r="B187" s="28" t="s">
        <v>172</v>
      </c>
      <c r="C187" s="8">
        <v>45393</v>
      </c>
      <c r="D187" s="28">
        <v>10067</v>
      </c>
      <c r="E187" s="9">
        <v>5.8333333333333327E-2</v>
      </c>
      <c r="F187" s="24"/>
      <c r="J187" s="28" t="s">
        <v>37</v>
      </c>
      <c r="L187" s="16"/>
      <c r="N187" s="20"/>
    </row>
    <row r="188" spans="1:15" ht="15" customHeight="1" x14ac:dyDescent="0.25">
      <c r="B188" s="28" t="s">
        <v>172</v>
      </c>
      <c r="C188" s="8">
        <v>45393</v>
      </c>
      <c r="D188" s="28">
        <v>9624</v>
      </c>
      <c r="E188" s="9">
        <v>8.0555555555555561E-2</v>
      </c>
      <c r="F188" s="24"/>
      <c r="J188" s="28" t="s">
        <v>39</v>
      </c>
      <c r="L188" s="16"/>
      <c r="N188" s="20"/>
    </row>
    <row r="189" spans="1:15" ht="15" customHeight="1" x14ac:dyDescent="0.25">
      <c r="B189" s="28" t="s">
        <v>172</v>
      </c>
      <c r="C189" s="8">
        <v>45393</v>
      </c>
      <c r="D189" s="28">
        <v>9490</v>
      </c>
      <c r="E189" s="9">
        <v>0.11319444444444444</v>
      </c>
      <c r="F189" s="24"/>
      <c r="J189" s="28" t="s">
        <v>41</v>
      </c>
      <c r="L189" s="16"/>
      <c r="N189" s="20"/>
    </row>
    <row r="190" spans="1:15" ht="15" customHeight="1" x14ac:dyDescent="0.25">
      <c r="A190">
        <v>19</v>
      </c>
      <c r="B190" s="14" t="s">
        <v>172</v>
      </c>
      <c r="C190" s="8">
        <v>45393</v>
      </c>
      <c r="D190" s="14">
        <f>SUM(D183:D189)</f>
        <v>56202</v>
      </c>
      <c r="F190" s="24"/>
      <c r="K190">
        <v>6</v>
      </c>
      <c r="L190" s="16"/>
      <c r="N190" s="20"/>
    </row>
    <row r="191" spans="1:15" ht="15" customHeight="1" x14ac:dyDescent="0.25">
      <c r="B191" s="28" t="s">
        <v>174</v>
      </c>
      <c r="C191" s="8">
        <v>45400</v>
      </c>
      <c r="D191" s="28">
        <v>9281</v>
      </c>
      <c r="E191" s="9">
        <v>0.90208333333333324</v>
      </c>
      <c r="F191" s="24"/>
      <c r="G191" s="28" t="s">
        <v>95</v>
      </c>
      <c r="L191" s="16"/>
      <c r="N191" s="20"/>
    </row>
    <row r="192" spans="1:15" ht="15" customHeight="1" x14ac:dyDescent="0.25">
      <c r="B192" s="28" t="s">
        <v>174</v>
      </c>
      <c r="C192" s="8">
        <v>45400</v>
      </c>
      <c r="D192" s="28">
        <v>6090</v>
      </c>
      <c r="E192" s="9">
        <v>0.93333333333333324</v>
      </c>
      <c r="F192" s="24"/>
      <c r="G192" s="28" t="s">
        <v>175</v>
      </c>
      <c r="L192" s="16"/>
      <c r="N192" s="20"/>
    </row>
    <row r="193" spans="1:15" ht="15" customHeight="1" x14ac:dyDescent="0.25">
      <c r="B193" s="28" t="s">
        <v>174</v>
      </c>
      <c r="C193" s="8">
        <v>45400</v>
      </c>
      <c r="D193" s="28">
        <v>5158</v>
      </c>
      <c r="E193" s="9">
        <v>0.94861111111111107</v>
      </c>
      <c r="F193" s="24"/>
      <c r="G193" s="28" t="s">
        <v>176</v>
      </c>
      <c r="L193" s="16"/>
      <c r="N193" s="20"/>
    </row>
    <row r="194" spans="1:15" ht="15" customHeight="1" x14ac:dyDescent="0.25">
      <c r="B194" s="28" t="s">
        <v>174</v>
      </c>
      <c r="C194" s="8">
        <v>45400</v>
      </c>
      <c r="D194" s="28">
        <v>4733</v>
      </c>
      <c r="E194" s="9">
        <v>0.98541666666666661</v>
      </c>
      <c r="F194" s="24"/>
      <c r="G194" s="28" t="s">
        <v>177</v>
      </c>
      <c r="L194" s="16"/>
      <c r="N194" s="20"/>
    </row>
    <row r="195" spans="1:15" ht="15" customHeight="1" x14ac:dyDescent="0.25">
      <c r="B195" s="28" t="s">
        <v>174</v>
      </c>
      <c r="C195" s="8">
        <v>45400</v>
      </c>
      <c r="D195" s="28">
        <v>7842</v>
      </c>
      <c r="E195" s="29">
        <v>3.0555555555555555E-2</v>
      </c>
      <c r="F195" s="24"/>
      <c r="G195" s="28" t="s">
        <v>178</v>
      </c>
      <c r="L195" s="16"/>
      <c r="N195" s="20"/>
    </row>
    <row r="196" spans="1:15" ht="15" customHeight="1" x14ac:dyDescent="0.25">
      <c r="B196" s="28" t="s">
        <v>174</v>
      </c>
      <c r="C196" s="8">
        <v>45401</v>
      </c>
      <c r="D196" s="28">
        <v>9910</v>
      </c>
      <c r="E196" s="9">
        <v>5.6944444444444443E-2</v>
      </c>
      <c r="F196" s="24"/>
      <c r="G196" s="28" t="s">
        <v>179</v>
      </c>
      <c r="L196" s="16"/>
      <c r="N196" s="20"/>
    </row>
    <row r="197" spans="1:15" ht="15" customHeight="1" x14ac:dyDescent="0.25">
      <c r="B197" s="28" t="s">
        <v>174</v>
      </c>
      <c r="C197" s="8">
        <v>45401</v>
      </c>
      <c r="D197" s="28">
        <v>8861</v>
      </c>
      <c r="E197" s="9">
        <v>9.7222222222222224E-2</v>
      </c>
      <c r="F197" s="24"/>
      <c r="G197" s="28" t="s">
        <v>180</v>
      </c>
      <c r="L197" s="16"/>
      <c r="N197" s="20"/>
    </row>
    <row r="198" spans="1:15" ht="15" customHeight="1" x14ac:dyDescent="0.25">
      <c r="A198">
        <v>20</v>
      </c>
      <c r="B198" s="14" t="s">
        <v>174</v>
      </c>
      <c r="C198" s="8">
        <v>45401</v>
      </c>
      <c r="D198" s="14">
        <f>SUM(D191:D197)</f>
        <v>51875</v>
      </c>
      <c r="F198" s="24"/>
      <c r="K198">
        <f>7+4+3+2+12+10+11+11+3+2</f>
        <v>65</v>
      </c>
      <c r="L198" s="16"/>
      <c r="O198">
        <f>100+12+5+2+25+6+4+16</f>
        <v>170</v>
      </c>
    </row>
    <row r="199" spans="1:15" ht="15" customHeight="1" x14ac:dyDescent="0.25">
      <c r="B199" s="14"/>
      <c r="D199" s="14"/>
      <c r="F199" s="24"/>
      <c r="L199" s="16"/>
    </row>
    <row r="200" spans="1:15" ht="15.75" x14ac:dyDescent="0.25">
      <c r="C200" s="1" t="s">
        <v>48</v>
      </c>
      <c r="D200" s="14">
        <f>D12+D21+D36+D45+D59+D73+D87+D97+D112+D122+D107+D131+D138+D146+D155+D166+D173+D182+D190</f>
        <v>996356</v>
      </c>
      <c r="E200" s="1">
        <v>150</v>
      </c>
      <c r="F200" s="11" t="s">
        <v>81</v>
      </c>
      <c r="J200" s="11" t="s">
        <v>48</v>
      </c>
      <c r="K200" s="14">
        <f>K155+ K12+K21+K45+K36+K59+K73+K87+K97+K107+K112+K122+K131+K146+K138+K166+K173+K182+K190+K198</f>
        <v>707</v>
      </c>
      <c r="L200" s="15" t="e">
        <f>K200/#REF!</f>
        <v>#REF!</v>
      </c>
      <c r="M200" s="1" t="s">
        <v>49</v>
      </c>
      <c r="N200" s="1"/>
      <c r="O200" s="16"/>
    </row>
    <row r="201" spans="1:15" ht="15" customHeight="1" x14ac:dyDescent="0.25">
      <c r="D201" s="11" t="s">
        <v>59</v>
      </c>
      <c r="E201" s="1">
        <f>D200*E200</f>
        <v>149453400</v>
      </c>
      <c r="F201" s="11" t="s">
        <v>60</v>
      </c>
      <c r="G201" s="11" t="s">
        <v>79</v>
      </c>
      <c r="L201" s="23" t="e">
        <f>L200*100</f>
        <v>#REF!</v>
      </c>
      <c r="M201" s="14" t="s">
        <v>61</v>
      </c>
      <c r="N201" s="14"/>
      <c r="O201" s="14"/>
    </row>
    <row r="204" spans="1:15" ht="15" customHeight="1" x14ac:dyDescent="0.25">
      <c r="J204" t="s">
        <v>48</v>
      </c>
      <c r="K204" s="14">
        <f>M12+M21+M36+M45+M59+M73+M87+M97+M107+M112+M121+M130+M138+M146+M155+M166+M173+M182</f>
        <v>69</v>
      </c>
      <c r="L204" t="e">
        <f>K204/#REF!</f>
        <v>#REF!</v>
      </c>
      <c r="M204" s="28" t="s">
        <v>82</v>
      </c>
    </row>
    <row r="205" spans="1:15" ht="15" customHeight="1" x14ac:dyDescent="0.25">
      <c r="L205" t="e">
        <f>L204*1000</f>
        <v>#REF!</v>
      </c>
      <c r="M205" s="28" t="s">
        <v>148</v>
      </c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MARTINEZ GARCIA, JOSE ANTONIO</cp:lastModifiedBy>
  <dcterms:created xsi:type="dcterms:W3CDTF">2022-10-06T22:25:42Z</dcterms:created>
  <dcterms:modified xsi:type="dcterms:W3CDTF">2024-05-06T08:01:46Z</dcterms:modified>
</cp:coreProperties>
</file>