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trlProps/ctrlProp2.xml" ContentType="application/vnd.ms-excel.controlproperti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trlProps/ctrlProp3.xml" ContentType="application/vnd.ms-excel.controlproperti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activeX/activeX1.xml" ContentType="application/vnd.ms-office.activeX+xml"/>
  <Override PartName="/xl/activeX/activeX1.bin" ContentType="application/vnd.ms-office.activeX"/>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workbookProtection workbookAlgorithmName="SHA-512" workbookHashValue="gj6mpVQjsMWee7cEv9DzXpkT4xixjJMnovHVFYFCUvpu8xn0V34OUmR45O6zdf1Z9OqLFkOOgh7yPiCnRVxmGw==" workbookSaltValue="DdVZAbwXMhzpxwkBwqGLgw==" workbookSpinCount="100000" lockStructure="1"/>
  <bookViews>
    <workbookView xWindow="240" yWindow="105" windowWidth="14805" windowHeight="8010" activeTab="3"/>
  </bookViews>
  <sheets>
    <sheet name="Metadatos" sheetId="1" r:id="rId1"/>
    <sheet name="Dicc_datos" sheetId="2" r:id="rId2"/>
    <sheet name="BRUTO" sheetId="3" r:id="rId3"/>
    <sheet name="ANALISIS_AUTORIZACIONES" sheetId="6" r:id="rId4"/>
    <sheet name="ANALISIS_AUTORIZACIONES_SP" sheetId="14" r:id="rId5"/>
    <sheet name="ANALISIS_TIPOLOGIA DE DAÑO" sheetId="9" r:id="rId6"/>
    <sheet name="ANALISIS_CAPTURAS_TM" sheetId="11" r:id="rId7"/>
    <sheet name="ANALISIS_CAPTURAS_ESPECIE" sheetId="12" r:id="rId8"/>
    <sheet name="ANALISIS_CAPTURAS_SEXO_C_MAYOR" sheetId="13" r:id="rId9"/>
    <sheet name="CODIGOS_ESPECIES" sheetId="5" r:id="rId10"/>
  </sheets>
  <definedNames>
    <definedName name="_xlnm._FilterDatabase" localSheetId="3" hidden="1">ANALISIS_AUTORIZACIONES!$A$13:$A$60</definedName>
    <definedName name="_xlnm._FilterDatabase" localSheetId="2" hidden="1">BRUTO!$A$1:$AB$8536</definedName>
    <definedName name="_xlnm._FilterDatabase" localSheetId="9" hidden="1">CODIGOS_ESPECIES!$A$1:$A$1</definedName>
  </definedNames>
  <calcPr calcId="152511"/>
</workbook>
</file>

<file path=xl/calcChain.xml><?xml version="1.0" encoding="utf-8"?>
<calcChain xmlns="http://schemas.openxmlformats.org/spreadsheetml/2006/main">
  <c r="G14" i="11" l="1"/>
  <c r="D17" i="11" l="1"/>
  <c r="D19" i="11"/>
  <c r="O13" i="14" l="1"/>
  <c r="O14" i="14"/>
  <c r="O15" i="14"/>
  <c r="O41" i="14" s="1"/>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12" i="14"/>
  <c r="D41" i="14"/>
  <c r="E41" i="14"/>
  <c r="F41" i="14"/>
  <c r="G41" i="14"/>
  <c r="H41" i="14"/>
  <c r="I41" i="14"/>
  <c r="J41" i="14"/>
  <c r="K41" i="14"/>
  <c r="L41" i="14"/>
  <c r="M41" i="14"/>
  <c r="N41" i="14"/>
  <c r="C41"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12" i="14"/>
  <c r="C13" i="14"/>
  <c r="D13" i="14"/>
  <c r="E13" i="14"/>
  <c r="F13" i="14"/>
  <c r="G13" i="14"/>
  <c r="H13" i="14"/>
  <c r="I13" i="14"/>
  <c r="J13" i="14"/>
  <c r="K13" i="14"/>
  <c r="L13" i="14"/>
  <c r="M13" i="14"/>
  <c r="C14" i="14"/>
  <c r="D14" i="14"/>
  <c r="E14" i="14"/>
  <c r="F14" i="14"/>
  <c r="G14" i="14"/>
  <c r="H14" i="14"/>
  <c r="I14" i="14"/>
  <c r="J14" i="14"/>
  <c r="K14" i="14"/>
  <c r="L14" i="14"/>
  <c r="M14" i="14"/>
  <c r="C15" i="14"/>
  <c r="D15" i="14"/>
  <c r="E15" i="14"/>
  <c r="F15" i="14"/>
  <c r="G15" i="14"/>
  <c r="H15" i="14"/>
  <c r="I15" i="14"/>
  <c r="J15" i="14"/>
  <c r="K15" i="14"/>
  <c r="L15" i="14"/>
  <c r="M15" i="14"/>
  <c r="C16" i="14"/>
  <c r="D16" i="14"/>
  <c r="E16" i="14"/>
  <c r="F16" i="14"/>
  <c r="G16" i="14"/>
  <c r="H16" i="14"/>
  <c r="I16" i="14"/>
  <c r="J16" i="14"/>
  <c r="K16" i="14"/>
  <c r="L16" i="14"/>
  <c r="M16" i="14"/>
  <c r="C17" i="14"/>
  <c r="D17" i="14"/>
  <c r="E17" i="14"/>
  <c r="F17" i="14"/>
  <c r="G17" i="14"/>
  <c r="H17" i="14"/>
  <c r="I17" i="14"/>
  <c r="J17" i="14"/>
  <c r="K17" i="14"/>
  <c r="L17" i="14"/>
  <c r="M17" i="14"/>
  <c r="C18" i="14"/>
  <c r="D18" i="14"/>
  <c r="E18" i="14"/>
  <c r="F18" i="14"/>
  <c r="G18" i="14"/>
  <c r="H18" i="14"/>
  <c r="I18" i="14"/>
  <c r="J18" i="14"/>
  <c r="K18" i="14"/>
  <c r="L18" i="14"/>
  <c r="M18" i="14"/>
  <c r="C19" i="14"/>
  <c r="D19" i="14"/>
  <c r="E19" i="14"/>
  <c r="F19" i="14"/>
  <c r="G19" i="14"/>
  <c r="H19" i="14"/>
  <c r="I19" i="14"/>
  <c r="J19" i="14"/>
  <c r="K19" i="14"/>
  <c r="L19" i="14"/>
  <c r="M19" i="14"/>
  <c r="C20" i="14"/>
  <c r="D20" i="14"/>
  <c r="E20" i="14"/>
  <c r="F20" i="14"/>
  <c r="G20" i="14"/>
  <c r="H20" i="14"/>
  <c r="I20" i="14"/>
  <c r="J20" i="14"/>
  <c r="K20" i="14"/>
  <c r="L20" i="14"/>
  <c r="M20" i="14"/>
  <c r="C21" i="14"/>
  <c r="D21" i="14"/>
  <c r="E21" i="14"/>
  <c r="F21" i="14"/>
  <c r="G21" i="14"/>
  <c r="H21" i="14"/>
  <c r="I21" i="14"/>
  <c r="J21" i="14"/>
  <c r="K21" i="14"/>
  <c r="L21" i="14"/>
  <c r="M21" i="14"/>
  <c r="C22" i="14"/>
  <c r="D22" i="14"/>
  <c r="E22" i="14"/>
  <c r="F22" i="14"/>
  <c r="G22" i="14"/>
  <c r="H22" i="14"/>
  <c r="I22" i="14"/>
  <c r="J22" i="14"/>
  <c r="K22" i="14"/>
  <c r="L22" i="14"/>
  <c r="M22" i="14"/>
  <c r="C23" i="14"/>
  <c r="D23" i="14"/>
  <c r="E23" i="14"/>
  <c r="F23" i="14"/>
  <c r="G23" i="14"/>
  <c r="H23" i="14"/>
  <c r="I23" i="14"/>
  <c r="J23" i="14"/>
  <c r="K23" i="14"/>
  <c r="L23" i="14"/>
  <c r="M23" i="14"/>
  <c r="C24" i="14"/>
  <c r="D24" i="14"/>
  <c r="E24" i="14"/>
  <c r="F24" i="14"/>
  <c r="G24" i="14"/>
  <c r="H24" i="14"/>
  <c r="I24" i="14"/>
  <c r="J24" i="14"/>
  <c r="K24" i="14"/>
  <c r="L24" i="14"/>
  <c r="M24" i="14"/>
  <c r="C25" i="14"/>
  <c r="D25" i="14"/>
  <c r="E25" i="14"/>
  <c r="F25" i="14"/>
  <c r="G25" i="14"/>
  <c r="H25" i="14"/>
  <c r="I25" i="14"/>
  <c r="J25" i="14"/>
  <c r="K25" i="14"/>
  <c r="L25" i="14"/>
  <c r="M25" i="14"/>
  <c r="C26" i="14"/>
  <c r="D26" i="14"/>
  <c r="E26" i="14"/>
  <c r="F26" i="14"/>
  <c r="G26" i="14"/>
  <c r="H26" i="14"/>
  <c r="I26" i="14"/>
  <c r="J26" i="14"/>
  <c r="K26" i="14"/>
  <c r="L26" i="14"/>
  <c r="M26" i="14"/>
  <c r="C27" i="14"/>
  <c r="D27" i="14"/>
  <c r="E27" i="14"/>
  <c r="F27" i="14"/>
  <c r="G27" i="14"/>
  <c r="H27" i="14"/>
  <c r="I27" i="14"/>
  <c r="J27" i="14"/>
  <c r="K27" i="14"/>
  <c r="L27" i="14"/>
  <c r="M27" i="14"/>
  <c r="C28" i="14"/>
  <c r="D28" i="14"/>
  <c r="E28" i="14"/>
  <c r="F28" i="14"/>
  <c r="G28" i="14"/>
  <c r="H28" i="14"/>
  <c r="I28" i="14"/>
  <c r="J28" i="14"/>
  <c r="K28" i="14"/>
  <c r="L28" i="14"/>
  <c r="M28" i="14"/>
  <c r="C29" i="14"/>
  <c r="D29" i="14"/>
  <c r="E29" i="14"/>
  <c r="F29" i="14"/>
  <c r="G29" i="14"/>
  <c r="H29" i="14"/>
  <c r="I29" i="14"/>
  <c r="J29" i="14"/>
  <c r="K29" i="14"/>
  <c r="L29" i="14"/>
  <c r="M29" i="14"/>
  <c r="C30" i="14"/>
  <c r="D30" i="14"/>
  <c r="E30" i="14"/>
  <c r="F30" i="14"/>
  <c r="G30" i="14"/>
  <c r="H30" i="14"/>
  <c r="I30" i="14"/>
  <c r="J30" i="14"/>
  <c r="K30" i="14"/>
  <c r="L30" i="14"/>
  <c r="M30" i="14"/>
  <c r="C31" i="14"/>
  <c r="D31" i="14"/>
  <c r="E31" i="14"/>
  <c r="F31" i="14"/>
  <c r="G31" i="14"/>
  <c r="H31" i="14"/>
  <c r="I31" i="14"/>
  <c r="J31" i="14"/>
  <c r="K31" i="14"/>
  <c r="L31" i="14"/>
  <c r="M31" i="14"/>
  <c r="C32" i="14"/>
  <c r="D32" i="14"/>
  <c r="E32" i="14"/>
  <c r="F32" i="14"/>
  <c r="G32" i="14"/>
  <c r="H32" i="14"/>
  <c r="I32" i="14"/>
  <c r="J32" i="14"/>
  <c r="K32" i="14"/>
  <c r="L32" i="14"/>
  <c r="M32" i="14"/>
  <c r="C33" i="14"/>
  <c r="D33" i="14"/>
  <c r="E33" i="14"/>
  <c r="F33" i="14"/>
  <c r="G33" i="14"/>
  <c r="H33" i="14"/>
  <c r="I33" i="14"/>
  <c r="J33" i="14"/>
  <c r="K33" i="14"/>
  <c r="L33" i="14"/>
  <c r="M33" i="14"/>
  <c r="C34" i="14"/>
  <c r="D34" i="14"/>
  <c r="E34" i="14"/>
  <c r="F34" i="14"/>
  <c r="G34" i="14"/>
  <c r="H34" i="14"/>
  <c r="I34" i="14"/>
  <c r="J34" i="14"/>
  <c r="K34" i="14"/>
  <c r="L34" i="14"/>
  <c r="M34" i="14"/>
  <c r="C35" i="14"/>
  <c r="D35" i="14"/>
  <c r="E35" i="14"/>
  <c r="F35" i="14"/>
  <c r="G35" i="14"/>
  <c r="H35" i="14"/>
  <c r="I35" i="14"/>
  <c r="J35" i="14"/>
  <c r="K35" i="14"/>
  <c r="L35" i="14"/>
  <c r="M35" i="14"/>
  <c r="C36" i="14"/>
  <c r="D36" i="14"/>
  <c r="E36" i="14"/>
  <c r="F36" i="14"/>
  <c r="G36" i="14"/>
  <c r="H36" i="14"/>
  <c r="I36" i="14"/>
  <c r="J36" i="14"/>
  <c r="K36" i="14"/>
  <c r="L36" i="14"/>
  <c r="M36" i="14"/>
  <c r="C37" i="14"/>
  <c r="D37" i="14"/>
  <c r="E37" i="14"/>
  <c r="F37" i="14"/>
  <c r="G37" i="14"/>
  <c r="H37" i="14"/>
  <c r="I37" i="14"/>
  <c r="J37" i="14"/>
  <c r="K37" i="14"/>
  <c r="L37" i="14"/>
  <c r="M37" i="14"/>
  <c r="C38" i="14"/>
  <c r="D38" i="14"/>
  <c r="E38" i="14"/>
  <c r="F38" i="14"/>
  <c r="G38" i="14"/>
  <c r="H38" i="14"/>
  <c r="I38" i="14"/>
  <c r="J38" i="14"/>
  <c r="K38" i="14"/>
  <c r="L38" i="14"/>
  <c r="M38" i="14"/>
  <c r="C39" i="14"/>
  <c r="D39" i="14"/>
  <c r="E39" i="14"/>
  <c r="F39" i="14"/>
  <c r="G39" i="14"/>
  <c r="H39" i="14"/>
  <c r="I39" i="14"/>
  <c r="J39" i="14"/>
  <c r="K39" i="14"/>
  <c r="L39" i="14"/>
  <c r="M39" i="14"/>
  <c r="C40" i="14"/>
  <c r="D40" i="14"/>
  <c r="E40" i="14"/>
  <c r="F40" i="14"/>
  <c r="G40" i="14"/>
  <c r="H40" i="14"/>
  <c r="I40" i="14"/>
  <c r="J40" i="14"/>
  <c r="K40" i="14"/>
  <c r="L40" i="14"/>
  <c r="M40" i="14"/>
  <c r="D12" i="14"/>
  <c r="E12" i="14"/>
  <c r="F12" i="14"/>
  <c r="G12" i="14"/>
  <c r="H12" i="14"/>
  <c r="I12" i="14"/>
  <c r="J12" i="14"/>
  <c r="K12" i="14"/>
  <c r="L12" i="14"/>
  <c r="M12" i="14"/>
  <c r="C12" i="14"/>
  <c r="B19" i="13" l="1"/>
  <c r="C16" i="13"/>
  <c r="D16" i="13"/>
  <c r="E16" i="13"/>
  <c r="F16" i="13"/>
  <c r="G16" i="13"/>
  <c r="H16" i="13"/>
  <c r="I16" i="13"/>
  <c r="J16" i="13"/>
  <c r="K16" i="13"/>
  <c r="L16" i="13"/>
  <c r="M16" i="13"/>
  <c r="N16" i="13"/>
  <c r="O16" i="13"/>
  <c r="P16" i="13"/>
  <c r="Q16" i="13"/>
  <c r="R16" i="13"/>
  <c r="S16" i="13"/>
  <c r="T16" i="13"/>
  <c r="U16" i="13"/>
  <c r="V16" i="13"/>
  <c r="W16" i="13"/>
  <c r="X16" i="13"/>
  <c r="Y16" i="13"/>
  <c r="Z16" i="13"/>
  <c r="AA16" i="13"/>
  <c r="AB16" i="13"/>
  <c r="AC16" i="13"/>
  <c r="AD16" i="13"/>
  <c r="AE16" i="13"/>
  <c r="AF16" i="13"/>
  <c r="AG16" i="13"/>
  <c r="AH16" i="13"/>
  <c r="AI16" i="13"/>
  <c r="C12" i="13" l="1"/>
  <c r="D12" i="13"/>
  <c r="E12" i="13"/>
  <c r="F12" i="13"/>
  <c r="G12" i="13"/>
  <c r="H12" i="13"/>
  <c r="I12" i="13"/>
  <c r="J12" i="13"/>
  <c r="K12" i="13"/>
  <c r="L12" i="13"/>
  <c r="M12" i="13"/>
  <c r="N12" i="13"/>
  <c r="O12" i="13"/>
  <c r="P12" i="13"/>
  <c r="Q12" i="13"/>
  <c r="R12" i="13"/>
  <c r="S12" i="13"/>
  <c r="T12" i="13"/>
  <c r="U12" i="13"/>
  <c r="V12" i="13"/>
  <c r="W12" i="13"/>
  <c r="X12" i="13"/>
  <c r="Y12" i="13"/>
  <c r="Z12" i="13"/>
  <c r="AA12" i="13"/>
  <c r="AB12" i="13"/>
  <c r="AC12" i="13"/>
  <c r="AD12" i="13"/>
  <c r="AE12" i="13"/>
  <c r="AF12" i="13"/>
  <c r="AG12" i="13"/>
  <c r="AH12" i="13"/>
  <c r="AI12" i="13"/>
  <c r="C13" i="13"/>
  <c r="C19" i="13" s="1"/>
  <c r="D13" i="13"/>
  <c r="D19" i="13" s="1"/>
  <c r="E13" i="13"/>
  <c r="E19" i="13" s="1"/>
  <c r="F13" i="13"/>
  <c r="F19" i="13" s="1"/>
  <c r="G13" i="13"/>
  <c r="G19" i="13" s="1"/>
  <c r="H13" i="13"/>
  <c r="H19" i="13" s="1"/>
  <c r="I13" i="13"/>
  <c r="I19" i="13" s="1"/>
  <c r="J13" i="13"/>
  <c r="J19" i="13" s="1"/>
  <c r="K13" i="13"/>
  <c r="K19" i="13" s="1"/>
  <c r="L13" i="13"/>
  <c r="L19" i="13" s="1"/>
  <c r="M13" i="13"/>
  <c r="M19" i="13" s="1"/>
  <c r="N13" i="13"/>
  <c r="N19" i="13" s="1"/>
  <c r="O13" i="13"/>
  <c r="O19" i="13" s="1"/>
  <c r="P13" i="13"/>
  <c r="P19" i="13" s="1"/>
  <c r="Q13" i="13"/>
  <c r="Q19" i="13" s="1"/>
  <c r="R13" i="13"/>
  <c r="R19" i="13" s="1"/>
  <c r="S13" i="13"/>
  <c r="S19" i="13" s="1"/>
  <c r="T13" i="13"/>
  <c r="T19" i="13" s="1"/>
  <c r="U13" i="13"/>
  <c r="U19" i="13" s="1"/>
  <c r="V13" i="13"/>
  <c r="V19" i="13" s="1"/>
  <c r="W13" i="13"/>
  <c r="W19" i="13" s="1"/>
  <c r="X13" i="13"/>
  <c r="X19" i="13" s="1"/>
  <c r="Y13" i="13"/>
  <c r="Y19" i="13" s="1"/>
  <c r="Z13" i="13"/>
  <c r="Z19" i="13" s="1"/>
  <c r="AA13" i="13"/>
  <c r="AA19" i="13" s="1"/>
  <c r="AB13" i="13"/>
  <c r="AB19" i="13" s="1"/>
  <c r="AC13" i="13"/>
  <c r="AC19" i="13" s="1"/>
  <c r="AD13" i="13"/>
  <c r="AD19" i="13" s="1"/>
  <c r="AE13" i="13"/>
  <c r="AE19" i="13" s="1"/>
  <c r="AF13" i="13"/>
  <c r="AF19" i="13" s="1"/>
  <c r="AG13" i="13"/>
  <c r="AG19" i="13" s="1"/>
  <c r="AH13" i="13"/>
  <c r="AH19" i="13" s="1"/>
  <c r="AI13" i="13"/>
  <c r="AI19" i="13" s="1"/>
  <c r="C14" i="13"/>
  <c r="D14" i="13"/>
  <c r="E14" i="13"/>
  <c r="F14" i="13"/>
  <c r="G14" i="13"/>
  <c r="H14" i="13"/>
  <c r="I14" i="13"/>
  <c r="J14" i="13"/>
  <c r="K14" i="13"/>
  <c r="L14" i="13"/>
  <c r="M14" i="13"/>
  <c r="N14" i="13"/>
  <c r="O14" i="13"/>
  <c r="P14" i="13"/>
  <c r="Q14" i="13"/>
  <c r="R14" i="13"/>
  <c r="S14" i="13"/>
  <c r="T14" i="13"/>
  <c r="U14" i="13"/>
  <c r="V14" i="13"/>
  <c r="W14" i="13"/>
  <c r="X14" i="13"/>
  <c r="Y14" i="13"/>
  <c r="Z14" i="13"/>
  <c r="AA14" i="13"/>
  <c r="AB14" i="13"/>
  <c r="AC14" i="13"/>
  <c r="AD14" i="13"/>
  <c r="AE14" i="13"/>
  <c r="AF14" i="13"/>
  <c r="AG14" i="13"/>
  <c r="AH14" i="13"/>
  <c r="AI14" i="13"/>
  <c r="C15" i="13"/>
  <c r="D15" i="13"/>
  <c r="E15" i="13"/>
  <c r="F15" i="13"/>
  <c r="G15" i="13"/>
  <c r="H15" i="13"/>
  <c r="I15" i="13"/>
  <c r="J15" i="13"/>
  <c r="K15" i="13"/>
  <c r="L15" i="13"/>
  <c r="M15" i="13"/>
  <c r="N15" i="13"/>
  <c r="O15" i="13"/>
  <c r="P15" i="13"/>
  <c r="Q15" i="13"/>
  <c r="R15" i="13"/>
  <c r="S15" i="13"/>
  <c r="T15" i="13"/>
  <c r="U15" i="13"/>
  <c r="V15" i="13"/>
  <c r="W15" i="13"/>
  <c r="X15" i="13"/>
  <c r="Y15" i="13"/>
  <c r="Z15" i="13"/>
  <c r="AA15" i="13"/>
  <c r="AB15" i="13"/>
  <c r="AC15" i="13"/>
  <c r="AD15" i="13"/>
  <c r="AE15" i="13"/>
  <c r="AF15" i="13"/>
  <c r="AG15" i="13"/>
  <c r="AH15" i="13"/>
  <c r="AI15" i="13"/>
  <c r="D11" i="13"/>
  <c r="E11" i="13"/>
  <c r="E17" i="13" s="1"/>
  <c r="F11" i="13"/>
  <c r="G11" i="13"/>
  <c r="H11" i="13"/>
  <c r="I11" i="13"/>
  <c r="I17" i="13" s="1"/>
  <c r="J11" i="13"/>
  <c r="J17" i="13" s="1"/>
  <c r="K11" i="13"/>
  <c r="L11" i="13"/>
  <c r="M11" i="13"/>
  <c r="N11" i="13"/>
  <c r="O11" i="13"/>
  <c r="P11" i="13"/>
  <c r="P17" i="13" s="1"/>
  <c r="Q11" i="13"/>
  <c r="Q17" i="13" s="1"/>
  <c r="R11" i="13"/>
  <c r="S11" i="13"/>
  <c r="S17" i="13" s="1"/>
  <c r="T11" i="13"/>
  <c r="U11" i="13"/>
  <c r="U17" i="13" s="1"/>
  <c r="V11" i="13"/>
  <c r="W11" i="13"/>
  <c r="W17" i="13" s="1"/>
  <c r="X11" i="13"/>
  <c r="X17" i="13" s="1"/>
  <c r="Y11" i="13"/>
  <c r="Y17" i="13" s="1"/>
  <c r="Z11" i="13"/>
  <c r="AA11" i="13"/>
  <c r="AA17" i="13" s="1"/>
  <c r="AB11" i="13"/>
  <c r="AB17" i="13" s="1"/>
  <c r="AC11" i="13"/>
  <c r="AD11" i="13"/>
  <c r="AE11" i="13"/>
  <c r="AE17" i="13" s="1"/>
  <c r="AF11" i="13"/>
  <c r="AG11" i="13"/>
  <c r="AH11" i="13"/>
  <c r="AH17" i="13" s="1"/>
  <c r="AI11" i="13"/>
  <c r="C11" i="13"/>
  <c r="D17" i="13"/>
  <c r="F17" i="13"/>
  <c r="G17" i="13"/>
  <c r="H17" i="13"/>
  <c r="K17" i="13"/>
  <c r="L17" i="13"/>
  <c r="M17" i="13"/>
  <c r="T17" i="13"/>
  <c r="C12" i="12"/>
  <c r="D12" i="12"/>
  <c r="E12" i="12"/>
  <c r="F12" i="12"/>
  <c r="G12" i="12"/>
  <c r="H12" i="12"/>
  <c r="I12" i="12"/>
  <c r="J12" i="12"/>
  <c r="K12" i="12"/>
  <c r="L12" i="12"/>
  <c r="M12" i="12"/>
  <c r="C13" i="12"/>
  <c r="D13" i="12"/>
  <c r="E13" i="12"/>
  <c r="F13" i="12"/>
  <c r="G13" i="12"/>
  <c r="H13" i="12"/>
  <c r="I13" i="12"/>
  <c r="J13" i="12"/>
  <c r="K13" i="12"/>
  <c r="L13" i="12"/>
  <c r="M13" i="12"/>
  <c r="C14" i="12"/>
  <c r="D14" i="12"/>
  <c r="E14" i="12"/>
  <c r="F14" i="12"/>
  <c r="G14" i="12"/>
  <c r="H14" i="12"/>
  <c r="I14" i="12"/>
  <c r="J14" i="12"/>
  <c r="K14" i="12"/>
  <c r="L14" i="12"/>
  <c r="M14" i="12"/>
  <c r="C15" i="12"/>
  <c r="D15" i="12"/>
  <c r="E15" i="12"/>
  <c r="F15" i="12"/>
  <c r="G15" i="12"/>
  <c r="H15" i="12"/>
  <c r="I15" i="12"/>
  <c r="J15" i="12"/>
  <c r="K15" i="12"/>
  <c r="L15" i="12"/>
  <c r="M15" i="12"/>
  <c r="C16" i="12"/>
  <c r="D16" i="12"/>
  <c r="E16" i="12"/>
  <c r="F16" i="12"/>
  <c r="G16" i="12"/>
  <c r="H16" i="12"/>
  <c r="I16" i="12"/>
  <c r="J16" i="12"/>
  <c r="K16" i="12"/>
  <c r="L16" i="12"/>
  <c r="M16" i="12"/>
  <c r="C17" i="12"/>
  <c r="D17" i="12"/>
  <c r="E17" i="12"/>
  <c r="F17" i="12"/>
  <c r="G17" i="12"/>
  <c r="H17" i="12"/>
  <c r="I17" i="12"/>
  <c r="J17" i="12"/>
  <c r="K17" i="12"/>
  <c r="L17" i="12"/>
  <c r="M17" i="12"/>
  <c r="C18" i="12"/>
  <c r="D18" i="12"/>
  <c r="E18" i="12"/>
  <c r="F18" i="12"/>
  <c r="G18" i="12"/>
  <c r="H18" i="12"/>
  <c r="I18" i="12"/>
  <c r="J18" i="12"/>
  <c r="K18" i="12"/>
  <c r="L18" i="12"/>
  <c r="M18" i="12"/>
  <c r="C19" i="12"/>
  <c r="D19" i="12"/>
  <c r="E19" i="12"/>
  <c r="F19" i="12"/>
  <c r="G19" i="12"/>
  <c r="H19" i="12"/>
  <c r="I19" i="12"/>
  <c r="J19" i="12"/>
  <c r="K19" i="12"/>
  <c r="L19" i="12"/>
  <c r="M19" i="12"/>
  <c r="C20" i="12"/>
  <c r="D20" i="12"/>
  <c r="E20" i="12"/>
  <c r="F20" i="12"/>
  <c r="G20" i="12"/>
  <c r="H20" i="12"/>
  <c r="I20" i="12"/>
  <c r="J20" i="12"/>
  <c r="K20" i="12"/>
  <c r="L20" i="12"/>
  <c r="M20" i="12"/>
  <c r="C21" i="12"/>
  <c r="D21" i="12"/>
  <c r="E21" i="12"/>
  <c r="F21" i="12"/>
  <c r="G21" i="12"/>
  <c r="H21" i="12"/>
  <c r="I21" i="12"/>
  <c r="J21" i="12"/>
  <c r="K21" i="12"/>
  <c r="L21" i="12"/>
  <c r="M21" i="12"/>
  <c r="C22" i="12"/>
  <c r="D22" i="12"/>
  <c r="E22" i="12"/>
  <c r="F22" i="12"/>
  <c r="G22" i="12"/>
  <c r="H22" i="12"/>
  <c r="I22" i="12"/>
  <c r="J22" i="12"/>
  <c r="K22" i="12"/>
  <c r="L22" i="12"/>
  <c r="M22" i="12"/>
  <c r="C23" i="12"/>
  <c r="D23" i="12"/>
  <c r="E23" i="12"/>
  <c r="F23" i="12"/>
  <c r="G23" i="12"/>
  <c r="H23" i="12"/>
  <c r="I23" i="12"/>
  <c r="J23" i="12"/>
  <c r="K23" i="12"/>
  <c r="L23" i="12"/>
  <c r="M23" i="12"/>
  <c r="C24" i="12"/>
  <c r="D24" i="12"/>
  <c r="E24" i="12"/>
  <c r="F24" i="12"/>
  <c r="G24" i="12"/>
  <c r="H24" i="12"/>
  <c r="I24" i="12"/>
  <c r="J24" i="12"/>
  <c r="K24" i="12"/>
  <c r="L24" i="12"/>
  <c r="M24" i="12"/>
  <c r="C25" i="12"/>
  <c r="D25" i="12"/>
  <c r="E25" i="12"/>
  <c r="F25" i="12"/>
  <c r="G25" i="12"/>
  <c r="H25" i="12"/>
  <c r="I25" i="12"/>
  <c r="J25" i="12"/>
  <c r="K25" i="12"/>
  <c r="L25" i="12"/>
  <c r="M25" i="12"/>
  <c r="C26" i="12"/>
  <c r="D26" i="12"/>
  <c r="E26" i="12"/>
  <c r="F26" i="12"/>
  <c r="G26" i="12"/>
  <c r="H26" i="12"/>
  <c r="I26" i="12"/>
  <c r="J26" i="12"/>
  <c r="K26" i="12"/>
  <c r="L26" i="12"/>
  <c r="M26" i="12"/>
  <c r="C27" i="12"/>
  <c r="D27" i="12"/>
  <c r="E27" i="12"/>
  <c r="F27" i="12"/>
  <c r="G27" i="12"/>
  <c r="H27" i="12"/>
  <c r="I27" i="12"/>
  <c r="J27" i="12"/>
  <c r="K27" i="12"/>
  <c r="L27" i="12"/>
  <c r="M27" i="12"/>
  <c r="C28" i="12"/>
  <c r="D28" i="12"/>
  <c r="E28" i="12"/>
  <c r="F28" i="12"/>
  <c r="G28" i="12"/>
  <c r="H28" i="12"/>
  <c r="I28" i="12"/>
  <c r="J28" i="12"/>
  <c r="K28" i="12"/>
  <c r="L28" i="12"/>
  <c r="M28" i="12"/>
  <c r="C29" i="12"/>
  <c r="D29" i="12"/>
  <c r="E29" i="12"/>
  <c r="F29" i="12"/>
  <c r="G29" i="12"/>
  <c r="H29" i="12"/>
  <c r="I29" i="12"/>
  <c r="J29" i="12"/>
  <c r="K29" i="12"/>
  <c r="L29" i="12"/>
  <c r="M29" i="12"/>
  <c r="C30" i="12"/>
  <c r="D30" i="12"/>
  <c r="E30" i="12"/>
  <c r="F30" i="12"/>
  <c r="G30" i="12"/>
  <c r="H30" i="12"/>
  <c r="I30" i="12"/>
  <c r="J30" i="12"/>
  <c r="K30" i="12"/>
  <c r="L30" i="12"/>
  <c r="M30" i="12"/>
  <c r="B15" i="11"/>
  <c r="C15" i="11"/>
  <c r="D15" i="11"/>
  <c r="E15" i="11"/>
  <c r="F15" i="11"/>
  <c r="G15" i="11"/>
  <c r="H15" i="11"/>
  <c r="I15" i="11"/>
  <c r="J15" i="11"/>
  <c r="K15" i="11"/>
  <c r="L15" i="11"/>
  <c r="B16" i="11"/>
  <c r="C16" i="11"/>
  <c r="D16" i="11"/>
  <c r="E16" i="11"/>
  <c r="F16" i="11"/>
  <c r="G16" i="11"/>
  <c r="H16" i="11"/>
  <c r="I16" i="11"/>
  <c r="J16" i="11"/>
  <c r="K16" i="11"/>
  <c r="L16" i="11"/>
  <c r="B17" i="11"/>
  <c r="C17" i="11"/>
  <c r="E17" i="11"/>
  <c r="F17" i="11"/>
  <c r="G17" i="11"/>
  <c r="H17" i="11"/>
  <c r="I17" i="11"/>
  <c r="J17" i="11"/>
  <c r="K17" i="11"/>
  <c r="L17" i="11"/>
  <c r="B18" i="11"/>
  <c r="C18" i="11"/>
  <c r="D18" i="11"/>
  <c r="E18" i="11"/>
  <c r="F18" i="11"/>
  <c r="G18" i="11"/>
  <c r="H18" i="11"/>
  <c r="I18" i="11"/>
  <c r="J18" i="11"/>
  <c r="K18" i="11"/>
  <c r="L18" i="11"/>
  <c r="B19" i="11"/>
  <c r="C19" i="11"/>
  <c r="E19" i="11"/>
  <c r="F19" i="11"/>
  <c r="G19" i="11"/>
  <c r="H19" i="11"/>
  <c r="I19" i="11"/>
  <c r="J19" i="11"/>
  <c r="K19" i="11"/>
  <c r="L19" i="11"/>
  <c r="B20" i="11"/>
  <c r="C20" i="11"/>
  <c r="D20" i="11"/>
  <c r="E20" i="11"/>
  <c r="F20" i="11"/>
  <c r="G20" i="11"/>
  <c r="H20" i="11"/>
  <c r="I20" i="11"/>
  <c r="J20" i="11"/>
  <c r="K20" i="11"/>
  <c r="L20" i="11"/>
  <c r="B21" i="11"/>
  <c r="C21" i="11"/>
  <c r="D21" i="11"/>
  <c r="E21" i="11"/>
  <c r="F21" i="11"/>
  <c r="G21" i="11"/>
  <c r="H21" i="11"/>
  <c r="I21" i="11"/>
  <c r="J21" i="11"/>
  <c r="K21" i="11"/>
  <c r="L21" i="11"/>
  <c r="B22" i="11"/>
  <c r="C22" i="11"/>
  <c r="D22" i="11"/>
  <c r="E22" i="11"/>
  <c r="F22" i="11"/>
  <c r="G22" i="11"/>
  <c r="H22" i="11"/>
  <c r="I22" i="11"/>
  <c r="J22" i="11"/>
  <c r="K22" i="11"/>
  <c r="L22" i="11"/>
  <c r="B23" i="11"/>
  <c r="C23" i="11"/>
  <c r="D23" i="11"/>
  <c r="E23" i="11"/>
  <c r="F23" i="11"/>
  <c r="G23" i="11"/>
  <c r="H23" i="11"/>
  <c r="I23" i="11"/>
  <c r="J23" i="11"/>
  <c r="K23" i="11"/>
  <c r="L23" i="11"/>
  <c r="B24" i="11"/>
  <c r="C24" i="11"/>
  <c r="D24" i="11"/>
  <c r="E24" i="11"/>
  <c r="F24" i="11"/>
  <c r="G24" i="11"/>
  <c r="H24" i="11"/>
  <c r="I24" i="11"/>
  <c r="J24" i="11"/>
  <c r="K24" i="11"/>
  <c r="L24" i="11"/>
  <c r="B25" i="11"/>
  <c r="C25" i="11"/>
  <c r="D25" i="11"/>
  <c r="E25" i="11"/>
  <c r="F25" i="11"/>
  <c r="G25" i="11"/>
  <c r="H25" i="11"/>
  <c r="I25" i="11"/>
  <c r="J25" i="11"/>
  <c r="K25" i="11"/>
  <c r="L25" i="11"/>
  <c r="B26" i="11"/>
  <c r="C26" i="11"/>
  <c r="D26" i="11"/>
  <c r="E26" i="11"/>
  <c r="F26" i="11"/>
  <c r="G26" i="11"/>
  <c r="H26" i="11"/>
  <c r="I26" i="11"/>
  <c r="J26" i="11"/>
  <c r="K26" i="11"/>
  <c r="L26" i="11"/>
  <c r="B27" i="11"/>
  <c r="C27" i="11"/>
  <c r="D27" i="11"/>
  <c r="E27" i="11"/>
  <c r="F27" i="11"/>
  <c r="G27" i="11"/>
  <c r="H27" i="11"/>
  <c r="I27" i="11"/>
  <c r="J27" i="11"/>
  <c r="K27" i="11"/>
  <c r="L27" i="11"/>
  <c r="B28" i="11"/>
  <c r="C28" i="11"/>
  <c r="D28" i="11"/>
  <c r="E28" i="11"/>
  <c r="F28" i="11"/>
  <c r="G28" i="11"/>
  <c r="H28" i="11"/>
  <c r="I28" i="11"/>
  <c r="J28" i="11"/>
  <c r="K28" i="11"/>
  <c r="L28" i="11"/>
  <c r="B29" i="11"/>
  <c r="C29" i="11"/>
  <c r="D29" i="11"/>
  <c r="E29" i="11"/>
  <c r="F29" i="11"/>
  <c r="G29" i="11"/>
  <c r="H29" i="11"/>
  <c r="I29" i="11"/>
  <c r="J29" i="11"/>
  <c r="K29" i="11"/>
  <c r="L29" i="11"/>
  <c r="B30" i="11"/>
  <c r="C30" i="11"/>
  <c r="D30" i="11"/>
  <c r="E30" i="11"/>
  <c r="F30" i="11"/>
  <c r="G30" i="11"/>
  <c r="H30" i="11"/>
  <c r="I30" i="11"/>
  <c r="J30" i="11"/>
  <c r="K30" i="11"/>
  <c r="L30" i="11"/>
  <c r="B31" i="11"/>
  <c r="C31" i="11"/>
  <c r="D31" i="11"/>
  <c r="E31" i="11"/>
  <c r="F31" i="11"/>
  <c r="G31" i="11"/>
  <c r="H31" i="11"/>
  <c r="I31" i="11"/>
  <c r="J31" i="11"/>
  <c r="K31" i="11"/>
  <c r="L31" i="11"/>
  <c r="B32" i="11"/>
  <c r="C32" i="11"/>
  <c r="D32" i="11"/>
  <c r="E32" i="11"/>
  <c r="F32" i="11"/>
  <c r="G32" i="11"/>
  <c r="H32" i="11"/>
  <c r="I32" i="11"/>
  <c r="J32" i="11"/>
  <c r="K32" i="11"/>
  <c r="L32" i="11"/>
  <c r="B33" i="11"/>
  <c r="C33" i="11"/>
  <c r="D33" i="11"/>
  <c r="E33" i="11"/>
  <c r="F33" i="11"/>
  <c r="G33" i="11"/>
  <c r="H33" i="11"/>
  <c r="I33" i="11"/>
  <c r="J33" i="11"/>
  <c r="K33" i="11"/>
  <c r="L33" i="11"/>
  <c r="B34" i="11"/>
  <c r="C34" i="11"/>
  <c r="D34" i="11"/>
  <c r="E34" i="11"/>
  <c r="F34" i="11"/>
  <c r="G34" i="11"/>
  <c r="H34" i="11"/>
  <c r="I34" i="11"/>
  <c r="J34" i="11"/>
  <c r="K34" i="11"/>
  <c r="L34" i="11"/>
  <c r="B35" i="11"/>
  <c r="C35" i="11"/>
  <c r="D35" i="11"/>
  <c r="E35" i="11"/>
  <c r="F35" i="11"/>
  <c r="G35" i="11"/>
  <c r="H35" i="11"/>
  <c r="I35" i="11"/>
  <c r="J35" i="11"/>
  <c r="K35" i="11"/>
  <c r="L35" i="11"/>
  <c r="B36" i="11"/>
  <c r="C36" i="11"/>
  <c r="D36" i="11"/>
  <c r="E36" i="11"/>
  <c r="F36" i="11"/>
  <c r="G36" i="11"/>
  <c r="H36" i="11"/>
  <c r="I36" i="11"/>
  <c r="J36" i="11"/>
  <c r="K36" i="11"/>
  <c r="L36" i="11"/>
  <c r="B37" i="11"/>
  <c r="C37" i="11"/>
  <c r="D37" i="11"/>
  <c r="E37" i="11"/>
  <c r="F37" i="11"/>
  <c r="G37" i="11"/>
  <c r="H37" i="11"/>
  <c r="I37" i="11"/>
  <c r="J37" i="11"/>
  <c r="K37" i="11"/>
  <c r="L37" i="11"/>
  <c r="B38" i="11"/>
  <c r="C38" i="11"/>
  <c r="D38" i="11"/>
  <c r="E38" i="11"/>
  <c r="F38" i="11"/>
  <c r="G38" i="11"/>
  <c r="H38" i="11"/>
  <c r="I38" i="11"/>
  <c r="J38" i="11"/>
  <c r="K38" i="11"/>
  <c r="L38" i="11"/>
  <c r="B39" i="11"/>
  <c r="C39" i="11"/>
  <c r="D39" i="11"/>
  <c r="E39" i="11"/>
  <c r="F39" i="11"/>
  <c r="G39" i="11"/>
  <c r="H39" i="11"/>
  <c r="I39" i="11"/>
  <c r="J39" i="11"/>
  <c r="K39" i="11"/>
  <c r="L39" i="11"/>
  <c r="B40" i="11"/>
  <c r="C40" i="11"/>
  <c r="D40" i="11"/>
  <c r="E40" i="11"/>
  <c r="F40" i="11"/>
  <c r="G40" i="11"/>
  <c r="H40" i="11"/>
  <c r="I40" i="11"/>
  <c r="J40" i="11"/>
  <c r="K40" i="11"/>
  <c r="L40" i="11"/>
  <c r="B41" i="11"/>
  <c r="C41" i="11"/>
  <c r="D41" i="11"/>
  <c r="E41" i="11"/>
  <c r="F41" i="11"/>
  <c r="G41" i="11"/>
  <c r="H41" i="11"/>
  <c r="I41" i="11"/>
  <c r="J41" i="11"/>
  <c r="K41" i="11"/>
  <c r="L41" i="11"/>
  <c r="B42" i="11"/>
  <c r="C42" i="11"/>
  <c r="D42" i="11"/>
  <c r="E42" i="11"/>
  <c r="F42" i="11"/>
  <c r="G42" i="11"/>
  <c r="H42" i="11"/>
  <c r="I42" i="11"/>
  <c r="J42" i="11"/>
  <c r="K42" i="11"/>
  <c r="L42" i="11"/>
  <c r="B43" i="11"/>
  <c r="C43" i="11"/>
  <c r="D43" i="11"/>
  <c r="E43" i="11"/>
  <c r="F43" i="11"/>
  <c r="G43" i="11"/>
  <c r="H43" i="11"/>
  <c r="I43" i="11"/>
  <c r="J43" i="11"/>
  <c r="K43" i="11"/>
  <c r="L43" i="11"/>
  <c r="B44" i="11"/>
  <c r="C44" i="11"/>
  <c r="D44" i="11"/>
  <c r="E44" i="11"/>
  <c r="F44" i="11"/>
  <c r="G44" i="11"/>
  <c r="H44" i="11"/>
  <c r="I44" i="11"/>
  <c r="J44" i="11"/>
  <c r="K44" i="11"/>
  <c r="L44" i="11"/>
  <c r="B45" i="11"/>
  <c r="C45" i="11"/>
  <c r="D45" i="11"/>
  <c r="E45" i="11"/>
  <c r="F45" i="11"/>
  <c r="G45" i="11"/>
  <c r="H45" i="11"/>
  <c r="I45" i="11"/>
  <c r="J45" i="11"/>
  <c r="K45" i="11"/>
  <c r="L45" i="11"/>
  <c r="B46" i="11"/>
  <c r="C46" i="11"/>
  <c r="D46" i="11"/>
  <c r="E46" i="11"/>
  <c r="F46" i="11"/>
  <c r="G46" i="11"/>
  <c r="H46" i="11"/>
  <c r="I46" i="11"/>
  <c r="J46" i="11"/>
  <c r="K46" i="11"/>
  <c r="L46" i="11"/>
  <c r="B47" i="11"/>
  <c r="C47" i="11"/>
  <c r="D47" i="11"/>
  <c r="E47" i="11"/>
  <c r="F47" i="11"/>
  <c r="G47" i="11"/>
  <c r="H47" i="11"/>
  <c r="I47" i="11"/>
  <c r="J47" i="11"/>
  <c r="K47" i="11"/>
  <c r="L47" i="11"/>
  <c r="B48" i="11"/>
  <c r="C48" i="11"/>
  <c r="D48" i="11"/>
  <c r="E48" i="11"/>
  <c r="F48" i="11"/>
  <c r="G48" i="11"/>
  <c r="H48" i="11"/>
  <c r="I48" i="11"/>
  <c r="J48" i="11"/>
  <c r="K48" i="11"/>
  <c r="L48" i="11"/>
  <c r="B49" i="11"/>
  <c r="C49" i="11"/>
  <c r="D49" i="11"/>
  <c r="E49" i="11"/>
  <c r="F49" i="11"/>
  <c r="G49" i="11"/>
  <c r="H49" i="11"/>
  <c r="I49" i="11"/>
  <c r="J49" i="11"/>
  <c r="K49" i="11"/>
  <c r="L49" i="11"/>
  <c r="B50" i="11"/>
  <c r="C50" i="11"/>
  <c r="D50" i="11"/>
  <c r="E50" i="11"/>
  <c r="F50" i="11"/>
  <c r="G50" i="11"/>
  <c r="H50" i="11"/>
  <c r="I50" i="11"/>
  <c r="J50" i="11"/>
  <c r="K50" i="11"/>
  <c r="L50" i="11"/>
  <c r="B51" i="11"/>
  <c r="C51" i="11"/>
  <c r="D51" i="11"/>
  <c r="E51" i="11"/>
  <c r="F51" i="11"/>
  <c r="G51" i="11"/>
  <c r="H51" i="11"/>
  <c r="I51" i="11"/>
  <c r="J51" i="11"/>
  <c r="K51" i="11"/>
  <c r="L51" i="11"/>
  <c r="B52" i="11"/>
  <c r="C52" i="11"/>
  <c r="D52" i="11"/>
  <c r="E52" i="11"/>
  <c r="F52" i="11"/>
  <c r="G52" i="11"/>
  <c r="H52" i="11"/>
  <c r="I52" i="11"/>
  <c r="J52" i="11"/>
  <c r="K52" i="11"/>
  <c r="L52" i="11"/>
  <c r="B53" i="11"/>
  <c r="C53" i="11"/>
  <c r="D53" i="11"/>
  <c r="E53" i="11"/>
  <c r="F53" i="11"/>
  <c r="G53" i="11"/>
  <c r="H53" i="11"/>
  <c r="I53" i="11"/>
  <c r="J53" i="11"/>
  <c r="K53" i="11"/>
  <c r="L53" i="11"/>
  <c r="B54" i="11"/>
  <c r="C54" i="11"/>
  <c r="D54" i="11"/>
  <c r="E54" i="11"/>
  <c r="F54" i="11"/>
  <c r="G54" i="11"/>
  <c r="H54" i="11"/>
  <c r="I54" i="11"/>
  <c r="J54" i="11"/>
  <c r="K54" i="11"/>
  <c r="L54" i="11"/>
  <c r="B55" i="11"/>
  <c r="C55" i="11"/>
  <c r="D55" i="11"/>
  <c r="E55" i="11"/>
  <c r="F55" i="11"/>
  <c r="G55" i="11"/>
  <c r="H55" i="11"/>
  <c r="I55" i="11"/>
  <c r="J55" i="11"/>
  <c r="K55" i="11"/>
  <c r="L55" i="11"/>
  <c r="B56" i="11"/>
  <c r="C56" i="11"/>
  <c r="D56" i="11"/>
  <c r="E56" i="11"/>
  <c r="F56" i="11"/>
  <c r="G56" i="11"/>
  <c r="H56" i="11"/>
  <c r="I56" i="11"/>
  <c r="J56" i="11"/>
  <c r="K56" i="11"/>
  <c r="L56" i="11"/>
  <c r="C14" i="11"/>
  <c r="D14" i="11"/>
  <c r="E14" i="11"/>
  <c r="F14" i="11"/>
  <c r="H14" i="11"/>
  <c r="I14" i="11"/>
  <c r="J14" i="11"/>
  <c r="K14" i="11"/>
  <c r="L14" i="11"/>
  <c r="B14" i="11"/>
  <c r="AJ19" i="13" l="1"/>
  <c r="Z17" i="13"/>
  <c r="V17" i="13"/>
  <c r="R17" i="13"/>
  <c r="AG17" i="13"/>
  <c r="AC17" i="13"/>
  <c r="AD17" i="13"/>
  <c r="AF17" i="13"/>
  <c r="AI17" i="13"/>
  <c r="C17" i="13"/>
  <c r="N28" i="12"/>
  <c r="N24" i="12"/>
  <c r="N21" i="12"/>
  <c r="N17" i="12"/>
  <c r="N13" i="12"/>
  <c r="J31" i="12"/>
  <c r="F31" i="12"/>
  <c r="N29" i="12"/>
  <c r="N25" i="12"/>
  <c r="N22" i="12"/>
  <c r="N18" i="12"/>
  <c r="N14" i="12"/>
  <c r="M31" i="12"/>
  <c r="I31" i="12"/>
  <c r="E31" i="12"/>
  <c r="N26" i="12"/>
  <c r="N19" i="12"/>
  <c r="N15" i="12"/>
  <c r="L31" i="12"/>
  <c r="H31" i="12"/>
  <c r="N30" i="12"/>
  <c r="N27" i="12"/>
  <c r="N23" i="12"/>
  <c r="N20" i="12"/>
  <c r="N16" i="12"/>
  <c r="D31" i="12"/>
  <c r="K31" i="12"/>
  <c r="G31" i="12"/>
  <c r="C31" i="12"/>
  <c r="N12" i="12"/>
  <c r="K57" i="11"/>
  <c r="G57" i="11"/>
  <c r="C57" i="11"/>
  <c r="E57" i="11"/>
  <c r="L57" i="11"/>
  <c r="H57" i="11"/>
  <c r="D57" i="11"/>
  <c r="I57" i="11"/>
  <c r="M56" i="11"/>
  <c r="M52" i="11"/>
  <c r="M48" i="11"/>
  <c r="M44" i="11"/>
  <c r="M40" i="11"/>
  <c r="M36" i="11"/>
  <c r="M32" i="11"/>
  <c r="M28" i="11"/>
  <c r="M24" i="11"/>
  <c r="M20" i="11"/>
  <c r="M16" i="11"/>
  <c r="M53" i="11"/>
  <c r="M49" i="11"/>
  <c r="M45" i="11"/>
  <c r="M41" i="11"/>
  <c r="M37" i="11"/>
  <c r="M33" i="11"/>
  <c r="M29" i="11"/>
  <c r="M25" i="11"/>
  <c r="M21" i="11"/>
  <c r="M17" i="11"/>
  <c r="J57" i="11"/>
  <c r="F57" i="11"/>
  <c r="M54" i="11"/>
  <c r="M50" i="11"/>
  <c r="M46" i="11"/>
  <c r="M42" i="11"/>
  <c r="M38" i="11"/>
  <c r="M34" i="11"/>
  <c r="M30" i="11"/>
  <c r="M26" i="11"/>
  <c r="M22" i="11"/>
  <c r="M18" i="11"/>
  <c r="M14" i="11"/>
  <c r="M55" i="11"/>
  <c r="M51" i="11"/>
  <c r="M47" i="11"/>
  <c r="M43" i="11"/>
  <c r="M39" i="11"/>
  <c r="M35" i="11"/>
  <c r="M31" i="11"/>
  <c r="M27" i="11"/>
  <c r="M23" i="11"/>
  <c r="M19" i="11"/>
  <c r="M15" i="11"/>
  <c r="B57" i="11"/>
  <c r="F28" i="9"/>
  <c r="F38" i="9"/>
  <c r="F27" i="9"/>
  <c r="B15" i="9"/>
  <c r="C15" i="9"/>
  <c r="D15" i="9"/>
  <c r="E15" i="9"/>
  <c r="F15" i="9"/>
  <c r="G15" i="9"/>
  <c r="H15" i="9"/>
  <c r="I15" i="9"/>
  <c r="J15" i="9"/>
  <c r="K15" i="9"/>
  <c r="L15" i="9"/>
  <c r="B16" i="9"/>
  <c r="C16" i="9"/>
  <c r="D16" i="9"/>
  <c r="E16" i="9"/>
  <c r="F16" i="9"/>
  <c r="F31" i="9" s="1"/>
  <c r="G16" i="9"/>
  <c r="H16" i="9"/>
  <c r="I16" i="9"/>
  <c r="J16" i="9"/>
  <c r="K16" i="9"/>
  <c r="L16" i="9"/>
  <c r="B17" i="9"/>
  <c r="C17" i="9"/>
  <c r="D17" i="9"/>
  <c r="E17" i="9"/>
  <c r="F17" i="9"/>
  <c r="F32" i="9" s="1"/>
  <c r="G17" i="9"/>
  <c r="H17" i="9"/>
  <c r="I17" i="9"/>
  <c r="J17" i="9"/>
  <c r="K17" i="9"/>
  <c r="L17" i="9"/>
  <c r="B18" i="9"/>
  <c r="C18" i="9"/>
  <c r="D18" i="9"/>
  <c r="E18" i="9"/>
  <c r="F18" i="9"/>
  <c r="F33" i="9" s="1"/>
  <c r="G18" i="9"/>
  <c r="H18" i="9"/>
  <c r="I18" i="9"/>
  <c r="J18" i="9"/>
  <c r="K18" i="9"/>
  <c r="L18" i="9"/>
  <c r="B19" i="9"/>
  <c r="C19" i="9"/>
  <c r="D19" i="9"/>
  <c r="E19" i="9"/>
  <c r="F19" i="9"/>
  <c r="G19" i="9"/>
  <c r="H19" i="9"/>
  <c r="I19" i="9"/>
  <c r="J19" i="9"/>
  <c r="K19" i="9"/>
  <c r="L19" i="9"/>
  <c r="B20" i="9"/>
  <c r="C20" i="9"/>
  <c r="D20" i="9"/>
  <c r="E20" i="9"/>
  <c r="F20" i="9"/>
  <c r="F35" i="9" s="1"/>
  <c r="G20" i="9"/>
  <c r="H20" i="9"/>
  <c r="I20" i="9"/>
  <c r="J20" i="9"/>
  <c r="K20" i="9"/>
  <c r="L20" i="9"/>
  <c r="C14" i="9"/>
  <c r="D14" i="9"/>
  <c r="D21" i="9" s="1"/>
  <c r="E14" i="9"/>
  <c r="F14" i="9"/>
  <c r="F21" i="9" s="1"/>
  <c r="F36" i="9" s="1"/>
  <c r="G14" i="9"/>
  <c r="H14" i="9"/>
  <c r="H21" i="9" s="1"/>
  <c r="I14" i="9"/>
  <c r="J14" i="9"/>
  <c r="K14" i="9"/>
  <c r="L14" i="9"/>
  <c r="L21" i="9" s="1"/>
  <c r="B14" i="9"/>
  <c r="B15" i="6"/>
  <c r="C15" i="6"/>
  <c r="D15" i="6"/>
  <c r="E15" i="6"/>
  <c r="F15" i="6"/>
  <c r="G15" i="6"/>
  <c r="H15" i="6"/>
  <c r="I15" i="6"/>
  <c r="J15" i="6"/>
  <c r="K15" i="6"/>
  <c r="L15" i="6"/>
  <c r="B16" i="6"/>
  <c r="C16" i="6"/>
  <c r="D16" i="6"/>
  <c r="E16" i="6"/>
  <c r="F16" i="6"/>
  <c r="G16" i="6"/>
  <c r="H16" i="6"/>
  <c r="I16" i="6"/>
  <c r="J16" i="6"/>
  <c r="K16" i="6"/>
  <c r="L16" i="6"/>
  <c r="B17" i="6"/>
  <c r="C17" i="6"/>
  <c r="D17" i="6"/>
  <c r="E17" i="6"/>
  <c r="F17" i="6"/>
  <c r="G17" i="6"/>
  <c r="H17" i="6"/>
  <c r="I17" i="6"/>
  <c r="J17" i="6"/>
  <c r="K17" i="6"/>
  <c r="L17" i="6"/>
  <c r="B18" i="6"/>
  <c r="C18" i="6"/>
  <c r="D18" i="6"/>
  <c r="E18" i="6"/>
  <c r="F18" i="6"/>
  <c r="G18" i="6"/>
  <c r="H18" i="6"/>
  <c r="I18" i="6"/>
  <c r="J18" i="6"/>
  <c r="K18" i="6"/>
  <c r="L18" i="6"/>
  <c r="B19" i="6"/>
  <c r="C19" i="6"/>
  <c r="D19" i="6"/>
  <c r="E19" i="6"/>
  <c r="F19" i="6"/>
  <c r="G19" i="6"/>
  <c r="H19" i="6"/>
  <c r="I19" i="6"/>
  <c r="J19" i="6"/>
  <c r="K19" i="6"/>
  <c r="L19" i="6"/>
  <c r="B20" i="6"/>
  <c r="C20" i="6"/>
  <c r="D20" i="6"/>
  <c r="E20" i="6"/>
  <c r="F20" i="6"/>
  <c r="G20" i="6"/>
  <c r="H20" i="6"/>
  <c r="I20" i="6"/>
  <c r="J20" i="6"/>
  <c r="K20" i="6"/>
  <c r="L20" i="6"/>
  <c r="B21" i="6"/>
  <c r="C21" i="6"/>
  <c r="D21" i="6"/>
  <c r="E21" i="6"/>
  <c r="F21" i="6"/>
  <c r="G21" i="6"/>
  <c r="H21" i="6"/>
  <c r="I21" i="6"/>
  <c r="J21" i="6"/>
  <c r="K21" i="6"/>
  <c r="L21" i="6"/>
  <c r="B22" i="6"/>
  <c r="C22" i="6"/>
  <c r="D22" i="6"/>
  <c r="E22" i="6"/>
  <c r="F22" i="6"/>
  <c r="G22" i="6"/>
  <c r="H22" i="6"/>
  <c r="I22" i="6"/>
  <c r="J22" i="6"/>
  <c r="K22" i="6"/>
  <c r="L22" i="6"/>
  <c r="B23" i="6"/>
  <c r="C23" i="6"/>
  <c r="D23" i="6"/>
  <c r="E23" i="6"/>
  <c r="F23" i="6"/>
  <c r="G23" i="6"/>
  <c r="H23" i="6"/>
  <c r="I23" i="6"/>
  <c r="J23" i="6"/>
  <c r="K23" i="6"/>
  <c r="L23" i="6"/>
  <c r="B24" i="6"/>
  <c r="C24" i="6"/>
  <c r="D24" i="6"/>
  <c r="E24" i="6"/>
  <c r="F24" i="6"/>
  <c r="G24" i="6"/>
  <c r="H24" i="6"/>
  <c r="I24" i="6"/>
  <c r="J24" i="6"/>
  <c r="K24" i="6"/>
  <c r="L24" i="6"/>
  <c r="B25" i="6"/>
  <c r="C25" i="6"/>
  <c r="D25" i="6"/>
  <c r="E25" i="6"/>
  <c r="F25" i="6"/>
  <c r="G25" i="6"/>
  <c r="H25" i="6"/>
  <c r="I25" i="6"/>
  <c r="J25" i="6"/>
  <c r="K25" i="6"/>
  <c r="L25" i="6"/>
  <c r="B26" i="6"/>
  <c r="C26" i="6"/>
  <c r="D26" i="6"/>
  <c r="E26" i="6"/>
  <c r="F26" i="6"/>
  <c r="G26" i="6"/>
  <c r="H26" i="6"/>
  <c r="I26" i="6"/>
  <c r="J26" i="6"/>
  <c r="K26" i="6"/>
  <c r="L26" i="6"/>
  <c r="B27" i="6"/>
  <c r="C27" i="6"/>
  <c r="D27" i="6"/>
  <c r="E27" i="6"/>
  <c r="F27" i="6"/>
  <c r="G27" i="6"/>
  <c r="H27" i="6"/>
  <c r="I27" i="6"/>
  <c r="J27" i="6"/>
  <c r="K27" i="6"/>
  <c r="L27" i="6"/>
  <c r="B28" i="6"/>
  <c r="C28" i="6"/>
  <c r="D28" i="6"/>
  <c r="E28" i="6"/>
  <c r="F28" i="6"/>
  <c r="G28" i="6"/>
  <c r="H28" i="6"/>
  <c r="I28" i="6"/>
  <c r="J28" i="6"/>
  <c r="K28" i="6"/>
  <c r="L28" i="6"/>
  <c r="B29" i="6"/>
  <c r="C29" i="6"/>
  <c r="D29" i="6"/>
  <c r="E29" i="6"/>
  <c r="F29" i="6"/>
  <c r="G29" i="6"/>
  <c r="H29" i="6"/>
  <c r="I29" i="6"/>
  <c r="J29" i="6"/>
  <c r="K29" i="6"/>
  <c r="L29" i="6"/>
  <c r="B30" i="6"/>
  <c r="C30" i="6"/>
  <c r="D30" i="6"/>
  <c r="E30" i="6"/>
  <c r="F30" i="6"/>
  <c r="G30" i="6"/>
  <c r="H30" i="6"/>
  <c r="I30" i="6"/>
  <c r="J30" i="6"/>
  <c r="K30" i="6"/>
  <c r="L30" i="6"/>
  <c r="B31" i="6"/>
  <c r="C31" i="6"/>
  <c r="D31" i="6"/>
  <c r="E31" i="6"/>
  <c r="F31" i="6"/>
  <c r="G31" i="6"/>
  <c r="H31" i="6"/>
  <c r="I31" i="6"/>
  <c r="J31" i="6"/>
  <c r="K31" i="6"/>
  <c r="L31" i="6"/>
  <c r="B32" i="6"/>
  <c r="C32" i="6"/>
  <c r="D32" i="6"/>
  <c r="E32" i="6"/>
  <c r="F32" i="6"/>
  <c r="G32" i="6"/>
  <c r="H32" i="6"/>
  <c r="I32" i="6"/>
  <c r="J32" i="6"/>
  <c r="K32" i="6"/>
  <c r="L32" i="6"/>
  <c r="B33" i="6"/>
  <c r="C33" i="6"/>
  <c r="D33" i="6"/>
  <c r="E33" i="6"/>
  <c r="F33" i="6"/>
  <c r="G33" i="6"/>
  <c r="H33" i="6"/>
  <c r="I33" i="6"/>
  <c r="J33" i="6"/>
  <c r="K33" i="6"/>
  <c r="L33" i="6"/>
  <c r="B34" i="6"/>
  <c r="C34" i="6"/>
  <c r="D34" i="6"/>
  <c r="E34" i="6"/>
  <c r="F34" i="6"/>
  <c r="G34" i="6"/>
  <c r="H34" i="6"/>
  <c r="I34" i="6"/>
  <c r="J34" i="6"/>
  <c r="K34" i="6"/>
  <c r="L34" i="6"/>
  <c r="B35" i="6"/>
  <c r="C35" i="6"/>
  <c r="D35" i="6"/>
  <c r="E35" i="6"/>
  <c r="F35" i="6"/>
  <c r="G35" i="6"/>
  <c r="H35" i="6"/>
  <c r="I35" i="6"/>
  <c r="J35" i="6"/>
  <c r="K35" i="6"/>
  <c r="L35" i="6"/>
  <c r="B36" i="6"/>
  <c r="C36" i="6"/>
  <c r="D36" i="6"/>
  <c r="E36" i="6"/>
  <c r="F36" i="6"/>
  <c r="G36" i="6"/>
  <c r="H36" i="6"/>
  <c r="I36" i="6"/>
  <c r="J36" i="6"/>
  <c r="K36" i="6"/>
  <c r="L36" i="6"/>
  <c r="B37" i="6"/>
  <c r="C37" i="6"/>
  <c r="D37" i="6"/>
  <c r="E37" i="6"/>
  <c r="F37" i="6"/>
  <c r="G37" i="6"/>
  <c r="H37" i="6"/>
  <c r="I37" i="6"/>
  <c r="J37" i="6"/>
  <c r="K37" i="6"/>
  <c r="L37" i="6"/>
  <c r="B38" i="6"/>
  <c r="C38" i="6"/>
  <c r="D38" i="6"/>
  <c r="E38" i="6"/>
  <c r="F38" i="6"/>
  <c r="G38" i="6"/>
  <c r="H38" i="6"/>
  <c r="I38" i="6"/>
  <c r="J38" i="6"/>
  <c r="K38" i="6"/>
  <c r="L38" i="6"/>
  <c r="B39" i="6"/>
  <c r="C39" i="6"/>
  <c r="D39" i="6"/>
  <c r="E39" i="6"/>
  <c r="F39" i="6"/>
  <c r="G39" i="6"/>
  <c r="H39" i="6"/>
  <c r="I39" i="6"/>
  <c r="J39" i="6"/>
  <c r="K39" i="6"/>
  <c r="L39" i="6"/>
  <c r="B40" i="6"/>
  <c r="C40" i="6"/>
  <c r="D40" i="6"/>
  <c r="E40" i="6"/>
  <c r="F40" i="6"/>
  <c r="G40" i="6"/>
  <c r="H40" i="6"/>
  <c r="I40" i="6"/>
  <c r="J40" i="6"/>
  <c r="K40" i="6"/>
  <c r="L40" i="6"/>
  <c r="B41" i="6"/>
  <c r="C41" i="6"/>
  <c r="D41" i="6"/>
  <c r="E41" i="6"/>
  <c r="F41" i="6"/>
  <c r="G41" i="6"/>
  <c r="H41" i="6"/>
  <c r="I41" i="6"/>
  <c r="J41" i="6"/>
  <c r="K41" i="6"/>
  <c r="L41" i="6"/>
  <c r="B42" i="6"/>
  <c r="C42" i="6"/>
  <c r="D42" i="6"/>
  <c r="E42" i="6"/>
  <c r="F42" i="6"/>
  <c r="G42" i="6"/>
  <c r="H42" i="6"/>
  <c r="I42" i="6"/>
  <c r="J42" i="6"/>
  <c r="K42" i="6"/>
  <c r="L42" i="6"/>
  <c r="B43" i="6"/>
  <c r="C43" i="6"/>
  <c r="D43" i="6"/>
  <c r="E43" i="6"/>
  <c r="F43" i="6"/>
  <c r="G43" i="6"/>
  <c r="H43" i="6"/>
  <c r="I43" i="6"/>
  <c r="J43" i="6"/>
  <c r="K43" i="6"/>
  <c r="L43" i="6"/>
  <c r="B44" i="6"/>
  <c r="C44" i="6"/>
  <c r="D44" i="6"/>
  <c r="E44" i="6"/>
  <c r="F44" i="6"/>
  <c r="G44" i="6"/>
  <c r="H44" i="6"/>
  <c r="I44" i="6"/>
  <c r="J44" i="6"/>
  <c r="K44" i="6"/>
  <c r="L44" i="6"/>
  <c r="B45" i="6"/>
  <c r="C45" i="6"/>
  <c r="D45" i="6"/>
  <c r="E45" i="6"/>
  <c r="F45" i="6"/>
  <c r="G45" i="6"/>
  <c r="H45" i="6"/>
  <c r="I45" i="6"/>
  <c r="J45" i="6"/>
  <c r="K45" i="6"/>
  <c r="L45" i="6"/>
  <c r="B46" i="6"/>
  <c r="C46" i="6"/>
  <c r="D46" i="6"/>
  <c r="E46" i="6"/>
  <c r="F46" i="6"/>
  <c r="G46" i="6"/>
  <c r="H46" i="6"/>
  <c r="I46" i="6"/>
  <c r="J46" i="6"/>
  <c r="K46" i="6"/>
  <c r="L46" i="6"/>
  <c r="B47" i="6"/>
  <c r="C47" i="6"/>
  <c r="D47" i="6"/>
  <c r="E47" i="6"/>
  <c r="F47" i="6"/>
  <c r="G47" i="6"/>
  <c r="H47" i="6"/>
  <c r="I47" i="6"/>
  <c r="J47" i="6"/>
  <c r="K47" i="6"/>
  <c r="L47" i="6"/>
  <c r="B48" i="6"/>
  <c r="C48" i="6"/>
  <c r="D48" i="6"/>
  <c r="E48" i="6"/>
  <c r="F48" i="6"/>
  <c r="G48" i="6"/>
  <c r="H48" i="6"/>
  <c r="I48" i="6"/>
  <c r="J48" i="6"/>
  <c r="K48" i="6"/>
  <c r="L48" i="6"/>
  <c r="B49" i="6"/>
  <c r="C49" i="6"/>
  <c r="D49" i="6"/>
  <c r="E49" i="6"/>
  <c r="F49" i="6"/>
  <c r="G49" i="6"/>
  <c r="H49" i="6"/>
  <c r="I49" i="6"/>
  <c r="J49" i="6"/>
  <c r="K49" i="6"/>
  <c r="L49" i="6"/>
  <c r="B50" i="6"/>
  <c r="C50" i="6"/>
  <c r="D50" i="6"/>
  <c r="E50" i="6"/>
  <c r="F50" i="6"/>
  <c r="G50" i="6"/>
  <c r="H50" i="6"/>
  <c r="I50" i="6"/>
  <c r="J50" i="6"/>
  <c r="K50" i="6"/>
  <c r="L50" i="6"/>
  <c r="B51" i="6"/>
  <c r="C51" i="6"/>
  <c r="D51" i="6"/>
  <c r="E51" i="6"/>
  <c r="F51" i="6"/>
  <c r="G51" i="6"/>
  <c r="H51" i="6"/>
  <c r="I51" i="6"/>
  <c r="J51" i="6"/>
  <c r="K51" i="6"/>
  <c r="L51" i="6"/>
  <c r="B52" i="6"/>
  <c r="C52" i="6"/>
  <c r="D52" i="6"/>
  <c r="E52" i="6"/>
  <c r="F52" i="6"/>
  <c r="G52" i="6"/>
  <c r="H52" i="6"/>
  <c r="I52" i="6"/>
  <c r="J52" i="6"/>
  <c r="K52" i="6"/>
  <c r="L52" i="6"/>
  <c r="B53" i="6"/>
  <c r="C53" i="6"/>
  <c r="D53" i="6"/>
  <c r="E53" i="6"/>
  <c r="F53" i="6"/>
  <c r="G53" i="6"/>
  <c r="H53" i="6"/>
  <c r="I53" i="6"/>
  <c r="J53" i="6"/>
  <c r="K53" i="6"/>
  <c r="L53" i="6"/>
  <c r="B54" i="6"/>
  <c r="C54" i="6"/>
  <c r="D54" i="6"/>
  <c r="E54" i="6"/>
  <c r="F54" i="6"/>
  <c r="G54" i="6"/>
  <c r="H54" i="6"/>
  <c r="I54" i="6"/>
  <c r="J54" i="6"/>
  <c r="K54" i="6"/>
  <c r="L54" i="6"/>
  <c r="B55" i="6"/>
  <c r="C55" i="6"/>
  <c r="D55" i="6"/>
  <c r="E55" i="6"/>
  <c r="F55" i="6"/>
  <c r="G55" i="6"/>
  <c r="H55" i="6"/>
  <c r="I55" i="6"/>
  <c r="J55" i="6"/>
  <c r="K55" i="6"/>
  <c r="L55" i="6"/>
  <c r="B56" i="6"/>
  <c r="C56" i="6"/>
  <c r="D56" i="6"/>
  <c r="E56" i="6"/>
  <c r="F56" i="6"/>
  <c r="G56" i="6"/>
  <c r="H56" i="6"/>
  <c r="I56" i="6"/>
  <c r="J56" i="6"/>
  <c r="K56" i="6"/>
  <c r="L56" i="6"/>
  <c r="C14" i="6"/>
  <c r="D14" i="6"/>
  <c r="E14" i="6"/>
  <c r="F14" i="6"/>
  <c r="F57" i="6" s="1"/>
  <c r="G14" i="6"/>
  <c r="H14" i="6"/>
  <c r="I14" i="6"/>
  <c r="J14" i="6"/>
  <c r="J57" i="6" s="1"/>
  <c r="K14" i="6"/>
  <c r="K57" i="6" s="1"/>
  <c r="L14" i="6"/>
  <c r="B14" i="6"/>
  <c r="B57" i="6" s="1"/>
  <c r="B21" i="9" l="1"/>
  <c r="F34" i="9"/>
  <c r="G57" i="6"/>
  <c r="C57" i="6"/>
  <c r="E57" i="6"/>
  <c r="O17" i="13"/>
  <c r="N17" i="13"/>
  <c r="K21" i="9"/>
  <c r="G21" i="9"/>
  <c r="C21" i="9"/>
  <c r="N31" i="12"/>
  <c r="I57" i="6"/>
  <c r="M57" i="11"/>
  <c r="N22" i="11" s="1"/>
  <c r="L57" i="6"/>
  <c r="H57" i="6"/>
  <c r="D57" i="6"/>
  <c r="I21" i="9"/>
  <c r="E21" i="9"/>
  <c r="J21" i="9"/>
  <c r="F30" i="9"/>
  <c r="F37" i="9"/>
  <c r="F29" i="9"/>
  <c r="M19" i="9"/>
  <c r="M15" i="9"/>
  <c r="M20" i="9"/>
  <c r="M16" i="9"/>
  <c r="M17" i="9"/>
  <c r="M18" i="9"/>
  <c r="M14" i="9"/>
  <c r="M53" i="6"/>
  <c r="M45" i="6"/>
  <c r="M43" i="6"/>
  <c r="M41" i="6"/>
  <c r="M39" i="6"/>
  <c r="M37" i="6"/>
  <c r="M27" i="6"/>
  <c r="M25" i="6"/>
  <c r="M23" i="6"/>
  <c r="M21" i="6"/>
  <c r="M19" i="6"/>
  <c r="M17" i="6"/>
  <c r="M15" i="6"/>
  <c r="M55" i="6"/>
  <c r="M51" i="6"/>
  <c r="M49" i="6"/>
  <c r="M47" i="6"/>
  <c r="M35" i="6"/>
  <c r="M33" i="6"/>
  <c r="M31" i="6"/>
  <c r="M29" i="6"/>
  <c r="M56" i="6"/>
  <c r="M54" i="6"/>
  <c r="M52" i="6"/>
  <c r="M50" i="6"/>
  <c r="M48" i="6"/>
  <c r="M46" i="6"/>
  <c r="M44" i="6"/>
  <c r="M42" i="6"/>
  <c r="M40" i="6"/>
  <c r="M38" i="6"/>
  <c r="M36" i="6"/>
  <c r="M34" i="6"/>
  <c r="M32" i="6"/>
  <c r="M30" i="6"/>
  <c r="M28" i="6"/>
  <c r="M26" i="6"/>
  <c r="M24" i="6"/>
  <c r="M22" i="6"/>
  <c r="M20" i="6"/>
  <c r="M18" i="6"/>
  <c r="M16" i="6"/>
  <c r="M14" i="6"/>
  <c r="N44" i="11" l="1"/>
  <c r="N26" i="11"/>
  <c r="N52" i="11"/>
  <c r="N24" i="11"/>
  <c r="N27" i="11"/>
  <c r="N45" i="11"/>
  <c r="N41" i="11"/>
  <c r="N56" i="11"/>
  <c r="N37" i="11"/>
  <c r="N49" i="11"/>
  <c r="N40" i="11"/>
  <c r="N48" i="11"/>
  <c r="N20" i="11"/>
  <c r="N30" i="11"/>
  <c r="N54" i="11"/>
  <c r="N17" i="11"/>
  <c r="N14" i="11"/>
  <c r="N32" i="11"/>
  <c r="N36" i="11"/>
  <c r="N31" i="11"/>
  <c r="N29" i="11"/>
  <c r="N39" i="11"/>
  <c r="N28" i="11"/>
  <c r="N42" i="11"/>
  <c r="N43" i="11"/>
  <c r="N16" i="11"/>
  <c r="N53" i="11"/>
  <c r="N51" i="11"/>
  <c r="N35" i="11"/>
  <c r="N18" i="11"/>
  <c r="O17" i="12"/>
  <c r="O22" i="12"/>
  <c r="O26" i="12"/>
  <c r="O30" i="12"/>
  <c r="O16" i="12"/>
  <c r="O28" i="12"/>
  <c r="O13" i="12"/>
  <c r="O18" i="12"/>
  <c r="O27" i="12"/>
  <c r="O24" i="12"/>
  <c r="O29" i="12"/>
  <c r="O14" i="12"/>
  <c r="O19" i="12"/>
  <c r="O23" i="12"/>
  <c r="O21" i="12"/>
  <c r="O25" i="12"/>
  <c r="O15" i="12"/>
  <c r="O20" i="12"/>
  <c r="O12" i="12"/>
  <c r="N33" i="11"/>
  <c r="N46" i="11"/>
  <c r="N23" i="11"/>
  <c r="N15" i="11"/>
  <c r="N34" i="11"/>
  <c r="N25" i="11"/>
  <c r="N47" i="11"/>
  <c r="N21" i="11"/>
  <c r="N50" i="11"/>
  <c r="N55" i="11"/>
  <c r="N19" i="11"/>
  <c r="N38" i="11"/>
  <c r="F39" i="9"/>
  <c r="G29" i="9" s="1"/>
  <c r="M21" i="9"/>
  <c r="N20" i="9" s="1"/>
  <c r="M57" i="6"/>
  <c r="N57" i="6" s="1"/>
  <c r="N57" i="11" l="1"/>
  <c r="O31" i="12"/>
  <c r="G30" i="9"/>
  <c r="G37" i="9"/>
  <c r="G31" i="9"/>
  <c r="G27" i="9"/>
  <c r="G28" i="9"/>
  <c r="G32" i="9"/>
  <c r="G33" i="9"/>
  <c r="G34" i="9"/>
  <c r="G38" i="9"/>
  <c r="G35" i="9"/>
  <c r="G36" i="9"/>
  <c r="N19" i="9"/>
  <c r="N17" i="9"/>
  <c r="N14" i="9"/>
  <c r="N15" i="9"/>
  <c r="N18" i="9"/>
  <c r="N16" i="9"/>
  <c r="N44" i="6"/>
  <c r="N24" i="6"/>
  <c r="N21" i="6"/>
  <c r="N30" i="6"/>
  <c r="N14" i="6"/>
  <c r="N43" i="6"/>
  <c r="N18" i="6"/>
  <c r="N35" i="6"/>
  <c r="N15" i="6"/>
  <c r="N26" i="6"/>
  <c r="N40" i="6"/>
  <c r="N19" i="6"/>
  <c r="N46" i="6"/>
  <c r="N55" i="6"/>
  <c r="N37" i="6"/>
  <c r="N32" i="6"/>
  <c r="N51" i="6"/>
  <c r="N38" i="6"/>
  <c r="N52" i="6"/>
  <c r="N29" i="6"/>
  <c r="N20" i="6"/>
  <c r="N36" i="6"/>
  <c r="N42" i="6"/>
  <c r="N56" i="6"/>
  <c r="N33" i="6"/>
  <c r="N16" i="6"/>
  <c r="N31" i="6"/>
  <c r="N34" i="6"/>
  <c r="N48" i="6"/>
  <c r="N25" i="6"/>
  <c r="N54" i="6"/>
  <c r="N23" i="6"/>
  <c r="N45" i="6"/>
  <c r="N53" i="6"/>
  <c r="N27" i="6"/>
  <c r="N49" i="6"/>
  <c r="N28" i="6"/>
  <c r="N47" i="6"/>
  <c r="N50" i="6"/>
  <c r="N17" i="6"/>
  <c r="N41" i="6"/>
  <c r="N22" i="6"/>
  <c r="N39" i="6"/>
  <c r="G39" i="9" l="1"/>
  <c r="N21" i="9"/>
</calcChain>
</file>

<file path=xl/comments1.xml><?xml version="1.0" encoding="utf-8"?>
<comments xmlns="http://schemas.openxmlformats.org/spreadsheetml/2006/main">
  <authors>
    <author>Autor</author>
  </authors>
  <commentList>
    <comment ref="H3379" authorId="0" shapeId="0">
      <text>
        <r>
          <rPr>
            <b/>
            <sz val="9"/>
            <color indexed="81"/>
            <rFont val="Tahoma"/>
            <family val="2"/>
          </rPr>
          <t>Autor:</t>
        </r>
        <r>
          <rPr>
            <sz val="9"/>
            <color indexed="81"/>
            <rFont val="Tahoma"/>
            <family val="2"/>
          </rPr>
          <t xml:space="preserve">
EN LA SOLICITUD APARECE CONEJO, PERO EN LA AUTORIZACION Y EN LA FICHA DE CONTROL NUMERICO JABALI</t>
        </r>
      </text>
    </comment>
    <comment ref="H4038" authorId="0" shapeId="0">
      <text>
        <r>
          <rPr>
            <b/>
            <sz val="9"/>
            <color indexed="81"/>
            <rFont val="Tahoma"/>
            <family val="2"/>
          </rPr>
          <t>Autor:</t>
        </r>
        <r>
          <rPr>
            <sz val="9"/>
            <color indexed="81"/>
            <rFont val="Tahoma"/>
            <family val="2"/>
          </rPr>
          <t xml:space="preserve">
LE HE ASIGNADO EL NUMERO 28 AL CANIS FAMILIARIS, EL PERRO</t>
        </r>
      </text>
    </comment>
    <comment ref="H5725" authorId="0" shapeId="0">
      <text>
        <r>
          <rPr>
            <b/>
            <sz val="9"/>
            <color indexed="81"/>
            <rFont val="Tahoma"/>
            <family val="2"/>
          </rPr>
          <t>Autor:</t>
        </r>
        <r>
          <rPr>
            <sz val="9"/>
            <color indexed="81"/>
            <rFont val="Tahoma"/>
            <family val="2"/>
          </rPr>
          <t xml:space="preserve">
HE PUESTO 29 A LA COTORRA ARGENTINA</t>
        </r>
      </text>
    </comment>
  </commentList>
</comments>
</file>

<file path=xl/comments2.xml><?xml version="1.0" encoding="utf-8"?>
<comments xmlns="http://schemas.openxmlformats.org/spreadsheetml/2006/main">
  <authors>
    <author>Autor</author>
  </authors>
  <commentList>
    <comment ref="A3384" authorId="0" shapeId="0">
      <text>
        <r>
          <rPr>
            <b/>
            <sz val="9"/>
            <color indexed="81"/>
            <rFont val="Tahoma"/>
            <family val="2"/>
          </rPr>
          <t>Autor:</t>
        </r>
        <r>
          <rPr>
            <sz val="9"/>
            <color indexed="81"/>
            <rFont val="Tahoma"/>
            <family val="2"/>
          </rPr>
          <t xml:space="preserve">
EN LA SOLICITUD APARECE CONEJO, PERO EN LA AUTORIZACION Y EN LA FICHA DE CONTROL NUMERICO JABALI</t>
        </r>
      </text>
    </comment>
    <comment ref="A4040" authorId="0" shapeId="0">
      <text>
        <r>
          <rPr>
            <b/>
            <sz val="9"/>
            <color indexed="81"/>
            <rFont val="Tahoma"/>
            <family val="2"/>
          </rPr>
          <t>Autor:</t>
        </r>
        <r>
          <rPr>
            <sz val="9"/>
            <color indexed="81"/>
            <rFont val="Tahoma"/>
            <family val="2"/>
          </rPr>
          <t xml:space="preserve">
LE HE ASIGNADO EL NUMERO 28 AL CANIS FAMILIARIS, EL PERRO</t>
        </r>
      </text>
    </comment>
  </commentList>
</comments>
</file>

<file path=xl/sharedStrings.xml><?xml version="1.0" encoding="utf-8"?>
<sst xmlns="http://schemas.openxmlformats.org/spreadsheetml/2006/main" count="43529" uniqueCount="209">
  <si>
    <t>Unidad Técnica de Caza y Pesca Fluvial</t>
  </si>
  <si>
    <t>Subdirección General de Política Forestal y Caza</t>
  </si>
  <si>
    <t>Dirección General del Medio Natural</t>
  </si>
  <si>
    <t>Edif. C. 1ª planta Despacho 1.13 Plaza Juan XXIII s/n 30008 Murcia</t>
  </si>
  <si>
    <r>
      <t>Título/</t>
    </r>
    <r>
      <rPr>
        <b/>
        <i/>
        <sz val="11"/>
        <rFont val="Arial"/>
        <family val="2"/>
      </rPr>
      <t>Title</t>
    </r>
  </si>
  <si>
    <t>Análisis de Autorizaciones para el control y captura de determinadas especies por daños a la agricultura, ganadería, instalaciones, biodiversidad o por seguridad para las personas en la Región de Murcia. Año 2020</t>
  </si>
  <si>
    <r>
      <t>Identificador/</t>
    </r>
    <r>
      <rPr>
        <b/>
        <i/>
        <sz val="11"/>
        <rFont val="Arial"/>
        <family val="2"/>
      </rPr>
      <t>Identifer</t>
    </r>
  </si>
  <si>
    <r>
      <t>Autor/</t>
    </r>
    <r>
      <rPr>
        <b/>
        <i/>
        <sz val="11"/>
        <rFont val="Arial"/>
        <family val="2"/>
      </rPr>
      <t>Creator</t>
    </r>
  </si>
  <si>
    <r>
      <t>Fecha/</t>
    </r>
    <r>
      <rPr>
        <b/>
        <i/>
        <sz val="11"/>
        <rFont val="Arial"/>
        <family val="2"/>
      </rPr>
      <t>Date</t>
    </r>
  </si>
  <si>
    <r>
      <t>Tema/</t>
    </r>
    <r>
      <rPr>
        <b/>
        <i/>
        <sz val="11"/>
        <rFont val="Arial"/>
        <family val="2"/>
      </rPr>
      <t>Subject</t>
    </r>
  </si>
  <si>
    <r>
      <t>Estado/</t>
    </r>
    <r>
      <rPr>
        <b/>
        <i/>
        <sz val="11"/>
        <rFont val="Arial"/>
        <family val="2"/>
      </rPr>
      <t>Status</t>
    </r>
  </si>
  <si>
    <t>Definitivo</t>
  </si>
  <si>
    <t>Editor/Publisher</t>
  </si>
  <si>
    <r>
      <t>Descripción/</t>
    </r>
    <r>
      <rPr>
        <b/>
        <i/>
        <sz val="11"/>
        <rFont val="Arial"/>
        <family val="2"/>
      </rPr>
      <t>Description</t>
    </r>
  </si>
  <si>
    <t>Dicc_Datos</t>
  </si>
  <si>
    <t>CODIGOS_ESPECIES</t>
  </si>
  <si>
    <r>
      <t>Fuente/</t>
    </r>
    <r>
      <rPr>
        <b/>
        <i/>
        <sz val="11"/>
        <rFont val="Arial"/>
        <family val="2"/>
      </rPr>
      <t>Source</t>
    </r>
  </si>
  <si>
    <r>
      <t>Difusión/</t>
    </r>
    <r>
      <rPr>
        <b/>
        <i/>
        <sz val="11"/>
        <rFont val="Arial"/>
        <family val="2"/>
      </rPr>
      <t>Rights</t>
    </r>
  </si>
  <si>
    <t>Interno</t>
  </si>
  <si>
    <r>
      <t>Idioma/</t>
    </r>
    <r>
      <rPr>
        <b/>
        <i/>
        <sz val="11"/>
        <rFont val="Arial"/>
        <family val="2"/>
      </rPr>
      <t>Language</t>
    </r>
  </si>
  <si>
    <t>Español (Es)</t>
  </si>
  <si>
    <r>
      <t>Documentos Relacionados/</t>
    </r>
    <r>
      <rPr>
        <b/>
        <i/>
        <sz val="11"/>
        <rFont val="Arial"/>
        <family val="2"/>
      </rPr>
      <t>Relations</t>
    </r>
  </si>
  <si>
    <r>
      <t>Período de validez/</t>
    </r>
    <r>
      <rPr>
        <b/>
        <i/>
        <sz val="11"/>
        <rFont val="Arial"/>
        <family val="2"/>
      </rPr>
      <t>Coverage</t>
    </r>
  </si>
  <si>
    <t>Fecha última modificación</t>
  </si>
  <si>
    <t>Análisis de Autorizaciones para el control y captura de determinadas especies por daños a la agricultura, ganadería, instalaciones, biodiversidad o por seguridad para las personas en la Región de Murcia. Año 2012-2021</t>
  </si>
  <si>
    <t>SERIES 2012-2013-2014-2015-2016-2017-2018-2019-2020-2021</t>
  </si>
  <si>
    <t>Análisis de daños</t>
  </si>
  <si>
    <t>Daños por especies cinegéticas CARM</t>
  </si>
  <si>
    <t>DESCRIPCIÓN DE LOS CAMPOS:</t>
  </si>
  <si>
    <t>ALIAS</t>
  </si>
  <si>
    <t>DEFINICION</t>
  </si>
  <si>
    <t>BRUTO</t>
  </si>
  <si>
    <t>NOTAS</t>
  </si>
  <si>
    <t>Consejería de Agua, Agricultura, Ganadería, Pesca, Medio Ambiente y Emergencias</t>
  </si>
  <si>
    <t xml:space="preserve">Datos en formato papel introducidos en el archivo .xlsx; Años 2012 al 2021 </t>
  </si>
  <si>
    <t>AÑO</t>
  </si>
  <si>
    <t>MUNICIPIO_1</t>
  </si>
  <si>
    <t>Blanca</t>
  </si>
  <si>
    <t>Cieza</t>
  </si>
  <si>
    <t>Jumilla</t>
  </si>
  <si>
    <t>Ulea</t>
  </si>
  <si>
    <t>Abanilla</t>
  </si>
  <si>
    <t>Abarán</t>
  </si>
  <si>
    <t>Águilas</t>
  </si>
  <si>
    <t>Albudeite</t>
  </si>
  <si>
    <t>Aledo</t>
  </si>
  <si>
    <t>Alguazas</t>
  </si>
  <si>
    <t>Alhama de Murcia</t>
  </si>
  <si>
    <t>Archena</t>
  </si>
  <si>
    <t>Bullas</t>
  </si>
  <si>
    <t>Calasparra</t>
  </si>
  <si>
    <t>Campos del Río</t>
  </si>
  <si>
    <t>Caravaca de la Cruz</t>
  </si>
  <si>
    <t>Cartagena</t>
  </si>
  <si>
    <t>Cehegín</t>
  </si>
  <si>
    <t>Ceutí</t>
  </si>
  <si>
    <t>Fortuna</t>
  </si>
  <si>
    <t>Fuente Álamo de Murcia</t>
  </si>
  <si>
    <t>Librilla</t>
  </si>
  <si>
    <t>Lorca</t>
  </si>
  <si>
    <t>Lorquí</t>
  </si>
  <si>
    <t>Mazarrón</t>
  </si>
  <si>
    <t>Molina de Segura</t>
  </si>
  <si>
    <t>Moratalla</t>
  </si>
  <si>
    <t>Mula</t>
  </si>
  <si>
    <t>Murcia</t>
  </si>
  <si>
    <t>Ojós</t>
  </si>
  <si>
    <t>Pliego</t>
  </si>
  <si>
    <t>Puerto Lumbreras</t>
  </si>
  <si>
    <t>Ricote</t>
  </si>
  <si>
    <t>San Javier</t>
  </si>
  <si>
    <t>Torre-Pacheco</t>
  </si>
  <si>
    <t>Las Torres de Cotillas</t>
  </si>
  <si>
    <t>Totana</t>
  </si>
  <si>
    <t>La Unión</t>
  </si>
  <si>
    <t>Villanueva del Río Segura</t>
  </si>
  <si>
    <t>Yecla</t>
  </si>
  <si>
    <t>Santomera</t>
  </si>
  <si>
    <t>Los Alcázares</t>
  </si>
  <si>
    <t>TIPOLOGIA DAÑO</t>
  </si>
  <si>
    <t>CULTIVO</t>
  </si>
  <si>
    <t>GANADERIA</t>
  </si>
  <si>
    <t>INSTALACIONES</t>
  </si>
  <si>
    <t>CESPED</t>
  </si>
  <si>
    <t xml:space="preserve">CULTIVO </t>
  </si>
  <si>
    <t>SEGURIDAD</t>
  </si>
  <si>
    <t>Instalaciones</t>
  </si>
  <si>
    <t>SANIDAD</t>
  </si>
  <si>
    <t>AL</t>
  </si>
  <si>
    <t>CER</t>
  </si>
  <si>
    <t>CIT</t>
  </si>
  <si>
    <t>VI</t>
  </si>
  <si>
    <t>OV</t>
  </si>
  <si>
    <t>FRU</t>
  </si>
  <si>
    <t>HOR</t>
  </si>
  <si>
    <t>NOG</t>
  </si>
  <si>
    <t>ARB</t>
  </si>
  <si>
    <t>PISCH</t>
  </si>
  <si>
    <t>ESPECIE_1</t>
  </si>
  <si>
    <t>ESPECIE_2</t>
  </si>
  <si>
    <t>ESPECIE_3</t>
  </si>
  <si>
    <t>ESPECIE_4</t>
  </si>
  <si>
    <t>TIPO CAPTURA_1</t>
  </si>
  <si>
    <t>ARM</t>
  </si>
  <si>
    <t>JAU</t>
  </si>
  <si>
    <t>HUR</t>
  </si>
  <si>
    <t>CET</t>
  </si>
  <si>
    <t xml:space="preserve">ARM </t>
  </si>
  <si>
    <t/>
  </si>
  <si>
    <t xml:space="preserve">JAU </t>
  </si>
  <si>
    <t>SD</t>
  </si>
  <si>
    <t>TIPO CULTIVO_1</t>
  </si>
  <si>
    <t>TIPO CULTIVO_2</t>
  </si>
  <si>
    <t>TIPO CULTIVO_3</t>
  </si>
  <si>
    <t>TIPO CULTIVO_4</t>
  </si>
  <si>
    <t>J</t>
  </si>
  <si>
    <t>H</t>
  </si>
  <si>
    <t>M</t>
  </si>
  <si>
    <t>m</t>
  </si>
  <si>
    <t>CAPTURAS_1_SP1</t>
  </si>
  <si>
    <t>CAPTURAS_1_SP1_SEXO</t>
  </si>
  <si>
    <t>h</t>
  </si>
  <si>
    <t>CAPTURAS_2_SP2</t>
  </si>
  <si>
    <t>CAPTURAS_2_SP2_SEXO</t>
  </si>
  <si>
    <t>CAPTURAS_3_SP3</t>
  </si>
  <si>
    <t>CAPTURAS_3_SP3_SEXO</t>
  </si>
  <si>
    <t>CAPTURAS_4_SP4</t>
  </si>
  <si>
    <t>CAPTURAS_4_SP4_SEXO</t>
  </si>
  <si>
    <r>
      <t>Perdiz roja (</t>
    </r>
    <r>
      <rPr>
        <b/>
        <i/>
        <sz val="12"/>
        <rFont val="Arial"/>
        <family val="2"/>
      </rPr>
      <t>Alectoris rufa</t>
    </r>
    <r>
      <rPr>
        <b/>
        <sz val="12"/>
        <rFont val="Arial"/>
        <family val="2"/>
      </rPr>
      <t>)</t>
    </r>
  </si>
  <si>
    <r>
      <t>Codorniz común (</t>
    </r>
    <r>
      <rPr>
        <b/>
        <i/>
        <sz val="12"/>
        <rFont val="Arial"/>
        <family val="2"/>
      </rPr>
      <t>Coturnix coturnix</t>
    </r>
    <r>
      <rPr>
        <b/>
        <sz val="12"/>
        <rFont val="Arial"/>
        <family val="2"/>
      </rPr>
      <t>)</t>
    </r>
  </si>
  <si>
    <r>
      <t>Faisán vulgar (</t>
    </r>
    <r>
      <rPr>
        <b/>
        <i/>
        <sz val="12"/>
        <rFont val="Arial"/>
        <family val="2"/>
      </rPr>
      <t>Phasianus colchicus</t>
    </r>
    <r>
      <rPr>
        <b/>
        <sz val="12"/>
        <rFont val="Arial"/>
        <family val="2"/>
      </rPr>
      <t>)</t>
    </r>
  </si>
  <si>
    <r>
      <t>Paloma torcaz (</t>
    </r>
    <r>
      <rPr>
        <b/>
        <i/>
        <sz val="12"/>
        <rFont val="Arial"/>
        <family val="2"/>
      </rPr>
      <t>Columba palumbus</t>
    </r>
    <r>
      <rPr>
        <b/>
        <sz val="12"/>
        <rFont val="Arial"/>
        <family val="2"/>
      </rPr>
      <t>)</t>
    </r>
  </si>
  <si>
    <r>
      <t>Paloma bravía (</t>
    </r>
    <r>
      <rPr>
        <b/>
        <i/>
        <sz val="12"/>
        <rFont val="Arial"/>
        <family val="2"/>
      </rPr>
      <t>Columba livia</t>
    </r>
    <r>
      <rPr>
        <b/>
        <sz val="12"/>
        <rFont val="Arial"/>
        <family val="2"/>
      </rPr>
      <t>)</t>
    </r>
  </si>
  <si>
    <r>
      <t>Tórtola común (</t>
    </r>
    <r>
      <rPr>
        <b/>
        <i/>
        <sz val="12"/>
        <rFont val="Arial"/>
        <family val="2"/>
      </rPr>
      <t>Streptopelia turtur</t>
    </r>
    <r>
      <rPr>
        <b/>
        <sz val="12"/>
        <rFont val="Arial"/>
        <family val="2"/>
      </rPr>
      <t>)</t>
    </r>
  </si>
  <si>
    <r>
      <t>Tórtola turca (</t>
    </r>
    <r>
      <rPr>
        <b/>
        <i/>
        <sz val="12"/>
        <rFont val="Arial"/>
        <family val="2"/>
      </rPr>
      <t>Streptopelia decaocto</t>
    </r>
    <r>
      <rPr>
        <b/>
        <sz val="12"/>
        <rFont val="Arial"/>
        <family val="2"/>
      </rPr>
      <t>)</t>
    </r>
  </si>
  <si>
    <r>
      <t>Zorzal real (</t>
    </r>
    <r>
      <rPr>
        <b/>
        <i/>
        <sz val="12"/>
        <rFont val="Arial"/>
        <family val="2"/>
      </rPr>
      <t>Turdus pilaris</t>
    </r>
    <r>
      <rPr>
        <b/>
        <sz val="12"/>
        <rFont val="Arial"/>
        <family val="2"/>
      </rPr>
      <t>)</t>
    </r>
  </si>
  <si>
    <r>
      <t>Zorzal común (</t>
    </r>
    <r>
      <rPr>
        <b/>
        <i/>
        <sz val="12"/>
        <rFont val="Arial"/>
        <family val="2"/>
      </rPr>
      <t>Turdus philomelos</t>
    </r>
    <r>
      <rPr>
        <b/>
        <sz val="12"/>
        <rFont val="Arial"/>
        <family val="2"/>
      </rPr>
      <t>)</t>
    </r>
  </si>
  <si>
    <r>
      <t>Zorzal alirrojo (</t>
    </r>
    <r>
      <rPr>
        <b/>
        <i/>
        <sz val="12"/>
        <rFont val="Arial"/>
        <family val="2"/>
      </rPr>
      <t>Turdus iliacus</t>
    </r>
    <r>
      <rPr>
        <b/>
        <sz val="12"/>
        <rFont val="Arial"/>
        <family val="2"/>
      </rPr>
      <t>)</t>
    </r>
  </si>
  <si>
    <r>
      <t>Zorzal charlo (</t>
    </r>
    <r>
      <rPr>
        <b/>
        <i/>
        <sz val="12"/>
        <rFont val="Arial"/>
        <family val="2"/>
      </rPr>
      <t>Turdus viscivorus</t>
    </r>
    <r>
      <rPr>
        <b/>
        <sz val="12"/>
        <rFont val="Arial"/>
        <family val="2"/>
      </rPr>
      <t>)</t>
    </r>
  </si>
  <si>
    <r>
      <t>Estornino pinto (</t>
    </r>
    <r>
      <rPr>
        <b/>
        <i/>
        <sz val="12"/>
        <rFont val="Arial"/>
        <family val="2"/>
      </rPr>
      <t>Sturnus vulgaris</t>
    </r>
    <r>
      <rPr>
        <b/>
        <sz val="12"/>
        <rFont val="Arial"/>
        <family val="2"/>
      </rPr>
      <t>)</t>
    </r>
  </si>
  <si>
    <r>
      <t>Estornino negro (</t>
    </r>
    <r>
      <rPr>
        <b/>
        <i/>
        <sz val="12"/>
        <rFont val="Arial"/>
        <family val="2"/>
      </rPr>
      <t>Sturnus unicolor</t>
    </r>
    <r>
      <rPr>
        <b/>
        <sz val="12"/>
        <rFont val="Arial"/>
        <family val="2"/>
      </rPr>
      <t>)</t>
    </r>
  </si>
  <si>
    <r>
      <t>Zorro (</t>
    </r>
    <r>
      <rPr>
        <b/>
        <i/>
        <sz val="12"/>
        <rFont val="Arial"/>
        <family val="2"/>
      </rPr>
      <t>Vulpes vulpes</t>
    </r>
    <r>
      <rPr>
        <b/>
        <sz val="12"/>
        <rFont val="Arial"/>
        <family val="2"/>
      </rPr>
      <t>)</t>
    </r>
  </si>
  <si>
    <r>
      <t>Conejo (</t>
    </r>
    <r>
      <rPr>
        <b/>
        <i/>
        <sz val="12"/>
        <rFont val="Arial"/>
        <family val="2"/>
      </rPr>
      <t>Oryctolagus cuniculus</t>
    </r>
    <r>
      <rPr>
        <b/>
        <sz val="12"/>
        <rFont val="Arial"/>
        <family val="2"/>
      </rPr>
      <t>)</t>
    </r>
  </si>
  <si>
    <r>
      <t>Liebre ibérica (</t>
    </r>
    <r>
      <rPr>
        <b/>
        <i/>
        <sz val="12"/>
        <rFont val="Arial"/>
        <family val="2"/>
      </rPr>
      <t>Lepus granatensis</t>
    </r>
    <r>
      <rPr>
        <b/>
        <sz val="12"/>
        <rFont val="Arial"/>
        <family val="2"/>
      </rPr>
      <t>)</t>
    </r>
  </si>
  <si>
    <r>
      <t>Jabalí (</t>
    </r>
    <r>
      <rPr>
        <b/>
        <i/>
        <sz val="12"/>
        <rFont val="Arial"/>
        <family val="2"/>
      </rPr>
      <t>Sus scrofa</t>
    </r>
    <r>
      <rPr>
        <b/>
        <sz val="12"/>
        <rFont val="Arial"/>
        <family val="2"/>
      </rPr>
      <t>)</t>
    </r>
  </si>
  <si>
    <r>
      <t>Ciervo (</t>
    </r>
    <r>
      <rPr>
        <b/>
        <i/>
        <sz val="12"/>
        <rFont val="Arial"/>
        <family val="2"/>
      </rPr>
      <t>Cervus elaphus</t>
    </r>
    <r>
      <rPr>
        <b/>
        <sz val="12"/>
        <rFont val="Arial"/>
        <family val="2"/>
      </rPr>
      <t>)</t>
    </r>
  </si>
  <si>
    <r>
      <t>Corzo (</t>
    </r>
    <r>
      <rPr>
        <b/>
        <i/>
        <sz val="12"/>
        <rFont val="Arial"/>
        <family val="2"/>
      </rPr>
      <t>Capreolus capreolus</t>
    </r>
    <r>
      <rPr>
        <b/>
        <sz val="12"/>
        <rFont val="Arial"/>
        <family val="2"/>
      </rPr>
      <t>)</t>
    </r>
  </si>
  <si>
    <r>
      <t>Arruí (</t>
    </r>
    <r>
      <rPr>
        <b/>
        <i/>
        <sz val="12"/>
        <rFont val="Arial"/>
        <family val="2"/>
      </rPr>
      <t>Ammotragus lervia</t>
    </r>
    <r>
      <rPr>
        <b/>
        <sz val="12"/>
        <rFont val="Arial"/>
        <family val="2"/>
      </rPr>
      <t>)</t>
    </r>
  </si>
  <si>
    <r>
      <t>Cabra montés (</t>
    </r>
    <r>
      <rPr>
        <b/>
        <i/>
        <sz val="12"/>
        <rFont val="Arial"/>
        <family val="2"/>
      </rPr>
      <t>Capra pyrenaica</t>
    </r>
    <r>
      <rPr>
        <b/>
        <sz val="12"/>
        <rFont val="Arial"/>
        <family val="2"/>
      </rPr>
      <t>)</t>
    </r>
  </si>
  <si>
    <r>
      <t>Muflón (</t>
    </r>
    <r>
      <rPr>
        <b/>
        <i/>
        <sz val="12"/>
        <rFont val="Arial"/>
        <family val="2"/>
      </rPr>
      <t>Ovis mousimón</t>
    </r>
    <r>
      <rPr>
        <b/>
        <sz val="12"/>
        <rFont val="Arial"/>
        <family val="2"/>
      </rPr>
      <t>)</t>
    </r>
  </si>
  <si>
    <r>
      <t>Gamo (</t>
    </r>
    <r>
      <rPr>
        <b/>
        <i/>
        <sz val="12"/>
        <rFont val="Arial"/>
        <family val="2"/>
      </rPr>
      <t>Dama dama</t>
    </r>
    <r>
      <rPr>
        <b/>
        <sz val="12"/>
        <rFont val="Arial"/>
        <family val="2"/>
      </rPr>
      <t>)</t>
    </r>
  </si>
  <si>
    <r>
      <t>Gaviota patiamarilla (</t>
    </r>
    <r>
      <rPr>
        <b/>
        <i/>
        <sz val="12"/>
        <rFont val="Arial"/>
        <family val="2"/>
      </rPr>
      <t>Larus Cachinans</t>
    </r>
    <r>
      <rPr>
        <b/>
        <sz val="12"/>
        <rFont val="Arial"/>
        <family val="2"/>
      </rPr>
      <t>)</t>
    </r>
  </si>
  <si>
    <r>
      <t>Urraca (</t>
    </r>
    <r>
      <rPr>
        <b/>
        <i/>
        <sz val="12"/>
        <rFont val="Arial"/>
        <family val="2"/>
      </rPr>
      <t>Pica Pica</t>
    </r>
    <r>
      <rPr>
        <b/>
        <sz val="12"/>
        <rFont val="Arial"/>
        <family val="2"/>
      </rPr>
      <t>)</t>
    </r>
  </si>
  <si>
    <r>
      <t>Grajilla (</t>
    </r>
    <r>
      <rPr>
        <b/>
        <i/>
        <sz val="12"/>
        <rFont val="Arial"/>
        <family val="2"/>
      </rPr>
      <t>Corvus monedula</t>
    </r>
    <r>
      <rPr>
        <b/>
        <sz val="12"/>
        <rFont val="Arial"/>
        <family val="2"/>
      </rPr>
      <t>)</t>
    </r>
  </si>
  <si>
    <r>
      <t>Corneja (</t>
    </r>
    <r>
      <rPr>
        <b/>
        <i/>
        <sz val="12"/>
        <rFont val="Arial"/>
        <family val="2"/>
      </rPr>
      <t>Corvus corone</t>
    </r>
    <r>
      <rPr>
        <b/>
        <sz val="12"/>
        <rFont val="Arial"/>
        <family val="2"/>
      </rPr>
      <t>)</t>
    </r>
  </si>
  <si>
    <t>TOTALES</t>
  </si>
  <si>
    <t>%_TOTALES</t>
  </si>
  <si>
    <t>TERMINO MUNICIPAL</t>
  </si>
  <si>
    <t>1. SELECCIÓN DE ESPECIE</t>
  </si>
  <si>
    <t>EVOLICIÓN DE SOLICITUDES</t>
  </si>
  <si>
    <t>PORCENTAJE DE SOLICITUDES POR TÉRMINO MUNICIPAL</t>
  </si>
  <si>
    <t>1.- ANÁLISIS DE AUTORIZACIONES POR TÉRMINO MUNICIPAL Y POR ESPECIE</t>
  </si>
  <si>
    <t>PORCENTAJE POR TIPOLOGÍA DE DAÑO</t>
  </si>
  <si>
    <t>Almendros</t>
  </si>
  <si>
    <t>Arbolado</t>
  </si>
  <si>
    <t>Tierras de labor</t>
  </si>
  <si>
    <t>Campos de Golf</t>
  </si>
  <si>
    <t>Cítricos</t>
  </si>
  <si>
    <t>Frutales</t>
  </si>
  <si>
    <t>Hortalizas</t>
  </si>
  <si>
    <t>Nogueras</t>
  </si>
  <si>
    <t>Olivar</t>
  </si>
  <si>
    <t>Pischateras</t>
  </si>
  <si>
    <t>Viñedos</t>
  </si>
  <si>
    <t>Sin datos</t>
  </si>
  <si>
    <t>AUTORIZACIONES POR TIPOLOGÍA DE CULTIVO</t>
  </si>
  <si>
    <t>Nota: Las instalaciones de riego están asociadas a los daños</t>
  </si>
  <si>
    <t>EVOLICIÓN DE CAPTURAS</t>
  </si>
  <si>
    <t>PORCENTAJE DE CAPTURAS POR TÉRMINO MUNICIPAL</t>
  </si>
  <si>
    <r>
      <t>Perros errantes o cimarrones (</t>
    </r>
    <r>
      <rPr>
        <b/>
        <i/>
        <sz val="12"/>
        <rFont val="Arial"/>
        <family val="2"/>
      </rPr>
      <t>Canis familiaris</t>
    </r>
    <r>
      <rPr>
        <b/>
        <sz val="12"/>
        <rFont val="Arial"/>
        <family val="2"/>
      </rPr>
      <t>)</t>
    </r>
  </si>
  <si>
    <r>
      <t>Cotorra argentina (</t>
    </r>
    <r>
      <rPr>
        <b/>
        <i/>
        <sz val="12"/>
        <rFont val="Arial"/>
        <family val="2"/>
      </rPr>
      <t>Myiopsitta monachus</t>
    </r>
    <r>
      <rPr>
        <b/>
        <sz val="12"/>
        <rFont val="Arial"/>
        <family val="2"/>
      </rPr>
      <t>)</t>
    </r>
  </si>
  <si>
    <t>ESPECIE</t>
  </si>
  <si>
    <t>PORCENTAJE DE CAPTURAS POR ESPECIE</t>
  </si>
  <si>
    <r>
      <t xml:space="preserve">Gamo </t>
    </r>
    <r>
      <rPr>
        <b/>
        <i/>
        <sz val="12"/>
        <rFont val="Arial"/>
        <family val="2"/>
      </rPr>
      <t>(Dama dama</t>
    </r>
    <r>
      <rPr>
        <b/>
        <sz val="12"/>
        <rFont val="Arial"/>
        <family val="2"/>
      </rPr>
      <t>)</t>
    </r>
  </si>
  <si>
    <t>EVOLICIÓN DE CAPTURAS POR SEXO</t>
  </si>
  <si>
    <t>ANALISIS_AUTORIZACIONES</t>
  </si>
  <si>
    <t>Análisis de autorizaciones por especie y por término municipal</t>
  </si>
  <si>
    <t>ANALISIS_TIPOLOGIA DE DAÑA</t>
  </si>
  <si>
    <t>Análisis de autorizaciones por tipología de daño para la especie</t>
  </si>
  <si>
    <t>ANALISIS_CAPTURAS_TM</t>
  </si>
  <si>
    <t>Análisis de capturas por término municipal de por especie</t>
  </si>
  <si>
    <t>ANALISIS_CAPTURAS_ESPECIE</t>
  </si>
  <si>
    <t>Análisis de capturas por especie. Global</t>
  </si>
  <si>
    <t>ANALISIS_CAPTURAS_SEXO_C_MAYOR</t>
  </si>
  <si>
    <t>Análisis de capturas por sexo. Especies de caza mayor</t>
  </si>
  <si>
    <t>CODIGO</t>
  </si>
  <si>
    <t>Tengase encuenta que éstos datos son la base para el análisis de daños produccidos por especies cinegéticas en la Región de Murcia en su edicion 2021. Por tanto y, de cara a futuras entregas es imprescindible entregar el Anexo II de Orden de 5 octubre de 2020, de la Consejería de Agua, Agricultura, Ganadería, Pesca y Medio Ambiente, sobre medidas para la prevención de daños causados por la proliferación de conejos. Los datos BRUTOS deben ser coincidentes con la documentación en papel existente. No siendo válidos aportes de bases de datos sin su correlación en formato papel o digitalizado. Así mismo en relación a la tipología de daños, notese que en caso de cultivos de regadío se tienen en consideración los daños producidos a la infraestructura de riego.</t>
  </si>
  <si>
    <t>Subdirección General de Política Forestal y Caza. Dirección General del Medio Natural. Consejería de Agua, Agricultura, Ganadería, Pesca, Medio Ambiente y Emergencias</t>
  </si>
  <si>
    <t xml:space="preserve">Análisis de Autorizaciones para el control y captura de determinadas especies por daños a la agricultura, ganadería, instalaciones, biodiversidad o por seguridad para las personas en la Región de Murcia. Año 2021.   </t>
  </si>
  <si>
    <t>Muflón (Ovis mousimón)</t>
  </si>
  <si>
    <t>ANALISIS_AUTORIZACIONES_SP</t>
  </si>
  <si>
    <t>Análisis de autorizaciones por especie. Global</t>
  </si>
  <si>
    <t>2.- ANÁLISIS DE AUTORIZACIONES POR ESPECIE. GLOBAL</t>
  </si>
  <si>
    <t>3. ANÁLISIS DE AUTORIZACIONES POR TIPOLOGÍA DE DAÑO</t>
  </si>
  <si>
    <t>3.1. ANÁLISIS DE AUTORIZACIONES POR TIPOLOGÍA DE CULTIVO</t>
  </si>
  <si>
    <t>4 ANÁLISIS DE CAPTURAS POR TÉRMINO MUNICIPAL</t>
  </si>
  <si>
    <t>5. ANÁLISIS DE CAPTURAS POR ESPECIE</t>
  </si>
  <si>
    <t>6. ANÁLISIS DE CAPTURAS POR SEXO. CAZA MAYOR</t>
  </si>
  <si>
    <t>PORCENTAJE DE SOLICITUDES POR ESPECIE</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</si>
</sst>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scheme val="minor"/>
    </font>
    <font>
      <b/>
      <sz val="11"/>
      <color theme="1"/>
      <name val="Calibri"/>
      <family val="2"/>
      <scheme val="minor"/>
    </font>
    <font>
      <u/>
      <sz val="12"/>
      <color rgb="FF222222"/>
      <name val="Arial"/>
      <family val="2"/>
    </font>
    <font>
      <b/>
      <sz val="12"/>
      <color rgb="FF222222"/>
      <name val="Arial"/>
      <family val="2"/>
    </font>
    <font>
      <sz val="8"/>
      <color rgb="FF222222"/>
      <name val="Arial"/>
      <family val="2"/>
    </font>
    <font>
      <b/>
      <sz val="11"/>
      <name val="Arial"/>
      <family val="2"/>
    </font>
    <font>
      <b/>
      <i/>
      <sz val="11"/>
      <name val="Arial"/>
      <family val="2"/>
    </font>
    <font>
      <sz val="11"/>
      <name val="Arial"/>
      <family val="2"/>
    </font>
    <font>
      <sz val="11"/>
      <color indexed="8"/>
      <name val="Arial"/>
      <family val="2"/>
    </font>
    <font>
      <u/>
      <sz val="11"/>
      <color theme="10"/>
      <name val="Calibri"/>
      <family val="2"/>
      <scheme val="minor"/>
    </font>
    <font>
      <b/>
      <i/>
      <u/>
      <sz val="11"/>
      <name val="Arial"/>
      <family val="2"/>
    </font>
    <font>
      <b/>
      <sz val="9"/>
      <name val="Arial"/>
      <family val="2"/>
    </font>
    <font>
      <b/>
      <sz val="11"/>
      <color rgb="FF000000"/>
      <name val="Calibri"/>
      <family val="2"/>
    </font>
    <font>
      <sz val="11"/>
      <color theme="1"/>
      <name val="Calibri"/>
      <family val="2"/>
    </font>
    <font>
      <sz val="10"/>
      <name val="Arial"/>
      <family val="2"/>
    </font>
    <font>
      <sz val="10"/>
      <name val="Arial"/>
    </font>
    <font>
      <sz val="10"/>
      <color rgb="FF000000"/>
      <name val="Arial"/>
      <family val="2"/>
    </font>
    <font>
      <sz val="11"/>
      <color rgb="FF000000"/>
      <name val="Calibri"/>
      <family val="2"/>
    </font>
    <font>
      <sz val="11"/>
      <color indexed="8"/>
      <name val="Calibri"/>
      <family val="2"/>
    </font>
    <font>
      <b/>
      <sz val="9"/>
      <color indexed="81"/>
      <name val="Tahoma"/>
      <family val="2"/>
    </font>
    <font>
      <sz val="9"/>
      <color indexed="81"/>
      <name val="Tahoma"/>
      <family val="2"/>
    </font>
    <font>
      <sz val="11"/>
      <name val="Calibri"/>
      <family val="2"/>
      <scheme val="minor"/>
    </font>
    <font>
      <sz val="11"/>
      <color rgb="FFFF0000"/>
      <name val="Calibri"/>
      <family val="2"/>
    </font>
    <font>
      <b/>
      <sz val="12"/>
      <name val="Arial"/>
      <family val="2"/>
    </font>
    <font>
      <b/>
      <i/>
      <sz val="12"/>
      <name val="Arial"/>
      <family val="2"/>
    </font>
    <font>
      <sz val="12"/>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b/>
      <sz val="11"/>
      <color theme="1"/>
      <name val="Calibri"/>
      <family val="2"/>
    </font>
    <font>
      <b/>
      <sz val="11"/>
      <name val="Calibri"/>
      <family val="2"/>
    </font>
    <font>
      <b/>
      <sz val="10"/>
      <name val="Arial"/>
      <family val="2"/>
    </font>
    <font>
      <b/>
      <sz val="11"/>
      <color theme="0"/>
      <name val="Calibri"/>
      <family val="2"/>
    </font>
    <font>
      <sz val="12"/>
      <color theme="0"/>
      <name val="Calibri"/>
      <family val="2"/>
      <scheme val="minor"/>
    </font>
  </fonts>
  <fills count="14">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FF00"/>
        <bgColor rgb="FF000000"/>
      </patternFill>
    </fill>
    <fill>
      <patternFill patternType="solid">
        <fgColor rgb="FF0070C0"/>
        <bgColor rgb="FF000000"/>
      </patternFill>
    </fill>
    <fill>
      <patternFill patternType="solid">
        <fgColor rgb="FFFF0000"/>
        <bgColor indexed="64"/>
      </patternFill>
    </fill>
    <fill>
      <patternFill patternType="solid">
        <fgColor theme="0"/>
        <bgColor indexed="64"/>
      </patternFill>
    </fill>
    <fill>
      <patternFill patternType="solid">
        <fgColor rgb="FF0070C0"/>
        <bgColor indexed="64"/>
      </patternFill>
    </fill>
    <fill>
      <patternFill patternType="solid">
        <fgColor rgb="FF00B050"/>
        <bgColor indexed="64"/>
      </patternFill>
    </fill>
    <fill>
      <patternFill patternType="solid">
        <fgColor rgb="FFFFC000"/>
        <bgColor indexed="64"/>
      </patternFill>
    </fill>
    <fill>
      <patternFill patternType="solid">
        <fgColor rgb="FF7030A0"/>
        <bgColor indexed="64"/>
      </patternFill>
    </fill>
    <fill>
      <patternFill patternType="solid">
        <fgColor rgb="FF92D050"/>
        <bgColor indexed="64"/>
      </patternFill>
    </fill>
    <fill>
      <patternFill patternType="solid">
        <fgColor rgb="FF00B0F0"/>
        <bgColor indexed="64"/>
      </patternFill>
    </fill>
  </fills>
  <borders count="45">
    <border>
      <left/>
      <right/>
      <top/>
      <bottom/>
      <diagonal/>
    </border>
    <border>
      <left style="medium">
        <color rgb="FFFFFFFF"/>
      </left>
      <right style="medium">
        <color rgb="FFFFFFFF"/>
      </right>
      <top style="medium">
        <color rgb="FFFFFFFF"/>
      </top>
      <bottom/>
      <diagonal/>
    </border>
    <border>
      <left/>
      <right style="medium">
        <color rgb="FFFFFFFF"/>
      </right>
      <top style="medium">
        <color rgb="FFFFFFFF"/>
      </top>
      <bottom/>
      <diagonal/>
    </border>
    <border>
      <left style="medium">
        <color rgb="FFFFFFFF"/>
      </left>
      <right style="medium">
        <color rgb="FFFFFFFF"/>
      </right>
      <top/>
      <bottom/>
      <diagonal/>
    </border>
    <border>
      <left/>
      <right style="medium">
        <color rgb="FFFFFFFF"/>
      </right>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C0C0C0"/>
      </left>
      <right style="medium">
        <color indexed="22"/>
      </right>
      <top style="medium">
        <color rgb="FFC0C0C0"/>
      </top>
      <bottom style="medium">
        <color indexed="22"/>
      </bottom>
      <diagonal/>
    </border>
    <border>
      <left style="medium">
        <color indexed="22"/>
      </left>
      <right style="medium">
        <color rgb="FFC0C0C0"/>
      </right>
      <top style="medium">
        <color rgb="FFC0C0C0"/>
      </top>
      <bottom style="medium">
        <color indexed="22"/>
      </bottom>
      <diagonal/>
    </border>
    <border>
      <left style="medium">
        <color rgb="FFC0C0C0"/>
      </left>
      <right style="medium">
        <color indexed="22"/>
      </right>
      <top/>
      <bottom style="medium">
        <color indexed="22"/>
      </bottom>
      <diagonal/>
    </border>
    <border>
      <left style="medium">
        <color indexed="22"/>
      </left>
      <right style="medium">
        <color rgb="FFC0C0C0"/>
      </right>
      <top/>
      <bottom style="medium">
        <color indexed="22"/>
      </bottom>
      <diagonal/>
    </border>
    <border>
      <left style="medium">
        <color rgb="FFC0C0C0"/>
      </left>
      <right style="medium">
        <color indexed="22"/>
      </right>
      <top style="medium">
        <color indexed="22"/>
      </top>
      <bottom style="medium">
        <color indexed="22"/>
      </bottom>
      <diagonal/>
    </border>
    <border>
      <left style="medium">
        <color indexed="22"/>
      </left>
      <right style="medium">
        <color rgb="FFC0C0C0"/>
      </right>
      <top style="medium">
        <color indexed="22"/>
      </top>
      <bottom/>
      <diagonal/>
    </border>
    <border>
      <left style="medium">
        <color indexed="22"/>
      </left>
      <right style="medium">
        <color rgb="FFC0C0C0"/>
      </right>
      <top style="medium">
        <color indexed="22"/>
      </top>
      <bottom style="medium">
        <color indexed="22"/>
      </bottom>
      <diagonal/>
    </border>
    <border>
      <left/>
      <right style="medium">
        <color rgb="FFC0C0C0"/>
      </right>
      <top/>
      <bottom style="medium">
        <color indexed="22"/>
      </bottom>
      <diagonal/>
    </border>
    <border>
      <left style="medium">
        <color rgb="FFC0C0C0"/>
      </left>
      <right style="medium">
        <color indexed="22"/>
      </right>
      <top style="medium">
        <color indexed="22"/>
      </top>
      <bottom/>
      <diagonal/>
    </border>
    <border>
      <left/>
      <right style="medium">
        <color rgb="FFC0C0C0"/>
      </right>
      <top/>
      <bottom/>
      <diagonal/>
    </border>
    <border>
      <left style="medium">
        <color rgb="FFC0C0C0"/>
      </left>
      <right/>
      <top/>
      <bottom/>
      <diagonal/>
    </border>
    <border>
      <left style="medium">
        <color indexed="22"/>
      </left>
      <right style="medium">
        <color rgb="FFC0C0C0"/>
      </right>
      <top/>
      <bottom/>
      <diagonal/>
    </border>
    <border>
      <left style="medium">
        <color rgb="FFC0C0C0"/>
      </left>
      <right style="medium">
        <color rgb="FFC0C0C0"/>
      </right>
      <top style="medium">
        <color rgb="FFC0C0C0"/>
      </top>
      <bottom style="medium">
        <color rgb="FFC0C0C0"/>
      </bottom>
      <diagonal/>
    </border>
    <border>
      <left/>
      <right style="medium">
        <color rgb="FFC0C0C0"/>
      </right>
      <top style="medium">
        <color indexed="22"/>
      </top>
      <bottom style="medium">
        <color indexed="22"/>
      </bottom>
      <diagonal/>
    </border>
    <border>
      <left style="medium">
        <color rgb="FFC0C0C0"/>
      </left>
      <right style="medium">
        <color indexed="22"/>
      </right>
      <top/>
      <bottom style="medium">
        <color rgb="FFC0C0C0"/>
      </bottom>
      <diagonal/>
    </border>
    <border>
      <left/>
      <right style="medium">
        <color rgb="FFC0C0C0"/>
      </right>
      <top/>
      <bottom style="medium">
        <color rgb="FFC0C0C0"/>
      </bottom>
      <diagonal/>
    </border>
    <border>
      <left style="medium">
        <color indexed="22"/>
      </left>
      <right style="medium">
        <color indexed="22"/>
      </right>
      <top/>
      <bottom style="medium">
        <color indexed="22"/>
      </bottom>
      <diagonal/>
    </border>
    <border>
      <left/>
      <right style="medium">
        <color indexed="22"/>
      </right>
      <top/>
      <bottom style="medium">
        <color indexed="22"/>
      </bottom>
      <diagonal/>
    </border>
    <border>
      <left style="medium">
        <color indexed="22"/>
      </left>
      <right style="medium">
        <color indexed="22"/>
      </right>
      <top style="medium">
        <color indexed="22"/>
      </top>
      <bottom style="medium">
        <color indexed="22"/>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0" fontId="16" fillId="0" borderId="0"/>
  </cellStyleXfs>
  <cellXfs count="159">
    <xf numFmtId="0" fontId="0" fillId="0" borderId="0" xfId="0"/>
    <xf numFmtId="0" fontId="3" fillId="2" borderId="2" xfId="0" applyFont="1" applyFill="1" applyBorder="1" applyAlignment="1">
      <alignment vertical="center" wrapText="1"/>
    </xf>
    <xf numFmtId="0" fontId="4" fillId="2" borderId="4" xfId="0" applyFont="1" applyFill="1" applyBorder="1" applyAlignment="1">
      <alignment vertical="center" wrapText="1"/>
    </xf>
    <xf numFmtId="0" fontId="4" fillId="2" borderId="6" xfId="0" applyFont="1" applyFill="1" applyBorder="1" applyAlignment="1">
      <alignment vertical="center" wrapText="1"/>
    </xf>
    <xf numFmtId="0" fontId="5" fillId="0" borderId="7" xfId="0" applyFont="1" applyBorder="1" applyAlignment="1">
      <alignment horizontal="right" vertical="center"/>
    </xf>
    <xf numFmtId="0" fontId="7" fillId="0" borderId="8" xfId="0" applyFont="1" applyBorder="1" applyAlignment="1">
      <alignment vertical="center" wrapText="1"/>
    </xf>
    <xf numFmtId="0" fontId="5" fillId="0" borderId="9" xfId="0" applyFont="1" applyBorder="1" applyAlignment="1">
      <alignment horizontal="right"/>
    </xf>
    <xf numFmtId="0" fontId="7" fillId="0" borderId="10" xfId="0" applyFont="1" applyBorder="1" applyAlignment="1">
      <alignment horizontal="left" vertical="center"/>
    </xf>
    <xf numFmtId="0" fontId="5" fillId="0" borderId="11" xfId="0" applyFont="1" applyBorder="1" applyAlignment="1">
      <alignment horizontal="right" vertical="top"/>
    </xf>
    <xf numFmtId="0" fontId="7" fillId="0" borderId="12" xfId="0" applyFont="1" applyBorder="1" applyAlignment="1">
      <alignment vertical="top"/>
    </xf>
    <xf numFmtId="0" fontId="5" fillId="0" borderId="9" xfId="0" applyFont="1" applyBorder="1" applyAlignment="1">
      <alignment horizontal="right" vertical="top"/>
    </xf>
    <xf numFmtId="0" fontId="8" fillId="0" borderId="13" xfId="0" applyFont="1" applyBorder="1" applyAlignment="1">
      <alignment horizontal="left"/>
    </xf>
    <xf numFmtId="0" fontId="7" fillId="0" borderId="13" xfId="0" applyFont="1" applyBorder="1" applyAlignment="1">
      <alignment vertical="center"/>
    </xf>
    <xf numFmtId="0" fontId="7" fillId="0" borderId="14" xfId="0" applyFont="1" applyBorder="1" applyAlignment="1">
      <alignment vertical="center"/>
    </xf>
    <xf numFmtId="0" fontId="5" fillId="0" borderId="15" xfId="0" applyFont="1" applyBorder="1" applyAlignment="1">
      <alignment horizontal="right" vertical="top"/>
    </xf>
    <xf numFmtId="0" fontId="9" fillId="0" borderId="16" xfId="1" applyBorder="1" applyAlignment="1" applyProtection="1"/>
    <xf numFmtId="0" fontId="0" fillId="0" borderId="17" xfId="0" applyBorder="1"/>
    <xf numFmtId="0" fontId="9" fillId="0" borderId="18" xfId="1" applyBorder="1" applyAlignment="1">
      <alignment horizontal="left"/>
    </xf>
    <xf numFmtId="0" fontId="5" fillId="0" borderId="19" xfId="0" applyFont="1" applyBorder="1" applyAlignment="1">
      <alignment horizontal="right" vertical="top"/>
    </xf>
    <xf numFmtId="0" fontId="7" fillId="0" borderId="20" xfId="0" applyFont="1" applyBorder="1" applyAlignment="1">
      <alignment vertical="center"/>
    </xf>
    <xf numFmtId="0" fontId="5" fillId="0" borderId="21" xfId="0" applyFont="1" applyBorder="1" applyAlignment="1">
      <alignment horizontal="right" vertical="top"/>
    </xf>
    <xf numFmtId="0" fontId="7" fillId="0" borderId="22" xfId="0" applyFont="1" applyBorder="1" applyAlignment="1">
      <alignment vertical="center"/>
    </xf>
    <xf numFmtId="0" fontId="5" fillId="0" borderId="23" xfId="0" applyFont="1" applyBorder="1" applyAlignment="1">
      <alignment horizontal="right" vertical="top"/>
    </xf>
    <xf numFmtId="0" fontId="7" fillId="0" borderId="24" xfId="0" applyFont="1" applyBorder="1" applyAlignment="1">
      <alignment vertical="center"/>
    </xf>
    <xf numFmtId="0" fontId="5" fillId="0" borderId="25" xfId="0" applyFont="1" applyBorder="1" applyAlignment="1">
      <alignment horizontal="right" vertical="top"/>
    </xf>
    <xf numFmtId="0" fontId="7" fillId="0" borderId="25" xfId="0" applyFont="1" applyBorder="1" applyAlignment="1">
      <alignment vertical="justify"/>
    </xf>
    <xf numFmtId="0" fontId="7" fillId="0" borderId="24" xfId="0" applyFont="1" applyBorder="1" applyAlignment="1">
      <alignment vertical="top"/>
    </xf>
    <xf numFmtId="0" fontId="5" fillId="0" borderId="0" xfId="0" applyFont="1" applyAlignment="1">
      <alignment horizontal="left"/>
    </xf>
    <xf numFmtId="0" fontId="0" fillId="0" borderId="0" xfId="0" applyAlignment="1"/>
    <xf numFmtId="0" fontId="10" fillId="0" borderId="0" xfId="0" applyFont="1" applyAlignment="1"/>
    <xf numFmtId="0" fontId="5" fillId="0" borderId="19" xfId="0" applyFont="1" applyBorder="1" applyAlignment="1">
      <alignment horizontal="center" vertical="center"/>
    </xf>
    <xf numFmtId="0" fontId="11" fillId="0" borderId="19" xfId="0" applyFont="1" applyBorder="1" applyAlignment="1">
      <alignment horizontal="left" vertical="center"/>
    </xf>
    <xf numFmtId="0" fontId="9" fillId="0" borderId="0" xfId="1"/>
    <xf numFmtId="0" fontId="9" fillId="0" borderId="19" xfId="1" applyBorder="1" applyAlignment="1" applyProtection="1">
      <alignment horizontal="left" vertical="center"/>
    </xf>
    <xf numFmtId="0" fontId="11" fillId="0" borderId="19" xfId="0" applyFont="1" applyBorder="1" applyAlignment="1">
      <alignment horizontal="left"/>
    </xf>
    <xf numFmtId="0" fontId="0" fillId="0" borderId="0" xfId="0" applyFont="1" applyBorder="1" applyAlignment="1"/>
    <xf numFmtId="0" fontId="0" fillId="0" borderId="0" xfId="0" applyAlignment="1">
      <alignment horizontal="center"/>
    </xf>
    <xf numFmtId="1" fontId="12" fillId="4" borderId="27" xfId="0" applyNumberFormat="1" applyFont="1" applyFill="1" applyBorder="1" applyAlignment="1">
      <alignment horizontal="center"/>
    </xf>
    <xf numFmtId="0" fontId="12" fillId="4" borderId="27" xfId="0" applyFont="1" applyFill="1" applyBorder="1" applyAlignment="1">
      <alignment horizontal="center"/>
    </xf>
    <xf numFmtId="0" fontId="1" fillId="3" borderId="27" xfId="0" applyFont="1" applyFill="1" applyBorder="1" applyAlignment="1">
      <alignment horizontal="center"/>
    </xf>
    <xf numFmtId="0" fontId="1" fillId="9" borderId="27" xfId="0" applyFont="1" applyFill="1" applyBorder="1" applyAlignment="1">
      <alignment horizontal="center" vertical="center"/>
    </xf>
    <xf numFmtId="0" fontId="1" fillId="8" borderId="27" xfId="0" applyFont="1" applyFill="1" applyBorder="1" applyAlignment="1">
      <alignment horizontal="center" vertical="center"/>
    </xf>
    <xf numFmtId="0" fontId="1" fillId="10" borderId="27" xfId="0" applyFont="1" applyFill="1" applyBorder="1" applyAlignment="1">
      <alignment horizontal="center" vertical="center"/>
    </xf>
    <xf numFmtId="0" fontId="1" fillId="11" borderId="27" xfId="0" applyFont="1" applyFill="1" applyBorder="1" applyAlignment="1">
      <alignment horizontal="center" vertical="center"/>
    </xf>
    <xf numFmtId="1" fontId="22" fillId="0" borderId="27" xfId="0" applyNumberFormat="1" applyFont="1" applyFill="1" applyBorder="1" applyAlignment="1"/>
    <xf numFmtId="0" fontId="13" fillId="0" borderId="27" xfId="0" applyFont="1" applyFill="1" applyBorder="1" applyAlignment="1"/>
    <xf numFmtId="0" fontId="0" fillId="0" borderId="27" xfId="0" applyFont="1" applyBorder="1" applyAlignment="1"/>
    <xf numFmtId="0" fontId="21" fillId="0" borderId="27" xfId="0" applyFont="1" applyBorder="1" applyAlignment="1"/>
    <xf numFmtId="0" fontId="0" fillId="9" borderId="27" xfId="0" applyFill="1" applyBorder="1"/>
    <xf numFmtId="0" fontId="0" fillId="8" borderId="27" xfId="0" applyFill="1" applyBorder="1"/>
    <xf numFmtId="0" fontId="0" fillId="10" borderId="27" xfId="0" applyFill="1" applyBorder="1"/>
    <xf numFmtId="0" fontId="0" fillId="11" borderId="27" xfId="0" applyFill="1" applyBorder="1"/>
    <xf numFmtId="1" fontId="13" fillId="0" borderId="27" xfId="0" applyNumberFormat="1" applyFont="1" applyFill="1" applyBorder="1" applyAlignment="1"/>
    <xf numFmtId="0" fontId="14" fillId="0" borderId="27" xfId="0" applyFont="1" applyFill="1" applyBorder="1" applyAlignment="1"/>
    <xf numFmtId="0" fontId="14" fillId="0" borderId="27" xfId="0" applyFont="1" applyBorder="1" applyAlignment="1"/>
    <xf numFmtId="0" fontId="0" fillId="0" borderId="27" xfId="0" applyBorder="1" applyAlignment="1"/>
    <xf numFmtId="0" fontId="15" fillId="0" borderId="27" xfId="0" applyFont="1" applyFill="1" applyBorder="1" applyAlignment="1"/>
    <xf numFmtId="0" fontId="0" fillId="0" borderId="27" xfId="0" applyFont="1" applyFill="1" applyBorder="1" applyAlignment="1"/>
    <xf numFmtId="1" fontId="14" fillId="0" borderId="27" xfId="0" applyNumberFormat="1" applyFont="1" applyBorder="1" applyAlignment="1"/>
    <xf numFmtId="0" fontId="13" fillId="0" borderId="27" xfId="0" applyFont="1" applyFill="1" applyBorder="1" applyAlignment="1">
      <alignment wrapText="1"/>
    </xf>
    <xf numFmtId="0" fontId="0" fillId="6" borderId="27" xfId="0" applyFont="1" applyFill="1" applyBorder="1" applyAlignment="1"/>
    <xf numFmtId="0" fontId="0" fillId="0" borderId="27" xfId="0" applyNumberFormat="1" applyFont="1" applyBorder="1" applyAlignment="1"/>
    <xf numFmtId="0" fontId="0" fillId="7" borderId="27" xfId="0" applyFont="1" applyFill="1" applyBorder="1" applyAlignment="1"/>
    <xf numFmtId="1" fontId="13" fillId="5" borderId="27" xfId="0" applyNumberFormat="1" applyFont="1" applyFill="1" applyBorder="1" applyAlignment="1"/>
    <xf numFmtId="0" fontId="13" fillId="5" borderId="27" xfId="0" applyFont="1" applyFill="1" applyBorder="1" applyAlignment="1"/>
    <xf numFmtId="0" fontId="0" fillId="8" borderId="27" xfId="0" applyFont="1" applyFill="1" applyBorder="1" applyAlignment="1"/>
    <xf numFmtId="1" fontId="0" fillId="0" borderId="27" xfId="0" applyNumberFormat="1" applyFont="1" applyBorder="1" applyAlignment="1"/>
    <xf numFmtId="20" fontId="0" fillId="0" borderId="27" xfId="0" applyNumberFormat="1" applyFont="1" applyBorder="1" applyAlignment="1"/>
    <xf numFmtId="0" fontId="18" fillId="0" borderId="27" xfId="2" applyFont="1" applyFill="1" applyBorder="1" applyAlignment="1"/>
    <xf numFmtId="0" fontId="17" fillId="0" borderId="27" xfId="2" applyFont="1" applyFill="1" applyBorder="1" applyAlignment="1"/>
    <xf numFmtId="0" fontId="17" fillId="0" borderId="27" xfId="2" applyFont="1" applyFill="1" applyBorder="1" applyAlignment="1">
      <alignment wrapText="1"/>
    </xf>
    <xf numFmtId="0" fontId="23" fillId="6" borderId="27" xfId="0" applyFont="1" applyFill="1" applyBorder="1" applyAlignment="1">
      <alignment horizontal="left" vertical="center"/>
    </xf>
    <xf numFmtId="0" fontId="25" fillId="0" borderId="27" xfId="0" applyFont="1" applyBorder="1" applyAlignment="1">
      <alignment horizontal="center"/>
    </xf>
    <xf numFmtId="0" fontId="0" fillId="0" borderId="27" xfId="0" applyBorder="1"/>
    <xf numFmtId="0" fontId="30" fillId="4" borderId="27" xfId="0" applyFont="1" applyFill="1" applyBorder="1" applyAlignment="1">
      <alignment horizontal="center"/>
    </xf>
    <xf numFmtId="1" fontId="30" fillId="3" borderId="27" xfId="0" applyNumberFormat="1" applyFont="1" applyFill="1" applyBorder="1" applyAlignment="1">
      <alignment horizontal="center"/>
    </xf>
    <xf numFmtId="0" fontId="29" fillId="12" borderId="27" xfId="0" applyFont="1" applyFill="1" applyBorder="1" applyAlignment="1"/>
    <xf numFmtId="0" fontId="31" fillId="12" borderId="27" xfId="0" applyFont="1" applyFill="1" applyBorder="1" applyAlignment="1"/>
    <xf numFmtId="0" fontId="29" fillId="12" borderId="27" xfId="0" applyFont="1" applyFill="1" applyBorder="1" applyAlignment="1">
      <alignment wrapText="1"/>
    </xf>
    <xf numFmtId="0" fontId="1" fillId="6" borderId="27" xfId="0" applyFont="1" applyFill="1" applyBorder="1" applyAlignment="1">
      <alignment horizontal="center"/>
    </xf>
    <xf numFmtId="4" fontId="1" fillId="6" borderId="27" xfId="0" applyNumberFormat="1" applyFont="1" applyFill="1" applyBorder="1" applyAlignment="1">
      <alignment horizontal="center"/>
    </xf>
    <xf numFmtId="0" fontId="28" fillId="6" borderId="27" xfId="0" applyFont="1" applyFill="1" applyBorder="1" applyAlignment="1">
      <alignment horizontal="center"/>
    </xf>
    <xf numFmtId="0" fontId="28" fillId="13" borderId="27" xfId="0" applyFont="1" applyFill="1" applyBorder="1" applyAlignment="1">
      <alignment horizontal="center"/>
    </xf>
    <xf numFmtId="3" fontId="1" fillId="13" borderId="27" xfId="0" applyNumberFormat="1" applyFont="1" applyFill="1" applyBorder="1" applyAlignment="1">
      <alignment horizontal="center"/>
    </xf>
    <xf numFmtId="0" fontId="21" fillId="0" borderId="0" xfId="0" applyFont="1"/>
    <xf numFmtId="0" fontId="27" fillId="0" borderId="0" xfId="0" applyFont="1"/>
    <xf numFmtId="0" fontId="13" fillId="0" borderId="0" xfId="0" applyFont="1" applyFill="1" applyBorder="1" applyAlignment="1"/>
    <xf numFmtId="0" fontId="29" fillId="13" borderId="28" xfId="0" applyFont="1" applyFill="1" applyBorder="1" applyAlignment="1">
      <alignment vertical="center"/>
    </xf>
    <xf numFmtId="0" fontId="1" fillId="6" borderId="26" xfId="0" applyFont="1" applyFill="1" applyBorder="1" applyAlignment="1">
      <alignment horizontal="center"/>
    </xf>
    <xf numFmtId="3" fontId="28" fillId="13" borderId="27" xfId="0" applyNumberFormat="1" applyFont="1" applyFill="1" applyBorder="1" applyAlignment="1">
      <alignment horizontal="center" vertical="center"/>
    </xf>
    <xf numFmtId="0" fontId="1" fillId="12" borderId="27" xfId="0" applyFont="1" applyFill="1" applyBorder="1" applyAlignment="1"/>
    <xf numFmtId="3" fontId="1" fillId="13" borderId="27" xfId="0" applyNumberFormat="1" applyFont="1" applyFill="1" applyBorder="1" applyAlignment="1">
      <alignment horizontal="center" vertical="center"/>
    </xf>
    <xf numFmtId="4" fontId="28" fillId="6" borderId="27" xfId="0" applyNumberFormat="1" applyFont="1" applyFill="1" applyBorder="1" applyAlignment="1">
      <alignment horizontal="center"/>
    </xf>
    <xf numFmtId="0" fontId="0" fillId="0" borderId="0" xfId="0" applyFont="1" applyBorder="1" applyAlignment="1">
      <alignment horizontal="center"/>
    </xf>
    <xf numFmtId="0" fontId="29" fillId="0" borderId="0" xfId="0" applyFont="1" applyFill="1" applyBorder="1" applyAlignment="1">
      <alignment horizontal="center"/>
    </xf>
    <xf numFmtId="0" fontId="27" fillId="0" borderId="0" xfId="0" applyFont="1" applyFill="1" applyBorder="1" applyAlignment="1"/>
    <xf numFmtId="3" fontId="26" fillId="0" borderId="0" xfId="0" applyNumberFormat="1" applyFont="1" applyFill="1" applyBorder="1" applyAlignment="1">
      <alignment horizontal="center"/>
    </xf>
    <xf numFmtId="4" fontId="26" fillId="0" borderId="0" xfId="0" applyNumberFormat="1" applyFont="1" applyFill="1" applyBorder="1" applyAlignment="1">
      <alignment horizontal="center"/>
    </xf>
    <xf numFmtId="0" fontId="21" fillId="0" borderId="0" xfId="0" applyFont="1" applyBorder="1" applyAlignment="1"/>
    <xf numFmtId="0" fontId="23" fillId="12" borderId="27" xfId="0" applyFont="1" applyFill="1" applyBorder="1" applyAlignment="1">
      <alignment horizontal="left" vertical="center"/>
    </xf>
    <xf numFmtId="3" fontId="0" fillId="0" borderId="27" xfId="0" applyNumberFormat="1" applyBorder="1"/>
    <xf numFmtId="3" fontId="1" fillId="6" borderId="27" xfId="0" applyNumberFormat="1" applyFont="1" applyFill="1" applyBorder="1" applyAlignment="1">
      <alignment horizontal="center"/>
    </xf>
    <xf numFmtId="1" fontId="30" fillId="3" borderId="31" xfId="0" applyNumberFormat="1" applyFont="1" applyFill="1" applyBorder="1" applyAlignment="1">
      <alignment horizontal="center"/>
    </xf>
    <xf numFmtId="0" fontId="33" fillId="0" borderId="0" xfId="0" applyFont="1" applyBorder="1" applyAlignment="1">
      <alignment horizontal="center"/>
    </xf>
    <xf numFmtId="1" fontId="32" fillId="0" borderId="0" xfId="0" applyNumberFormat="1" applyFont="1" applyFill="1" applyBorder="1" applyAlignment="1">
      <alignment horizontal="center"/>
    </xf>
    <xf numFmtId="1" fontId="29" fillId="0" borderId="0" xfId="0" applyNumberFormat="1" applyFont="1" applyFill="1" applyBorder="1" applyAlignment="1">
      <alignment horizontal="center"/>
    </xf>
    <xf numFmtId="0" fontId="29" fillId="0" borderId="0" xfId="0" applyFont="1" applyFill="1" applyBorder="1" applyAlignment="1"/>
    <xf numFmtId="1" fontId="30" fillId="3" borderId="29" xfId="0" applyNumberFormat="1" applyFont="1" applyFill="1" applyBorder="1" applyAlignment="1">
      <alignment horizontal="center"/>
    </xf>
    <xf numFmtId="1" fontId="30" fillId="3" borderId="30" xfId="0" applyNumberFormat="1" applyFont="1" applyFill="1" applyBorder="1" applyAlignment="1">
      <alignment horizontal="center"/>
    </xf>
    <xf numFmtId="1" fontId="30" fillId="3" borderId="36" xfId="0" applyNumberFormat="1" applyFont="1" applyFill="1" applyBorder="1" applyAlignment="1">
      <alignment horizontal="center"/>
    </xf>
    <xf numFmtId="1" fontId="30" fillId="3" borderId="37" xfId="0" applyNumberFormat="1" applyFont="1" applyFill="1" applyBorder="1" applyAlignment="1">
      <alignment horizontal="center"/>
    </xf>
    <xf numFmtId="3" fontId="0" fillId="0" borderId="38" xfId="0" applyNumberFormat="1" applyBorder="1"/>
    <xf numFmtId="3" fontId="1" fillId="6" borderId="40" xfId="0" applyNumberFormat="1" applyFont="1" applyFill="1" applyBorder="1" applyAlignment="1">
      <alignment horizontal="center"/>
    </xf>
    <xf numFmtId="1" fontId="30" fillId="3" borderId="32" xfId="0" applyNumberFormat="1" applyFont="1" applyFill="1" applyBorder="1" applyAlignment="1">
      <alignment horizontal="center"/>
    </xf>
    <xf numFmtId="1" fontId="30" fillId="3" borderId="38" xfId="0" applyNumberFormat="1" applyFont="1" applyFill="1" applyBorder="1" applyAlignment="1">
      <alignment horizontal="center"/>
    </xf>
    <xf numFmtId="1" fontId="30" fillId="3" borderId="39" xfId="0" applyNumberFormat="1" applyFont="1" applyFill="1" applyBorder="1" applyAlignment="1">
      <alignment horizontal="center"/>
    </xf>
    <xf numFmtId="0" fontId="25" fillId="0" borderId="0" xfId="0" applyFont="1" applyFill="1" applyBorder="1" applyAlignment="1">
      <alignment horizontal="center"/>
    </xf>
    <xf numFmtId="0" fontId="0" fillId="0" borderId="0" xfId="0" applyFill="1" applyBorder="1"/>
    <xf numFmtId="1" fontId="30" fillId="0" borderId="0" xfId="0" applyNumberFormat="1" applyFont="1" applyFill="1" applyBorder="1" applyAlignment="1">
      <alignment horizontal="center"/>
    </xf>
    <xf numFmtId="0" fontId="28" fillId="0" borderId="0" xfId="0" applyFont="1" applyFill="1" applyBorder="1" applyAlignment="1">
      <alignment horizontal="center"/>
    </xf>
    <xf numFmtId="4" fontId="28" fillId="0" borderId="0" xfId="0" applyNumberFormat="1" applyFont="1" applyFill="1" applyBorder="1" applyAlignment="1">
      <alignment horizontal="center"/>
    </xf>
    <xf numFmtId="0" fontId="23" fillId="0" borderId="0" xfId="0" applyFont="1" applyFill="1" applyBorder="1" applyAlignment="1">
      <alignment horizontal="left" vertical="center"/>
    </xf>
    <xf numFmtId="3" fontId="0" fillId="0" borderId="0" xfId="0" applyNumberFormat="1" applyFill="1" applyBorder="1"/>
    <xf numFmtId="3" fontId="1" fillId="0" borderId="0" xfId="0" applyNumberFormat="1" applyFont="1" applyFill="1" applyBorder="1" applyAlignment="1">
      <alignment horizontal="center"/>
    </xf>
    <xf numFmtId="4" fontId="1" fillId="0" borderId="0" xfId="0" applyNumberFormat="1" applyFont="1" applyFill="1" applyBorder="1" applyAlignment="1">
      <alignment horizontal="center"/>
    </xf>
    <xf numFmtId="3" fontId="1" fillId="6" borderId="43" xfId="0" applyNumberFormat="1" applyFont="1" applyFill="1" applyBorder="1" applyAlignment="1">
      <alignment horizontal="center"/>
    </xf>
    <xf numFmtId="3" fontId="1" fillId="6" borderId="44" xfId="0" applyNumberFormat="1" applyFont="1" applyFill="1" applyBorder="1" applyAlignment="1">
      <alignment horizontal="center"/>
    </xf>
    <xf numFmtId="0" fontId="1" fillId="3" borderId="33" xfId="0" applyFont="1" applyFill="1" applyBorder="1" applyAlignment="1">
      <alignment horizontal="center"/>
    </xf>
    <xf numFmtId="0" fontId="1" fillId="3" borderId="34" xfId="0" applyFont="1" applyFill="1" applyBorder="1" applyAlignment="1">
      <alignment horizontal="center"/>
    </xf>
    <xf numFmtId="0" fontId="1" fillId="3" borderId="35" xfId="0" applyFont="1" applyFill="1" applyBorder="1" applyAlignment="1">
      <alignment horizontal="center"/>
    </xf>
    <xf numFmtId="0" fontId="1" fillId="3" borderId="42" xfId="0" applyFont="1" applyFill="1" applyBorder="1" applyAlignment="1">
      <alignment horizontal="center"/>
    </xf>
    <xf numFmtId="0" fontId="1" fillId="3" borderId="41" xfId="0" applyFont="1" applyFill="1" applyBorder="1" applyAlignment="1">
      <alignment horizontal="center"/>
    </xf>
    <xf numFmtId="14" fontId="7" fillId="0" borderId="25" xfId="0" applyNumberFormat="1" applyFont="1" applyFill="1" applyBorder="1" applyAlignment="1">
      <alignment horizontal="left"/>
    </xf>
    <xf numFmtId="1" fontId="0" fillId="0" borderId="27" xfId="0" applyNumberFormat="1" applyBorder="1"/>
    <xf numFmtId="4" fontId="1" fillId="13" borderId="27" xfId="0" applyNumberFormat="1" applyFont="1" applyFill="1" applyBorder="1" applyAlignment="1">
      <alignment horizontal="center"/>
    </xf>
    <xf numFmtId="4" fontId="1" fillId="6" borderId="27" xfId="0" applyNumberFormat="1" applyFont="1" applyFill="1" applyBorder="1" applyAlignment="1">
      <alignment horizontal="center"/>
    </xf>
    <xf numFmtId="0" fontId="1" fillId="6" borderId="27" xfId="0" applyFont="1" applyFill="1" applyBorder="1" applyAlignment="1">
      <alignment horizontal="center"/>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2" borderId="5" xfId="0" applyFont="1" applyFill="1" applyBorder="1" applyAlignment="1">
      <alignment vertical="center" wrapText="1"/>
    </xf>
    <xf numFmtId="0" fontId="5" fillId="0" borderId="19" xfId="0" applyFont="1" applyBorder="1" applyAlignment="1">
      <alignment horizontal="center" vertical="center"/>
    </xf>
    <xf numFmtId="0" fontId="1" fillId="0" borderId="19" xfId="0" applyFont="1" applyBorder="1" applyAlignment="1">
      <alignment horizontal="left" vertical="top" wrapText="1"/>
    </xf>
    <xf numFmtId="0" fontId="1" fillId="9" borderId="0" xfId="0" applyFont="1" applyFill="1" applyAlignment="1">
      <alignment horizontal="center" vertical="center"/>
    </xf>
    <xf numFmtId="0" fontId="1" fillId="9" borderId="0" xfId="0" applyFont="1" applyFill="1" applyAlignment="1">
      <alignment horizontal="center"/>
    </xf>
    <xf numFmtId="0" fontId="13" fillId="0" borderId="0" xfId="0" applyFont="1" applyFill="1" applyBorder="1" applyAlignment="1">
      <alignment horizontal="center"/>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29" fillId="10" borderId="0" xfId="0" applyFont="1" applyFill="1" applyBorder="1" applyAlignment="1">
      <alignment horizontal="center"/>
    </xf>
    <xf numFmtId="4" fontId="1" fillId="6" borderId="27" xfId="0" applyNumberFormat="1" applyFont="1" applyFill="1" applyBorder="1" applyAlignment="1">
      <alignment horizontal="center"/>
    </xf>
    <xf numFmtId="0" fontId="0" fillId="0" borderId="0" xfId="0" applyFont="1" applyBorder="1" applyAlignment="1">
      <alignment horizontal="center"/>
    </xf>
    <xf numFmtId="0" fontId="1" fillId="12" borderId="27" xfId="0" applyFont="1" applyFill="1" applyBorder="1" applyAlignment="1"/>
    <xf numFmtId="0" fontId="28" fillId="9" borderId="0" xfId="0" applyFont="1" applyFill="1" applyAlignment="1">
      <alignment horizontal="center" vertical="center"/>
    </xf>
    <xf numFmtId="0" fontId="1" fillId="0" borderId="0" xfId="0" applyFont="1" applyAlignment="1">
      <alignment horizontal="left" vertical="center"/>
    </xf>
    <xf numFmtId="0" fontId="26" fillId="0" borderId="0" xfId="0" applyFont="1" applyFill="1" applyBorder="1" applyAlignment="1">
      <alignment horizontal="center"/>
    </xf>
    <xf numFmtId="0" fontId="1" fillId="0" borderId="0" xfId="0" applyFont="1" applyFill="1" applyBorder="1" applyAlignment="1">
      <alignment horizontal="center"/>
    </xf>
    <xf numFmtId="0" fontId="0" fillId="0" borderId="0" xfId="0" applyFill="1" applyBorder="1" applyAlignment="1">
      <alignment horizontal="center"/>
    </xf>
    <xf numFmtId="0" fontId="1" fillId="6" borderId="27" xfId="0" applyFont="1" applyFill="1" applyBorder="1" applyAlignment="1">
      <alignment horizontal="center"/>
    </xf>
    <xf numFmtId="0" fontId="1" fillId="6" borderId="29" xfId="0" applyFont="1" applyFill="1" applyBorder="1" applyAlignment="1">
      <alignment horizontal="center"/>
    </xf>
    <xf numFmtId="0" fontId="1" fillId="6" borderId="32" xfId="0" applyFont="1" applyFill="1" applyBorder="1" applyAlignment="1">
      <alignment horizontal="center"/>
    </xf>
  </cellXfs>
  <cellStyles count="3">
    <cellStyle name="Hipervínculo" xfId="1" builtinId="8"/>
    <cellStyle name="Normal" xfId="0" builtinId="0"/>
    <cellStyle name="Normal_BRUTO" xfId="2"/>
  </cellStyles>
  <dxfs count="14">
    <dxf>
      <font>
        <color rgb="FF9C0006"/>
      </font>
      <fill>
        <patternFill>
          <bgColor rgb="FFFFC7CE"/>
        </patternFill>
      </fill>
    </dxf>
    <dxf>
      <font>
        <color rgb="FF9C0006"/>
      </font>
      <fill>
        <patternFill>
          <bgColor rgb="FFFFC7CE"/>
        </patternFill>
      </fill>
    </dxf>
    <dxf>
      <font>
        <b/>
        <i val="0"/>
        <color theme="1"/>
      </font>
    </dxf>
    <dxf>
      <font>
        <color rgb="FF9C0006"/>
      </font>
      <fill>
        <patternFill>
          <bgColor rgb="FFFFC7CE"/>
        </patternFill>
      </fill>
    </dxf>
    <dxf>
      <font>
        <b/>
        <i val="0"/>
      </font>
      <fill>
        <patternFill patternType="solid">
          <bgColor theme="3"/>
        </patternFill>
      </fill>
    </dxf>
    <dxf>
      <font>
        <color rgb="FF9C0006"/>
      </font>
      <fill>
        <patternFill>
          <bgColor rgb="FFFFC7CE"/>
        </patternFill>
      </fill>
    </dxf>
    <dxf>
      <font>
        <b/>
        <i val="0"/>
        <color auto="1"/>
      </font>
      <fill>
        <patternFill>
          <bgColor rgb="FFC00000"/>
        </patternFill>
      </fill>
    </dxf>
    <dxf>
      <font>
        <color rgb="FF9C0006"/>
      </font>
      <fill>
        <patternFill>
          <bgColor rgb="FFFFC7CE"/>
        </patternFill>
      </fill>
    </dxf>
    <dxf>
      <font>
        <b/>
        <i val="0"/>
        <color auto="1"/>
      </font>
    </dxf>
    <dxf>
      <font>
        <color rgb="FF9C0006"/>
      </font>
      <fill>
        <patternFill>
          <bgColor rgb="FFFFC7CE"/>
        </patternFill>
      </fill>
    </dxf>
    <dxf>
      <font>
        <color rgb="FF9C0006"/>
      </font>
      <fill>
        <patternFill>
          <bgColor rgb="FFFFC7CE"/>
        </patternFill>
      </fill>
    </dxf>
    <dxf>
      <font>
        <b/>
        <i val="0"/>
        <color theme="1"/>
      </font>
    </dxf>
    <dxf>
      <font>
        <color rgb="FF9C0006"/>
      </font>
      <fill>
        <patternFill>
          <bgColor rgb="FFFFC7CE"/>
        </patternFill>
      </fill>
    </dxf>
    <dxf>
      <font>
        <b/>
        <i val="0"/>
      </font>
      <fill>
        <patternFill patternType="solid">
          <bgColor theme="3"/>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72245872543092E-2"/>
          <c:y val="0.10640028515383941"/>
          <c:w val="0.81748441495110313"/>
          <c:h val="0.76621970579279719"/>
        </c:manualLayout>
      </c:layout>
      <c:lineChart>
        <c:grouping val="stacked"/>
        <c:varyColors val="0"/>
        <c:ser>
          <c:idx val="0"/>
          <c:order val="0"/>
          <c:spPr>
            <a:ln w="28575" cap="rnd">
              <a:solidFill>
                <a:srgbClr val="C00000"/>
              </a:solidFill>
              <a:prstDash val="sysDash"/>
              <a:round/>
            </a:ln>
            <a:effectLst/>
          </c:spPr>
          <c:marker>
            <c:symbol val="none"/>
          </c:marker>
          <c:cat>
            <c:numRef>
              <c:f>ANALISIS_AUTORIZACIONES!$B$13:$L$13</c:f>
              <c:numCache>
                <c:formatCode>0</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ANALISIS_AUTORIZACIONES!$B$57:$L$57</c:f>
              <c:numCache>
                <c:formatCode>General</c:formatCode>
                <c:ptCount val="11"/>
                <c:pt idx="0">
                  <c:v>27</c:v>
                </c:pt>
                <c:pt idx="1">
                  <c:v>50</c:v>
                </c:pt>
                <c:pt idx="2">
                  <c:v>44</c:v>
                </c:pt>
                <c:pt idx="3">
                  <c:v>5</c:v>
                </c:pt>
                <c:pt idx="4">
                  <c:v>13</c:v>
                </c:pt>
                <c:pt idx="5">
                  <c:v>33</c:v>
                </c:pt>
                <c:pt idx="6">
                  <c:v>31</c:v>
                </c:pt>
                <c:pt idx="7">
                  <c:v>19</c:v>
                </c:pt>
                <c:pt idx="8">
                  <c:v>4</c:v>
                </c:pt>
                <c:pt idx="9">
                  <c:v>15</c:v>
                </c:pt>
                <c:pt idx="10">
                  <c:v>0</c:v>
                </c:pt>
              </c:numCache>
            </c:numRef>
          </c:val>
          <c:smooth val="0"/>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smooth val="0"/>
        <c:axId val="1536691872"/>
        <c:axId val="1536687520"/>
      </c:lineChart>
      <c:catAx>
        <c:axId val="15366918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b="1">
                    <a:solidFill>
                      <a:sysClr val="windowText" lastClr="000000"/>
                    </a:solidFill>
                  </a:rPr>
                  <a:t>Año</a:t>
                </a:r>
              </a:p>
            </c:rich>
          </c:tx>
          <c:layout>
            <c:manualLayout>
              <c:xMode val="edge"/>
              <c:yMode val="edge"/>
              <c:x val="0.92033568025421497"/>
              <c:y val="0.8912320022636285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536687520"/>
        <c:crosses val="autoZero"/>
        <c:auto val="1"/>
        <c:lblAlgn val="ctr"/>
        <c:lblOffset val="100"/>
        <c:noMultiLvlLbl val="0"/>
      </c:catAx>
      <c:valAx>
        <c:axId val="1536687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r>
                  <a:rPr lang="es-ES" b="1">
                    <a:solidFill>
                      <a:sysClr val="windowText" lastClr="000000"/>
                    </a:solidFill>
                  </a:rPr>
                  <a:t>nº de solicitudes</a:t>
                </a:r>
              </a:p>
            </c:rich>
          </c:tx>
          <c:layout>
            <c:manualLayout>
              <c:xMode val="edge"/>
              <c:yMode val="edge"/>
              <c:x val="1.7308882227821235E-2"/>
              <c:y val="6.9142794230525582E-5"/>
            </c:manualLayout>
          </c:layout>
          <c:overlay val="0"/>
          <c:spPr>
            <a:noFill/>
            <a:ln>
              <a:noFill/>
            </a:ln>
            <a:effectLst/>
          </c:spPr>
          <c:txPr>
            <a:bodyPr rot="0" spcFirstLastPara="1" vertOverflow="ellipsis" wrap="square" anchor="ctr" anchorCtr="1"/>
            <a:lstStyle/>
            <a:p>
              <a:pPr>
                <a:defRPr sz="1000" b="1" i="0" u="none" strike="noStrike" kern="1200" baseline="0">
                  <a:solidFill>
                    <a:sysClr val="windowText" lastClr="000000"/>
                  </a:solidFill>
                  <a:latin typeface="+mn-lt"/>
                  <a:ea typeface="+mn-ea"/>
                  <a:cs typeface="+mn-cs"/>
                </a:defRPr>
              </a:pPr>
              <a:endParaRPr lang="es-ES"/>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53669187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rgbClr val="C00000"/>
              </a:solidFill>
              <a:prstDash val="dash"/>
              <a:round/>
            </a:ln>
            <a:effectLst/>
          </c:spPr>
          <c:marker>
            <c:symbol val="none"/>
          </c:marker>
          <c:cat>
            <c:numRef>
              <c:f>ANALISIS_CAPTURAS_ESPECIE!$C$11:$M$11</c:f>
              <c:numCache>
                <c:formatCode>0</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ANALISIS_CAPTURAS_ESPECIE!$C$31:$M$31</c:f>
              <c:numCache>
                <c:formatCode>#,##0</c:formatCode>
                <c:ptCount val="11"/>
                <c:pt idx="0">
                  <c:v>22633</c:v>
                </c:pt>
                <c:pt idx="1">
                  <c:v>28782</c:v>
                </c:pt>
                <c:pt idx="2">
                  <c:v>27114</c:v>
                </c:pt>
                <c:pt idx="3">
                  <c:v>10860</c:v>
                </c:pt>
                <c:pt idx="4">
                  <c:v>28154</c:v>
                </c:pt>
                <c:pt idx="5">
                  <c:v>17880</c:v>
                </c:pt>
                <c:pt idx="6">
                  <c:v>23656</c:v>
                </c:pt>
                <c:pt idx="7">
                  <c:v>24849</c:v>
                </c:pt>
                <c:pt idx="8">
                  <c:v>15165</c:v>
                </c:pt>
                <c:pt idx="9">
                  <c:v>15545</c:v>
                </c:pt>
                <c:pt idx="10">
                  <c:v>5</c:v>
                </c:pt>
              </c:numCache>
            </c:numRef>
          </c:val>
          <c:smooth val="0"/>
        </c:ser>
        <c:dLbls>
          <c:showLegendKey val="0"/>
          <c:showVal val="0"/>
          <c:showCatName val="0"/>
          <c:showSerName val="0"/>
          <c:showPercent val="0"/>
          <c:showBubbleSize val="0"/>
        </c:dLbls>
        <c:smooth val="0"/>
        <c:axId val="1726640944"/>
        <c:axId val="1726645296"/>
      </c:lineChart>
      <c:catAx>
        <c:axId val="1726640944"/>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45296"/>
        <c:crosses val="autoZero"/>
        <c:auto val="1"/>
        <c:lblAlgn val="ctr"/>
        <c:lblOffset val="100"/>
        <c:noMultiLvlLbl val="0"/>
      </c:catAx>
      <c:valAx>
        <c:axId val="1726645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40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Machos</c:v>
          </c:tx>
          <c:spPr>
            <a:ln w="19050" cap="rnd">
              <a:solidFill>
                <a:srgbClr val="FFC000"/>
              </a:solidFill>
              <a:prstDash val="sysDash"/>
              <a:round/>
            </a:ln>
            <a:effectLst/>
          </c:spPr>
          <c:marker>
            <c:symbol val="none"/>
          </c:marker>
          <c:cat>
            <c:numRef>
              <c:f>(ANALISIS_CAPTURAS_SEXO_C_MAYOR!$C$9,ANALISIS_CAPTURAS_SEXO_C_MAYOR!$F$9,ANALISIS_CAPTURAS_SEXO_C_MAYOR!$I$9,ANALISIS_CAPTURAS_SEXO_C_MAYOR!$L$9,ANALISIS_CAPTURAS_SEXO_C_MAYOR!$O$9,ANALISIS_CAPTURAS_SEXO_C_MAYOR!$R$9,ANALISIS_CAPTURAS_SEXO_C_MAYOR!$U$9,ANALISIS_CAPTURAS_SEXO_C_MAYOR!$X$9,ANALISIS_CAPTURAS_SEXO_C_MAYOR!$AA$9,ANALISIS_CAPTURAS_SEXO_C_MAYOR!$AD$9,ANALISIS_CAPTURAS_SEXO_C_MAYOR!$AG$9)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ANALISIS_CAPTURAS_SEXO_C_MAYOR!$C$19,ANALISIS_CAPTURAS_SEXO_C_MAYOR!$F$19,ANALISIS_CAPTURAS_SEXO_C_MAYOR!$I$19,ANALISIS_CAPTURAS_SEXO_C_MAYOR!$L$19,ANALISIS_CAPTURAS_SEXO_C_MAYOR!$O$19,ANALISIS_CAPTURAS_SEXO_C_MAYOR!$R$19,ANALISIS_CAPTURAS_SEXO_C_MAYOR!$U$19,ANALISIS_CAPTURAS_SEXO_C_MAYOR!$X$19,ANALISIS_CAPTURAS_SEXO_C_MAYOR!$AA$19,ANALISIS_CAPTURAS_SEXO_C_MAYOR!$AD$19,ANALISIS_CAPTURAS_SEXO_C_MAYOR!$AG$19)</c:f>
              <c:numCache>
                <c:formatCode>General</c:formatCode>
                <c:ptCount val="11"/>
                <c:pt idx="0">
                  <c:v>0</c:v>
                </c:pt>
                <c:pt idx="1">
                  <c:v>4</c:v>
                </c:pt>
                <c:pt idx="2">
                  <c:v>13</c:v>
                </c:pt>
                <c:pt idx="3">
                  <c:v>0</c:v>
                </c:pt>
                <c:pt idx="4">
                  <c:v>15</c:v>
                </c:pt>
                <c:pt idx="5">
                  <c:v>2</c:v>
                </c:pt>
                <c:pt idx="6">
                  <c:v>9</c:v>
                </c:pt>
                <c:pt idx="7">
                  <c:v>2</c:v>
                </c:pt>
                <c:pt idx="8">
                  <c:v>1</c:v>
                </c:pt>
                <c:pt idx="9">
                  <c:v>12</c:v>
                </c:pt>
                <c:pt idx="10">
                  <c:v>0</c:v>
                </c:pt>
              </c:numCache>
            </c:numRef>
          </c:val>
          <c:smooth val="0"/>
        </c:ser>
        <c:ser>
          <c:idx val="1"/>
          <c:order val="1"/>
          <c:tx>
            <c:v>Hembras</c:v>
          </c:tx>
          <c:spPr>
            <a:ln w="19050" cap="rnd">
              <a:solidFill>
                <a:srgbClr val="C00000"/>
              </a:solidFill>
              <a:prstDash val="dash"/>
              <a:round/>
            </a:ln>
            <a:effectLst/>
          </c:spPr>
          <c:marker>
            <c:symbol val="none"/>
          </c:marker>
          <c:cat>
            <c:numRef>
              <c:f>(ANALISIS_CAPTURAS_SEXO_C_MAYOR!$C$9,ANALISIS_CAPTURAS_SEXO_C_MAYOR!$F$9,ANALISIS_CAPTURAS_SEXO_C_MAYOR!$I$9,ANALISIS_CAPTURAS_SEXO_C_MAYOR!$L$9,ANALISIS_CAPTURAS_SEXO_C_MAYOR!$O$9,ANALISIS_CAPTURAS_SEXO_C_MAYOR!$R$9,ANALISIS_CAPTURAS_SEXO_C_MAYOR!$U$9,ANALISIS_CAPTURAS_SEXO_C_MAYOR!$X$9,ANALISIS_CAPTURAS_SEXO_C_MAYOR!$AA$9,ANALISIS_CAPTURAS_SEXO_C_MAYOR!$AD$9,ANALISIS_CAPTURAS_SEXO_C_MAYOR!$AG$9)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ANALISIS_CAPTURAS_SEXO_C_MAYOR!$D$19,ANALISIS_CAPTURAS_SEXO_C_MAYOR!$G$19,ANALISIS_CAPTURAS_SEXO_C_MAYOR!$J$19,ANALISIS_CAPTURAS_SEXO_C_MAYOR!$M$19,ANALISIS_CAPTURAS_SEXO_C_MAYOR!$P$19,ANALISIS_CAPTURAS_SEXO_C_MAYOR!$S$19,ANALISIS_CAPTURAS_SEXO_C_MAYOR!$V$19,ANALISIS_CAPTURAS_SEXO_C_MAYOR!$Y$19,ANALISIS_CAPTURAS_SEXO_C_MAYOR!$AB$19,ANALISIS_CAPTURAS_SEXO_C_MAYOR!$AE$19,ANALISIS_CAPTURAS_SEXO_C_MAYOR!$AH$19)</c:f>
              <c:numCache>
                <c:formatCode>General</c:formatCode>
                <c:ptCount val="11"/>
                <c:pt idx="0">
                  <c:v>0</c:v>
                </c:pt>
                <c:pt idx="1">
                  <c:v>4</c:v>
                </c:pt>
                <c:pt idx="2">
                  <c:v>18</c:v>
                </c:pt>
                <c:pt idx="3">
                  <c:v>0</c:v>
                </c:pt>
                <c:pt idx="4">
                  <c:v>15</c:v>
                </c:pt>
                <c:pt idx="5">
                  <c:v>5</c:v>
                </c:pt>
                <c:pt idx="6">
                  <c:v>30</c:v>
                </c:pt>
                <c:pt idx="7">
                  <c:v>1</c:v>
                </c:pt>
                <c:pt idx="8">
                  <c:v>4</c:v>
                </c:pt>
                <c:pt idx="9">
                  <c:v>20</c:v>
                </c:pt>
                <c:pt idx="10">
                  <c:v>0</c:v>
                </c:pt>
              </c:numCache>
            </c:numRef>
          </c:val>
          <c:smooth val="0"/>
        </c:ser>
        <c:ser>
          <c:idx val="2"/>
          <c:order val="2"/>
          <c:tx>
            <c:v>Jovenes</c:v>
          </c:tx>
          <c:spPr>
            <a:ln w="19050" cap="rnd">
              <a:solidFill>
                <a:srgbClr val="0070C0"/>
              </a:solidFill>
              <a:prstDash val="sysDot"/>
              <a:round/>
            </a:ln>
            <a:effectLst/>
          </c:spPr>
          <c:marker>
            <c:symbol val="none"/>
          </c:marker>
          <c:cat>
            <c:numRef>
              <c:f>(ANALISIS_CAPTURAS_SEXO_C_MAYOR!$C$9,ANALISIS_CAPTURAS_SEXO_C_MAYOR!$F$9,ANALISIS_CAPTURAS_SEXO_C_MAYOR!$I$9,ANALISIS_CAPTURAS_SEXO_C_MAYOR!$L$9,ANALISIS_CAPTURAS_SEXO_C_MAYOR!$O$9,ANALISIS_CAPTURAS_SEXO_C_MAYOR!$R$9,ANALISIS_CAPTURAS_SEXO_C_MAYOR!$U$9,ANALISIS_CAPTURAS_SEXO_C_MAYOR!$X$9,ANALISIS_CAPTURAS_SEXO_C_MAYOR!$AA$9,ANALISIS_CAPTURAS_SEXO_C_MAYOR!$AD$9,ANALISIS_CAPTURAS_SEXO_C_MAYOR!$AG$9)</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ANALISIS_CAPTURAS_SEXO_C_MAYOR!$E$19,ANALISIS_CAPTURAS_SEXO_C_MAYOR!$H$19,ANALISIS_CAPTURAS_SEXO_C_MAYOR!$K$19,ANALISIS_CAPTURAS_SEXO_C_MAYOR!$N$19,ANALISIS_CAPTURAS_SEXO_C_MAYOR!$Q$19,ANALISIS_CAPTURAS_SEXO_C_MAYOR!$T$19,ANALISIS_CAPTURAS_SEXO_C_MAYOR!$W$19,ANALISIS_CAPTURAS_SEXO_C_MAYOR!$Z$19,ANALISIS_CAPTURAS_SEXO_C_MAYOR!$AC$19,ANALISIS_CAPTURAS_SEXO_C_MAYOR!$AF$19,ANALISIS_CAPTURAS_SEXO_C_MAYOR!$AI$19)</c:f>
              <c:numCache>
                <c:formatCode>General</c:formatCode>
                <c:ptCount val="11"/>
                <c:pt idx="0">
                  <c:v>0</c:v>
                </c:pt>
                <c:pt idx="1">
                  <c:v>0</c:v>
                </c:pt>
                <c:pt idx="2">
                  <c:v>0</c:v>
                </c:pt>
                <c:pt idx="3">
                  <c:v>0</c:v>
                </c:pt>
                <c:pt idx="4">
                  <c:v>0</c:v>
                </c:pt>
                <c:pt idx="5">
                  <c:v>0</c:v>
                </c:pt>
                <c:pt idx="6">
                  <c:v>0</c:v>
                </c:pt>
                <c:pt idx="7">
                  <c:v>0</c:v>
                </c:pt>
                <c:pt idx="8">
                  <c:v>2</c:v>
                </c:pt>
                <c:pt idx="9">
                  <c:v>0</c:v>
                </c:pt>
                <c:pt idx="10">
                  <c:v>0</c:v>
                </c:pt>
              </c:numCache>
            </c:numRef>
          </c:val>
          <c:smooth val="0"/>
        </c:ser>
        <c:dLbls>
          <c:showLegendKey val="0"/>
          <c:showVal val="0"/>
          <c:showCatName val="0"/>
          <c:showSerName val="0"/>
          <c:showPercent val="0"/>
          <c:showBubbleSize val="0"/>
        </c:dLbls>
        <c:smooth val="0"/>
        <c:axId val="1726655632"/>
        <c:axId val="1726643120"/>
      </c:lineChart>
      <c:catAx>
        <c:axId val="172665563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43120"/>
        <c:crosses val="autoZero"/>
        <c:auto val="1"/>
        <c:lblAlgn val="ctr"/>
        <c:lblOffset val="100"/>
        <c:noMultiLvlLbl val="1"/>
      </c:catAx>
      <c:valAx>
        <c:axId val="17266431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556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596904853557722E-2"/>
          <c:y val="3.9829245373255877E-2"/>
          <c:w val="0.92516684407008654"/>
          <c:h val="0.71631598465891644"/>
        </c:manualLayout>
      </c:layout>
      <c:bar3DChart>
        <c:barDir val="col"/>
        <c:grouping val="standard"/>
        <c:varyColors val="0"/>
        <c:ser>
          <c:idx val="0"/>
          <c:order val="0"/>
          <c:tx>
            <c:strRef>
              <c:f>ANALISIS_AUTORIZACIONES!$N$13</c:f>
              <c:strCache>
                <c:ptCount val="1"/>
                <c:pt idx="0">
                  <c:v>%_TOTALES</c:v>
                </c:pt>
              </c:strCache>
            </c:strRef>
          </c:tx>
          <c:spPr>
            <a:solidFill>
              <a:srgbClr val="FFC000"/>
            </a:solidFill>
            <a:ln>
              <a:noFill/>
            </a:ln>
            <a:effectLst/>
            <a:sp3d/>
          </c:spPr>
          <c:invertIfNegative val="0"/>
          <c:cat>
            <c:strRef>
              <c:f>ANALISIS_AUTORIZACIONES!$A$14:$A$56</c:f>
              <c:strCache>
                <c:ptCount val="43"/>
                <c:pt idx="0">
                  <c:v>Abanilla</c:v>
                </c:pt>
                <c:pt idx="1">
                  <c:v>Abarán</c:v>
                </c:pt>
                <c:pt idx="2">
                  <c:v>Águilas</c:v>
                </c:pt>
                <c:pt idx="3">
                  <c:v>Albudeite</c:v>
                </c:pt>
                <c:pt idx="4">
                  <c:v>Aledo</c:v>
                </c:pt>
                <c:pt idx="5">
                  <c:v>Alguazas</c:v>
                </c:pt>
                <c:pt idx="6">
                  <c:v>Alhama de Murcia</c:v>
                </c:pt>
                <c:pt idx="7">
                  <c:v>Archena</c:v>
                </c:pt>
                <c:pt idx="8">
                  <c:v>Blanca</c:v>
                </c:pt>
                <c:pt idx="9">
                  <c:v>Bullas</c:v>
                </c:pt>
                <c:pt idx="10">
                  <c:v>Calasparra</c:v>
                </c:pt>
                <c:pt idx="11">
                  <c:v>Campos del Río</c:v>
                </c:pt>
                <c:pt idx="12">
                  <c:v>Caravaca de la Cruz</c:v>
                </c:pt>
                <c:pt idx="13">
                  <c:v>Cartagena</c:v>
                </c:pt>
                <c:pt idx="14">
                  <c:v>Cehegín</c:v>
                </c:pt>
                <c:pt idx="15">
                  <c:v>Ceutí</c:v>
                </c:pt>
                <c:pt idx="16">
                  <c:v>Cieza</c:v>
                </c:pt>
                <c:pt idx="17">
                  <c:v>Fortuna</c:v>
                </c:pt>
                <c:pt idx="18">
                  <c:v>Fuente Álamo de Murcia</c:v>
                </c:pt>
                <c:pt idx="19">
                  <c:v>Jumilla</c:v>
                </c:pt>
                <c:pt idx="20">
                  <c:v>La Unión</c:v>
                </c:pt>
                <c:pt idx="21">
                  <c:v>Las Torres de Cotillas</c:v>
                </c:pt>
                <c:pt idx="22">
                  <c:v>Librilla</c:v>
                </c:pt>
                <c:pt idx="23">
                  <c:v>Lorca</c:v>
                </c:pt>
                <c:pt idx="24">
                  <c:v>Lorquí</c:v>
                </c:pt>
                <c:pt idx="25">
                  <c:v>Los Alcázares</c:v>
                </c:pt>
                <c:pt idx="26">
                  <c:v>Mazarrón</c:v>
                </c:pt>
                <c:pt idx="27">
                  <c:v>Molina de Segura</c:v>
                </c:pt>
                <c:pt idx="28">
                  <c:v>Moratalla</c:v>
                </c:pt>
                <c:pt idx="29">
                  <c:v>Mula</c:v>
                </c:pt>
                <c:pt idx="30">
                  <c:v>Murcia</c:v>
                </c:pt>
                <c:pt idx="31">
                  <c:v>Ojós</c:v>
                </c:pt>
                <c:pt idx="32">
                  <c:v>Pliego</c:v>
                </c:pt>
                <c:pt idx="33">
                  <c:v>Puerto Lumbreras</c:v>
                </c:pt>
                <c:pt idx="34">
                  <c:v>Ricote</c:v>
                </c:pt>
                <c:pt idx="35">
                  <c:v>San Javier</c:v>
                </c:pt>
                <c:pt idx="36">
                  <c:v>Santomera</c:v>
                </c:pt>
                <c:pt idx="37">
                  <c:v>Torre-Pacheco</c:v>
                </c:pt>
                <c:pt idx="38">
                  <c:v>Totana</c:v>
                </c:pt>
                <c:pt idx="39">
                  <c:v>Ulea</c:v>
                </c:pt>
                <c:pt idx="40">
                  <c:v>Villanueva del Río Segura</c:v>
                </c:pt>
                <c:pt idx="41">
                  <c:v>Yecla</c:v>
                </c:pt>
                <c:pt idx="42">
                  <c:v>SD</c:v>
                </c:pt>
              </c:strCache>
            </c:strRef>
          </c:cat>
          <c:val>
            <c:numRef>
              <c:f>ANALISIS_AUTORIZACIONES!$N$14:$N$56</c:f>
              <c:numCache>
                <c:formatCode>#,##0.00</c:formatCode>
                <c:ptCount val="43"/>
                <c:pt idx="0">
                  <c:v>0.41493775933609961</c:v>
                </c:pt>
                <c:pt idx="1">
                  <c:v>1.6597510373443984</c:v>
                </c:pt>
                <c:pt idx="2">
                  <c:v>1.2448132780082988</c:v>
                </c:pt>
                <c:pt idx="3">
                  <c:v>0</c:v>
                </c:pt>
                <c:pt idx="4">
                  <c:v>1.6597510373443984</c:v>
                </c:pt>
                <c:pt idx="5">
                  <c:v>0</c:v>
                </c:pt>
                <c:pt idx="6">
                  <c:v>0</c:v>
                </c:pt>
                <c:pt idx="7">
                  <c:v>0</c:v>
                </c:pt>
                <c:pt idx="8">
                  <c:v>2.4896265560165975</c:v>
                </c:pt>
                <c:pt idx="9">
                  <c:v>1.2448132780082988</c:v>
                </c:pt>
                <c:pt idx="10">
                  <c:v>0</c:v>
                </c:pt>
                <c:pt idx="11">
                  <c:v>0.41493775933609961</c:v>
                </c:pt>
                <c:pt idx="12">
                  <c:v>3.3195020746887969</c:v>
                </c:pt>
                <c:pt idx="13">
                  <c:v>1.6597510373443984</c:v>
                </c:pt>
                <c:pt idx="14">
                  <c:v>6.6390041493775938</c:v>
                </c:pt>
                <c:pt idx="15">
                  <c:v>0</c:v>
                </c:pt>
                <c:pt idx="16">
                  <c:v>5.809128630705394</c:v>
                </c:pt>
                <c:pt idx="17">
                  <c:v>0</c:v>
                </c:pt>
                <c:pt idx="18">
                  <c:v>0</c:v>
                </c:pt>
                <c:pt idx="19">
                  <c:v>1.2448132780082988</c:v>
                </c:pt>
                <c:pt idx="20">
                  <c:v>0</c:v>
                </c:pt>
                <c:pt idx="21">
                  <c:v>0</c:v>
                </c:pt>
                <c:pt idx="22">
                  <c:v>0.41493775933609961</c:v>
                </c:pt>
                <c:pt idx="23">
                  <c:v>40.248962655601659</c:v>
                </c:pt>
                <c:pt idx="24">
                  <c:v>0</c:v>
                </c:pt>
                <c:pt idx="25">
                  <c:v>0</c:v>
                </c:pt>
                <c:pt idx="26">
                  <c:v>3.7344398340248963</c:v>
                </c:pt>
                <c:pt idx="27">
                  <c:v>0.82987551867219922</c:v>
                </c:pt>
                <c:pt idx="28">
                  <c:v>1.2448132780082988</c:v>
                </c:pt>
                <c:pt idx="29">
                  <c:v>1.6597510373443984</c:v>
                </c:pt>
                <c:pt idx="30">
                  <c:v>9.9585062240663902</c:v>
                </c:pt>
                <c:pt idx="31">
                  <c:v>0.82987551867219922</c:v>
                </c:pt>
                <c:pt idx="32">
                  <c:v>0</c:v>
                </c:pt>
                <c:pt idx="33">
                  <c:v>3.7344398340248963</c:v>
                </c:pt>
                <c:pt idx="34">
                  <c:v>0</c:v>
                </c:pt>
                <c:pt idx="35">
                  <c:v>0</c:v>
                </c:pt>
                <c:pt idx="36">
                  <c:v>0</c:v>
                </c:pt>
                <c:pt idx="37">
                  <c:v>0.82987551867219922</c:v>
                </c:pt>
                <c:pt idx="38">
                  <c:v>6.6390041493775938</c:v>
                </c:pt>
                <c:pt idx="39">
                  <c:v>0.82987551867219922</c:v>
                </c:pt>
                <c:pt idx="40">
                  <c:v>0.41493775933609961</c:v>
                </c:pt>
                <c:pt idx="41">
                  <c:v>0.82987551867219922</c:v>
                </c:pt>
                <c:pt idx="42">
                  <c:v>0</c:v>
                </c:pt>
              </c:numCache>
            </c:numRef>
          </c:val>
          <c:shape val="pyramid"/>
        </c:ser>
        <c:dLbls>
          <c:showLegendKey val="0"/>
          <c:showVal val="0"/>
          <c:showCatName val="0"/>
          <c:showSerName val="0"/>
          <c:showPercent val="0"/>
          <c:showBubbleSize val="0"/>
        </c:dLbls>
        <c:gapWidth val="150"/>
        <c:shape val="box"/>
        <c:axId val="1536683168"/>
        <c:axId val="1536683712"/>
        <c:axId val="1713407984"/>
      </c:bar3DChart>
      <c:catAx>
        <c:axId val="15366831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536683712"/>
        <c:crosses val="autoZero"/>
        <c:auto val="1"/>
        <c:lblAlgn val="ctr"/>
        <c:lblOffset val="100"/>
        <c:noMultiLvlLbl val="0"/>
      </c:catAx>
      <c:valAx>
        <c:axId val="15366837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536683168"/>
        <c:crosses val="autoZero"/>
        <c:crossBetween val="between"/>
      </c:valAx>
      <c:serAx>
        <c:axId val="1713407984"/>
        <c:scaling>
          <c:orientation val="minMax"/>
        </c:scaling>
        <c:delete val="1"/>
        <c:axPos val="b"/>
        <c:majorTickMark val="none"/>
        <c:minorTickMark val="none"/>
        <c:tickLblPos val="nextTo"/>
        <c:crossAx val="153668371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rgbClr val="C00000"/>
              </a:solidFill>
              <a:prstDash val="dash"/>
              <a:round/>
            </a:ln>
            <a:effectLst/>
          </c:spPr>
          <c:marker>
            <c:symbol val="none"/>
          </c:marker>
          <c:cat>
            <c:numRef>
              <c:f>ANALISIS_AUTORIZACIONES_SP!$C$11:$M$11</c:f>
              <c:numCache>
                <c:formatCode>0</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ANALISIS_AUTORIZACIONES_SP!$C$41:$M$41</c:f>
              <c:numCache>
                <c:formatCode>#,##0.00</c:formatCode>
                <c:ptCount val="11"/>
                <c:pt idx="0">
                  <c:v>658</c:v>
                </c:pt>
                <c:pt idx="1">
                  <c:v>731</c:v>
                </c:pt>
                <c:pt idx="2">
                  <c:v>1342</c:v>
                </c:pt>
                <c:pt idx="3">
                  <c:v>540</c:v>
                </c:pt>
                <c:pt idx="4">
                  <c:v>1048</c:v>
                </c:pt>
                <c:pt idx="5">
                  <c:v>790</c:v>
                </c:pt>
                <c:pt idx="6">
                  <c:v>1057</c:v>
                </c:pt>
                <c:pt idx="7">
                  <c:v>1129</c:v>
                </c:pt>
                <c:pt idx="8">
                  <c:v>772</c:v>
                </c:pt>
                <c:pt idx="9">
                  <c:v>1040</c:v>
                </c:pt>
                <c:pt idx="10">
                  <c:v>5</c:v>
                </c:pt>
              </c:numCache>
            </c:numRef>
          </c:val>
          <c:smooth val="0"/>
        </c:ser>
        <c:dLbls>
          <c:showLegendKey val="0"/>
          <c:showVal val="0"/>
          <c:showCatName val="0"/>
          <c:showSerName val="0"/>
          <c:showPercent val="0"/>
          <c:showBubbleSize val="0"/>
        </c:dLbls>
        <c:smooth val="0"/>
        <c:axId val="1536684800"/>
        <c:axId val="1536688064"/>
      </c:lineChart>
      <c:catAx>
        <c:axId val="1536684800"/>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536688064"/>
        <c:crosses val="autoZero"/>
        <c:auto val="1"/>
        <c:lblAlgn val="ctr"/>
        <c:lblOffset val="100"/>
        <c:noMultiLvlLbl val="0"/>
      </c:catAx>
      <c:valAx>
        <c:axId val="153668806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536684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FFC000"/>
            </a:solidFill>
            <a:ln>
              <a:solidFill>
                <a:srgbClr val="FFC000"/>
              </a:solidFill>
            </a:ln>
            <a:effectLst/>
            <a:sp3d>
              <a:contourClr>
                <a:srgbClr val="FFC000"/>
              </a:contourClr>
            </a:sp3d>
          </c:spPr>
          <c:invertIfNegative val="0"/>
          <c:cat>
            <c:strRef>
              <c:f>ANALISIS_AUTORIZACIONES_SP!$A$12:$A$40</c:f>
              <c:strCache>
                <c:ptCount val="29"/>
                <c:pt idx="0">
                  <c:v>Perdiz roja (Alectoris rufa)</c:v>
                </c:pt>
                <c:pt idx="1">
                  <c:v>Codorniz común (Coturnix coturnix)</c:v>
                </c:pt>
                <c:pt idx="2">
                  <c:v>Faisán vulgar (Phasianus colchicus)</c:v>
                </c:pt>
                <c:pt idx="3">
                  <c:v>Paloma torcaz (Columba palumbus)</c:v>
                </c:pt>
                <c:pt idx="4">
                  <c:v>Paloma bravía (Columba livia)</c:v>
                </c:pt>
                <c:pt idx="5">
                  <c:v>Tórtola común (Streptopelia turtur)</c:v>
                </c:pt>
                <c:pt idx="6">
                  <c:v>Tórtola turca (Streptopelia decaocto)</c:v>
                </c:pt>
                <c:pt idx="7">
                  <c:v>Zorzal real (Turdus pilaris)</c:v>
                </c:pt>
                <c:pt idx="8">
                  <c:v>Zorzal común (Turdus philomelos)</c:v>
                </c:pt>
                <c:pt idx="9">
                  <c:v>Zorzal alirrojo (Turdus iliacus)</c:v>
                </c:pt>
                <c:pt idx="10">
                  <c:v>Zorzal charlo (Turdus viscivorus)</c:v>
                </c:pt>
                <c:pt idx="11">
                  <c:v>Estornino pinto (Sturnus vulgaris)</c:v>
                </c:pt>
                <c:pt idx="12">
                  <c:v>Estornino negro (Sturnus unicolor)</c:v>
                </c:pt>
                <c:pt idx="13">
                  <c:v>Zorro (Vulpes vulpes)</c:v>
                </c:pt>
                <c:pt idx="14">
                  <c:v>Conejo (Oryctolagus cuniculus)</c:v>
                </c:pt>
                <c:pt idx="15">
                  <c:v>Liebre ibérica (Lepus granatensis)</c:v>
                </c:pt>
                <c:pt idx="16">
                  <c:v>Jabalí (Sus scrofa)</c:v>
                </c:pt>
                <c:pt idx="17">
                  <c:v>Ciervo (Cervus elaphus)</c:v>
                </c:pt>
                <c:pt idx="18">
                  <c:v>Corzo (Capreolus capreolus)</c:v>
                </c:pt>
                <c:pt idx="19">
                  <c:v>Arruí (Ammotragus lervia)</c:v>
                </c:pt>
                <c:pt idx="20">
                  <c:v>Cabra montés (Capra pyrenaica)</c:v>
                </c:pt>
                <c:pt idx="21">
                  <c:v>Muflón (Ovis mousimón)</c:v>
                </c:pt>
                <c:pt idx="22">
                  <c:v>Gamo (Dama dama)</c:v>
                </c:pt>
                <c:pt idx="23">
                  <c:v>Gaviota patiamarilla (Larus Cachinans)</c:v>
                </c:pt>
                <c:pt idx="24">
                  <c:v>Urraca (Pica Pica)</c:v>
                </c:pt>
                <c:pt idx="25">
                  <c:v>Grajilla (Corvus monedula)</c:v>
                </c:pt>
                <c:pt idx="26">
                  <c:v>Corneja (Corvus corone)</c:v>
                </c:pt>
                <c:pt idx="27">
                  <c:v>Perros errantes o cimarrones (Canis familiaris)</c:v>
                </c:pt>
                <c:pt idx="28">
                  <c:v>Cotorra argentina (Myiopsitta monachus)</c:v>
                </c:pt>
              </c:strCache>
            </c:strRef>
          </c:cat>
          <c:val>
            <c:numRef>
              <c:f>ANALISIS_AUTORIZACIONES_SP!$O$12:$O$40</c:f>
              <c:numCache>
                <c:formatCode>#,##0.00</c:formatCode>
                <c:ptCount val="29"/>
                <c:pt idx="0">
                  <c:v>0</c:v>
                </c:pt>
                <c:pt idx="1">
                  <c:v>0</c:v>
                </c:pt>
                <c:pt idx="2">
                  <c:v>0</c:v>
                </c:pt>
                <c:pt idx="3">
                  <c:v>0.46093064091308167</c:v>
                </c:pt>
                <c:pt idx="4">
                  <c:v>3.2265144863915713</c:v>
                </c:pt>
                <c:pt idx="5">
                  <c:v>1.0974539069359086E-2</c:v>
                </c:pt>
                <c:pt idx="6">
                  <c:v>2.1400351185250219</c:v>
                </c:pt>
                <c:pt idx="7">
                  <c:v>0</c:v>
                </c:pt>
                <c:pt idx="8">
                  <c:v>0</c:v>
                </c:pt>
                <c:pt idx="9">
                  <c:v>0</c:v>
                </c:pt>
                <c:pt idx="10">
                  <c:v>0</c:v>
                </c:pt>
                <c:pt idx="11">
                  <c:v>0.9438103599648815</c:v>
                </c:pt>
                <c:pt idx="12">
                  <c:v>5.4872695346795432E-2</c:v>
                </c:pt>
                <c:pt idx="13">
                  <c:v>0.53775241439859522</c:v>
                </c:pt>
                <c:pt idx="14">
                  <c:v>31.178665496049167</c:v>
                </c:pt>
                <c:pt idx="15">
                  <c:v>0.29631255487269537</c:v>
                </c:pt>
                <c:pt idx="16">
                  <c:v>36.106233538191397</c:v>
                </c:pt>
                <c:pt idx="17">
                  <c:v>5.1251097453906933</c:v>
                </c:pt>
                <c:pt idx="18">
                  <c:v>0</c:v>
                </c:pt>
                <c:pt idx="19">
                  <c:v>12.796312554872696</c:v>
                </c:pt>
                <c:pt idx="20">
                  <c:v>2.8094820017559261</c:v>
                </c:pt>
                <c:pt idx="21">
                  <c:v>1.0206321334503952</c:v>
                </c:pt>
                <c:pt idx="22">
                  <c:v>7.6821773485513611E-2</c:v>
                </c:pt>
                <c:pt idx="23">
                  <c:v>7.6821773485513611E-2</c:v>
                </c:pt>
                <c:pt idx="24">
                  <c:v>0.44995610184372259</c:v>
                </c:pt>
                <c:pt idx="25">
                  <c:v>3.2923617208077259E-2</c:v>
                </c:pt>
                <c:pt idx="26">
                  <c:v>1.0974539069359086E-2</c:v>
                </c:pt>
                <c:pt idx="27">
                  <c:v>2.6448639157155398</c:v>
                </c:pt>
                <c:pt idx="28">
                  <c:v>1.0974539069359086E-2</c:v>
                </c:pt>
              </c:numCache>
            </c:numRef>
          </c:val>
          <c:shape val="pyramid"/>
        </c:ser>
        <c:dLbls>
          <c:showLegendKey val="0"/>
          <c:showVal val="0"/>
          <c:showCatName val="0"/>
          <c:showSerName val="0"/>
          <c:showPercent val="0"/>
          <c:showBubbleSize val="0"/>
        </c:dLbls>
        <c:gapWidth val="150"/>
        <c:shape val="box"/>
        <c:axId val="1726641488"/>
        <c:axId val="1726649104"/>
        <c:axId val="0"/>
      </c:bar3DChart>
      <c:catAx>
        <c:axId val="172664148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49104"/>
        <c:crosses val="autoZero"/>
        <c:auto val="1"/>
        <c:lblAlgn val="ctr"/>
        <c:lblOffset val="100"/>
        <c:noMultiLvlLbl val="0"/>
      </c:catAx>
      <c:valAx>
        <c:axId val="17266491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41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rgbClr val="FFC000"/>
              </a:solidFill>
              <a:ln w="19050">
                <a:solidFill>
                  <a:schemeClr val="lt1"/>
                </a:solidFill>
              </a:ln>
              <a:effectLst/>
            </c:spPr>
          </c:dPt>
          <c:dPt>
            <c:idx val="1"/>
            <c:bubble3D val="0"/>
            <c:spPr>
              <a:solidFill>
                <a:srgbClr val="7030A0"/>
              </a:solidFill>
              <a:ln w="19050">
                <a:solidFill>
                  <a:schemeClr val="lt1"/>
                </a:solidFill>
              </a:ln>
              <a:effectLst/>
            </c:spPr>
          </c:dPt>
          <c:dPt>
            <c:idx val="2"/>
            <c:bubble3D val="0"/>
            <c:spPr>
              <a:solidFill>
                <a:srgbClr val="00B0F0"/>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rgbClr val="C00000"/>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'ANALISIS_TIPOLOGIA DE DAÑO'!$A$14:$A$20</c:f>
              <c:strCache>
                <c:ptCount val="7"/>
                <c:pt idx="0">
                  <c:v>CULTIVO</c:v>
                </c:pt>
                <c:pt idx="1">
                  <c:v>GANADERIA</c:v>
                </c:pt>
                <c:pt idx="2">
                  <c:v>INSTALACIONES</c:v>
                </c:pt>
                <c:pt idx="3">
                  <c:v>CULTIVO </c:v>
                </c:pt>
                <c:pt idx="4">
                  <c:v>SEGURIDAD</c:v>
                </c:pt>
                <c:pt idx="5">
                  <c:v>SANIDAD</c:v>
                </c:pt>
                <c:pt idx="6">
                  <c:v>SD</c:v>
                </c:pt>
              </c:strCache>
            </c:strRef>
          </c:cat>
          <c:val>
            <c:numRef>
              <c:f>'ANALISIS_TIPOLOGIA DE DAÑO'!$N$14:$N$20</c:f>
              <c:numCache>
                <c:formatCode>#,##0.00</c:formatCode>
                <c:ptCount val="7"/>
                <c:pt idx="0">
                  <c:v>97.254487856388593</c:v>
                </c:pt>
                <c:pt idx="1">
                  <c:v>0.21119324181626187</c:v>
                </c:pt>
                <c:pt idx="2">
                  <c:v>2.3583245336149243</c:v>
                </c:pt>
                <c:pt idx="3">
                  <c:v>0.17599436818021824</c:v>
                </c:pt>
                <c:pt idx="4">
                  <c:v>0</c:v>
                </c:pt>
                <c:pt idx="5">
                  <c:v>0</c:v>
                </c:pt>
                <c:pt idx="6">
                  <c:v>0</c:v>
                </c:pt>
              </c:numCache>
            </c:numRef>
          </c:val>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r"/>
      <c:layout>
        <c:manualLayout>
          <c:xMode val="edge"/>
          <c:yMode val="edge"/>
          <c:x val="0.75417408788157492"/>
          <c:y val="7.8596455542836521E-2"/>
          <c:w val="0.23579641328274181"/>
          <c:h val="0.82876766466337715"/>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7495031519058E-2"/>
          <c:y val="3.2201877957793064E-2"/>
          <c:w val="0.49861815458299258"/>
          <c:h val="0.90529813695269279"/>
        </c:manualLayout>
      </c:layout>
      <c:doughnutChart>
        <c:varyColors val="1"/>
        <c:ser>
          <c:idx val="3"/>
          <c:order val="3"/>
          <c:dPt>
            <c:idx val="0"/>
            <c:bubble3D val="0"/>
            <c:spPr>
              <a:solidFill>
                <a:schemeClr val="accent6">
                  <a:lumMod val="60000"/>
                  <a:lumOff val="40000"/>
                </a:schemeClr>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rgbClr val="00B0F0"/>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rgbClr val="FFC000"/>
              </a:solidFill>
              <a:ln w="19050">
                <a:solidFill>
                  <a:schemeClr val="lt1"/>
                </a:solidFill>
              </a:ln>
              <a:effectLst/>
            </c:spPr>
          </c:dPt>
          <c:dPt>
            <c:idx val="5"/>
            <c:bubble3D val="0"/>
            <c:spPr>
              <a:solidFill>
                <a:schemeClr val="accent3">
                  <a:lumMod val="40000"/>
                  <a:lumOff val="60000"/>
                </a:schemeClr>
              </a:solidFill>
              <a:ln w="19050">
                <a:solidFill>
                  <a:schemeClr val="lt1"/>
                </a:solidFill>
              </a:ln>
              <a:effectLst/>
            </c:spPr>
          </c:dPt>
          <c:dPt>
            <c:idx val="6"/>
            <c:bubble3D val="0"/>
            <c:spPr>
              <a:solidFill>
                <a:schemeClr val="accent4">
                  <a:lumMod val="75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Pt>
            <c:idx val="10"/>
            <c:bubble3D val="0"/>
            <c:spPr>
              <a:solidFill>
                <a:schemeClr val="accent5">
                  <a:lumMod val="60000"/>
                </a:schemeClr>
              </a:solidFill>
              <a:ln w="19050">
                <a:solidFill>
                  <a:schemeClr val="lt1"/>
                </a:solidFill>
              </a:ln>
              <a:effectLst/>
            </c:spPr>
          </c:dPt>
          <c:dPt>
            <c:idx val="11"/>
            <c:bubble3D val="0"/>
            <c:spPr>
              <a:solidFill>
                <a:srgbClr val="FF0000"/>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'ANALISIS_TIPOLOGIA DE DAÑO'!$B$27:$B$38</c:f>
              <c:strCache>
                <c:ptCount val="12"/>
                <c:pt idx="0">
                  <c:v>Almendros</c:v>
                </c:pt>
                <c:pt idx="1">
                  <c:v>Arbolado</c:v>
                </c:pt>
                <c:pt idx="2">
                  <c:v>Tierras de labor</c:v>
                </c:pt>
                <c:pt idx="3">
                  <c:v>Campos de Golf</c:v>
                </c:pt>
                <c:pt idx="4">
                  <c:v>Cítricos</c:v>
                </c:pt>
                <c:pt idx="5">
                  <c:v>Frutales</c:v>
                </c:pt>
                <c:pt idx="6">
                  <c:v>Hortalizas</c:v>
                </c:pt>
                <c:pt idx="7">
                  <c:v>Nogueras</c:v>
                </c:pt>
                <c:pt idx="8">
                  <c:v>Olivar</c:v>
                </c:pt>
                <c:pt idx="9">
                  <c:v>Pischateras</c:v>
                </c:pt>
                <c:pt idx="10">
                  <c:v>Viñedos</c:v>
                </c:pt>
                <c:pt idx="11">
                  <c:v>Sin datos</c:v>
                </c:pt>
              </c:strCache>
            </c:strRef>
          </c:cat>
          <c:val>
            <c:numRef>
              <c:f>'ANALISIS_TIPOLOGIA DE DAÑO'!$G$27:$G$38</c:f>
              <c:numCache>
                <c:formatCode>#,##0.00</c:formatCode>
                <c:ptCount val="12"/>
                <c:pt idx="0">
                  <c:v>6.624405705229794</c:v>
                </c:pt>
                <c:pt idx="1">
                  <c:v>0.50713153724247229</c:v>
                </c:pt>
                <c:pt idx="2">
                  <c:v>7.7337559429477016</c:v>
                </c:pt>
                <c:pt idx="3">
                  <c:v>9.5087163232963554E-2</c:v>
                </c:pt>
                <c:pt idx="4">
                  <c:v>21.141045958795562</c:v>
                </c:pt>
                <c:pt idx="5">
                  <c:v>17.496038034865293</c:v>
                </c:pt>
                <c:pt idx="6">
                  <c:v>7.3851030110935021</c:v>
                </c:pt>
                <c:pt idx="7">
                  <c:v>0</c:v>
                </c:pt>
                <c:pt idx="8">
                  <c:v>5.1664025356576859</c:v>
                </c:pt>
                <c:pt idx="9">
                  <c:v>0</c:v>
                </c:pt>
                <c:pt idx="10">
                  <c:v>4.1521394611727418</c:v>
                </c:pt>
                <c:pt idx="11">
                  <c:v>29.698890649762284</c:v>
                </c:pt>
              </c:numCache>
            </c:numRef>
          </c:val>
        </c:ser>
        <c:dLbls>
          <c:showLegendKey val="0"/>
          <c:showVal val="0"/>
          <c:showCatName val="0"/>
          <c:showSerName val="0"/>
          <c:showPercent val="1"/>
          <c:showBubbleSize val="0"/>
          <c:showLeaderLines val="1"/>
        </c:dLbls>
        <c:firstSliceAng val="0"/>
        <c:holeSize val="50"/>
        <c:extLst>
          <c:ext xmlns:c15="http://schemas.microsoft.com/office/drawing/2012/chart" uri="{02D57815-91ED-43cb-92C2-25804820EDAC}">
            <c15:filteredPieSeries>
              <c15: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Pt>
                  <c:idx val="10"/>
                  <c:bubble3D val="0"/>
                  <c:spPr>
                    <a:solidFill>
                      <a:schemeClr val="accent5">
                        <a:lumMod val="60000"/>
                      </a:schemeClr>
                    </a:solidFill>
                    <a:ln w="19050">
                      <a:solidFill>
                        <a:schemeClr val="lt1"/>
                      </a:solidFill>
                    </a:ln>
                    <a:effectLst/>
                  </c:spPr>
                </c:dPt>
                <c:dPt>
                  <c:idx val="11"/>
                  <c:bubble3D val="0"/>
                  <c:spPr>
                    <a:solidFill>
                      <a:schemeClr val="accent6">
                        <a:lumMod val="6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ormulaRef>
                          <c15:sqref>'ANALISIS_TIPOLOGIA DE DAÑO'!$B$27:$B$38</c15:sqref>
                        </c15:formulaRef>
                      </c:ext>
                    </c:extLst>
                    <c:strCache>
                      <c:ptCount val="12"/>
                      <c:pt idx="0">
                        <c:v>Almendros</c:v>
                      </c:pt>
                      <c:pt idx="1">
                        <c:v>Arbolado</c:v>
                      </c:pt>
                      <c:pt idx="2">
                        <c:v>Tierras de labor</c:v>
                      </c:pt>
                      <c:pt idx="3">
                        <c:v>Campos de Golf</c:v>
                      </c:pt>
                      <c:pt idx="4">
                        <c:v>Cítricos</c:v>
                      </c:pt>
                      <c:pt idx="5">
                        <c:v>Frutales</c:v>
                      </c:pt>
                      <c:pt idx="6">
                        <c:v>Hortalizas</c:v>
                      </c:pt>
                      <c:pt idx="7">
                        <c:v>Nogueras</c:v>
                      </c:pt>
                      <c:pt idx="8">
                        <c:v>Olivar</c:v>
                      </c:pt>
                      <c:pt idx="9">
                        <c:v>Pischateras</c:v>
                      </c:pt>
                      <c:pt idx="10">
                        <c:v>Viñedos</c:v>
                      </c:pt>
                      <c:pt idx="11">
                        <c:v>Sin datos</c:v>
                      </c:pt>
                    </c:strCache>
                  </c:strRef>
                </c:cat>
                <c:val>
                  <c:numRef>
                    <c:extLst>
                      <c:ext uri="{02D57815-91ED-43cb-92C2-25804820EDAC}">
                        <c15:formulaRef>
                          <c15:sqref>'ANALISIS_TIPOLOGIA DE DAÑO'!$C$27:$C$38</c15:sqref>
                        </c15:formulaRef>
                      </c:ext>
                    </c:extLst>
                    <c:numCache>
                      <c:formatCode>General</c:formatCode>
                      <c:ptCount val="12"/>
                    </c:numCache>
                  </c:numRef>
                </c:val>
              </c15:ser>
            </c15:filteredPieSeries>
            <c15:filteredPieSeries>
              <c15:ser>
                <c:idx val="1"/>
                <c:order val="1"/>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Pt>
                  <c:idx val="10"/>
                  <c:bubble3D val="0"/>
                  <c:spPr>
                    <a:solidFill>
                      <a:schemeClr val="accent5">
                        <a:lumMod val="60000"/>
                      </a:schemeClr>
                    </a:solidFill>
                    <a:ln w="19050">
                      <a:solidFill>
                        <a:schemeClr val="lt1"/>
                      </a:solidFill>
                    </a:ln>
                    <a:effectLst/>
                  </c:spPr>
                </c:dPt>
                <c:dPt>
                  <c:idx val="11"/>
                  <c:bubble3D val="0"/>
                  <c:spPr>
                    <a:solidFill>
                      <a:schemeClr val="accent6">
                        <a:lumMod val="6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'ANALISIS_TIPOLOGIA DE DAÑO'!$B$27:$B$38</c15:sqref>
                        </c15:formulaRef>
                      </c:ext>
                    </c:extLst>
                    <c:strCache>
                      <c:ptCount val="12"/>
                      <c:pt idx="0">
                        <c:v>Almendros</c:v>
                      </c:pt>
                      <c:pt idx="1">
                        <c:v>Arbolado</c:v>
                      </c:pt>
                      <c:pt idx="2">
                        <c:v>Tierras de labor</c:v>
                      </c:pt>
                      <c:pt idx="3">
                        <c:v>Campos de Golf</c:v>
                      </c:pt>
                      <c:pt idx="4">
                        <c:v>Cítricos</c:v>
                      </c:pt>
                      <c:pt idx="5">
                        <c:v>Frutales</c:v>
                      </c:pt>
                      <c:pt idx="6">
                        <c:v>Hortalizas</c:v>
                      </c:pt>
                      <c:pt idx="7">
                        <c:v>Nogueras</c:v>
                      </c:pt>
                      <c:pt idx="8">
                        <c:v>Olivar</c:v>
                      </c:pt>
                      <c:pt idx="9">
                        <c:v>Pischateras</c:v>
                      </c:pt>
                      <c:pt idx="10">
                        <c:v>Viñedos</c:v>
                      </c:pt>
                      <c:pt idx="11">
                        <c:v>Sin datos</c:v>
                      </c:pt>
                    </c:strCache>
                  </c:strRef>
                </c:cat>
                <c:val>
                  <c:numRef>
                    <c:extLst xmlns:c15="http://schemas.microsoft.com/office/drawing/2012/chart">
                      <c:ext xmlns:c15="http://schemas.microsoft.com/office/drawing/2012/chart" uri="{02D57815-91ED-43cb-92C2-25804820EDAC}">
                        <c15:formulaRef>
                          <c15:sqref>'ANALISIS_TIPOLOGIA DE DAÑO'!$D$27:$D$38</c15:sqref>
                        </c15:formulaRef>
                      </c:ext>
                    </c:extLst>
                    <c:numCache>
                      <c:formatCode>General</c:formatCode>
                      <c:ptCount val="12"/>
                    </c:numCache>
                  </c:numRef>
                </c:val>
              </c15:ser>
            </c15:filteredPieSeries>
            <c15:filteredPieSeries>
              <c15:ser>
                <c:idx val="2"/>
                <c:order val="2"/>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Pt>
                  <c:idx val="10"/>
                  <c:bubble3D val="0"/>
                  <c:spPr>
                    <a:solidFill>
                      <a:schemeClr val="accent5">
                        <a:lumMod val="60000"/>
                      </a:schemeClr>
                    </a:solidFill>
                    <a:ln w="19050">
                      <a:solidFill>
                        <a:schemeClr val="lt1"/>
                      </a:solidFill>
                    </a:ln>
                    <a:effectLst/>
                  </c:spPr>
                </c:dPt>
                <c:dPt>
                  <c:idx val="11"/>
                  <c:bubble3D val="0"/>
                  <c:spPr>
                    <a:solidFill>
                      <a:schemeClr val="accent6">
                        <a:lumMod val="6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'ANALISIS_TIPOLOGIA DE DAÑO'!$B$27:$B$38</c15:sqref>
                        </c15:formulaRef>
                      </c:ext>
                    </c:extLst>
                    <c:strCache>
                      <c:ptCount val="12"/>
                      <c:pt idx="0">
                        <c:v>Almendros</c:v>
                      </c:pt>
                      <c:pt idx="1">
                        <c:v>Arbolado</c:v>
                      </c:pt>
                      <c:pt idx="2">
                        <c:v>Tierras de labor</c:v>
                      </c:pt>
                      <c:pt idx="3">
                        <c:v>Campos de Golf</c:v>
                      </c:pt>
                      <c:pt idx="4">
                        <c:v>Cítricos</c:v>
                      </c:pt>
                      <c:pt idx="5">
                        <c:v>Frutales</c:v>
                      </c:pt>
                      <c:pt idx="6">
                        <c:v>Hortalizas</c:v>
                      </c:pt>
                      <c:pt idx="7">
                        <c:v>Nogueras</c:v>
                      </c:pt>
                      <c:pt idx="8">
                        <c:v>Olivar</c:v>
                      </c:pt>
                      <c:pt idx="9">
                        <c:v>Pischateras</c:v>
                      </c:pt>
                      <c:pt idx="10">
                        <c:v>Viñedos</c:v>
                      </c:pt>
                      <c:pt idx="11">
                        <c:v>Sin datos</c:v>
                      </c:pt>
                    </c:strCache>
                  </c:strRef>
                </c:cat>
                <c:val>
                  <c:numRef>
                    <c:extLst xmlns:c15="http://schemas.microsoft.com/office/drawing/2012/chart">
                      <c:ext xmlns:c15="http://schemas.microsoft.com/office/drawing/2012/chart" uri="{02D57815-91ED-43cb-92C2-25804820EDAC}">
                        <c15:formulaRef>
                          <c15:sqref>'ANALISIS_TIPOLOGIA DE DAÑO'!$E$27:$E$38</c15:sqref>
                        </c15:formulaRef>
                      </c:ext>
                    </c:extLst>
                    <c:numCache>
                      <c:formatCode>General</c:formatCode>
                      <c:ptCount val="12"/>
                    </c:numCache>
                  </c:numRef>
                </c:val>
              </c15:ser>
            </c15:filteredPieSeries>
          </c:ext>
        </c:extLst>
      </c:doughnutChart>
      <c:spPr>
        <a:noFill/>
        <a:ln>
          <a:noFill/>
        </a:ln>
        <a:effectLst/>
      </c:spPr>
    </c:plotArea>
    <c:legend>
      <c:legendPos val="r"/>
      <c:layout>
        <c:manualLayout>
          <c:xMode val="edge"/>
          <c:yMode val="edge"/>
          <c:x val="0.74852436937247668"/>
          <c:y val="0.19322939889748289"/>
          <c:w val="0.24146311498296752"/>
          <c:h val="0.74382282430366242"/>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180273343546154E-2"/>
          <c:y val="0.11701146707061333"/>
          <c:w val="0.87541177287843275"/>
          <c:h val="0.74290505746452595"/>
        </c:manualLayout>
      </c:layout>
      <c:lineChart>
        <c:grouping val="standard"/>
        <c:varyColors val="0"/>
        <c:ser>
          <c:idx val="0"/>
          <c:order val="0"/>
          <c:spPr>
            <a:ln w="28575" cap="rnd">
              <a:solidFill>
                <a:srgbClr val="C00000"/>
              </a:solidFill>
              <a:prstDash val="dash"/>
              <a:round/>
            </a:ln>
            <a:effectLst/>
          </c:spPr>
          <c:marker>
            <c:symbol val="none"/>
          </c:marker>
          <c:cat>
            <c:numRef>
              <c:f>ANALISIS_CAPTURAS_TM!$B$13:$L$13</c:f>
              <c:numCache>
                <c:formatCode>0</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ANALISIS_CAPTURAS_TM!$B$57:$L$57</c:f>
              <c:numCache>
                <c:formatCode>#,##0</c:formatCode>
                <c:ptCount val="11"/>
                <c:pt idx="0">
                  <c:v>47</c:v>
                </c:pt>
                <c:pt idx="1">
                  <c:v>35</c:v>
                </c:pt>
                <c:pt idx="2">
                  <c:v>525</c:v>
                </c:pt>
                <c:pt idx="3">
                  <c:v>2</c:v>
                </c:pt>
                <c:pt idx="4">
                  <c:v>210</c:v>
                </c:pt>
                <c:pt idx="5">
                  <c:v>325</c:v>
                </c:pt>
                <c:pt idx="6">
                  <c:v>650</c:v>
                </c:pt>
                <c:pt idx="7">
                  <c:v>380</c:v>
                </c:pt>
                <c:pt idx="8">
                  <c:v>92</c:v>
                </c:pt>
                <c:pt idx="9">
                  <c:v>474</c:v>
                </c:pt>
                <c:pt idx="10">
                  <c:v>3</c:v>
                </c:pt>
              </c:numCache>
            </c:numRef>
          </c:val>
          <c:smooth val="0"/>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smooth val="0"/>
        <c:axId val="1726650736"/>
        <c:axId val="1726654544"/>
      </c:lineChart>
      <c:catAx>
        <c:axId val="172665073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b="1">
                    <a:solidFill>
                      <a:sysClr val="windowText" lastClr="000000"/>
                    </a:solidFill>
                  </a:rPr>
                  <a:t>Año</a:t>
                </a:r>
              </a:p>
            </c:rich>
          </c:tx>
          <c:layout>
            <c:manualLayout>
              <c:xMode val="edge"/>
              <c:yMode val="edge"/>
              <c:x val="0.90200118876812607"/>
              <c:y val="0.9204831859189680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54544"/>
        <c:crosses val="autoZero"/>
        <c:auto val="1"/>
        <c:lblAlgn val="ctr"/>
        <c:lblOffset val="100"/>
        <c:noMultiLvlLbl val="0"/>
      </c:catAx>
      <c:valAx>
        <c:axId val="1726654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b="1">
                    <a:solidFill>
                      <a:sysClr val="windowText" lastClr="000000"/>
                    </a:solidFill>
                  </a:rPr>
                  <a:t>nº</a:t>
                </a:r>
                <a:r>
                  <a:rPr lang="es-ES" b="1" baseline="0">
                    <a:solidFill>
                      <a:sysClr val="windowText" lastClr="000000"/>
                    </a:solidFill>
                  </a:rPr>
                  <a:t> capturas</a:t>
                </a:r>
                <a:endParaRPr lang="es-ES" b="1">
                  <a:solidFill>
                    <a:sysClr val="windowText" lastClr="000000"/>
                  </a:solidFill>
                </a:endParaRPr>
              </a:p>
            </c:rich>
          </c:tx>
          <c:layout>
            <c:manualLayout>
              <c:xMode val="edge"/>
              <c:yMode val="edge"/>
              <c:x val="1.1608247627295077E-2"/>
              <c:y val="1.0188507889728159E-2"/>
            </c:manualLayout>
          </c:layout>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50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FFC000"/>
            </a:solidFill>
            <a:ln>
              <a:noFill/>
            </a:ln>
            <a:effectLst/>
            <a:sp3d/>
          </c:spPr>
          <c:invertIfNegative val="0"/>
          <c:cat>
            <c:strRef>
              <c:f>ANALISIS_CAPTURAS_TM!$A$14:$A$56</c:f>
              <c:strCache>
                <c:ptCount val="43"/>
                <c:pt idx="0">
                  <c:v>Abanilla</c:v>
                </c:pt>
                <c:pt idx="1">
                  <c:v>Abarán</c:v>
                </c:pt>
                <c:pt idx="2">
                  <c:v>Águilas</c:v>
                </c:pt>
                <c:pt idx="3">
                  <c:v>Albudeite</c:v>
                </c:pt>
                <c:pt idx="4">
                  <c:v>Aledo</c:v>
                </c:pt>
                <c:pt idx="5">
                  <c:v>Alguazas</c:v>
                </c:pt>
                <c:pt idx="6">
                  <c:v>Alhama de Murcia</c:v>
                </c:pt>
                <c:pt idx="7">
                  <c:v>Archena</c:v>
                </c:pt>
                <c:pt idx="8">
                  <c:v>Blanca</c:v>
                </c:pt>
                <c:pt idx="9">
                  <c:v>Bullas</c:v>
                </c:pt>
                <c:pt idx="10">
                  <c:v>Calasparra</c:v>
                </c:pt>
                <c:pt idx="11">
                  <c:v>Campos del Río</c:v>
                </c:pt>
                <c:pt idx="12">
                  <c:v>Caravaca de la Cruz</c:v>
                </c:pt>
                <c:pt idx="13">
                  <c:v>Cartagena</c:v>
                </c:pt>
                <c:pt idx="14">
                  <c:v>Cehegín</c:v>
                </c:pt>
                <c:pt idx="15">
                  <c:v>Ceutí</c:v>
                </c:pt>
                <c:pt idx="16">
                  <c:v>Cieza</c:v>
                </c:pt>
                <c:pt idx="17">
                  <c:v>Fortuna</c:v>
                </c:pt>
                <c:pt idx="18">
                  <c:v>Fuente Álamo de Murcia</c:v>
                </c:pt>
                <c:pt idx="19">
                  <c:v>Jumilla</c:v>
                </c:pt>
                <c:pt idx="20">
                  <c:v>La Unión</c:v>
                </c:pt>
                <c:pt idx="21">
                  <c:v>Las Torres de Cotillas</c:v>
                </c:pt>
                <c:pt idx="22">
                  <c:v>Librilla</c:v>
                </c:pt>
                <c:pt idx="23">
                  <c:v>Lorca</c:v>
                </c:pt>
                <c:pt idx="24">
                  <c:v>Lorquí</c:v>
                </c:pt>
                <c:pt idx="25">
                  <c:v>Los Alcázares</c:v>
                </c:pt>
                <c:pt idx="26">
                  <c:v>Mazarrón</c:v>
                </c:pt>
                <c:pt idx="27">
                  <c:v>Molina de Segura</c:v>
                </c:pt>
                <c:pt idx="28">
                  <c:v>Moratalla</c:v>
                </c:pt>
                <c:pt idx="29">
                  <c:v>Mula</c:v>
                </c:pt>
                <c:pt idx="30">
                  <c:v>Murcia</c:v>
                </c:pt>
                <c:pt idx="31">
                  <c:v>Ojós</c:v>
                </c:pt>
                <c:pt idx="32">
                  <c:v>Pliego</c:v>
                </c:pt>
                <c:pt idx="33">
                  <c:v>Puerto Lumbreras</c:v>
                </c:pt>
                <c:pt idx="34">
                  <c:v>Ricote</c:v>
                </c:pt>
                <c:pt idx="35">
                  <c:v>San Javier</c:v>
                </c:pt>
                <c:pt idx="36">
                  <c:v>Santomera</c:v>
                </c:pt>
                <c:pt idx="37">
                  <c:v>Torre-Pacheco</c:v>
                </c:pt>
                <c:pt idx="38">
                  <c:v>Totana</c:v>
                </c:pt>
                <c:pt idx="39">
                  <c:v>Ulea</c:v>
                </c:pt>
                <c:pt idx="40">
                  <c:v>Villanueva del Río Segura</c:v>
                </c:pt>
                <c:pt idx="41">
                  <c:v>Yecla</c:v>
                </c:pt>
                <c:pt idx="42">
                  <c:v>SD</c:v>
                </c:pt>
              </c:strCache>
            </c:strRef>
          </c:cat>
          <c:val>
            <c:numRef>
              <c:f>ANALISIS_CAPTURAS_TM!$N$14:$N$56</c:f>
              <c:numCache>
                <c:formatCode>#,##0.00</c:formatCode>
                <c:ptCount val="43"/>
                <c:pt idx="0">
                  <c:v>0</c:v>
                </c:pt>
                <c:pt idx="1">
                  <c:v>0</c:v>
                </c:pt>
                <c:pt idx="2">
                  <c:v>0</c:v>
                </c:pt>
                <c:pt idx="3">
                  <c:v>0</c:v>
                </c:pt>
                <c:pt idx="4">
                  <c:v>2.8800583302952969</c:v>
                </c:pt>
                <c:pt idx="5">
                  <c:v>0</c:v>
                </c:pt>
                <c:pt idx="6">
                  <c:v>0.32810791104629966</c:v>
                </c:pt>
                <c:pt idx="7">
                  <c:v>3.6456434560699962E-2</c:v>
                </c:pt>
                <c:pt idx="8">
                  <c:v>0</c:v>
                </c:pt>
                <c:pt idx="9">
                  <c:v>0.10936930368209989</c:v>
                </c:pt>
                <c:pt idx="10">
                  <c:v>0.10936930368209989</c:v>
                </c:pt>
                <c:pt idx="11">
                  <c:v>0</c:v>
                </c:pt>
                <c:pt idx="12">
                  <c:v>0</c:v>
                </c:pt>
                <c:pt idx="13">
                  <c:v>0</c:v>
                </c:pt>
                <c:pt idx="14">
                  <c:v>7.8381334305504922</c:v>
                </c:pt>
                <c:pt idx="15">
                  <c:v>0</c:v>
                </c:pt>
                <c:pt idx="16">
                  <c:v>0.14582573824279985</c:v>
                </c:pt>
                <c:pt idx="17">
                  <c:v>0</c:v>
                </c:pt>
                <c:pt idx="18">
                  <c:v>0</c:v>
                </c:pt>
                <c:pt idx="19">
                  <c:v>0</c:v>
                </c:pt>
                <c:pt idx="20">
                  <c:v>0</c:v>
                </c:pt>
                <c:pt idx="21">
                  <c:v>0</c:v>
                </c:pt>
                <c:pt idx="22">
                  <c:v>7.2912869121399923E-2</c:v>
                </c:pt>
                <c:pt idx="23">
                  <c:v>60.517681370761942</c:v>
                </c:pt>
                <c:pt idx="24">
                  <c:v>0</c:v>
                </c:pt>
                <c:pt idx="25">
                  <c:v>0</c:v>
                </c:pt>
                <c:pt idx="26">
                  <c:v>0</c:v>
                </c:pt>
                <c:pt idx="27">
                  <c:v>0</c:v>
                </c:pt>
                <c:pt idx="28">
                  <c:v>0</c:v>
                </c:pt>
                <c:pt idx="29">
                  <c:v>16.223113379511485</c:v>
                </c:pt>
                <c:pt idx="30">
                  <c:v>0</c:v>
                </c:pt>
                <c:pt idx="31">
                  <c:v>0.54684651841049947</c:v>
                </c:pt>
                <c:pt idx="32">
                  <c:v>0.14582573824279985</c:v>
                </c:pt>
                <c:pt idx="33">
                  <c:v>0</c:v>
                </c:pt>
                <c:pt idx="34">
                  <c:v>2.0415603353991978</c:v>
                </c:pt>
                <c:pt idx="35">
                  <c:v>0</c:v>
                </c:pt>
                <c:pt idx="36">
                  <c:v>0.18228217280349981</c:v>
                </c:pt>
                <c:pt idx="37">
                  <c:v>0</c:v>
                </c:pt>
                <c:pt idx="38">
                  <c:v>8.8224571636893909</c:v>
                </c:pt>
                <c:pt idx="39">
                  <c:v>0</c:v>
                </c:pt>
                <c:pt idx="40">
                  <c:v>0</c:v>
                </c:pt>
                <c:pt idx="41">
                  <c:v>0</c:v>
                </c:pt>
                <c:pt idx="42">
                  <c:v>0</c:v>
                </c:pt>
              </c:numCache>
            </c:numRef>
          </c:val>
          <c:shape val="pyramid"/>
        </c:ser>
        <c:dLbls>
          <c:showLegendKey val="0"/>
          <c:showVal val="0"/>
          <c:showCatName val="0"/>
          <c:showSerName val="0"/>
          <c:showPercent val="0"/>
          <c:showBubbleSize val="0"/>
        </c:dLbls>
        <c:gapWidth val="150"/>
        <c:shape val="box"/>
        <c:axId val="1726651280"/>
        <c:axId val="1726651824"/>
        <c:axId val="0"/>
      </c:bar3DChart>
      <c:catAx>
        <c:axId val="17266512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51824"/>
        <c:crosses val="autoZero"/>
        <c:auto val="1"/>
        <c:lblAlgn val="ctr"/>
        <c:lblOffset val="100"/>
        <c:noMultiLvlLbl val="0"/>
      </c:catAx>
      <c:valAx>
        <c:axId val="172665182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ES"/>
          </a:p>
        </c:txPr>
        <c:crossAx val="1726651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84800147436964"/>
          <c:y val="3.9340369970530732E-2"/>
          <c:w val="0.38577501878848863"/>
          <c:h val="0.82868073994106151"/>
        </c:manualLayout>
      </c:layout>
      <c:doughnutChart>
        <c:varyColors val="1"/>
        <c:ser>
          <c:idx val="0"/>
          <c:order val="0"/>
          <c:dPt>
            <c:idx val="0"/>
            <c:bubble3D val="0"/>
            <c:spPr>
              <a:solidFill>
                <a:schemeClr val="accent1"/>
              </a:solidFill>
              <a:ln w="19050">
                <a:solidFill>
                  <a:schemeClr val="lt1"/>
                </a:solidFill>
              </a:ln>
              <a:effectLst/>
            </c:spPr>
          </c:dPt>
          <c:dPt>
            <c:idx val="1"/>
            <c:bubble3D val="0"/>
            <c:spPr>
              <a:solidFill>
                <a:srgbClr val="FFC000"/>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2">
                  <a:lumMod val="20000"/>
                  <a:lumOff val="80000"/>
                </a:schemeClr>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rgbClr val="92D050"/>
              </a:solidFill>
              <a:ln w="19050">
                <a:solidFill>
                  <a:schemeClr val="lt1"/>
                </a:solidFill>
              </a:ln>
              <a:effectLst/>
            </c:spPr>
          </c:dPt>
          <c:dPt>
            <c:idx val="8"/>
            <c:bubble3D val="0"/>
            <c:spPr>
              <a:solidFill>
                <a:schemeClr val="accent3">
                  <a:lumMod val="60000"/>
                </a:schemeClr>
              </a:solidFill>
              <a:ln w="19050">
                <a:solidFill>
                  <a:schemeClr val="lt1"/>
                </a:solidFill>
              </a:ln>
              <a:effectLst/>
            </c:spPr>
          </c:dPt>
          <c:dPt>
            <c:idx val="9"/>
            <c:bubble3D val="0"/>
            <c:spPr>
              <a:solidFill>
                <a:schemeClr val="accent4">
                  <a:lumMod val="60000"/>
                </a:schemeClr>
              </a:solidFill>
              <a:ln w="19050">
                <a:solidFill>
                  <a:schemeClr val="lt1"/>
                </a:solidFill>
              </a:ln>
              <a:effectLst/>
            </c:spPr>
          </c:dPt>
          <c:dPt>
            <c:idx val="10"/>
            <c:bubble3D val="0"/>
            <c:spPr>
              <a:solidFill>
                <a:schemeClr val="accent5">
                  <a:lumMod val="60000"/>
                </a:schemeClr>
              </a:solidFill>
              <a:ln w="19050">
                <a:solidFill>
                  <a:schemeClr val="lt1"/>
                </a:solidFill>
              </a:ln>
              <a:effectLst/>
            </c:spPr>
          </c:dPt>
          <c:dPt>
            <c:idx val="11"/>
            <c:bubble3D val="0"/>
            <c:spPr>
              <a:solidFill>
                <a:schemeClr val="accent6">
                  <a:lumMod val="60000"/>
                </a:schemeClr>
              </a:solidFill>
              <a:ln w="19050">
                <a:solidFill>
                  <a:schemeClr val="lt1"/>
                </a:solidFill>
              </a:ln>
              <a:effectLst/>
            </c:spPr>
          </c:dPt>
          <c:dPt>
            <c:idx val="12"/>
            <c:bubble3D val="0"/>
            <c:spPr>
              <a:solidFill>
                <a:schemeClr val="accent1">
                  <a:lumMod val="80000"/>
                  <a:lumOff val="20000"/>
                </a:schemeClr>
              </a:solidFill>
              <a:ln w="19050">
                <a:solidFill>
                  <a:schemeClr val="lt1"/>
                </a:solidFill>
              </a:ln>
              <a:effectLst/>
            </c:spPr>
          </c:dPt>
          <c:dPt>
            <c:idx val="13"/>
            <c:bubble3D val="0"/>
            <c:spPr>
              <a:solidFill>
                <a:schemeClr val="accent2">
                  <a:lumMod val="80000"/>
                  <a:lumOff val="20000"/>
                </a:schemeClr>
              </a:solidFill>
              <a:ln w="19050">
                <a:solidFill>
                  <a:schemeClr val="lt1"/>
                </a:solidFill>
              </a:ln>
              <a:effectLst/>
            </c:spPr>
          </c:dPt>
          <c:dPt>
            <c:idx val="14"/>
            <c:bubble3D val="0"/>
            <c:spPr>
              <a:solidFill>
                <a:schemeClr val="accent3">
                  <a:lumMod val="80000"/>
                  <a:lumOff val="20000"/>
                </a:schemeClr>
              </a:solidFill>
              <a:ln w="19050">
                <a:solidFill>
                  <a:schemeClr val="lt1"/>
                </a:solidFill>
              </a:ln>
              <a:effectLst/>
            </c:spPr>
          </c:dPt>
          <c:dPt>
            <c:idx val="15"/>
            <c:bubble3D val="0"/>
            <c:spPr>
              <a:solidFill>
                <a:schemeClr val="accent4">
                  <a:lumMod val="80000"/>
                  <a:lumOff val="20000"/>
                </a:schemeClr>
              </a:solidFill>
              <a:ln w="19050">
                <a:solidFill>
                  <a:schemeClr val="lt1"/>
                </a:solidFill>
              </a:ln>
              <a:effectLst/>
            </c:spPr>
          </c:dPt>
          <c:dPt>
            <c:idx val="16"/>
            <c:bubble3D val="0"/>
            <c:spPr>
              <a:solidFill>
                <a:schemeClr val="accent5">
                  <a:lumMod val="80000"/>
                  <a:lumOff val="20000"/>
                </a:schemeClr>
              </a:solidFill>
              <a:ln w="19050">
                <a:solidFill>
                  <a:schemeClr val="lt1"/>
                </a:solidFill>
              </a:ln>
              <a:effectLst/>
            </c:spPr>
          </c:dPt>
          <c:dPt>
            <c:idx val="17"/>
            <c:bubble3D val="0"/>
            <c:spPr>
              <a:solidFill>
                <a:schemeClr val="accent6">
                  <a:lumMod val="80000"/>
                  <a:lumOff val="20000"/>
                </a:schemeClr>
              </a:solidFill>
              <a:ln w="19050">
                <a:solidFill>
                  <a:schemeClr val="lt1"/>
                </a:solidFill>
              </a:ln>
              <a:effectLst/>
            </c:spPr>
          </c:dPt>
          <c:dPt>
            <c:idx val="18"/>
            <c:bubble3D val="0"/>
            <c:spPr>
              <a:solidFill>
                <a:schemeClr val="accent1">
                  <a:lumMod val="8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ANALISIS_CAPTURAS_ESPECIE!$A$12:$A$30</c:f>
              <c:strCache>
                <c:ptCount val="19"/>
                <c:pt idx="0">
                  <c:v>Paloma torcaz (Columba palumbus)</c:v>
                </c:pt>
                <c:pt idx="1">
                  <c:v>Paloma bravía (Columba livia)</c:v>
                </c:pt>
                <c:pt idx="2">
                  <c:v>Tórtola común (Streptopelia turtur)</c:v>
                </c:pt>
                <c:pt idx="3">
                  <c:v>Tórtola turca (Streptopelia decaocto)</c:v>
                </c:pt>
                <c:pt idx="4">
                  <c:v>Estornino pinto (Sturnus vulgaris)</c:v>
                </c:pt>
                <c:pt idx="5">
                  <c:v>Estornino negro (Sturnus unicolor)</c:v>
                </c:pt>
                <c:pt idx="6">
                  <c:v>Zorro (Vulpes vulpes)</c:v>
                </c:pt>
                <c:pt idx="7">
                  <c:v>Conejo (Oryctolagus cuniculus)</c:v>
                </c:pt>
                <c:pt idx="8">
                  <c:v>Liebre ibérica (Lepus granatensis)</c:v>
                </c:pt>
                <c:pt idx="9">
                  <c:v>Jabalí (Sus scrofa)</c:v>
                </c:pt>
                <c:pt idx="10">
                  <c:v>Ciervo (Cervus elaphus)</c:v>
                </c:pt>
                <c:pt idx="11">
                  <c:v>Arruí (Ammotragus lervia)</c:v>
                </c:pt>
                <c:pt idx="12">
                  <c:v>Cabra montés (Capra pyrenaica)</c:v>
                </c:pt>
                <c:pt idx="13">
                  <c:v>Muflón (Ovis mousimón)</c:v>
                </c:pt>
                <c:pt idx="14">
                  <c:v>Gamo (Dama dama)</c:v>
                </c:pt>
                <c:pt idx="15">
                  <c:v>Gaviota patiamarilla (Larus Cachinans)</c:v>
                </c:pt>
                <c:pt idx="16">
                  <c:v>Urraca (Pica Pica)</c:v>
                </c:pt>
                <c:pt idx="17">
                  <c:v>Grajilla (Corvus monedula)</c:v>
                </c:pt>
                <c:pt idx="18">
                  <c:v>Perros errantes o cimarrones (Canis familiaris)</c:v>
                </c:pt>
              </c:strCache>
            </c:strRef>
          </c:cat>
          <c:val>
            <c:numRef>
              <c:f>ANALISIS_CAPTURAS_ESPECIE!$O$12:$O$30</c:f>
              <c:numCache>
                <c:formatCode>#,##0.00</c:formatCode>
                <c:ptCount val="19"/>
                <c:pt idx="0">
                  <c:v>0.71886807396467622</c:v>
                </c:pt>
                <c:pt idx="1">
                  <c:v>14.004649580932059</c:v>
                </c:pt>
                <c:pt idx="2">
                  <c:v>5.8236234118978956E-2</c:v>
                </c:pt>
                <c:pt idx="3">
                  <c:v>12.066081819579487</c:v>
                </c:pt>
                <c:pt idx="4">
                  <c:v>2.1295826092628225</c:v>
                </c:pt>
                <c:pt idx="5">
                  <c:v>0.32332757182857114</c:v>
                </c:pt>
                <c:pt idx="6">
                  <c:v>1.677203542626594E-2</c:v>
                </c:pt>
                <c:pt idx="7">
                  <c:v>64.215930638315712</c:v>
                </c:pt>
                <c:pt idx="8">
                  <c:v>0.1458235302339233</c:v>
                </c:pt>
                <c:pt idx="9">
                  <c:v>3.7289825431064605</c:v>
                </c:pt>
                <c:pt idx="10">
                  <c:v>0.16818624413561123</c:v>
                </c:pt>
                <c:pt idx="11">
                  <c:v>1.2779359215068742</c:v>
                </c:pt>
                <c:pt idx="12">
                  <c:v>0.13184683404536834</c:v>
                </c:pt>
                <c:pt idx="13">
                  <c:v>7.454237967229306E-2</c:v>
                </c:pt>
                <c:pt idx="14">
                  <c:v>1.3976696188554949E-3</c:v>
                </c:pt>
                <c:pt idx="15">
                  <c:v>1.4442586061506781E-2</c:v>
                </c:pt>
                <c:pt idx="16">
                  <c:v>0.62569009937430986</c:v>
                </c:pt>
                <c:pt idx="17">
                  <c:v>2.8885172123013562E-2</c:v>
                </c:pt>
                <c:pt idx="18">
                  <c:v>0.26881845669320686</c:v>
                </c:pt>
              </c:numCache>
            </c:numRef>
          </c:val>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5422590114901125"/>
          <c:y val="3.1936251170415104E-2"/>
          <c:w val="0.33989329033705984"/>
          <c:h val="0.92138955127678024"/>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16" fmlaLink="$F$12" fmlaRange="CODIGOS_ESPECIES!$A$2:$A$30" noThreeD="1" sel="28" val="21"/>
</file>

<file path=xl/ctrlProps/ctrlProp2.xml><?xml version="1.0" encoding="utf-8"?>
<formControlPr xmlns="http://schemas.microsoft.com/office/spreadsheetml/2009/9/main" objectType="Drop" dropStyle="combo" dx="16" fmlaLink="$F$12" fmlaRange="CODIGOS_ESPECIES!$A$2:$B$30" noThreeD="1" sel="15" val="7"/>
</file>

<file path=xl/ctrlProps/ctrlProp3.xml><?xml version="1.0" encoding="utf-8"?>
<formControlPr xmlns="http://schemas.microsoft.com/office/spreadsheetml/2009/9/main" objectType="Drop" dropStyle="combo" dx="16" fmlaLink="$F$10" fmlaRange="CODIGOS_ESPECIES!$A$2:$A$30" noThreeD="1" sel="20" val="14"/>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419100</xdr:colOff>
      <xdr:row>4</xdr:row>
      <xdr:rowOff>104775</xdr:rowOff>
    </xdr:to>
    <xdr:sp macro="" textlink="">
      <xdr:nvSpPr>
        <xdr:cNvPr id="2" name="m_-5373311421591186468Imagen 1" descr="ESCUDO"/>
        <xdr:cNvSpPr>
          <a:spLocks noChangeAspect="1" noChangeArrowheads="1"/>
        </xdr:cNvSpPr>
      </xdr:nvSpPr>
      <xdr:spPr bwMode="auto">
        <a:xfrm>
          <a:off x="0" y="0"/>
          <a:ext cx="419100" cy="8667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228600</xdr:colOff>
      <xdr:row>0</xdr:row>
      <xdr:rowOff>161925</xdr:rowOff>
    </xdr:from>
    <xdr:to>
      <xdr:col>0</xdr:col>
      <xdr:colOff>2579393</xdr:colOff>
      <xdr:row>5</xdr:row>
      <xdr:rowOff>19050</xdr:rowOff>
    </xdr:to>
    <xdr:pic>
      <xdr:nvPicPr>
        <xdr:cNvPr id="3" name="Imagen 2" descr="Resultado de imagen de car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61925"/>
          <a:ext cx="1893593"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419100</xdr:colOff>
      <xdr:row>4</xdr:row>
      <xdr:rowOff>95250</xdr:rowOff>
    </xdr:to>
    <xdr:sp macro="" textlink="">
      <xdr:nvSpPr>
        <xdr:cNvPr id="2" name="m_-5373311421591186468Imagen 1" descr="ESCUDO"/>
        <xdr:cNvSpPr>
          <a:spLocks noChangeAspect="1" noChangeArrowheads="1"/>
        </xdr:cNvSpPr>
      </xdr:nvSpPr>
      <xdr:spPr bwMode="auto">
        <a:xfrm>
          <a:off x="0" y="0"/>
          <a:ext cx="419100" cy="857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228600</xdr:colOff>
      <xdr:row>0</xdr:row>
      <xdr:rowOff>161925</xdr:rowOff>
    </xdr:from>
    <xdr:to>
      <xdr:col>0</xdr:col>
      <xdr:colOff>2122193</xdr:colOff>
      <xdr:row>5</xdr:row>
      <xdr:rowOff>9525</xdr:rowOff>
    </xdr:to>
    <xdr:pic>
      <xdr:nvPicPr>
        <xdr:cNvPr id="3" name="Imagen 2" descr="Resultado de imagen de car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61925"/>
          <a:ext cx="1893593"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9</xdr:row>
          <xdr:rowOff>190500</xdr:rowOff>
        </xdr:from>
        <xdr:to>
          <xdr:col>6</xdr:col>
          <xdr:colOff>9525</xdr:colOff>
          <xdr:row>10</xdr:row>
          <xdr:rowOff>533400</xdr:rowOff>
        </xdr:to>
        <xdr:sp macro="" textlink="">
          <xdr:nvSpPr>
            <xdr:cNvPr id="6153" name="Drop Down 9" descr="SELECCIONE LA ESPECIE" hidden="1">
              <a:extLst>
                <a:ext uri="{63B3BB69-23CF-44E3-9099-C40C66FF867C}">
                  <a14:compatExt spid="_x0000_s6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15</xdr:col>
      <xdr:colOff>0</xdr:colOff>
      <xdr:row>12</xdr:row>
      <xdr:rowOff>58322</xdr:rowOff>
    </xdr:from>
    <xdr:to>
      <xdr:col>25</xdr:col>
      <xdr:colOff>13606</xdr:colOff>
      <xdr:row>35</xdr:row>
      <xdr:rowOff>176893</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732124</xdr:colOff>
      <xdr:row>39</xdr:row>
      <xdr:rowOff>123259</xdr:rowOff>
    </xdr:from>
    <xdr:to>
      <xdr:col>32</xdr:col>
      <xdr:colOff>142873</xdr:colOff>
      <xdr:row>68</xdr:row>
      <xdr:rowOff>129268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163285</xdr:rowOff>
    </xdr:from>
    <xdr:to>
      <xdr:col>0</xdr:col>
      <xdr:colOff>2100455</xdr:colOff>
      <xdr:row>5</xdr:row>
      <xdr:rowOff>108856</xdr:rowOff>
    </xdr:to>
    <xdr:pic>
      <xdr:nvPicPr>
        <xdr:cNvPr id="14" name="Imagen 13" descr="Resultado de imagen de carm"/>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63285"/>
          <a:ext cx="2100455"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942975</xdr:colOff>
      <xdr:row>0</xdr:row>
      <xdr:rowOff>144235</xdr:rowOff>
    </xdr:from>
    <xdr:to>
      <xdr:col>0</xdr:col>
      <xdr:colOff>3043430</xdr:colOff>
      <xdr:row>5</xdr:row>
      <xdr:rowOff>89806</xdr:rowOff>
    </xdr:to>
    <xdr:pic>
      <xdr:nvPicPr>
        <xdr:cNvPr id="2" name="Imagen 1" descr="Resultado de imagen de car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975" y="144235"/>
          <a:ext cx="2100455"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9524</xdr:colOff>
      <xdr:row>10</xdr:row>
      <xdr:rowOff>14287</xdr:rowOff>
    </xdr:from>
    <xdr:to>
      <xdr:col>25</xdr:col>
      <xdr:colOff>761999</xdr:colOff>
      <xdr:row>27</xdr:row>
      <xdr:rowOff>9525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709612</xdr:colOff>
      <xdr:row>29</xdr:row>
      <xdr:rowOff>42862</xdr:rowOff>
    </xdr:from>
    <xdr:to>
      <xdr:col>33</xdr:col>
      <xdr:colOff>0</xdr:colOff>
      <xdr:row>61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219075</xdr:colOff>
          <xdr:row>10</xdr:row>
          <xdr:rowOff>9525</xdr:rowOff>
        </xdr:from>
        <xdr:to>
          <xdr:col>5</xdr:col>
          <xdr:colOff>19050</xdr:colOff>
          <xdr:row>10</xdr:row>
          <xdr:rowOff>533400</xdr:rowOff>
        </xdr:to>
        <xdr:sp macro="" textlink="">
          <xdr:nvSpPr>
            <xdr:cNvPr id="11267" name="Drop Down 3" hidden="1">
              <a:extLst>
                <a:ext uri="{63B3BB69-23CF-44E3-9099-C40C66FF867C}">
                  <a14:compatExt spid="_x0000_s112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180975</xdr:rowOff>
    </xdr:from>
    <xdr:to>
      <xdr:col>0</xdr:col>
      <xdr:colOff>2100455</xdr:colOff>
      <xdr:row>5</xdr:row>
      <xdr:rowOff>126546</xdr:rowOff>
    </xdr:to>
    <xdr:pic>
      <xdr:nvPicPr>
        <xdr:cNvPr id="5" name="Imagen 4" descr="Resultado de imagen de car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2100455"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0</xdr:colOff>
      <xdr:row>12</xdr:row>
      <xdr:rowOff>113177</xdr:rowOff>
    </xdr:from>
    <xdr:to>
      <xdr:col>24</xdr:col>
      <xdr:colOff>739588</xdr:colOff>
      <xdr:row>31</xdr:row>
      <xdr:rowOff>112059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9524</xdr:colOff>
      <xdr:row>35</xdr:row>
      <xdr:rowOff>80961</xdr:rowOff>
    </xdr:from>
    <xdr:to>
      <xdr:col>24</xdr:col>
      <xdr:colOff>761999</xdr:colOff>
      <xdr:row>57</xdr:row>
      <xdr:rowOff>81642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2242650</xdr:colOff>
      <xdr:row>5</xdr:row>
      <xdr:rowOff>155121</xdr:rowOff>
    </xdr:to>
    <xdr:pic>
      <xdr:nvPicPr>
        <xdr:cNvPr id="2" name="Imagen 1" descr="Resultado de imagen de car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209550"/>
          <a:ext cx="2100455"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190500</xdr:colOff>
          <xdr:row>10</xdr:row>
          <xdr:rowOff>0</xdr:rowOff>
        </xdr:from>
        <xdr:to>
          <xdr:col>5</xdr:col>
          <xdr:colOff>28575</xdr:colOff>
          <xdr:row>10</xdr:row>
          <xdr:rowOff>381000</xdr:rowOff>
        </xdr:to>
        <xdr:sp macro="" textlink="">
          <xdr:nvSpPr>
            <xdr:cNvPr id="13313" name="Drop Down 1" hidden="1">
              <a:extLst>
                <a:ext uri="{63B3BB69-23CF-44E3-9099-C40C66FF867C}">
                  <a14:compatExt spid="_x0000_s133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15</xdr:col>
      <xdr:colOff>13607</xdr:colOff>
      <xdr:row>12</xdr:row>
      <xdr:rowOff>9524</xdr:rowOff>
    </xdr:from>
    <xdr:to>
      <xdr:col>25</xdr:col>
      <xdr:colOff>51955</xdr:colOff>
      <xdr:row>33</xdr:row>
      <xdr:rowOff>34638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753340</xdr:colOff>
      <xdr:row>35</xdr:row>
      <xdr:rowOff>5195</xdr:rowOff>
    </xdr:from>
    <xdr:to>
      <xdr:col>32</xdr:col>
      <xdr:colOff>0</xdr:colOff>
      <xdr:row>65</xdr:row>
      <xdr:rowOff>17319</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1172936</xdr:colOff>
      <xdr:row>1</xdr:row>
      <xdr:rowOff>77560</xdr:rowOff>
    </xdr:from>
    <xdr:to>
      <xdr:col>0</xdr:col>
      <xdr:colOff>3272711</xdr:colOff>
      <xdr:row>6</xdr:row>
      <xdr:rowOff>23131</xdr:rowOff>
    </xdr:to>
    <xdr:pic>
      <xdr:nvPicPr>
        <xdr:cNvPr id="2" name="Imagen 1" descr="Resultado de imagen de car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2936" y="268060"/>
          <a:ext cx="2099775"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20410</xdr:colOff>
      <xdr:row>30</xdr:row>
      <xdr:rowOff>63952</xdr:rowOff>
    </xdr:from>
    <xdr:to>
      <xdr:col>33</xdr:col>
      <xdr:colOff>23812</xdr:colOff>
      <xdr:row>63</xdr:row>
      <xdr:rowOff>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20409</xdr:colOff>
      <xdr:row>9</xdr:row>
      <xdr:rowOff>36738</xdr:rowOff>
    </xdr:from>
    <xdr:to>
      <xdr:col>26</xdr:col>
      <xdr:colOff>13606</xdr:colOff>
      <xdr:row>28</xdr:row>
      <xdr:rowOff>81643</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304800</xdr:colOff>
      <xdr:row>1</xdr:row>
      <xdr:rowOff>58510</xdr:rowOff>
    </xdr:from>
    <xdr:to>
      <xdr:col>0</xdr:col>
      <xdr:colOff>2404575</xdr:colOff>
      <xdr:row>6</xdr:row>
      <xdr:rowOff>4081</xdr:rowOff>
    </xdr:to>
    <xdr:pic>
      <xdr:nvPicPr>
        <xdr:cNvPr id="2" name="Imagen 1" descr="Resultado de imagen de car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49010"/>
          <a:ext cx="2099775" cy="898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228600</xdr:colOff>
          <xdr:row>20</xdr:row>
          <xdr:rowOff>9525</xdr:rowOff>
        </xdr:from>
        <xdr:to>
          <xdr:col>5</xdr:col>
          <xdr:colOff>238125</xdr:colOff>
          <xdr:row>21</xdr:row>
          <xdr:rowOff>19050</xdr:rowOff>
        </xdr:to>
        <xdr:sp macro="" textlink="">
          <xdr:nvSpPr>
            <xdr:cNvPr id="16386" name="ComboBox1" hidden="1">
              <a:extLst>
                <a:ext uri="{63B3BB69-23CF-44E3-9099-C40C66FF867C}">
                  <a14:compatExt spid="_x0000_s163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9277</xdr:colOff>
      <xdr:row>23</xdr:row>
      <xdr:rowOff>13234</xdr:rowOff>
    </xdr:from>
    <xdr:to>
      <xdr:col>10</xdr:col>
      <xdr:colOff>0</xdr:colOff>
      <xdr:row>50</xdr:row>
      <xdr:rowOff>17317</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6.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22"/>
  <sheetViews>
    <sheetView showGridLines="0" workbookViewId="0">
      <selection activeCell="B16" sqref="B16"/>
    </sheetView>
  </sheetViews>
  <sheetFormatPr baseColWidth="10" defaultRowHeight="15" x14ac:dyDescent="0.25"/>
  <cols>
    <col min="1" max="1" width="40.140625" customWidth="1"/>
    <col min="2" max="2" width="160" customWidth="1"/>
  </cols>
  <sheetData>
    <row r="1" spans="1:2" ht="15.75" x14ac:dyDescent="0.25">
      <c r="A1" s="137"/>
      <c r="B1" s="1"/>
    </row>
    <row r="2" spans="1:2" x14ac:dyDescent="0.25">
      <c r="A2" s="138"/>
      <c r="B2" s="2" t="s">
        <v>0</v>
      </c>
    </row>
    <row r="3" spans="1:2" x14ac:dyDescent="0.25">
      <c r="A3" s="138"/>
      <c r="B3" s="2" t="s">
        <v>1</v>
      </c>
    </row>
    <row r="4" spans="1:2" x14ac:dyDescent="0.25">
      <c r="A4" s="138"/>
      <c r="B4" s="2" t="s">
        <v>2</v>
      </c>
    </row>
    <row r="5" spans="1:2" x14ac:dyDescent="0.25">
      <c r="A5" s="138"/>
      <c r="B5" s="2" t="s">
        <v>33</v>
      </c>
    </row>
    <row r="6" spans="1:2" ht="15.75" thickBot="1" x14ac:dyDescent="0.3">
      <c r="A6" s="139"/>
      <c r="B6" s="3" t="s">
        <v>3</v>
      </c>
    </row>
    <row r="7" spans="1:2" ht="15.75" thickBot="1" x14ac:dyDescent="0.3"/>
    <row r="8" spans="1:2" ht="29.25" thickBot="1" x14ac:dyDescent="0.3">
      <c r="A8" s="4" t="s">
        <v>4</v>
      </c>
      <c r="B8" s="5" t="s">
        <v>24</v>
      </c>
    </row>
    <row r="9" spans="1:2" ht="15.75" thickBot="1" x14ac:dyDescent="0.3">
      <c r="A9" s="6" t="s">
        <v>6</v>
      </c>
      <c r="B9" s="7" t="s">
        <v>25</v>
      </c>
    </row>
    <row r="10" spans="1:2" ht="15.75" thickBot="1" x14ac:dyDescent="0.3">
      <c r="A10" s="8" t="s">
        <v>7</v>
      </c>
      <c r="B10" s="9" t="s">
        <v>0</v>
      </c>
    </row>
    <row r="11" spans="1:2" ht="15.75" thickBot="1" x14ac:dyDescent="0.3">
      <c r="A11" s="10" t="s">
        <v>8</v>
      </c>
      <c r="B11" s="11">
        <v>2022</v>
      </c>
    </row>
    <row r="12" spans="1:2" ht="15.75" thickBot="1" x14ac:dyDescent="0.3">
      <c r="A12" s="10" t="s">
        <v>9</v>
      </c>
      <c r="B12" s="12" t="s">
        <v>26</v>
      </c>
    </row>
    <row r="13" spans="1:2" ht="15.75" thickBot="1" x14ac:dyDescent="0.3">
      <c r="A13" s="10" t="s">
        <v>10</v>
      </c>
      <c r="B13" s="13" t="s">
        <v>11</v>
      </c>
    </row>
    <row r="14" spans="1:2" ht="15.75" thickBot="1" x14ac:dyDescent="0.3">
      <c r="A14" s="14" t="s">
        <v>12</v>
      </c>
      <c r="B14" s="13" t="s">
        <v>197</v>
      </c>
    </row>
    <row r="15" spans="1:2" x14ac:dyDescent="0.25">
      <c r="A15" s="14" t="s">
        <v>13</v>
      </c>
      <c r="B15" s="15" t="s">
        <v>14</v>
      </c>
    </row>
    <row r="16" spans="1:2" ht="15.75" thickBot="1" x14ac:dyDescent="0.3">
      <c r="A16" s="16"/>
      <c r="B16" s="17" t="s">
        <v>15</v>
      </c>
    </row>
    <row r="17" spans="1:2" ht="15.75" thickBot="1" x14ac:dyDescent="0.3">
      <c r="A17" s="18" t="s">
        <v>16</v>
      </c>
      <c r="B17" s="19" t="s">
        <v>27</v>
      </c>
    </row>
    <row r="18" spans="1:2" ht="15.75" thickBot="1" x14ac:dyDescent="0.3">
      <c r="A18" s="20" t="s">
        <v>17</v>
      </c>
      <c r="B18" s="21" t="s">
        <v>18</v>
      </c>
    </row>
    <row r="19" spans="1:2" ht="15.75" thickBot="1" x14ac:dyDescent="0.3">
      <c r="A19" s="22" t="s">
        <v>19</v>
      </c>
      <c r="B19" s="23" t="s">
        <v>20</v>
      </c>
    </row>
    <row r="20" spans="1:2" ht="29.25" thickBot="1" x14ac:dyDescent="0.3">
      <c r="A20" s="24" t="s">
        <v>21</v>
      </c>
      <c r="B20" s="25" t="s">
        <v>5</v>
      </c>
    </row>
    <row r="21" spans="1:2" ht="15.75" thickBot="1" x14ac:dyDescent="0.3">
      <c r="A21" s="22" t="s">
        <v>22</v>
      </c>
      <c r="B21" s="26" t="s">
        <v>11</v>
      </c>
    </row>
    <row r="22" spans="1:2" ht="15.75" thickBot="1" x14ac:dyDescent="0.3">
      <c r="A22" s="22" t="s">
        <v>23</v>
      </c>
      <c r="B22" s="132">
        <v>44774</v>
      </c>
    </row>
  </sheetData>
  <mergeCells count="1">
    <mergeCell ref="A1:A6"/>
  </mergeCells>
  <hyperlinks>
    <hyperlink ref="B15" location="Dicc_Datos!A1" display="CF_XX_XXXX. Comarca Foresta_Número_Año. Dicc_Datos"/>
    <hyperlink ref="B16" location="CODIGOS_ESPECIES!A1" display="CODIGOS_ESPECIES"/>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1"/>
  <dimension ref="A1:B8536"/>
  <sheetViews>
    <sheetView workbookViewId="0"/>
  </sheetViews>
  <sheetFormatPr baseColWidth="10" defaultRowHeight="15" x14ac:dyDescent="0.25"/>
  <cols>
    <col min="1" max="1" width="53.140625" style="46" bestFit="1" customWidth="1"/>
    <col min="2" max="2" width="51.7109375" customWidth="1"/>
    <col min="3" max="3" width="56.42578125" customWidth="1"/>
  </cols>
  <sheetData>
    <row r="1" spans="1:2" x14ac:dyDescent="0.25">
      <c r="A1" s="39" t="s">
        <v>98</v>
      </c>
      <c r="B1" s="39" t="s">
        <v>195</v>
      </c>
    </row>
    <row r="2" spans="1:2" ht="15.75" x14ac:dyDescent="0.25">
      <c r="A2" s="71" t="s">
        <v>128</v>
      </c>
      <c r="B2" s="72">
        <v>1</v>
      </c>
    </row>
    <row r="3" spans="1:2" ht="15.75" x14ac:dyDescent="0.25">
      <c r="A3" s="71" t="s">
        <v>129</v>
      </c>
      <c r="B3" s="72">
        <v>2</v>
      </c>
    </row>
    <row r="4" spans="1:2" ht="15.75" x14ac:dyDescent="0.25">
      <c r="A4" s="71" t="s">
        <v>130</v>
      </c>
      <c r="B4" s="72">
        <v>3</v>
      </c>
    </row>
    <row r="5" spans="1:2" ht="15.75" x14ac:dyDescent="0.25">
      <c r="A5" s="71" t="s">
        <v>131</v>
      </c>
      <c r="B5" s="72">
        <v>4</v>
      </c>
    </row>
    <row r="6" spans="1:2" ht="15.75" x14ac:dyDescent="0.25">
      <c r="A6" s="71" t="s">
        <v>132</v>
      </c>
      <c r="B6" s="72">
        <v>5</v>
      </c>
    </row>
    <row r="7" spans="1:2" ht="15.75" x14ac:dyDescent="0.25">
      <c r="A7" s="71" t="s">
        <v>133</v>
      </c>
      <c r="B7" s="72">
        <v>6</v>
      </c>
    </row>
    <row r="8" spans="1:2" ht="15.75" x14ac:dyDescent="0.25">
      <c r="A8" s="71" t="s">
        <v>134</v>
      </c>
      <c r="B8" s="72">
        <v>7</v>
      </c>
    </row>
    <row r="9" spans="1:2" ht="15.75" x14ac:dyDescent="0.25">
      <c r="A9" s="71" t="s">
        <v>135</v>
      </c>
      <c r="B9" s="72">
        <v>8</v>
      </c>
    </row>
    <row r="10" spans="1:2" ht="15.75" x14ac:dyDescent="0.25">
      <c r="A10" s="71" t="s">
        <v>136</v>
      </c>
      <c r="B10" s="72">
        <v>9</v>
      </c>
    </row>
    <row r="11" spans="1:2" ht="15.75" x14ac:dyDescent="0.25">
      <c r="A11" s="71" t="s">
        <v>137</v>
      </c>
      <c r="B11" s="72">
        <v>10</v>
      </c>
    </row>
    <row r="12" spans="1:2" ht="15.75" x14ac:dyDescent="0.25">
      <c r="A12" s="71" t="s">
        <v>138</v>
      </c>
      <c r="B12" s="72">
        <v>11</v>
      </c>
    </row>
    <row r="13" spans="1:2" ht="15.75" x14ac:dyDescent="0.25">
      <c r="A13" s="71" t="s">
        <v>139</v>
      </c>
      <c r="B13" s="72">
        <v>12</v>
      </c>
    </row>
    <row r="14" spans="1:2" ht="15.75" x14ac:dyDescent="0.25">
      <c r="A14" s="71" t="s">
        <v>140</v>
      </c>
      <c r="B14" s="72">
        <v>13</v>
      </c>
    </row>
    <row r="15" spans="1:2" ht="15.75" x14ac:dyDescent="0.25">
      <c r="A15" s="71" t="s">
        <v>141</v>
      </c>
      <c r="B15" s="72">
        <v>14</v>
      </c>
    </row>
    <row r="16" spans="1:2" ht="15.75" x14ac:dyDescent="0.25">
      <c r="A16" s="71" t="s">
        <v>142</v>
      </c>
      <c r="B16" s="72">
        <v>15</v>
      </c>
    </row>
    <row r="17" spans="1:2" ht="15.75" x14ac:dyDescent="0.25">
      <c r="A17" s="71" t="s">
        <v>143</v>
      </c>
      <c r="B17" s="72">
        <v>16</v>
      </c>
    </row>
    <row r="18" spans="1:2" ht="15.75" x14ac:dyDescent="0.25">
      <c r="A18" s="71" t="s">
        <v>144</v>
      </c>
      <c r="B18" s="72">
        <v>17</v>
      </c>
    </row>
    <row r="19" spans="1:2" ht="15.75" x14ac:dyDescent="0.25">
      <c r="A19" s="71" t="s">
        <v>145</v>
      </c>
      <c r="B19" s="72">
        <v>18</v>
      </c>
    </row>
    <row r="20" spans="1:2" ht="15.75" x14ac:dyDescent="0.25">
      <c r="A20" s="71" t="s">
        <v>146</v>
      </c>
      <c r="B20" s="72">
        <v>19</v>
      </c>
    </row>
    <row r="21" spans="1:2" ht="15.75" x14ac:dyDescent="0.25">
      <c r="A21" s="71" t="s">
        <v>147</v>
      </c>
      <c r="B21" s="72">
        <v>20</v>
      </c>
    </row>
    <row r="22" spans="1:2" ht="15.75" x14ac:dyDescent="0.25">
      <c r="A22" s="71" t="s">
        <v>148</v>
      </c>
      <c r="B22" s="72">
        <v>21</v>
      </c>
    </row>
    <row r="23" spans="1:2" ht="15.75" x14ac:dyDescent="0.25">
      <c r="A23" s="71" t="s">
        <v>149</v>
      </c>
      <c r="B23" s="72">
        <v>22</v>
      </c>
    </row>
    <row r="24" spans="1:2" ht="15.75" x14ac:dyDescent="0.25">
      <c r="A24" s="71" t="s">
        <v>150</v>
      </c>
      <c r="B24" s="72">
        <v>23</v>
      </c>
    </row>
    <row r="25" spans="1:2" ht="15.75" x14ac:dyDescent="0.25">
      <c r="A25" s="71" t="s">
        <v>151</v>
      </c>
      <c r="B25" s="72">
        <v>24</v>
      </c>
    </row>
    <row r="26" spans="1:2" ht="15.75" x14ac:dyDescent="0.25">
      <c r="A26" s="71" t="s">
        <v>152</v>
      </c>
      <c r="B26" s="72">
        <v>25</v>
      </c>
    </row>
    <row r="27" spans="1:2" ht="15.75" x14ac:dyDescent="0.25">
      <c r="A27" s="71" t="s">
        <v>153</v>
      </c>
      <c r="B27" s="72">
        <v>26</v>
      </c>
    </row>
    <row r="28" spans="1:2" ht="15.75" x14ac:dyDescent="0.25">
      <c r="A28" s="71" t="s">
        <v>154</v>
      </c>
      <c r="B28" s="72">
        <v>27</v>
      </c>
    </row>
    <row r="29" spans="1:2" ht="15.75" x14ac:dyDescent="0.25">
      <c r="A29" s="71" t="s">
        <v>179</v>
      </c>
      <c r="B29" s="72">
        <v>28</v>
      </c>
    </row>
    <row r="30" spans="1:2" ht="15.75" x14ac:dyDescent="0.25">
      <c r="A30" s="71" t="s">
        <v>180</v>
      </c>
      <c r="B30" s="72">
        <v>29</v>
      </c>
    </row>
    <row r="31" spans="1:2" x14ac:dyDescent="0.25">
      <c r="A31"/>
    </row>
    <row r="32" spans="1:2" x14ac:dyDescent="0.25">
      <c r="A32"/>
    </row>
    <row r="33" spans="1:1" x14ac:dyDescent="0.25">
      <c r="A33"/>
    </row>
    <row r="34" spans="1:1" x14ac:dyDescent="0.25">
      <c r="A34"/>
    </row>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row r="3587" spans="1:1" x14ac:dyDescent="0.25">
      <c r="A3587"/>
    </row>
    <row r="3588" spans="1:1" x14ac:dyDescent="0.25">
      <c r="A3588"/>
    </row>
    <row r="3589" spans="1:1" x14ac:dyDescent="0.25">
      <c r="A3589"/>
    </row>
    <row r="3590" spans="1:1" x14ac:dyDescent="0.25">
      <c r="A3590"/>
    </row>
    <row r="3591" spans="1:1" x14ac:dyDescent="0.25">
      <c r="A3591"/>
    </row>
    <row r="3592" spans="1:1" x14ac:dyDescent="0.25">
      <c r="A3592"/>
    </row>
    <row r="3593" spans="1:1" x14ac:dyDescent="0.25">
      <c r="A3593"/>
    </row>
    <row r="3594" spans="1:1" x14ac:dyDescent="0.25">
      <c r="A3594"/>
    </row>
    <row r="3595" spans="1:1" x14ac:dyDescent="0.25">
      <c r="A3595"/>
    </row>
    <row r="3596" spans="1:1" x14ac:dyDescent="0.25">
      <c r="A3596"/>
    </row>
    <row r="3597" spans="1:1" x14ac:dyDescent="0.25">
      <c r="A3597"/>
    </row>
    <row r="3598" spans="1:1" x14ac:dyDescent="0.25">
      <c r="A3598"/>
    </row>
    <row r="3599" spans="1:1" x14ac:dyDescent="0.25">
      <c r="A3599"/>
    </row>
    <row r="3600" spans="1:1" x14ac:dyDescent="0.25">
      <c r="A3600"/>
    </row>
    <row r="3601" spans="1:1" x14ac:dyDescent="0.25">
      <c r="A3601"/>
    </row>
    <row r="3602" spans="1:1" x14ac:dyDescent="0.25">
      <c r="A3602"/>
    </row>
    <row r="3603" spans="1:1" x14ac:dyDescent="0.25">
      <c r="A3603"/>
    </row>
    <row r="3604" spans="1:1" x14ac:dyDescent="0.25">
      <c r="A3604"/>
    </row>
    <row r="3605" spans="1:1" x14ac:dyDescent="0.25">
      <c r="A3605"/>
    </row>
    <row r="3606" spans="1:1" x14ac:dyDescent="0.25">
      <c r="A3606"/>
    </row>
    <row r="3607" spans="1:1" x14ac:dyDescent="0.25">
      <c r="A3607"/>
    </row>
    <row r="3608" spans="1:1" x14ac:dyDescent="0.25">
      <c r="A3608"/>
    </row>
    <row r="3609" spans="1:1" x14ac:dyDescent="0.25">
      <c r="A3609"/>
    </row>
    <row r="3610" spans="1:1" x14ac:dyDescent="0.25">
      <c r="A3610"/>
    </row>
    <row r="3611" spans="1:1" x14ac:dyDescent="0.25">
      <c r="A3611"/>
    </row>
    <row r="3612" spans="1:1" x14ac:dyDescent="0.25">
      <c r="A3612"/>
    </row>
    <row r="3613" spans="1:1" x14ac:dyDescent="0.25">
      <c r="A3613"/>
    </row>
    <row r="3614" spans="1:1" x14ac:dyDescent="0.25">
      <c r="A3614"/>
    </row>
    <row r="3615" spans="1:1" x14ac:dyDescent="0.25">
      <c r="A3615"/>
    </row>
    <row r="3616" spans="1:1" x14ac:dyDescent="0.25">
      <c r="A3616"/>
    </row>
    <row r="3617" spans="1:1" x14ac:dyDescent="0.25">
      <c r="A3617"/>
    </row>
    <row r="3618" spans="1:1" x14ac:dyDescent="0.25">
      <c r="A3618"/>
    </row>
    <row r="3619" spans="1:1" x14ac:dyDescent="0.25">
      <c r="A3619"/>
    </row>
    <row r="3620" spans="1:1" x14ac:dyDescent="0.25">
      <c r="A3620"/>
    </row>
    <row r="3621" spans="1:1" x14ac:dyDescent="0.25">
      <c r="A3621"/>
    </row>
    <row r="3622" spans="1:1" x14ac:dyDescent="0.25">
      <c r="A3622"/>
    </row>
    <row r="3623" spans="1:1" x14ac:dyDescent="0.25">
      <c r="A3623"/>
    </row>
    <row r="3624" spans="1:1" x14ac:dyDescent="0.25">
      <c r="A3624"/>
    </row>
    <row r="3625" spans="1:1" x14ac:dyDescent="0.25">
      <c r="A3625"/>
    </row>
    <row r="3626" spans="1:1" x14ac:dyDescent="0.25">
      <c r="A3626"/>
    </row>
    <row r="3627" spans="1:1" x14ac:dyDescent="0.25">
      <c r="A3627"/>
    </row>
    <row r="3628" spans="1:1" x14ac:dyDescent="0.25">
      <c r="A3628"/>
    </row>
    <row r="3629" spans="1:1" x14ac:dyDescent="0.25">
      <c r="A3629"/>
    </row>
    <row r="3630" spans="1:1" x14ac:dyDescent="0.25">
      <c r="A3630"/>
    </row>
    <row r="3631" spans="1:1" x14ac:dyDescent="0.25">
      <c r="A3631"/>
    </row>
    <row r="3632" spans="1:1" x14ac:dyDescent="0.25">
      <c r="A3632"/>
    </row>
    <row r="3633" spans="1:1" x14ac:dyDescent="0.25">
      <c r="A3633"/>
    </row>
    <row r="3634" spans="1:1" x14ac:dyDescent="0.25">
      <c r="A3634"/>
    </row>
    <row r="3635" spans="1:1" x14ac:dyDescent="0.25">
      <c r="A3635"/>
    </row>
    <row r="3636" spans="1:1" x14ac:dyDescent="0.25">
      <c r="A3636"/>
    </row>
    <row r="3637" spans="1:1" x14ac:dyDescent="0.25">
      <c r="A3637"/>
    </row>
    <row r="3638" spans="1:1" x14ac:dyDescent="0.25">
      <c r="A3638"/>
    </row>
    <row r="3639" spans="1:1" x14ac:dyDescent="0.25">
      <c r="A3639"/>
    </row>
    <row r="3640" spans="1:1" x14ac:dyDescent="0.25">
      <c r="A3640"/>
    </row>
    <row r="3641" spans="1:1" x14ac:dyDescent="0.25">
      <c r="A3641"/>
    </row>
    <row r="3642" spans="1:1" x14ac:dyDescent="0.25">
      <c r="A3642"/>
    </row>
    <row r="3643" spans="1:1" x14ac:dyDescent="0.25">
      <c r="A3643"/>
    </row>
    <row r="3644" spans="1:1" x14ac:dyDescent="0.25">
      <c r="A3644"/>
    </row>
    <row r="3645" spans="1:1" x14ac:dyDescent="0.25">
      <c r="A3645"/>
    </row>
    <row r="3646" spans="1:1" x14ac:dyDescent="0.25">
      <c r="A3646"/>
    </row>
    <row r="3647" spans="1:1" x14ac:dyDescent="0.25">
      <c r="A3647"/>
    </row>
    <row r="3648" spans="1:1" x14ac:dyDescent="0.25">
      <c r="A3648"/>
    </row>
    <row r="3649" spans="1:1" x14ac:dyDescent="0.25">
      <c r="A3649"/>
    </row>
    <row r="3650" spans="1:1" x14ac:dyDescent="0.25">
      <c r="A3650"/>
    </row>
    <row r="3651" spans="1:1" x14ac:dyDescent="0.25">
      <c r="A3651"/>
    </row>
    <row r="3652" spans="1:1" x14ac:dyDescent="0.25">
      <c r="A3652"/>
    </row>
    <row r="3653" spans="1:1" x14ac:dyDescent="0.25">
      <c r="A3653"/>
    </row>
    <row r="3654" spans="1:1" x14ac:dyDescent="0.25">
      <c r="A3654"/>
    </row>
    <row r="3655" spans="1:1" x14ac:dyDescent="0.25">
      <c r="A3655"/>
    </row>
    <row r="3656" spans="1:1" x14ac:dyDescent="0.25">
      <c r="A3656"/>
    </row>
    <row r="3657" spans="1:1" x14ac:dyDescent="0.25">
      <c r="A3657"/>
    </row>
    <row r="3658" spans="1:1" x14ac:dyDescent="0.25">
      <c r="A3658"/>
    </row>
    <row r="3659" spans="1:1" x14ac:dyDescent="0.25">
      <c r="A3659"/>
    </row>
    <row r="3660" spans="1:1" x14ac:dyDescent="0.25">
      <c r="A3660"/>
    </row>
    <row r="3661" spans="1:1" x14ac:dyDescent="0.25">
      <c r="A3661"/>
    </row>
    <row r="3662" spans="1:1" x14ac:dyDescent="0.25">
      <c r="A3662"/>
    </row>
    <row r="3663" spans="1:1" x14ac:dyDescent="0.25">
      <c r="A3663"/>
    </row>
    <row r="3664" spans="1:1" x14ac:dyDescent="0.25">
      <c r="A3664"/>
    </row>
    <row r="3665" spans="1:1" x14ac:dyDescent="0.25">
      <c r="A3665"/>
    </row>
    <row r="3666" spans="1:1" x14ac:dyDescent="0.25">
      <c r="A3666"/>
    </row>
    <row r="3667" spans="1:1" x14ac:dyDescent="0.25">
      <c r="A3667"/>
    </row>
    <row r="3668" spans="1:1" x14ac:dyDescent="0.25">
      <c r="A3668"/>
    </row>
    <row r="3669" spans="1:1" x14ac:dyDescent="0.25">
      <c r="A3669"/>
    </row>
    <row r="3670" spans="1:1" x14ac:dyDescent="0.25">
      <c r="A3670"/>
    </row>
    <row r="3671" spans="1:1" x14ac:dyDescent="0.25">
      <c r="A3671"/>
    </row>
    <row r="3672" spans="1:1" x14ac:dyDescent="0.25">
      <c r="A3672"/>
    </row>
    <row r="3673" spans="1:1" x14ac:dyDescent="0.25">
      <c r="A3673"/>
    </row>
    <row r="3674" spans="1:1" x14ac:dyDescent="0.25">
      <c r="A3674"/>
    </row>
    <row r="3675" spans="1:1" x14ac:dyDescent="0.25">
      <c r="A3675"/>
    </row>
    <row r="3676" spans="1:1" x14ac:dyDescent="0.25">
      <c r="A3676"/>
    </row>
    <row r="3677" spans="1:1" x14ac:dyDescent="0.25">
      <c r="A3677"/>
    </row>
    <row r="3678" spans="1:1" x14ac:dyDescent="0.25">
      <c r="A3678"/>
    </row>
    <row r="3679" spans="1:1" x14ac:dyDescent="0.25">
      <c r="A3679"/>
    </row>
    <row r="3680" spans="1:1" x14ac:dyDescent="0.25">
      <c r="A3680"/>
    </row>
    <row r="3681" spans="1:1" x14ac:dyDescent="0.25">
      <c r="A3681"/>
    </row>
    <row r="3682" spans="1:1" x14ac:dyDescent="0.25">
      <c r="A3682"/>
    </row>
    <row r="3683" spans="1:1" x14ac:dyDescent="0.25">
      <c r="A3683"/>
    </row>
    <row r="3684" spans="1:1" x14ac:dyDescent="0.25">
      <c r="A3684"/>
    </row>
    <row r="3685" spans="1:1" x14ac:dyDescent="0.25">
      <c r="A3685"/>
    </row>
    <row r="3686" spans="1:1" x14ac:dyDescent="0.25">
      <c r="A3686"/>
    </row>
    <row r="3687" spans="1:1" x14ac:dyDescent="0.25">
      <c r="A3687"/>
    </row>
    <row r="3688" spans="1:1" x14ac:dyDescent="0.25">
      <c r="A3688"/>
    </row>
    <row r="3689" spans="1:1" x14ac:dyDescent="0.25">
      <c r="A3689"/>
    </row>
    <row r="3690" spans="1:1" x14ac:dyDescent="0.25">
      <c r="A3690"/>
    </row>
    <row r="3691" spans="1:1" x14ac:dyDescent="0.25">
      <c r="A3691"/>
    </row>
    <row r="3692" spans="1:1" x14ac:dyDescent="0.25">
      <c r="A3692"/>
    </row>
    <row r="3693" spans="1:1" x14ac:dyDescent="0.25">
      <c r="A3693"/>
    </row>
    <row r="3694" spans="1:1" x14ac:dyDescent="0.25">
      <c r="A3694"/>
    </row>
    <row r="3695" spans="1:1" x14ac:dyDescent="0.25">
      <c r="A3695"/>
    </row>
    <row r="3696" spans="1:1" x14ac:dyDescent="0.25">
      <c r="A3696"/>
    </row>
    <row r="3697" spans="1:1" x14ac:dyDescent="0.25">
      <c r="A3697"/>
    </row>
    <row r="3698" spans="1:1" x14ac:dyDescent="0.25">
      <c r="A3698"/>
    </row>
    <row r="3699" spans="1:1" x14ac:dyDescent="0.25">
      <c r="A3699"/>
    </row>
    <row r="3700" spans="1:1" x14ac:dyDescent="0.25">
      <c r="A3700"/>
    </row>
    <row r="3701" spans="1:1" x14ac:dyDescent="0.25">
      <c r="A3701"/>
    </row>
    <row r="3702" spans="1:1" x14ac:dyDescent="0.25">
      <c r="A3702"/>
    </row>
    <row r="3703" spans="1:1" x14ac:dyDescent="0.25">
      <c r="A3703"/>
    </row>
    <row r="3704" spans="1:1" x14ac:dyDescent="0.25">
      <c r="A3704"/>
    </row>
    <row r="3705" spans="1:1" x14ac:dyDescent="0.25">
      <c r="A3705"/>
    </row>
    <row r="3706" spans="1:1" x14ac:dyDescent="0.25">
      <c r="A3706"/>
    </row>
    <row r="3707" spans="1:1" x14ac:dyDescent="0.25">
      <c r="A3707"/>
    </row>
    <row r="3708" spans="1:1" x14ac:dyDescent="0.25">
      <c r="A3708"/>
    </row>
    <row r="3709" spans="1:1" x14ac:dyDescent="0.25">
      <c r="A3709"/>
    </row>
    <row r="3710" spans="1:1" x14ac:dyDescent="0.25">
      <c r="A3710"/>
    </row>
    <row r="3711" spans="1:1" x14ac:dyDescent="0.25">
      <c r="A3711"/>
    </row>
    <row r="3712" spans="1:1" x14ac:dyDescent="0.25">
      <c r="A3712"/>
    </row>
    <row r="3713" spans="1:1" x14ac:dyDescent="0.25">
      <c r="A3713"/>
    </row>
    <row r="3714" spans="1:1" x14ac:dyDescent="0.25">
      <c r="A3714"/>
    </row>
    <row r="3715" spans="1:1" x14ac:dyDescent="0.25">
      <c r="A3715"/>
    </row>
    <row r="3716" spans="1:1" x14ac:dyDescent="0.25">
      <c r="A3716"/>
    </row>
    <row r="3717" spans="1:1" x14ac:dyDescent="0.25">
      <c r="A3717"/>
    </row>
    <row r="3718" spans="1:1" x14ac:dyDescent="0.25">
      <c r="A3718"/>
    </row>
    <row r="3719" spans="1:1" x14ac:dyDescent="0.25">
      <c r="A3719"/>
    </row>
    <row r="3720" spans="1:1" x14ac:dyDescent="0.25">
      <c r="A3720"/>
    </row>
    <row r="3721" spans="1:1" x14ac:dyDescent="0.25">
      <c r="A3721"/>
    </row>
    <row r="3722" spans="1:1" x14ac:dyDescent="0.25">
      <c r="A3722"/>
    </row>
    <row r="3723" spans="1:1" x14ac:dyDescent="0.25">
      <c r="A3723"/>
    </row>
    <row r="3724" spans="1:1" x14ac:dyDescent="0.25">
      <c r="A3724"/>
    </row>
    <row r="3725" spans="1:1" x14ac:dyDescent="0.25">
      <c r="A3725"/>
    </row>
    <row r="3726" spans="1:1" x14ac:dyDescent="0.25">
      <c r="A3726"/>
    </row>
    <row r="3727" spans="1:1" x14ac:dyDescent="0.25">
      <c r="A3727"/>
    </row>
    <row r="3728" spans="1:1" x14ac:dyDescent="0.25">
      <c r="A3728"/>
    </row>
    <row r="3729" spans="1:1" x14ac:dyDescent="0.25">
      <c r="A3729"/>
    </row>
    <row r="3730" spans="1:1" x14ac:dyDescent="0.25">
      <c r="A3730"/>
    </row>
    <row r="3731" spans="1:1" x14ac:dyDescent="0.25">
      <c r="A3731"/>
    </row>
    <row r="3732" spans="1:1" x14ac:dyDescent="0.25">
      <c r="A3732"/>
    </row>
    <row r="3733" spans="1:1" x14ac:dyDescent="0.25">
      <c r="A3733"/>
    </row>
    <row r="3734" spans="1:1" x14ac:dyDescent="0.25">
      <c r="A3734"/>
    </row>
    <row r="3735" spans="1:1" x14ac:dyDescent="0.25">
      <c r="A3735"/>
    </row>
    <row r="3736" spans="1:1" x14ac:dyDescent="0.25">
      <c r="A3736"/>
    </row>
    <row r="3737" spans="1:1" x14ac:dyDescent="0.25">
      <c r="A3737"/>
    </row>
    <row r="3738" spans="1:1" x14ac:dyDescent="0.25">
      <c r="A3738"/>
    </row>
    <row r="3739" spans="1:1" x14ac:dyDescent="0.25">
      <c r="A3739"/>
    </row>
    <row r="3740" spans="1:1" x14ac:dyDescent="0.25">
      <c r="A3740"/>
    </row>
    <row r="3741" spans="1:1" x14ac:dyDescent="0.25">
      <c r="A3741"/>
    </row>
    <row r="3742" spans="1:1" x14ac:dyDescent="0.25">
      <c r="A3742"/>
    </row>
    <row r="3743" spans="1:1" x14ac:dyDescent="0.25">
      <c r="A3743"/>
    </row>
    <row r="3744" spans="1:1" x14ac:dyDescent="0.25">
      <c r="A3744"/>
    </row>
    <row r="3745" spans="1:1" x14ac:dyDescent="0.25">
      <c r="A3745"/>
    </row>
    <row r="3746" spans="1:1" x14ac:dyDescent="0.25">
      <c r="A3746"/>
    </row>
    <row r="3747" spans="1:1" x14ac:dyDescent="0.25">
      <c r="A3747"/>
    </row>
    <row r="3748" spans="1:1" x14ac:dyDescent="0.25">
      <c r="A3748"/>
    </row>
    <row r="3749" spans="1:1" x14ac:dyDescent="0.25">
      <c r="A3749"/>
    </row>
    <row r="3750" spans="1:1" x14ac:dyDescent="0.25">
      <c r="A3750"/>
    </row>
    <row r="3751" spans="1:1" x14ac:dyDescent="0.25">
      <c r="A3751"/>
    </row>
    <row r="3752" spans="1:1" x14ac:dyDescent="0.25">
      <c r="A3752"/>
    </row>
    <row r="3753" spans="1:1" x14ac:dyDescent="0.25">
      <c r="A3753"/>
    </row>
    <row r="3754" spans="1:1" x14ac:dyDescent="0.25">
      <c r="A3754"/>
    </row>
    <row r="3755" spans="1:1" x14ac:dyDescent="0.25">
      <c r="A3755"/>
    </row>
    <row r="3756" spans="1:1" x14ac:dyDescent="0.25">
      <c r="A3756"/>
    </row>
    <row r="3757" spans="1:1" x14ac:dyDescent="0.25">
      <c r="A3757"/>
    </row>
    <row r="3758" spans="1:1" x14ac:dyDescent="0.25">
      <c r="A3758"/>
    </row>
    <row r="3759" spans="1:1" x14ac:dyDescent="0.25">
      <c r="A3759"/>
    </row>
    <row r="3760" spans="1:1" x14ac:dyDescent="0.25">
      <c r="A3760"/>
    </row>
    <row r="3761" spans="1:1" x14ac:dyDescent="0.25">
      <c r="A3761"/>
    </row>
    <row r="3762" spans="1:1" x14ac:dyDescent="0.25">
      <c r="A3762"/>
    </row>
    <row r="3763" spans="1:1" x14ac:dyDescent="0.25">
      <c r="A3763"/>
    </row>
    <row r="3764" spans="1:1" x14ac:dyDescent="0.25">
      <c r="A3764"/>
    </row>
    <row r="3765" spans="1:1" x14ac:dyDescent="0.25">
      <c r="A3765"/>
    </row>
    <row r="3766" spans="1:1" x14ac:dyDescent="0.25">
      <c r="A3766"/>
    </row>
    <row r="3767" spans="1:1" x14ac:dyDescent="0.25">
      <c r="A3767"/>
    </row>
    <row r="3768" spans="1:1" x14ac:dyDescent="0.25">
      <c r="A3768"/>
    </row>
    <row r="3769" spans="1:1" x14ac:dyDescent="0.25">
      <c r="A3769"/>
    </row>
    <row r="3770" spans="1:1" x14ac:dyDescent="0.25">
      <c r="A3770"/>
    </row>
    <row r="3771" spans="1:1" x14ac:dyDescent="0.25">
      <c r="A3771"/>
    </row>
    <row r="3772" spans="1:1" x14ac:dyDescent="0.25">
      <c r="A3772"/>
    </row>
    <row r="3773" spans="1:1" x14ac:dyDescent="0.25">
      <c r="A3773"/>
    </row>
    <row r="3774" spans="1:1" x14ac:dyDescent="0.25">
      <c r="A3774"/>
    </row>
    <row r="3775" spans="1:1" x14ac:dyDescent="0.25">
      <c r="A3775"/>
    </row>
    <row r="3776" spans="1:1" x14ac:dyDescent="0.25">
      <c r="A3776"/>
    </row>
    <row r="3777" spans="1:1" x14ac:dyDescent="0.25">
      <c r="A3777"/>
    </row>
    <row r="3778" spans="1:1" x14ac:dyDescent="0.25">
      <c r="A3778"/>
    </row>
    <row r="3779" spans="1:1" x14ac:dyDescent="0.25">
      <c r="A3779"/>
    </row>
    <row r="3780" spans="1:1" x14ac:dyDescent="0.25">
      <c r="A3780"/>
    </row>
    <row r="3781" spans="1:1" x14ac:dyDescent="0.25">
      <c r="A3781"/>
    </row>
    <row r="3782" spans="1:1" x14ac:dyDescent="0.25">
      <c r="A3782"/>
    </row>
    <row r="3783" spans="1:1" x14ac:dyDescent="0.25">
      <c r="A3783"/>
    </row>
    <row r="3784" spans="1:1" x14ac:dyDescent="0.25">
      <c r="A3784"/>
    </row>
    <row r="3785" spans="1:1" x14ac:dyDescent="0.25">
      <c r="A3785"/>
    </row>
    <row r="3786" spans="1:1" x14ac:dyDescent="0.25">
      <c r="A3786"/>
    </row>
    <row r="3787" spans="1:1" x14ac:dyDescent="0.25">
      <c r="A3787"/>
    </row>
    <row r="3788" spans="1:1" x14ac:dyDescent="0.25">
      <c r="A3788"/>
    </row>
    <row r="3789" spans="1:1" x14ac:dyDescent="0.25">
      <c r="A3789"/>
    </row>
    <row r="3790" spans="1:1" x14ac:dyDescent="0.25">
      <c r="A3790"/>
    </row>
    <row r="3791" spans="1:1" x14ac:dyDescent="0.25">
      <c r="A3791"/>
    </row>
    <row r="3792" spans="1:1" x14ac:dyDescent="0.25">
      <c r="A3792"/>
    </row>
    <row r="3793" spans="1:1" x14ac:dyDescent="0.25">
      <c r="A3793"/>
    </row>
    <row r="3794" spans="1:1" x14ac:dyDescent="0.25">
      <c r="A3794"/>
    </row>
    <row r="3795" spans="1:1" x14ac:dyDescent="0.25">
      <c r="A3795"/>
    </row>
    <row r="3796" spans="1:1" x14ac:dyDescent="0.25">
      <c r="A3796"/>
    </row>
    <row r="3797" spans="1:1" x14ac:dyDescent="0.25">
      <c r="A3797"/>
    </row>
    <row r="3798" spans="1:1" x14ac:dyDescent="0.25">
      <c r="A3798"/>
    </row>
    <row r="3799" spans="1:1" x14ac:dyDescent="0.25">
      <c r="A3799"/>
    </row>
    <row r="3800" spans="1:1" x14ac:dyDescent="0.25">
      <c r="A3800"/>
    </row>
    <row r="3801" spans="1:1" x14ac:dyDescent="0.25">
      <c r="A3801"/>
    </row>
    <row r="3802" spans="1:1" x14ac:dyDescent="0.25">
      <c r="A3802"/>
    </row>
    <row r="3803" spans="1:1" x14ac:dyDescent="0.25">
      <c r="A3803"/>
    </row>
    <row r="3804" spans="1:1" x14ac:dyDescent="0.25">
      <c r="A3804"/>
    </row>
    <row r="3805" spans="1:1" x14ac:dyDescent="0.25">
      <c r="A3805"/>
    </row>
    <row r="3806" spans="1:1" x14ac:dyDescent="0.25">
      <c r="A3806"/>
    </row>
    <row r="3807" spans="1:1" x14ac:dyDescent="0.25">
      <c r="A3807"/>
    </row>
    <row r="3808" spans="1:1" x14ac:dyDescent="0.25">
      <c r="A3808"/>
    </row>
    <row r="3809" spans="1:1" x14ac:dyDescent="0.25">
      <c r="A3809"/>
    </row>
    <row r="3810" spans="1:1" x14ac:dyDescent="0.25">
      <c r="A3810"/>
    </row>
    <row r="3811" spans="1:1" x14ac:dyDescent="0.25">
      <c r="A3811"/>
    </row>
    <row r="3812" spans="1:1" x14ac:dyDescent="0.25">
      <c r="A3812"/>
    </row>
    <row r="3813" spans="1:1" x14ac:dyDescent="0.25">
      <c r="A3813"/>
    </row>
    <row r="3814" spans="1:1" x14ac:dyDescent="0.25">
      <c r="A3814"/>
    </row>
    <row r="3815" spans="1:1" x14ac:dyDescent="0.25">
      <c r="A3815"/>
    </row>
    <row r="3816" spans="1:1" x14ac:dyDescent="0.25">
      <c r="A3816"/>
    </row>
    <row r="3817" spans="1:1" x14ac:dyDescent="0.25">
      <c r="A3817"/>
    </row>
    <row r="3818" spans="1:1" x14ac:dyDescent="0.25">
      <c r="A3818"/>
    </row>
    <row r="3819" spans="1:1" x14ac:dyDescent="0.25">
      <c r="A3819"/>
    </row>
    <row r="3820" spans="1:1" x14ac:dyDescent="0.25">
      <c r="A3820"/>
    </row>
    <row r="3821" spans="1:1" x14ac:dyDescent="0.25">
      <c r="A3821"/>
    </row>
    <row r="3822" spans="1:1" x14ac:dyDescent="0.25">
      <c r="A3822"/>
    </row>
    <row r="3823" spans="1:1" x14ac:dyDescent="0.25">
      <c r="A3823"/>
    </row>
    <row r="3824" spans="1:1" x14ac:dyDescent="0.25">
      <c r="A3824"/>
    </row>
    <row r="3825" spans="1:1" x14ac:dyDescent="0.25">
      <c r="A3825"/>
    </row>
    <row r="3826" spans="1:1" x14ac:dyDescent="0.25">
      <c r="A3826"/>
    </row>
    <row r="3827" spans="1:1" x14ac:dyDescent="0.25">
      <c r="A3827"/>
    </row>
    <row r="3828" spans="1:1" x14ac:dyDescent="0.25">
      <c r="A3828"/>
    </row>
    <row r="3829" spans="1:1" x14ac:dyDescent="0.25">
      <c r="A3829"/>
    </row>
    <row r="3830" spans="1:1" x14ac:dyDescent="0.25">
      <c r="A3830"/>
    </row>
    <row r="3831" spans="1:1" x14ac:dyDescent="0.25">
      <c r="A3831"/>
    </row>
    <row r="3832" spans="1:1" x14ac:dyDescent="0.25">
      <c r="A3832"/>
    </row>
    <row r="3833" spans="1:1" x14ac:dyDescent="0.25">
      <c r="A3833"/>
    </row>
    <row r="3834" spans="1:1" x14ac:dyDescent="0.25">
      <c r="A3834"/>
    </row>
    <row r="3835" spans="1:1" x14ac:dyDescent="0.25">
      <c r="A3835"/>
    </row>
    <row r="3836" spans="1:1" x14ac:dyDescent="0.25">
      <c r="A3836"/>
    </row>
    <row r="3837" spans="1:1" x14ac:dyDescent="0.25">
      <c r="A3837"/>
    </row>
    <row r="3838" spans="1:1" x14ac:dyDescent="0.25">
      <c r="A3838"/>
    </row>
    <row r="3839" spans="1:1" x14ac:dyDescent="0.25">
      <c r="A3839"/>
    </row>
    <row r="3840" spans="1:1" x14ac:dyDescent="0.25">
      <c r="A3840"/>
    </row>
    <row r="3841" spans="1:1" x14ac:dyDescent="0.25">
      <c r="A3841"/>
    </row>
    <row r="3842" spans="1:1" x14ac:dyDescent="0.25">
      <c r="A3842"/>
    </row>
    <row r="3843" spans="1:1" x14ac:dyDescent="0.25">
      <c r="A3843"/>
    </row>
    <row r="3844" spans="1:1" x14ac:dyDescent="0.25">
      <c r="A3844"/>
    </row>
    <row r="3845" spans="1:1" x14ac:dyDescent="0.25">
      <c r="A3845"/>
    </row>
    <row r="3846" spans="1:1" x14ac:dyDescent="0.25">
      <c r="A3846"/>
    </row>
    <row r="3847" spans="1:1" x14ac:dyDescent="0.25">
      <c r="A3847"/>
    </row>
    <row r="3848" spans="1:1" x14ac:dyDescent="0.25">
      <c r="A3848"/>
    </row>
    <row r="3849" spans="1:1" x14ac:dyDescent="0.25">
      <c r="A3849"/>
    </row>
    <row r="3850" spans="1:1" x14ac:dyDescent="0.25">
      <c r="A3850"/>
    </row>
    <row r="3851" spans="1:1" x14ac:dyDescent="0.25">
      <c r="A3851"/>
    </row>
    <row r="3852" spans="1:1" x14ac:dyDescent="0.25">
      <c r="A3852"/>
    </row>
    <row r="3853" spans="1:1" x14ac:dyDescent="0.25">
      <c r="A3853"/>
    </row>
    <row r="3854" spans="1:1" x14ac:dyDescent="0.25">
      <c r="A3854"/>
    </row>
    <row r="3855" spans="1:1" x14ac:dyDescent="0.25">
      <c r="A3855"/>
    </row>
    <row r="3856" spans="1:1" x14ac:dyDescent="0.25">
      <c r="A3856"/>
    </row>
    <row r="3857" spans="1:1" x14ac:dyDescent="0.25">
      <c r="A3857"/>
    </row>
    <row r="3858" spans="1:1" x14ac:dyDescent="0.25">
      <c r="A3858"/>
    </row>
    <row r="3859" spans="1:1" x14ac:dyDescent="0.25">
      <c r="A3859"/>
    </row>
    <row r="3860" spans="1:1" x14ac:dyDescent="0.25">
      <c r="A3860"/>
    </row>
    <row r="3861" spans="1:1" x14ac:dyDescent="0.25">
      <c r="A3861"/>
    </row>
    <row r="3862" spans="1:1" x14ac:dyDescent="0.25">
      <c r="A3862"/>
    </row>
    <row r="3863" spans="1:1" x14ac:dyDescent="0.25">
      <c r="A3863"/>
    </row>
    <row r="3864" spans="1:1" x14ac:dyDescent="0.25">
      <c r="A3864"/>
    </row>
    <row r="3865" spans="1:1" x14ac:dyDescent="0.25">
      <c r="A3865"/>
    </row>
    <row r="3866" spans="1:1" x14ac:dyDescent="0.25">
      <c r="A3866"/>
    </row>
    <row r="3867" spans="1:1" x14ac:dyDescent="0.25">
      <c r="A3867"/>
    </row>
    <row r="3868" spans="1:1" x14ac:dyDescent="0.25">
      <c r="A3868"/>
    </row>
    <row r="3869" spans="1:1" x14ac:dyDescent="0.25">
      <c r="A3869"/>
    </row>
    <row r="3870" spans="1:1" x14ac:dyDescent="0.25">
      <c r="A3870"/>
    </row>
    <row r="3871" spans="1:1" x14ac:dyDescent="0.25">
      <c r="A3871"/>
    </row>
    <row r="3872" spans="1:1" x14ac:dyDescent="0.25">
      <c r="A3872"/>
    </row>
    <row r="3873" spans="1:1" x14ac:dyDescent="0.25">
      <c r="A3873"/>
    </row>
    <row r="3874" spans="1:1" x14ac:dyDescent="0.25">
      <c r="A3874"/>
    </row>
    <row r="3875" spans="1:1" x14ac:dyDescent="0.25">
      <c r="A3875"/>
    </row>
    <row r="3876" spans="1:1" x14ac:dyDescent="0.25">
      <c r="A3876"/>
    </row>
    <row r="3877" spans="1:1" x14ac:dyDescent="0.25">
      <c r="A3877"/>
    </row>
    <row r="3878" spans="1:1" x14ac:dyDescent="0.25">
      <c r="A3878"/>
    </row>
    <row r="3879" spans="1:1" x14ac:dyDescent="0.25">
      <c r="A3879"/>
    </row>
    <row r="3880" spans="1:1" x14ac:dyDescent="0.25">
      <c r="A3880"/>
    </row>
    <row r="3881" spans="1:1" x14ac:dyDescent="0.25">
      <c r="A3881"/>
    </row>
    <row r="3882" spans="1:1" x14ac:dyDescent="0.25">
      <c r="A3882"/>
    </row>
    <row r="3883" spans="1:1" x14ac:dyDescent="0.25">
      <c r="A3883"/>
    </row>
    <row r="3884" spans="1:1" x14ac:dyDescent="0.25">
      <c r="A3884"/>
    </row>
    <row r="3885" spans="1:1" x14ac:dyDescent="0.25">
      <c r="A3885"/>
    </row>
    <row r="3886" spans="1:1" x14ac:dyDescent="0.25">
      <c r="A3886"/>
    </row>
    <row r="3887" spans="1:1" x14ac:dyDescent="0.25">
      <c r="A3887"/>
    </row>
    <row r="3888" spans="1:1" x14ac:dyDescent="0.25">
      <c r="A3888"/>
    </row>
    <row r="3889" spans="1:1" x14ac:dyDescent="0.25">
      <c r="A3889"/>
    </row>
    <row r="3890" spans="1:1" x14ac:dyDescent="0.25">
      <c r="A3890"/>
    </row>
    <row r="3891" spans="1:1" x14ac:dyDescent="0.25">
      <c r="A3891"/>
    </row>
    <row r="3892" spans="1:1" x14ac:dyDescent="0.25">
      <c r="A3892"/>
    </row>
    <row r="3893" spans="1:1" x14ac:dyDescent="0.25">
      <c r="A3893"/>
    </row>
    <row r="3894" spans="1:1" x14ac:dyDescent="0.25">
      <c r="A3894"/>
    </row>
    <row r="3895" spans="1:1" x14ac:dyDescent="0.25">
      <c r="A3895"/>
    </row>
    <row r="3896" spans="1:1" x14ac:dyDescent="0.25">
      <c r="A3896"/>
    </row>
    <row r="3897" spans="1:1" x14ac:dyDescent="0.25">
      <c r="A3897"/>
    </row>
    <row r="3898" spans="1:1" x14ac:dyDescent="0.25">
      <c r="A3898"/>
    </row>
    <row r="3899" spans="1:1" x14ac:dyDescent="0.25">
      <c r="A3899"/>
    </row>
    <row r="3900" spans="1:1" x14ac:dyDescent="0.25">
      <c r="A3900"/>
    </row>
    <row r="3901" spans="1:1" x14ac:dyDescent="0.25">
      <c r="A3901"/>
    </row>
    <row r="3902" spans="1:1" x14ac:dyDescent="0.25">
      <c r="A3902"/>
    </row>
    <row r="3903" spans="1:1" x14ac:dyDescent="0.25">
      <c r="A3903"/>
    </row>
    <row r="3904" spans="1:1" x14ac:dyDescent="0.25">
      <c r="A3904"/>
    </row>
    <row r="3905" spans="1:1" x14ac:dyDescent="0.25">
      <c r="A3905"/>
    </row>
    <row r="3906" spans="1:1" x14ac:dyDescent="0.25">
      <c r="A3906"/>
    </row>
    <row r="3907" spans="1:1" x14ac:dyDescent="0.25">
      <c r="A3907"/>
    </row>
    <row r="3908" spans="1:1" x14ac:dyDescent="0.25">
      <c r="A3908"/>
    </row>
    <row r="3909" spans="1:1" x14ac:dyDescent="0.25">
      <c r="A3909"/>
    </row>
    <row r="3910" spans="1:1" x14ac:dyDescent="0.25">
      <c r="A3910"/>
    </row>
    <row r="3911" spans="1:1" x14ac:dyDescent="0.25">
      <c r="A3911"/>
    </row>
    <row r="3912" spans="1:1" x14ac:dyDescent="0.25">
      <c r="A3912"/>
    </row>
    <row r="3913" spans="1:1" x14ac:dyDescent="0.25">
      <c r="A3913"/>
    </row>
    <row r="3914" spans="1:1" x14ac:dyDescent="0.25">
      <c r="A3914"/>
    </row>
    <row r="3915" spans="1:1" x14ac:dyDescent="0.25">
      <c r="A3915"/>
    </row>
    <row r="3916" spans="1:1" x14ac:dyDescent="0.25">
      <c r="A3916"/>
    </row>
    <row r="3917" spans="1:1" x14ac:dyDescent="0.25">
      <c r="A3917"/>
    </row>
    <row r="3918" spans="1:1" x14ac:dyDescent="0.25">
      <c r="A3918"/>
    </row>
    <row r="3919" spans="1:1" x14ac:dyDescent="0.25">
      <c r="A3919"/>
    </row>
    <row r="3920" spans="1:1" x14ac:dyDescent="0.25">
      <c r="A3920"/>
    </row>
    <row r="3921" spans="1:1" x14ac:dyDescent="0.25">
      <c r="A3921"/>
    </row>
    <row r="3922" spans="1:1" x14ac:dyDescent="0.25">
      <c r="A3922"/>
    </row>
    <row r="3923" spans="1:1" x14ac:dyDescent="0.25">
      <c r="A3923"/>
    </row>
    <row r="3924" spans="1:1" x14ac:dyDescent="0.25">
      <c r="A3924"/>
    </row>
    <row r="3925" spans="1:1" x14ac:dyDescent="0.25">
      <c r="A3925"/>
    </row>
    <row r="3926" spans="1:1" x14ac:dyDescent="0.25">
      <c r="A3926"/>
    </row>
    <row r="3927" spans="1:1" x14ac:dyDescent="0.25">
      <c r="A3927"/>
    </row>
    <row r="3928" spans="1:1" x14ac:dyDescent="0.25">
      <c r="A3928"/>
    </row>
    <row r="3929" spans="1:1" x14ac:dyDescent="0.25">
      <c r="A3929"/>
    </row>
    <row r="3930" spans="1:1" x14ac:dyDescent="0.25">
      <c r="A3930"/>
    </row>
    <row r="3931" spans="1:1" x14ac:dyDescent="0.25">
      <c r="A3931"/>
    </row>
    <row r="3932" spans="1:1" x14ac:dyDescent="0.25">
      <c r="A3932"/>
    </row>
    <row r="3933" spans="1:1" x14ac:dyDescent="0.25">
      <c r="A3933"/>
    </row>
    <row r="3934" spans="1:1" x14ac:dyDescent="0.25">
      <c r="A3934"/>
    </row>
    <row r="3935" spans="1:1" x14ac:dyDescent="0.25">
      <c r="A3935"/>
    </row>
    <row r="3936" spans="1:1" x14ac:dyDescent="0.25">
      <c r="A3936"/>
    </row>
    <row r="3937" spans="1:1" x14ac:dyDescent="0.25">
      <c r="A3937"/>
    </row>
    <row r="3938" spans="1:1" x14ac:dyDescent="0.25">
      <c r="A3938"/>
    </row>
    <row r="3939" spans="1:1" x14ac:dyDescent="0.25">
      <c r="A3939"/>
    </row>
    <row r="3940" spans="1:1" x14ac:dyDescent="0.25">
      <c r="A3940"/>
    </row>
    <row r="3941" spans="1:1" x14ac:dyDescent="0.25">
      <c r="A3941"/>
    </row>
    <row r="3942" spans="1:1" x14ac:dyDescent="0.25">
      <c r="A3942"/>
    </row>
    <row r="3943" spans="1:1" x14ac:dyDescent="0.25">
      <c r="A3943"/>
    </row>
    <row r="3944" spans="1:1" x14ac:dyDescent="0.25">
      <c r="A3944"/>
    </row>
    <row r="3945" spans="1:1" x14ac:dyDescent="0.25">
      <c r="A3945"/>
    </row>
    <row r="3946" spans="1:1" x14ac:dyDescent="0.25">
      <c r="A3946"/>
    </row>
    <row r="3947" spans="1:1" x14ac:dyDescent="0.25">
      <c r="A3947"/>
    </row>
    <row r="3948" spans="1:1" x14ac:dyDescent="0.25">
      <c r="A3948"/>
    </row>
    <row r="3949" spans="1:1" x14ac:dyDescent="0.25">
      <c r="A3949"/>
    </row>
    <row r="3950" spans="1:1" x14ac:dyDescent="0.25">
      <c r="A3950"/>
    </row>
    <row r="3951" spans="1:1" x14ac:dyDescent="0.25">
      <c r="A3951"/>
    </row>
    <row r="3952" spans="1:1" x14ac:dyDescent="0.25">
      <c r="A3952"/>
    </row>
    <row r="3953" spans="1:1" x14ac:dyDescent="0.25">
      <c r="A3953"/>
    </row>
    <row r="3954" spans="1:1" x14ac:dyDescent="0.25">
      <c r="A3954"/>
    </row>
    <row r="3955" spans="1:1" x14ac:dyDescent="0.25">
      <c r="A3955"/>
    </row>
    <row r="3956" spans="1:1" x14ac:dyDescent="0.25">
      <c r="A3956"/>
    </row>
    <row r="3957" spans="1:1" x14ac:dyDescent="0.25">
      <c r="A3957"/>
    </row>
    <row r="3958" spans="1:1" x14ac:dyDescent="0.25">
      <c r="A3958"/>
    </row>
    <row r="3959" spans="1:1" x14ac:dyDescent="0.25">
      <c r="A3959"/>
    </row>
    <row r="3960" spans="1:1" x14ac:dyDescent="0.25">
      <c r="A3960"/>
    </row>
    <row r="3961" spans="1:1" x14ac:dyDescent="0.25">
      <c r="A3961"/>
    </row>
    <row r="3962" spans="1:1" x14ac:dyDescent="0.25">
      <c r="A3962"/>
    </row>
    <row r="3963" spans="1:1" x14ac:dyDescent="0.25">
      <c r="A3963"/>
    </row>
    <row r="3964" spans="1:1" x14ac:dyDescent="0.25">
      <c r="A3964"/>
    </row>
    <row r="3965" spans="1:1" x14ac:dyDescent="0.25">
      <c r="A3965"/>
    </row>
    <row r="3966" spans="1:1" x14ac:dyDescent="0.25">
      <c r="A3966"/>
    </row>
    <row r="3967" spans="1:1" x14ac:dyDescent="0.25">
      <c r="A3967"/>
    </row>
    <row r="3968" spans="1:1" x14ac:dyDescent="0.25">
      <c r="A3968"/>
    </row>
    <row r="3969" spans="1:1" x14ac:dyDescent="0.25">
      <c r="A3969"/>
    </row>
    <row r="3970" spans="1:1" x14ac:dyDescent="0.25">
      <c r="A3970"/>
    </row>
    <row r="3971" spans="1:1" x14ac:dyDescent="0.25">
      <c r="A3971"/>
    </row>
    <row r="3972" spans="1:1" x14ac:dyDescent="0.25">
      <c r="A3972"/>
    </row>
    <row r="3973" spans="1:1" x14ac:dyDescent="0.25">
      <c r="A3973"/>
    </row>
    <row r="3974" spans="1:1" x14ac:dyDescent="0.25">
      <c r="A3974"/>
    </row>
    <row r="3975" spans="1:1" x14ac:dyDescent="0.25">
      <c r="A3975"/>
    </row>
    <row r="3976" spans="1:1" x14ac:dyDescent="0.25">
      <c r="A3976"/>
    </row>
    <row r="3977" spans="1:1" x14ac:dyDescent="0.25">
      <c r="A3977"/>
    </row>
    <row r="3978" spans="1:1" x14ac:dyDescent="0.25">
      <c r="A3978"/>
    </row>
    <row r="3979" spans="1:1" x14ac:dyDescent="0.25">
      <c r="A3979"/>
    </row>
    <row r="3980" spans="1:1" x14ac:dyDescent="0.25">
      <c r="A3980"/>
    </row>
    <row r="3981" spans="1:1" x14ac:dyDescent="0.25">
      <c r="A3981"/>
    </row>
    <row r="3982" spans="1:1" x14ac:dyDescent="0.25">
      <c r="A3982"/>
    </row>
    <row r="3983" spans="1:1" x14ac:dyDescent="0.25">
      <c r="A3983"/>
    </row>
    <row r="3984" spans="1:1" x14ac:dyDescent="0.25">
      <c r="A3984"/>
    </row>
    <row r="3985" spans="1:1" x14ac:dyDescent="0.25">
      <c r="A3985"/>
    </row>
    <row r="3986" spans="1:1" x14ac:dyDescent="0.25">
      <c r="A3986"/>
    </row>
    <row r="3987" spans="1:1" x14ac:dyDescent="0.25">
      <c r="A3987"/>
    </row>
    <row r="3988" spans="1:1" x14ac:dyDescent="0.25">
      <c r="A3988"/>
    </row>
    <row r="3989" spans="1:1" x14ac:dyDescent="0.25">
      <c r="A3989"/>
    </row>
    <row r="3990" spans="1:1" x14ac:dyDescent="0.25">
      <c r="A3990"/>
    </row>
    <row r="3991" spans="1:1" x14ac:dyDescent="0.25">
      <c r="A3991"/>
    </row>
    <row r="3992" spans="1:1" x14ac:dyDescent="0.25">
      <c r="A3992"/>
    </row>
    <row r="3993" spans="1:1" x14ac:dyDescent="0.25">
      <c r="A3993"/>
    </row>
    <row r="3994" spans="1:1" x14ac:dyDescent="0.25">
      <c r="A3994"/>
    </row>
    <row r="3995" spans="1:1" x14ac:dyDescent="0.25">
      <c r="A3995"/>
    </row>
    <row r="3996" spans="1:1" x14ac:dyDescent="0.25">
      <c r="A3996"/>
    </row>
    <row r="3997" spans="1:1" x14ac:dyDescent="0.25">
      <c r="A3997"/>
    </row>
    <row r="3998" spans="1:1" x14ac:dyDescent="0.25">
      <c r="A3998"/>
    </row>
    <row r="3999" spans="1:1" x14ac:dyDescent="0.25">
      <c r="A3999"/>
    </row>
    <row r="4000" spans="1:1" x14ac:dyDescent="0.25">
      <c r="A4000"/>
    </row>
    <row r="4001" spans="1:1" x14ac:dyDescent="0.25">
      <c r="A4001"/>
    </row>
    <row r="4002" spans="1:1" x14ac:dyDescent="0.25">
      <c r="A4002"/>
    </row>
    <row r="4003" spans="1:1" x14ac:dyDescent="0.25">
      <c r="A4003"/>
    </row>
    <row r="4004" spans="1:1" x14ac:dyDescent="0.25">
      <c r="A4004"/>
    </row>
    <row r="4005" spans="1:1" x14ac:dyDescent="0.25">
      <c r="A4005"/>
    </row>
    <row r="4006" spans="1:1" x14ac:dyDescent="0.25">
      <c r="A4006"/>
    </row>
    <row r="4007" spans="1:1" x14ac:dyDescent="0.25">
      <c r="A4007"/>
    </row>
    <row r="4008" spans="1:1" x14ac:dyDescent="0.25">
      <c r="A4008"/>
    </row>
    <row r="4009" spans="1:1" x14ac:dyDescent="0.25">
      <c r="A4009"/>
    </row>
    <row r="4010" spans="1:1" x14ac:dyDescent="0.25">
      <c r="A4010"/>
    </row>
    <row r="4011" spans="1:1" x14ac:dyDescent="0.25">
      <c r="A4011"/>
    </row>
    <row r="4012" spans="1:1" x14ac:dyDescent="0.25">
      <c r="A4012"/>
    </row>
    <row r="4013" spans="1:1" x14ac:dyDescent="0.25">
      <c r="A4013"/>
    </row>
    <row r="4014" spans="1:1" x14ac:dyDescent="0.25">
      <c r="A4014"/>
    </row>
    <row r="4015" spans="1:1" x14ac:dyDescent="0.25">
      <c r="A4015"/>
    </row>
    <row r="4016" spans="1:1" x14ac:dyDescent="0.25">
      <c r="A4016"/>
    </row>
    <row r="4017" spans="1:1" x14ac:dyDescent="0.25">
      <c r="A4017"/>
    </row>
    <row r="4018" spans="1:1" x14ac:dyDescent="0.25">
      <c r="A4018"/>
    </row>
    <row r="4019" spans="1:1" x14ac:dyDescent="0.25">
      <c r="A4019"/>
    </row>
    <row r="4020" spans="1:1" x14ac:dyDescent="0.25">
      <c r="A4020"/>
    </row>
    <row r="4021" spans="1:1" x14ac:dyDescent="0.25">
      <c r="A4021"/>
    </row>
    <row r="4022" spans="1:1" x14ac:dyDescent="0.25">
      <c r="A4022"/>
    </row>
    <row r="4023" spans="1:1" x14ac:dyDescent="0.25">
      <c r="A4023"/>
    </row>
    <row r="4024" spans="1:1" x14ac:dyDescent="0.25">
      <c r="A4024"/>
    </row>
    <row r="4025" spans="1:1" x14ac:dyDescent="0.25">
      <c r="A4025"/>
    </row>
    <row r="4026" spans="1:1" x14ac:dyDescent="0.25">
      <c r="A4026"/>
    </row>
    <row r="4027" spans="1:1" x14ac:dyDescent="0.25">
      <c r="A4027"/>
    </row>
    <row r="4028" spans="1:1" x14ac:dyDescent="0.25">
      <c r="A4028"/>
    </row>
    <row r="4029" spans="1:1" x14ac:dyDescent="0.25">
      <c r="A4029"/>
    </row>
    <row r="4030" spans="1:1" x14ac:dyDescent="0.25">
      <c r="A4030"/>
    </row>
    <row r="4031" spans="1:1" x14ac:dyDescent="0.25">
      <c r="A4031"/>
    </row>
    <row r="4032" spans="1:1" x14ac:dyDescent="0.25">
      <c r="A4032"/>
    </row>
    <row r="4033" spans="1:1" x14ac:dyDescent="0.25">
      <c r="A4033"/>
    </row>
    <row r="4034" spans="1:1" x14ac:dyDescent="0.25">
      <c r="A4034"/>
    </row>
    <row r="4035" spans="1:1" x14ac:dyDescent="0.25">
      <c r="A4035"/>
    </row>
    <row r="4036" spans="1:1" x14ac:dyDescent="0.25">
      <c r="A4036"/>
    </row>
    <row r="4037" spans="1:1" x14ac:dyDescent="0.25">
      <c r="A4037"/>
    </row>
    <row r="4038" spans="1:1" x14ac:dyDescent="0.25">
      <c r="A4038"/>
    </row>
    <row r="4039" spans="1:1" x14ac:dyDescent="0.25">
      <c r="A4039"/>
    </row>
    <row r="4040" spans="1:1" x14ac:dyDescent="0.25">
      <c r="A4040"/>
    </row>
    <row r="4041" spans="1:1" x14ac:dyDescent="0.25">
      <c r="A4041"/>
    </row>
    <row r="4042" spans="1:1" x14ac:dyDescent="0.25">
      <c r="A4042"/>
    </row>
    <row r="4043" spans="1:1" x14ac:dyDescent="0.25">
      <c r="A4043"/>
    </row>
    <row r="4044" spans="1:1" x14ac:dyDescent="0.25">
      <c r="A4044"/>
    </row>
    <row r="4045" spans="1:1" x14ac:dyDescent="0.25">
      <c r="A4045"/>
    </row>
    <row r="4046" spans="1:1" x14ac:dyDescent="0.25">
      <c r="A4046"/>
    </row>
    <row r="4047" spans="1:1" x14ac:dyDescent="0.25">
      <c r="A4047"/>
    </row>
    <row r="4048" spans="1:1" x14ac:dyDescent="0.25">
      <c r="A4048"/>
    </row>
    <row r="4049" spans="1:1" x14ac:dyDescent="0.25">
      <c r="A4049"/>
    </row>
    <row r="4050" spans="1:1" x14ac:dyDescent="0.25">
      <c r="A4050"/>
    </row>
    <row r="4051" spans="1:1" x14ac:dyDescent="0.25">
      <c r="A4051"/>
    </row>
    <row r="4052" spans="1:1" x14ac:dyDescent="0.25">
      <c r="A4052"/>
    </row>
    <row r="4053" spans="1:1" x14ac:dyDescent="0.25">
      <c r="A4053"/>
    </row>
    <row r="4054" spans="1:1" x14ac:dyDescent="0.25">
      <c r="A4054"/>
    </row>
    <row r="4055" spans="1:1" x14ac:dyDescent="0.25">
      <c r="A4055"/>
    </row>
    <row r="4056" spans="1:1" x14ac:dyDescent="0.25">
      <c r="A4056"/>
    </row>
    <row r="4057" spans="1:1" x14ac:dyDescent="0.25">
      <c r="A4057"/>
    </row>
    <row r="4058" spans="1:1" x14ac:dyDescent="0.25">
      <c r="A4058"/>
    </row>
    <row r="4059" spans="1:1" x14ac:dyDescent="0.25">
      <c r="A4059"/>
    </row>
    <row r="4060" spans="1:1" x14ac:dyDescent="0.25">
      <c r="A4060"/>
    </row>
    <row r="4061" spans="1:1" x14ac:dyDescent="0.25">
      <c r="A4061"/>
    </row>
    <row r="4062" spans="1:1" x14ac:dyDescent="0.25">
      <c r="A4062"/>
    </row>
    <row r="4063" spans="1:1" x14ac:dyDescent="0.25">
      <c r="A4063"/>
    </row>
    <row r="4064" spans="1:1" x14ac:dyDescent="0.25">
      <c r="A4064"/>
    </row>
    <row r="4065" spans="1:1" x14ac:dyDescent="0.25">
      <c r="A4065"/>
    </row>
    <row r="4066" spans="1:1" x14ac:dyDescent="0.25">
      <c r="A4066"/>
    </row>
    <row r="4067" spans="1:1" x14ac:dyDescent="0.25">
      <c r="A4067"/>
    </row>
    <row r="4068" spans="1:1" x14ac:dyDescent="0.25">
      <c r="A4068"/>
    </row>
    <row r="4069" spans="1:1" x14ac:dyDescent="0.25">
      <c r="A4069"/>
    </row>
    <row r="4070" spans="1:1" x14ac:dyDescent="0.25">
      <c r="A4070"/>
    </row>
    <row r="4071" spans="1:1" x14ac:dyDescent="0.25">
      <c r="A4071"/>
    </row>
    <row r="4072" spans="1:1" x14ac:dyDescent="0.25">
      <c r="A4072"/>
    </row>
    <row r="4073" spans="1:1" x14ac:dyDescent="0.25">
      <c r="A4073"/>
    </row>
    <row r="4074" spans="1:1" x14ac:dyDescent="0.25">
      <c r="A4074"/>
    </row>
    <row r="4075" spans="1:1" x14ac:dyDescent="0.25">
      <c r="A4075"/>
    </row>
    <row r="4076" spans="1:1" x14ac:dyDescent="0.25">
      <c r="A4076"/>
    </row>
    <row r="4077" spans="1:1" x14ac:dyDescent="0.25">
      <c r="A4077"/>
    </row>
    <row r="4078" spans="1:1" x14ac:dyDescent="0.25">
      <c r="A4078"/>
    </row>
    <row r="4079" spans="1:1" x14ac:dyDescent="0.25">
      <c r="A4079"/>
    </row>
    <row r="4080" spans="1:1" x14ac:dyDescent="0.25">
      <c r="A4080"/>
    </row>
    <row r="4081" spans="1:1" x14ac:dyDescent="0.25">
      <c r="A4081"/>
    </row>
    <row r="4082" spans="1:1" x14ac:dyDescent="0.25">
      <c r="A4082"/>
    </row>
    <row r="4083" spans="1:1" x14ac:dyDescent="0.25">
      <c r="A4083"/>
    </row>
    <row r="4084" spans="1:1" x14ac:dyDescent="0.25">
      <c r="A4084"/>
    </row>
    <row r="4085" spans="1:1" x14ac:dyDescent="0.25">
      <c r="A4085"/>
    </row>
    <row r="4086" spans="1:1" x14ac:dyDescent="0.25">
      <c r="A4086"/>
    </row>
    <row r="4087" spans="1:1" x14ac:dyDescent="0.25">
      <c r="A4087"/>
    </row>
    <row r="4088" spans="1:1" x14ac:dyDescent="0.25">
      <c r="A4088"/>
    </row>
    <row r="4089" spans="1:1" x14ac:dyDescent="0.25">
      <c r="A4089"/>
    </row>
    <row r="4090" spans="1:1" x14ac:dyDescent="0.25">
      <c r="A4090"/>
    </row>
    <row r="4091" spans="1:1" x14ac:dyDescent="0.25">
      <c r="A4091"/>
    </row>
    <row r="4092" spans="1:1" x14ac:dyDescent="0.25">
      <c r="A4092"/>
    </row>
    <row r="4093" spans="1:1" x14ac:dyDescent="0.25">
      <c r="A4093"/>
    </row>
    <row r="4094" spans="1:1" x14ac:dyDescent="0.25">
      <c r="A4094"/>
    </row>
    <row r="4095" spans="1:1" x14ac:dyDescent="0.25">
      <c r="A4095"/>
    </row>
    <row r="4096" spans="1:1" x14ac:dyDescent="0.25">
      <c r="A4096"/>
    </row>
    <row r="4097" spans="1:1" x14ac:dyDescent="0.25">
      <c r="A4097"/>
    </row>
    <row r="4098" spans="1:1" x14ac:dyDescent="0.25">
      <c r="A4098"/>
    </row>
    <row r="4099" spans="1:1" x14ac:dyDescent="0.25">
      <c r="A4099"/>
    </row>
    <row r="4100" spans="1:1" x14ac:dyDescent="0.25">
      <c r="A4100"/>
    </row>
    <row r="4101" spans="1:1" x14ac:dyDescent="0.25">
      <c r="A4101"/>
    </row>
    <row r="4102" spans="1:1" x14ac:dyDescent="0.25">
      <c r="A4102"/>
    </row>
    <row r="4103" spans="1:1" x14ac:dyDescent="0.25">
      <c r="A4103"/>
    </row>
    <row r="4104" spans="1:1" x14ac:dyDescent="0.25">
      <c r="A4104"/>
    </row>
    <row r="4105" spans="1:1" x14ac:dyDescent="0.25">
      <c r="A4105"/>
    </row>
    <row r="4106" spans="1:1" x14ac:dyDescent="0.25">
      <c r="A4106"/>
    </row>
    <row r="4107" spans="1:1" x14ac:dyDescent="0.25">
      <c r="A4107"/>
    </row>
    <row r="4108" spans="1:1" x14ac:dyDescent="0.25">
      <c r="A4108"/>
    </row>
    <row r="4109" spans="1:1" x14ac:dyDescent="0.25">
      <c r="A4109"/>
    </row>
    <row r="4110" spans="1:1" x14ac:dyDescent="0.25">
      <c r="A4110"/>
    </row>
    <row r="4111" spans="1:1" x14ac:dyDescent="0.25">
      <c r="A4111"/>
    </row>
    <row r="4112" spans="1:1" x14ac:dyDescent="0.25">
      <c r="A4112"/>
    </row>
    <row r="4113" spans="1:1" x14ac:dyDescent="0.25">
      <c r="A4113"/>
    </row>
    <row r="4114" spans="1:1" x14ac:dyDescent="0.25">
      <c r="A4114"/>
    </row>
    <row r="4115" spans="1:1" x14ac:dyDescent="0.25">
      <c r="A4115"/>
    </row>
    <row r="4116" spans="1:1" x14ac:dyDescent="0.25">
      <c r="A4116"/>
    </row>
    <row r="4117" spans="1:1" x14ac:dyDescent="0.25">
      <c r="A4117"/>
    </row>
    <row r="4118" spans="1:1" x14ac:dyDescent="0.25">
      <c r="A4118"/>
    </row>
    <row r="4119" spans="1:1" x14ac:dyDescent="0.25">
      <c r="A4119"/>
    </row>
    <row r="4120" spans="1:1" x14ac:dyDescent="0.25">
      <c r="A4120"/>
    </row>
    <row r="4121" spans="1:1" x14ac:dyDescent="0.25">
      <c r="A4121"/>
    </row>
    <row r="4122" spans="1:1" x14ac:dyDescent="0.25">
      <c r="A4122"/>
    </row>
    <row r="4123" spans="1:1" x14ac:dyDescent="0.25">
      <c r="A4123"/>
    </row>
    <row r="4124" spans="1:1" x14ac:dyDescent="0.25">
      <c r="A4124"/>
    </row>
    <row r="4125" spans="1:1" x14ac:dyDescent="0.25">
      <c r="A4125"/>
    </row>
    <row r="4126" spans="1:1" x14ac:dyDescent="0.25">
      <c r="A4126"/>
    </row>
    <row r="4127" spans="1:1" x14ac:dyDescent="0.25">
      <c r="A4127"/>
    </row>
    <row r="4128" spans="1:1" x14ac:dyDescent="0.25">
      <c r="A4128"/>
    </row>
    <row r="4129" spans="1:1" x14ac:dyDescent="0.25">
      <c r="A4129"/>
    </row>
    <row r="4130" spans="1:1" x14ac:dyDescent="0.25">
      <c r="A4130"/>
    </row>
    <row r="4131" spans="1:1" x14ac:dyDescent="0.25">
      <c r="A4131"/>
    </row>
    <row r="4132" spans="1:1" x14ac:dyDescent="0.25">
      <c r="A4132"/>
    </row>
    <row r="4133" spans="1:1" x14ac:dyDescent="0.25">
      <c r="A4133"/>
    </row>
    <row r="4134" spans="1:1" x14ac:dyDescent="0.25">
      <c r="A4134"/>
    </row>
    <row r="4135" spans="1:1" x14ac:dyDescent="0.25">
      <c r="A4135"/>
    </row>
    <row r="4136" spans="1:1" x14ac:dyDescent="0.25">
      <c r="A4136"/>
    </row>
    <row r="4137" spans="1:1" x14ac:dyDescent="0.25">
      <c r="A4137"/>
    </row>
    <row r="4138" spans="1:1" x14ac:dyDescent="0.25">
      <c r="A4138"/>
    </row>
    <row r="4139" spans="1:1" x14ac:dyDescent="0.25">
      <c r="A4139"/>
    </row>
    <row r="4140" spans="1:1" x14ac:dyDescent="0.25">
      <c r="A4140"/>
    </row>
    <row r="4141" spans="1:1" x14ac:dyDescent="0.25">
      <c r="A4141"/>
    </row>
    <row r="4142" spans="1:1" x14ac:dyDescent="0.25">
      <c r="A4142"/>
    </row>
    <row r="4143" spans="1:1" x14ac:dyDescent="0.25">
      <c r="A4143"/>
    </row>
    <row r="4144" spans="1:1" x14ac:dyDescent="0.25">
      <c r="A4144"/>
    </row>
    <row r="4145" spans="1:1" x14ac:dyDescent="0.25">
      <c r="A4145"/>
    </row>
    <row r="4146" spans="1:1" x14ac:dyDescent="0.25">
      <c r="A4146"/>
    </row>
    <row r="4147" spans="1:1" x14ac:dyDescent="0.25">
      <c r="A4147"/>
    </row>
    <row r="4148" spans="1:1" x14ac:dyDescent="0.25">
      <c r="A4148"/>
    </row>
    <row r="4149" spans="1:1" x14ac:dyDescent="0.25">
      <c r="A4149"/>
    </row>
    <row r="4150" spans="1:1" x14ac:dyDescent="0.25">
      <c r="A4150"/>
    </row>
    <row r="4151" spans="1:1" x14ac:dyDescent="0.25">
      <c r="A4151"/>
    </row>
    <row r="4152" spans="1:1" x14ac:dyDescent="0.25">
      <c r="A4152"/>
    </row>
    <row r="4153" spans="1:1" x14ac:dyDescent="0.25">
      <c r="A4153"/>
    </row>
    <row r="4154" spans="1:1" x14ac:dyDescent="0.25">
      <c r="A4154"/>
    </row>
    <row r="4155" spans="1:1" x14ac:dyDescent="0.25">
      <c r="A4155"/>
    </row>
    <row r="4156" spans="1:1" x14ac:dyDescent="0.25">
      <c r="A4156"/>
    </row>
    <row r="4157" spans="1:1" x14ac:dyDescent="0.25">
      <c r="A4157"/>
    </row>
    <row r="4158" spans="1:1" x14ac:dyDescent="0.25">
      <c r="A4158"/>
    </row>
    <row r="4159" spans="1:1" x14ac:dyDescent="0.25">
      <c r="A4159"/>
    </row>
    <row r="4160" spans="1:1" x14ac:dyDescent="0.25">
      <c r="A4160"/>
    </row>
    <row r="4161" spans="1:1" x14ac:dyDescent="0.25">
      <c r="A4161"/>
    </row>
    <row r="4162" spans="1:1" x14ac:dyDescent="0.25">
      <c r="A4162"/>
    </row>
    <row r="4163" spans="1:1" x14ac:dyDescent="0.25">
      <c r="A4163"/>
    </row>
    <row r="4164" spans="1:1" x14ac:dyDescent="0.25">
      <c r="A4164"/>
    </row>
    <row r="4165" spans="1:1" x14ac:dyDescent="0.25">
      <c r="A4165"/>
    </row>
    <row r="4166" spans="1:1" x14ac:dyDescent="0.25">
      <c r="A4166"/>
    </row>
    <row r="4167" spans="1:1" x14ac:dyDescent="0.25">
      <c r="A4167"/>
    </row>
    <row r="4168" spans="1:1" x14ac:dyDescent="0.25">
      <c r="A4168"/>
    </row>
    <row r="4169" spans="1:1" x14ac:dyDescent="0.25">
      <c r="A4169"/>
    </row>
    <row r="4170" spans="1:1" x14ac:dyDescent="0.25">
      <c r="A4170"/>
    </row>
    <row r="4171" spans="1:1" x14ac:dyDescent="0.25">
      <c r="A4171"/>
    </row>
    <row r="4172" spans="1:1" x14ac:dyDescent="0.25">
      <c r="A4172"/>
    </row>
    <row r="4173" spans="1:1" x14ac:dyDescent="0.25">
      <c r="A4173"/>
    </row>
    <row r="4174" spans="1:1" x14ac:dyDescent="0.25">
      <c r="A4174"/>
    </row>
    <row r="4175" spans="1:1" x14ac:dyDescent="0.25">
      <c r="A4175"/>
    </row>
    <row r="4176" spans="1:1" x14ac:dyDescent="0.25">
      <c r="A4176"/>
    </row>
    <row r="4177" spans="1:1" x14ac:dyDescent="0.25">
      <c r="A4177"/>
    </row>
    <row r="4178" spans="1:1" x14ac:dyDescent="0.25">
      <c r="A4178"/>
    </row>
    <row r="4179" spans="1:1" x14ac:dyDescent="0.25">
      <c r="A4179"/>
    </row>
    <row r="4180" spans="1:1" x14ac:dyDescent="0.25">
      <c r="A4180"/>
    </row>
    <row r="4181" spans="1:1" x14ac:dyDescent="0.25">
      <c r="A4181"/>
    </row>
    <row r="4182" spans="1:1" x14ac:dyDescent="0.25">
      <c r="A4182"/>
    </row>
    <row r="4183" spans="1:1" x14ac:dyDescent="0.25">
      <c r="A4183"/>
    </row>
    <row r="4184" spans="1:1" x14ac:dyDescent="0.25">
      <c r="A4184"/>
    </row>
    <row r="4185" spans="1:1" x14ac:dyDescent="0.25">
      <c r="A4185"/>
    </row>
    <row r="4186" spans="1:1" x14ac:dyDescent="0.25">
      <c r="A4186"/>
    </row>
    <row r="4187" spans="1:1" x14ac:dyDescent="0.25">
      <c r="A4187"/>
    </row>
    <row r="4188" spans="1:1" x14ac:dyDescent="0.25">
      <c r="A4188"/>
    </row>
    <row r="4189" spans="1:1" x14ac:dyDescent="0.25">
      <c r="A4189"/>
    </row>
    <row r="4190" spans="1:1" x14ac:dyDescent="0.25">
      <c r="A4190"/>
    </row>
    <row r="4191" spans="1:1" x14ac:dyDescent="0.25">
      <c r="A4191"/>
    </row>
    <row r="4192" spans="1:1" x14ac:dyDescent="0.25">
      <c r="A4192"/>
    </row>
    <row r="4193" spans="1:1" x14ac:dyDescent="0.25">
      <c r="A4193"/>
    </row>
    <row r="4194" spans="1:1" x14ac:dyDescent="0.25">
      <c r="A4194"/>
    </row>
    <row r="4195" spans="1:1" x14ac:dyDescent="0.25">
      <c r="A4195"/>
    </row>
    <row r="4196" spans="1:1" x14ac:dyDescent="0.25">
      <c r="A4196"/>
    </row>
    <row r="4197" spans="1:1" x14ac:dyDescent="0.25">
      <c r="A4197"/>
    </row>
    <row r="4198" spans="1:1" x14ac:dyDescent="0.25">
      <c r="A4198"/>
    </row>
    <row r="4199" spans="1:1" x14ac:dyDescent="0.25">
      <c r="A4199"/>
    </row>
    <row r="4200" spans="1:1" x14ac:dyDescent="0.25">
      <c r="A4200"/>
    </row>
    <row r="4201" spans="1:1" x14ac:dyDescent="0.25">
      <c r="A4201"/>
    </row>
    <row r="4202" spans="1:1" x14ac:dyDescent="0.25">
      <c r="A4202"/>
    </row>
    <row r="4203" spans="1:1" x14ac:dyDescent="0.25">
      <c r="A4203"/>
    </row>
    <row r="4204" spans="1:1" x14ac:dyDescent="0.25">
      <c r="A4204"/>
    </row>
    <row r="4205" spans="1:1" x14ac:dyDescent="0.25">
      <c r="A4205"/>
    </row>
    <row r="4206" spans="1:1" x14ac:dyDescent="0.25">
      <c r="A4206"/>
    </row>
    <row r="4207" spans="1:1" x14ac:dyDescent="0.25">
      <c r="A4207"/>
    </row>
    <row r="4208" spans="1:1" x14ac:dyDescent="0.25">
      <c r="A4208"/>
    </row>
    <row r="4209" spans="1:1" x14ac:dyDescent="0.25">
      <c r="A4209"/>
    </row>
    <row r="4210" spans="1:1" x14ac:dyDescent="0.25">
      <c r="A4210"/>
    </row>
    <row r="4211" spans="1:1" x14ac:dyDescent="0.25">
      <c r="A4211"/>
    </row>
    <row r="4212" spans="1:1" x14ac:dyDescent="0.25">
      <c r="A4212"/>
    </row>
    <row r="4213" spans="1:1" x14ac:dyDescent="0.25">
      <c r="A4213"/>
    </row>
    <row r="4214" spans="1:1" x14ac:dyDescent="0.25">
      <c r="A4214"/>
    </row>
    <row r="4215" spans="1:1" x14ac:dyDescent="0.25">
      <c r="A4215"/>
    </row>
    <row r="4216" spans="1:1" x14ac:dyDescent="0.25">
      <c r="A4216"/>
    </row>
    <row r="4217" spans="1:1" x14ac:dyDescent="0.25">
      <c r="A4217"/>
    </row>
    <row r="4218" spans="1:1" x14ac:dyDescent="0.25">
      <c r="A4218"/>
    </row>
    <row r="4219" spans="1:1" x14ac:dyDescent="0.25">
      <c r="A4219"/>
    </row>
    <row r="4220" spans="1:1" x14ac:dyDescent="0.25">
      <c r="A4220"/>
    </row>
    <row r="4221" spans="1:1" x14ac:dyDescent="0.25">
      <c r="A4221"/>
    </row>
    <row r="4222" spans="1:1" x14ac:dyDescent="0.25">
      <c r="A4222"/>
    </row>
    <row r="4223" spans="1:1" x14ac:dyDescent="0.25">
      <c r="A4223"/>
    </row>
    <row r="4224" spans="1:1" x14ac:dyDescent="0.25">
      <c r="A4224"/>
    </row>
    <row r="4225" spans="1:1" x14ac:dyDescent="0.25">
      <c r="A4225"/>
    </row>
    <row r="4226" spans="1:1" x14ac:dyDescent="0.25">
      <c r="A4226"/>
    </row>
    <row r="4227" spans="1:1" x14ac:dyDescent="0.25">
      <c r="A4227"/>
    </row>
    <row r="4228" spans="1:1" x14ac:dyDescent="0.25">
      <c r="A4228"/>
    </row>
    <row r="4229" spans="1:1" x14ac:dyDescent="0.25">
      <c r="A4229"/>
    </row>
    <row r="4230" spans="1:1" x14ac:dyDescent="0.25">
      <c r="A4230"/>
    </row>
    <row r="4231" spans="1:1" x14ac:dyDescent="0.25">
      <c r="A4231"/>
    </row>
    <row r="4232" spans="1:1" x14ac:dyDescent="0.25">
      <c r="A4232"/>
    </row>
    <row r="4233" spans="1:1" x14ac:dyDescent="0.25">
      <c r="A4233"/>
    </row>
    <row r="4234" spans="1:1" x14ac:dyDescent="0.25">
      <c r="A4234"/>
    </row>
    <row r="4235" spans="1:1" x14ac:dyDescent="0.25">
      <c r="A4235"/>
    </row>
    <row r="4236" spans="1:1" x14ac:dyDescent="0.25">
      <c r="A4236"/>
    </row>
    <row r="4237" spans="1:1" x14ac:dyDescent="0.25">
      <c r="A4237"/>
    </row>
    <row r="4238" spans="1:1" x14ac:dyDescent="0.25">
      <c r="A4238"/>
    </row>
    <row r="4239" spans="1:1" x14ac:dyDescent="0.25">
      <c r="A4239"/>
    </row>
    <row r="4240" spans="1:1" x14ac:dyDescent="0.25">
      <c r="A4240"/>
    </row>
    <row r="4241" spans="1:1" x14ac:dyDescent="0.25">
      <c r="A4241"/>
    </row>
    <row r="4242" spans="1:1" x14ac:dyDescent="0.25">
      <c r="A4242"/>
    </row>
    <row r="4243" spans="1:1" x14ac:dyDescent="0.25">
      <c r="A4243"/>
    </row>
    <row r="4244" spans="1:1" x14ac:dyDescent="0.25">
      <c r="A4244"/>
    </row>
    <row r="4245" spans="1:1" x14ac:dyDescent="0.25">
      <c r="A4245"/>
    </row>
    <row r="4246" spans="1:1" x14ac:dyDescent="0.25">
      <c r="A4246"/>
    </row>
    <row r="4247" spans="1:1" x14ac:dyDescent="0.25">
      <c r="A4247"/>
    </row>
    <row r="4248" spans="1:1" x14ac:dyDescent="0.25">
      <c r="A4248"/>
    </row>
    <row r="4249" spans="1:1" x14ac:dyDescent="0.25">
      <c r="A4249"/>
    </row>
    <row r="4250" spans="1:1" x14ac:dyDescent="0.25">
      <c r="A4250"/>
    </row>
    <row r="4251" spans="1:1" x14ac:dyDescent="0.25">
      <c r="A4251"/>
    </row>
    <row r="4252" spans="1:1" x14ac:dyDescent="0.25">
      <c r="A4252"/>
    </row>
    <row r="4253" spans="1:1" x14ac:dyDescent="0.25">
      <c r="A4253"/>
    </row>
    <row r="4254" spans="1:1" x14ac:dyDescent="0.25">
      <c r="A4254"/>
    </row>
    <row r="4255" spans="1:1" x14ac:dyDescent="0.25">
      <c r="A4255"/>
    </row>
    <row r="4256" spans="1:1" x14ac:dyDescent="0.25">
      <c r="A4256"/>
    </row>
    <row r="4257" spans="1:1" x14ac:dyDescent="0.25">
      <c r="A4257"/>
    </row>
    <row r="4258" spans="1:1" x14ac:dyDescent="0.25">
      <c r="A4258"/>
    </row>
    <row r="4259" spans="1:1" x14ac:dyDescent="0.25">
      <c r="A4259"/>
    </row>
    <row r="4260" spans="1:1" x14ac:dyDescent="0.25">
      <c r="A4260"/>
    </row>
    <row r="4261" spans="1:1" x14ac:dyDescent="0.25">
      <c r="A4261"/>
    </row>
    <row r="4262" spans="1:1" x14ac:dyDescent="0.25">
      <c r="A4262"/>
    </row>
    <row r="4263" spans="1:1" x14ac:dyDescent="0.25">
      <c r="A4263"/>
    </row>
    <row r="4264" spans="1:1" x14ac:dyDescent="0.25">
      <c r="A4264"/>
    </row>
    <row r="4265" spans="1:1" x14ac:dyDescent="0.25">
      <c r="A4265"/>
    </row>
    <row r="4266" spans="1:1" x14ac:dyDescent="0.25">
      <c r="A4266"/>
    </row>
    <row r="4267" spans="1:1" x14ac:dyDescent="0.25">
      <c r="A4267"/>
    </row>
    <row r="4268" spans="1:1" x14ac:dyDescent="0.25">
      <c r="A4268"/>
    </row>
    <row r="4269" spans="1:1" x14ac:dyDescent="0.25">
      <c r="A4269"/>
    </row>
    <row r="4270" spans="1:1" x14ac:dyDescent="0.25">
      <c r="A4270"/>
    </row>
    <row r="4271" spans="1:1" x14ac:dyDescent="0.25">
      <c r="A4271"/>
    </row>
    <row r="4272" spans="1:1" x14ac:dyDescent="0.25">
      <c r="A4272"/>
    </row>
    <row r="4273" spans="1:1" x14ac:dyDescent="0.25">
      <c r="A4273"/>
    </row>
    <row r="4274" spans="1:1" x14ac:dyDescent="0.25">
      <c r="A4274"/>
    </row>
    <row r="4275" spans="1:1" x14ac:dyDescent="0.25">
      <c r="A4275"/>
    </row>
    <row r="4276" spans="1:1" x14ac:dyDescent="0.25">
      <c r="A4276"/>
    </row>
    <row r="4277" spans="1:1" x14ac:dyDescent="0.25">
      <c r="A4277"/>
    </row>
    <row r="4278" spans="1:1" x14ac:dyDescent="0.25">
      <c r="A4278"/>
    </row>
    <row r="4279" spans="1:1" x14ac:dyDescent="0.25">
      <c r="A4279"/>
    </row>
    <row r="4280" spans="1:1" x14ac:dyDescent="0.25">
      <c r="A4280"/>
    </row>
    <row r="4281" spans="1:1" x14ac:dyDescent="0.25">
      <c r="A4281"/>
    </row>
    <row r="4282" spans="1:1" x14ac:dyDescent="0.25">
      <c r="A4282"/>
    </row>
    <row r="4283" spans="1:1" x14ac:dyDescent="0.25">
      <c r="A4283"/>
    </row>
    <row r="4284" spans="1:1" x14ac:dyDescent="0.25">
      <c r="A4284"/>
    </row>
    <row r="4285" spans="1:1" x14ac:dyDescent="0.25">
      <c r="A4285"/>
    </row>
    <row r="4286" spans="1:1" x14ac:dyDescent="0.25">
      <c r="A4286"/>
    </row>
    <row r="4287" spans="1:1" x14ac:dyDescent="0.25">
      <c r="A4287"/>
    </row>
    <row r="4288" spans="1:1" x14ac:dyDescent="0.25">
      <c r="A4288"/>
    </row>
    <row r="4289" spans="1:1" x14ac:dyDescent="0.25">
      <c r="A4289"/>
    </row>
    <row r="4290" spans="1:1" x14ac:dyDescent="0.25">
      <c r="A4290"/>
    </row>
    <row r="4291" spans="1:1" x14ac:dyDescent="0.25">
      <c r="A4291"/>
    </row>
    <row r="4292" spans="1:1" x14ac:dyDescent="0.25">
      <c r="A4292"/>
    </row>
    <row r="4293" spans="1:1" x14ac:dyDescent="0.25">
      <c r="A4293"/>
    </row>
    <row r="4294" spans="1:1" x14ac:dyDescent="0.25">
      <c r="A4294"/>
    </row>
    <row r="4295" spans="1:1" x14ac:dyDescent="0.25">
      <c r="A4295"/>
    </row>
    <row r="4296" spans="1:1" x14ac:dyDescent="0.25">
      <c r="A4296"/>
    </row>
    <row r="4297" spans="1:1" x14ac:dyDescent="0.25">
      <c r="A4297"/>
    </row>
    <row r="4298" spans="1:1" x14ac:dyDescent="0.25">
      <c r="A4298"/>
    </row>
    <row r="4299" spans="1:1" x14ac:dyDescent="0.25">
      <c r="A4299"/>
    </row>
    <row r="4300" spans="1:1" x14ac:dyDescent="0.25">
      <c r="A4300"/>
    </row>
    <row r="4301" spans="1:1" x14ac:dyDescent="0.25">
      <c r="A4301"/>
    </row>
    <row r="4302" spans="1:1" x14ac:dyDescent="0.25">
      <c r="A4302"/>
    </row>
    <row r="4303" spans="1:1" x14ac:dyDescent="0.25">
      <c r="A4303"/>
    </row>
    <row r="4304" spans="1:1" x14ac:dyDescent="0.25">
      <c r="A4304"/>
    </row>
    <row r="4305" spans="1:1" x14ac:dyDescent="0.25">
      <c r="A4305"/>
    </row>
    <row r="4306" spans="1:1" x14ac:dyDescent="0.25">
      <c r="A4306"/>
    </row>
    <row r="4307" spans="1:1" x14ac:dyDescent="0.25">
      <c r="A4307"/>
    </row>
    <row r="4308" spans="1:1" x14ac:dyDescent="0.25">
      <c r="A4308"/>
    </row>
    <row r="4309" spans="1:1" x14ac:dyDescent="0.25">
      <c r="A4309"/>
    </row>
    <row r="4310" spans="1:1" x14ac:dyDescent="0.25">
      <c r="A4310"/>
    </row>
    <row r="4311" spans="1:1" x14ac:dyDescent="0.25">
      <c r="A4311"/>
    </row>
    <row r="4312" spans="1:1" x14ac:dyDescent="0.25">
      <c r="A4312"/>
    </row>
    <row r="4313" spans="1:1" x14ac:dyDescent="0.25">
      <c r="A4313"/>
    </row>
    <row r="4314" spans="1:1" x14ac:dyDescent="0.25">
      <c r="A4314"/>
    </row>
    <row r="4315" spans="1:1" x14ac:dyDescent="0.25">
      <c r="A4315"/>
    </row>
    <row r="4316" spans="1:1" x14ac:dyDescent="0.25">
      <c r="A4316"/>
    </row>
    <row r="4317" spans="1:1" x14ac:dyDescent="0.25">
      <c r="A4317"/>
    </row>
    <row r="4318" spans="1:1" x14ac:dyDescent="0.25">
      <c r="A4318"/>
    </row>
    <row r="4319" spans="1:1" x14ac:dyDescent="0.25">
      <c r="A4319"/>
    </row>
    <row r="4320" spans="1:1" x14ac:dyDescent="0.25">
      <c r="A4320"/>
    </row>
    <row r="4321" spans="1:1" x14ac:dyDescent="0.25">
      <c r="A4321"/>
    </row>
    <row r="4322" spans="1:1" x14ac:dyDescent="0.25">
      <c r="A4322"/>
    </row>
    <row r="4323" spans="1:1" x14ac:dyDescent="0.25">
      <c r="A4323"/>
    </row>
    <row r="4324" spans="1:1" x14ac:dyDescent="0.25">
      <c r="A4324"/>
    </row>
    <row r="4325" spans="1:1" x14ac:dyDescent="0.25">
      <c r="A4325"/>
    </row>
    <row r="4326" spans="1:1" x14ac:dyDescent="0.25">
      <c r="A4326"/>
    </row>
    <row r="4327" spans="1:1" x14ac:dyDescent="0.25">
      <c r="A4327"/>
    </row>
    <row r="4328" spans="1:1" x14ac:dyDescent="0.25">
      <c r="A4328"/>
    </row>
    <row r="4329" spans="1:1" x14ac:dyDescent="0.25">
      <c r="A4329"/>
    </row>
    <row r="4330" spans="1:1" x14ac:dyDescent="0.25">
      <c r="A4330"/>
    </row>
    <row r="4331" spans="1:1" x14ac:dyDescent="0.25">
      <c r="A4331"/>
    </row>
    <row r="4332" spans="1:1" x14ac:dyDescent="0.25">
      <c r="A4332"/>
    </row>
    <row r="4333" spans="1:1" x14ac:dyDescent="0.25">
      <c r="A4333"/>
    </row>
    <row r="4334" spans="1:1" x14ac:dyDescent="0.25">
      <c r="A4334"/>
    </row>
    <row r="4335" spans="1:1" x14ac:dyDescent="0.25">
      <c r="A4335"/>
    </row>
    <row r="4336" spans="1:1" x14ac:dyDescent="0.25">
      <c r="A4336"/>
    </row>
    <row r="4337" spans="1:1" x14ac:dyDescent="0.25">
      <c r="A4337"/>
    </row>
    <row r="4338" spans="1:1" x14ac:dyDescent="0.25">
      <c r="A4338"/>
    </row>
    <row r="4339" spans="1:1" x14ac:dyDescent="0.25">
      <c r="A4339"/>
    </row>
    <row r="4340" spans="1:1" x14ac:dyDescent="0.25">
      <c r="A4340"/>
    </row>
    <row r="4341" spans="1:1" x14ac:dyDescent="0.25">
      <c r="A4341"/>
    </row>
    <row r="4342" spans="1:1" x14ac:dyDescent="0.25">
      <c r="A4342"/>
    </row>
    <row r="4343" spans="1:1" x14ac:dyDescent="0.25">
      <c r="A4343"/>
    </row>
    <row r="4344" spans="1:1" x14ac:dyDescent="0.25">
      <c r="A4344"/>
    </row>
    <row r="4345" spans="1:1" x14ac:dyDescent="0.25">
      <c r="A4345"/>
    </row>
    <row r="4346" spans="1:1" x14ac:dyDescent="0.25">
      <c r="A4346"/>
    </row>
    <row r="4347" spans="1:1" x14ac:dyDescent="0.25">
      <c r="A4347"/>
    </row>
    <row r="4348" spans="1:1" x14ac:dyDescent="0.25">
      <c r="A4348"/>
    </row>
    <row r="4349" spans="1:1" x14ac:dyDescent="0.25">
      <c r="A4349"/>
    </row>
    <row r="4350" spans="1:1" x14ac:dyDescent="0.25">
      <c r="A4350"/>
    </row>
    <row r="4351" spans="1:1" x14ac:dyDescent="0.25">
      <c r="A4351"/>
    </row>
    <row r="4352" spans="1:1" x14ac:dyDescent="0.25">
      <c r="A4352"/>
    </row>
    <row r="4353" spans="1:1" x14ac:dyDescent="0.25">
      <c r="A4353"/>
    </row>
    <row r="4354" spans="1:1" x14ac:dyDescent="0.25">
      <c r="A4354"/>
    </row>
    <row r="4355" spans="1:1" x14ac:dyDescent="0.25">
      <c r="A4355"/>
    </row>
    <row r="4356" spans="1:1" x14ac:dyDescent="0.25">
      <c r="A4356"/>
    </row>
    <row r="4357" spans="1:1" x14ac:dyDescent="0.25">
      <c r="A4357"/>
    </row>
    <row r="4358" spans="1:1" x14ac:dyDescent="0.25">
      <c r="A4358"/>
    </row>
    <row r="4359" spans="1:1" x14ac:dyDescent="0.25">
      <c r="A4359"/>
    </row>
    <row r="4360" spans="1:1" x14ac:dyDescent="0.25">
      <c r="A4360"/>
    </row>
    <row r="4361" spans="1:1" x14ac:dyDescent="0.25">
      <c r="A4361"/>
    </row>
    <row r="4362" spans="1:1" x14ac:dyDescent="0.25">
      <c r="A4362"/>
    </row>
    <row r="4363" spans="1:1" x14ac:dyDescent="0.25">
      <c r="A4363"/>
    </row>
    <row r="4364" spans="1:1" x14ac:dyDescent="0.25">
      <c r="A4364"/>
    </row>
    <row r="4365" spans="1:1" x14ac:dyDescent="0.25">
      <c r="A4365"/>
    </row>
    <row r="4366" spans="1:1" x14ac:dyDescent="0.25">
      <c r="A4366"/>
    </row>
    <row r="4367" spans="1:1" x14ac:dyDescent="0.25">
      <c r="A4367"/>
    </row>
    <row r="4368" spans="1:1" x14ac:dyDescent="0.25">
      <c r="A4368"/>
    </row>
    <row r="4369" spans="1:1" x14ac:dyDescent="0.25">
      <c r="A4369"/>
    </row>
    <row r="4370" spans="1:1" x14ac:dyDescent="0.25">
      <c r="A4370"/>
    </row>
    <row r="4371" spans="1:1" x14ac:dyDescent="0.25">
      <c r="A4371"/>
    </row>
    <row r="4372" spans="1:1" x14ac:dyDescent="0.25">
      <c r="A4372"/>
    </row>
    <row r="4373" spans="1:1" x14ac:dyDescent="0.25">
      <c r="A4373"/>
    </row>
    <row r="4374" spans="1:1" x14ac:dyDescent="0.25">
      <c r="A4374"/>
    </row>
    <row r="4375" spans="1:1" x14ac:dyDescent="0.25">
      <c r="A4375"/>
    </row>
    <row r="4376" spans="1:1" x14ac:dyDescent="0.25">
      <c r="A4376"/>
    </row>
    <row r="4377" spans="1:1" x14ac:dyDescent="0.25">
      <c r="A4377"/>
    </row>
    <row r="4378" spans="1:1" x14ac:dyDescent="0.25">
      <c r="A4378"/>
    </row>
    <row r="4379" spans="1:1" x14ac:dyDescent="0.25">
      <c r="A4379"/>
    </row>
    <row r="4380" spans="1:1" x14ac:dyDescent="0.25">
      <c r="A4380"/>
    </row>
    <row r="4381" spans="1:1" x14ac:dyDescent="0.25">
      <c r="A4381"/>
    </row>
    <row r="4382" spans="1:1" x14ac:dyDescent="0.25">
      <c r="A4382"/>
    </row>
    <row r="4383" spans="1:1" x14ac:dyDescent="0.25">
      <c r="A4383"/>
    </row>
    <row r="4384" spans="1:1" x14ac:dyDescent="0.25">
      <c r="A4384"/>
    </row>
    <row r="4385" spans="1:1" x14ac:dyDescent="0.25">
      <c r="A4385"/>
    </row>
    <row r="4386" spans="1:1" x14ac:dyDescent="0.25">
      <c r="A4386"/>
    </row>
    <row r="4387" spans="1:1" x14ac:dyDescent="0.25">
      <c r="A4387"/>
    </row>
    <row r="4388" spans="1:1" x14ac:dyDescent="0.25">
      <c r="A4388"/>
    </row>
    <row r="4389" spans="1:1" x14ac:dyDescent="0.25">
      <c r="A4389"/>
    </row>
    <row r="4390" spans="1:1" x14ac:dyDescent="0.25">
      <c r="A4390"/>
    </row>
    <row r="4391" spans="1:1" x14ac:dyDescent="0.25">
      <c r="A4391"/>
    </row>
    <row r="4392" spans="1:1" x14ac:dyDescent="0.25">
      <c r="A4392"/>
    </row>
    <row r="4393" spans="1:1" x14ac:dyDescent="0.25">
      <c r="A4393"/>
    </row>
    <row r="4394" spans="1:1" x14ac:dyDescent="0.25">
      <c r="A4394"/>
    </row>
    <row r="4395" spans="1:1" x14ac:dyDescent="0.25">
      <c r="A4395"/>
    </row>
    <row r="4396" spans="1:1" x14ac:dyDescent="0.25">
      <c r="A4396"/>
    </row>
    <row r="4397" spans="1:1" x14ac:dyDescent="0.25">
      <c r="A4397"/>
    </row>
    <row r="4398" spans="1:1" x14ac:dyDescent="0.25">
      <c r="A4398"/>
    </row>
    <row r="4399" spans="1:1" x14ac:dyDescent="0.25">
      <c r="A4399"/>
    </row>
    <row r="4400" spans="1:1" x14ac:dyDescent="0.25">
      <c r="A4400"/>
    </row>
    <row r="4401" spans="1:1" x14ac:dyDescent="0.25">
      <c r="A4401"/>
    </row>
    <row r="4402" spans="1:1" x14ac:dyDescent="0.25">
      <c r="A4402"/>
    </row>
    <row r="4403" spans="1:1" x14ac:dyDescent="0.25">
      <c r="A4403"/>
    </row>
    <row r="4404" spans="1:1" x14ac:dyDescent="0.25">
      <c r="A4404"/>
    </row>
    <row r="4405" spans="1:1" x14ac:dyDescent="0.25">
      <c r="A4405"/>
    </row>
    <row r="4406" spans="1:1" x14ac:dyDescent="0.25">
      <c r="A4406"/>
    </row>
    <row r="4407" spans="1:1" x14ac:dyDescent="0.25">
      <c r="A4407"/>
    </row>
    <row r="4408" spans="1:1" x14ac:dyDescent="0.25">
      <c r="A4408"/>
    </row>
    <row r="4409" spans="1:1" x14ac:dyDescent="0.25">
      <c r="A4409"/>
    </row>
    <row r="4410" spans="1:1" x14ac:dyDescent="0.25">
      <c r="A4410"/>
    </row>
    <row r="4411" spans="1:1" x14ac:dyDescent="0.25">
      <c r="A4411"/>
    </row>
    <row r="4412" spans="1:1" x14ac:dyDescent="0.25">
      <c r="A4412"/>
    </row>
    <row r="4413" spans="1:1" x14ac:dyDescent="0.25">
      <c r="A4413"/>
    </row>
    <row r="4414" spans="1:1" x14ac:dyDescent="0.25">
      <c r="A4414"/>
    </row>
    <row r="4415" spans="1:1" x14ac:dyDescent="0.25">
      <c r="A4415"/>
    </row>
    <row r="4416" spans="1:1" x14ac:dyDescent="0.25">
      <c r="A4416"/>
    </row>
    <row r="4417" spans="1:1" x14ac:dyDescent="0.25">
      <c r="A4417"/>
    </row>
    <row r="4418" spans="1:1" x14ac:dyDescent="0.25">
      <c r="A4418"/>
    </row>
    <row r="4419" spans="1:1" x14ac:dyDescent="0.25">
      <c r="A4419"/>
    </row>
    <row r="4420" spans="1:1" x14ac:dyDescent="0.25">
      <c r="A4420"/>
    </row>
    <row r="4421" spans="1:1" x14ac:dyDescent="0.25">
      <c r="A4421"/>
    </row>
    <row r="4422" spans="1:1" x14ac:dyDescent="0.25">
      <c r="A4422"/>
    </row>
    <row r="4423" spans="1:1" x14ac:dyDescent="0.25">
      <c r="A4423"/>
    </row>
    <row r="4424" spans="1:1" x14ac:dyDescent="0.25">
      <c r="A4424"/>
    </row>
    <row r="4425" spans="1:1" x14ac:dyDescent="0.25">
      <c r="A4425"/>
    </row>
    <row r="4426" spans="1:1" x14ac:dyDescent="0.25">
      <c r="A4426"/>
    </row>
    <row r="4427" spans="1:1" x14ac:dyDescent="0.25">
      <c r="A4427"/>
    </row>
    <row r="4428" spans="1:1" x14ac:dyDescent="0.25">
      <c r="A4428"/>
    </row>
    <row r="4429" spans="1:1" x14ac:dyDescent="0.25">
      <c r="A4429"/>
    </row>
    <row r="4430" spans="1:1" x14ac:dyDescent="0.25">
      <c r="A4430"/>
    </row>
    <row r="4431" spans="1:1" x14ac:dyDescent="0.25">
      <c r="A4431"/>
    </row>
    <row r="4432" spans="1:1" x14ac:dyDescent="0.25">
      <c r="A4432"/>
    </row>
    <row r="4433" spans="1:1" x14ac:dyDescent="0.25">
      <c r="A4433"/>
    </row>
    <row r="4434" spans="1:1" x14ac:dyDescent="0.25">
      <c r="A4434"/>
    </row>
    <row r="4435" spans="1:1" x14ac:dyDescent="0.25">
      <c r="A4435"/>
    </row>
    <row r="4436" spans="1:1" x14ac:dyDescent="0.25">
      <c r="A4436"/>
    </row>
    <row r="4437" spans="1:1" x14ac:dyDescent="0.25">
      <c r="A4437"/>
    </row>
    <row r="4438" spans="1:1" x14ac:dyDescent="0.25">
      <c r="A4438"/>
    </row>
    <row r="4439" spans="1:1" x14ac:dyDescent="0.25">
      <c r="A4439"/>
    </row>
    <row r="4440" spans="1:1" x14ac:dyDescent="0.25">
      <c r="A4440"/>
    </row>
    <row r="4441" spans="1:1" x14ac:dyDescent="0.25">
      <c r="A4441"/>
    </row>
    <row r="4442" spans="1:1" x14ac:dyDescent="0.25">
      <c r="A4442"/>
    </row>
    <row r="4443" spans="1:1" x14ac:dyDescent="0.25">
      <c r="A4443"/>
    </row>
    <row r="4444" spans="1:1" x14ac:dyDescent="0.25">
      <c r="A4444"/>
    </row>
    <row r="4445" spans="1:1" x14ac:dyDescent="0.25">
      <c r="A4445"/>
    </row>
    <row r="4446" spans="1:1" x14ac:dyDescent="0.25">
      <c r="A4446"/>
    </row>
    <row r="4447" spans="1:1" x14ac:dyDescent="0.25">
      <c r="A4447"/>
    </row>
    <row r="4448" spans="1:1" x14ac:dyDescent="0.25">
      <c r="A4448"/>
    </row>
    <row r="4449" spans="1:1" x14ac:dyDescent="0.25">
      <c r="A4449"/>
    </row>
    <row r="4450" spans="1:1" x14ac:dyDescent="0.25">
      <c r="A4450"/>
    </row>
    <row r="4451" spans="1:1" x14ac:dyDescent="0.25">
      <c r="A4451"/>
    </row>
    <row r="4452" spans="1:1" x14ac:dyDescent="0.25">
      <c r="A4452"/>
    </row>
    <row r="4453" spans="1:1" x14ac:dyDescent="0.25">
      <c r="A4453"/>
    </row>
    <row r="4454" spans="1:1" x14ac:dyDescent="0.25">
      <c r="A4454"/>
    </row>
    <row r="4455" spans="1:1" x14ac:dyDescent="0.25">
      <c r="A4455"/>
    </row>
    <row r="4456" spans="1:1" x14ac:dyDescent="0.25">
      <c r="A4456"/>
    </row>
    <row r="4457" spans="1:1" x14ac:dyDescent="0.25">
      <c r="A4457"/>
    </row>
    <row r="4458" spans="1:1" x14ac:dyDescent="0.25">
      <c r="A4458"/>
    </row>
    <row r="4459" spans="1:1" x14ac:dyDescent="0.25">
      <c r="A4459"/>
    </row>
    <row r="4460" spans="1:1" x14ac:dyDescent="0.25">
      <c r="A4460"/>
    </row>
    <row r="4461" spans="1:1" x14ac:dyDescent="0.25">
      <c r="A4461"/>
    </row>
    <row r="4462" spans="1:1" x14ac:dyDescent="0.25">
      <c r="A4462"/>
    </row>
    <row r="4463" spans="1:1" x14ac:dyDescent="0.25">
      <c r="A4463"/>
    </row>
    <row r="4464" spans="1:1" x14ac:dyDescent="0.25">
      <c r="A4464"/>
    </row>
    <row r="4465" spans="1:1" x14ac:dyDescent="0.25">
      <c r="A4465"/>
    </row>
    <row r="4466" spans="1:1" x14ac:dyDescent="0.25">
      <c r="A4466"/>
    </row>
    <row r="4467" spans="1:1" x14ac:dyDescent="0.25">
      <c r="A4467"/>
    </row>
    <row r="4468" spans="1:1" x14ac:dyDescent="0.25">
      <c r="A4468"/>
    </row>
    <row r="4469" spans="1:1" x14ac:dyDescent="0.25">
      <c r="A4469"/>
    </row>
    <row r="4470" spans="1:1" x14ac:dyDescent="0.25">
      <c r="A4470"/>
    </row>
    <row r="4471" spans="1:1" x14ac:dyDescent="0.25">
      <c r="A4471"/>
    </row>
    <row r="4472" spans="1:1" x14ac:dyDescent="0.25">
      <c r="A4472"/>
    </row>
    <row r="4473" spans="1:1" x14ac:dyDescent="0.25">
      <c r="A4473"/>
    </row>
    <row r="4474" spans="1:1" x14ac:dyDescent="0.25">
      <c r="A4474"/>
    </row>
    <row r="4475" spans="1:1" x14ac:dyDescent="0.25">
      <c r="A4475"/>
    </row>
    <row r="4476" spans="1:1" x14ac:dyDescent="0.25">
      <c r="A4476"/>
    </row>
    <row r="4477" spans="1:1" x14ac:dyDescent="0.25">
      <c r="A4477"/>
    </row>
    <row r="4478" spans="1:1" x14ac:dyDescent="0.25">
      <c r="A4478"/>
    </row>
    <row r="4479" spans="1:1" x14ac:dyDescent="0.25">
      <c r="A4479"/>
    </row>
    <row r="4480" spans="1:1" x14ac:dyDescent="0.25">
      <c r="A4480"/>
    </row>
    <row r="4481" spans="1:1" x14ac:dyDescent="0.25">
      <c r="A4481"/>
    </row>
    <row r="4482" spans="1:1" x14ac:dyDescent="0.25">
      <c r="A4482"/>
    </row>
    <row r="4483" spans="1:1" x14ac:dyDescent="0.25">
      <c r="A4483"/>
    </row>
    <row r="4484" spans="1:1" x14ac:dyDescent="0.25">
      <c r="A4484"/>
    </row>
    <row r="4485" spans="1:1" x14ac:dyDescent="0.25">
      <c r="A4485"/>
    </row>
    <row r="4486" spans="1:1" x14ac:dyDescent="0.25">
      <c r="A4486"/>
    </row>
    <row r="4487" spans="1:1" x14ac:dyDescent="0.25">
      <c r="A4487"/>
    </row>
    <row r="4488" spans="1:1" x14ac:dyDescent="0.25">
      <c r="A4488"/>
    </row>
    <row r="4489" spans="1:1" x14ac:dyDescent="0.25">
      <c r="A4489"/>
    </row>
    <row r="4490" spans="1:1" x14ac:dyDescent="0.25">
      <c r="A4490"/>
    </row>
    <row r="4491" spans="1:1" x14ac:dyDescent="0.25">
      <c r="A4491"/>
    </row>
    <row r="4492" spans="1:1" x14ac:dyDescent="0.25">
      <c r="A4492"/>
    </row>
    <row r="4493" spans="1:1" x14ac:dyDescent="0.25">
      <c r="A4493"/>
    </row>
    <row r="4494" spans="1:1" x14ac:dyDescent="0.25">
      <c r="A4494"/>
    </row>
    <row r="4495" spans="1:1" x14ac:dyDescent="0.25">
      <c r="A4495"/>
    </row>
    <row r="4496" spans="1:1" x14ac:dyDescent="0.25">
      <c r="A4496"/>
    </row>
    <row r="4497" spans="1:1" x14ac:dyDescent="0.25">
      <c r="A4497"/>
    </row>
    <row r="4498" spans="1:1" x14ac:dyDescent="0.25">
      <c r="A4498"/>
    </row>
    <row r="4499" spans="1:1" x14ac:dyDescent="0.25">
      <c r="A4499"/>
    </row>
    <row r="4500" spans="1:1" x14ac:dyDescent="0.25">
      <c r="A4500"/>
    </row>
    <row r="4501" spans="1:1" x14ac:dyDescent="0.25">
      <c r="A4501"/>
    </row>
    <row r="4502" spans="1:1" x14ac:dyDescent="0.25">
      <c r="A4502"/>
    </row>
    <row r="4503" spans="1:1" x14ac:dyDescent="0.25">
      <c r="A4503"/>
    </row>
    <row r="4504" spans="1:1" x14ac:dyDescent="0.25">
      <c r="A4504"/>
    </row>
    <row r="4505" spans="1:1" x14ac:dyDescent="0.25">
      <c r="A4505"/>
    </row>
    <row r="4506" spans="1:1" x14ac:dyDescent="0.25">
      <c r="A4506"/>
    </row>
    <row r="4507" spans="1:1" x14ac:dyDescent="0.25">
      <c r="A4507"/>
    </row>
    <row r="4508" spans="1:1" x14ac:dyDescent="0.25">
      <c r="A4508"/>
    </row>
    <row r="4509" spans="1:1" x14ac:dyDescent="0.25">
      <c r="A4509"/>
    </row>
    <row r="4510" spans="1:1" x14ac:dyDescent="0.25">
      <c r="A4510"/>
    </row>
    <row r="4511" spans="1:1" x14ac:dyDescent="0.25">
      <c r="A4511"/>
    </row>
    <row r="4512" spans="1:1" x14ac:dyDescent="0.25">
      <c r="A4512"/>
    </row>
    <row r="4513" spans="1:1" x14ac:dyDescent="0.25">
      <c r="A4513"/>
    </row>
    <row r="4514" spans="1:1" x14ac:dyDescent="0.25">
      <c r="A4514"/>
    </row>
    <row r="4515" spans="1:1" x14ac:dyDescent="0.25">
      <c r="A4515"/>
    </row>
    <row r="4516" spans="1:1" x14ac:dyDescent="0.25">
      <c r="A4516"/>
    </row>
    <row r="4517" spans="1:1" x14ac:dyDescent="0.25">
      <c r="A4517"/>
    </row>
    <row r="4518" spans="1:1" x14ac:dyDescent="0.25">
      <c r="A4518"/>
    </row>
    <row r="4519" spans="1:1" x14ac:dyDescent="0.25">
      <c r="A4519"/>
    </row>
    <row r="4520" spans="1:1" x14ac:dyDescent="0.25">
      <c r="A4520"/>
    </row>
    <row r="4521" spans="1:1" x14ac:dyDescent="0.25">
      <c r="A4521"/>
    </row>
    <row r="4522" spans="1:1" x14ac:dyDescent="0.25">
      <c r="A4522"/>
    </row>
    <row r="4523" spans="1:1" x14ac:dyDescent="0.25">
      <c r="A4523"/>
    </row>
    <row r="4524" spans="1:1" x14ac:dyDescent="0.25">
      <c r="A4524"/>
    </row>
    <row r="4525" spans="1:1" x14ac:dyDescent="0.25">
      <c r="A4525"/>
    </row>
    <row r="4526" spans="1:1" x14ac:dyDescent="0.25">
      <c r="A4526"/>
    </row>
    <row r="4527" spans="1:1" x14ac:dyDescent="0.25">
      <c r="A4527"/>
    </row>
    <row r="4528" spans="1:1" x14ac:dyDescent="0.25">
      <c r="A4528"/>
    </row>
    <row r="4529" spans="1:1" x14ac:dyDescent="0.25">
      <c r="A4529"/>
    </row>
    <row r="4530" spans="1:1" x14ac:dyDescent="0.25">
      <c r="A4530"/>
    </row>
    <row r="4531" spans="1:1" x14ac:dyDescent="0.25">
      <c r="A4531"/>
    </row>
    <row r="4532" spans="1:1" x14ac:dyDescent="0.25">
      <c r="A4532"/>
    </row>
    <row r="4533" spans="1:1" x14ac:dyDescent="0.25">
      <c r="A4533"/>
    </row>
    <row r="4534" spans="1:1" x14ac:dyDescent="0.25">
      <c r="A4534"/>
    </row>
    <row r="4535" spans="1:1" x14ac:dyDescent="0.25">
      <c r="A4535"/>
    </row>
    <row r="4536" spans="1:1" x14ac:dyDescent="0.25">
      <c r="A4536"/>
    </row>
    <row r="4537" spans="1:1" x14ac:dyDescent="0.25">
      <c r="A4537"/>
    </row>
    <row r="4538" spans="1:1" x14ac:dyDescent="0.25">
      <c r="A4538"/>
    </row>
    <row r="4539" spans="1:1" x14ac:dyDescent="0.25">
      <c r="A4539"/>
    </row>
    <row r="4540" spans="1:1" x14ac:dyDescent="0.25">
      <c r="A4540"/>
    </row>
    <row r="4541" spans="1:1" x14ac:dyDescent="0.25">
      <c r="A4541"/>
    </row>
    <row r="4542" spans="1:1" x14ac:dyDescent="0.25">
      <c r="A4542"/>
    </row>
    <row r="4543" spans="1:1" x14ac:dyDescent="0.25">
      <c r="A4543"/>
    </row>
    <row r="4544" spans="1:1" x14ac:dyDescent="0.25">
      <c r="A4544"/>
    </row>
    <row r="4545" spans="1:1" x14ac:dyDescent="0.25">
      <c r="A4545"/>
    </row>
    <row r="4546" spans="1:1" x14ac:dyDescent="0.25">
      <c r="A4546"/>
    </row>
    <row r="4547" spans="1:1" x14ac:dyDescent="0.25">
      <c r="A4547"/>
    </row>
    <row r="4548" spans="1:1" x14ac:dyDescent="0.25">
      <c r="A4548"/>
    </row>
    <row r="4549" spans="1:1" x14ac:dyDescent="0.25">
      <c r="A4549"/>
    </row>
    <row r="4550" spans="1:1" x14ac:dyDescent="0.25">
      <c r="A4550"/>
    </row>
    <row r="4551" spans="1:1" x14ac:dyDescent="0.25">
      <c r="A4551"/>
    </row>
    <row r="4552" spans="1:1" x14ac:dyDescent="0.25">
      <c r="A4552"/>
    </row>
    <row r="4553" spans="1:1" x14ac:dyDescent="0.25">
      <c r="A4553"/>
    </row>
    <row r="4554" spans="1:1" x14ac:dyDescent="0.25">
      <c r="A4554"/>
    </row>
    <row r="4555" spans="1:1" x14ac:dyDescent="0.25">
      <c r="A4555"/>
    </row>
    <row r="4556" spans="1:1" x14ac:dyDescent="0.25">
      <c r="A4556"/>
    </row>
    <row r="4557" spans="1:1" x14ac:dyDescent="0.25">
      <c r="A4557"/>
    </row>
    <row r="4558" spans="1:1" x14ac:dyDescent="0.25">
      <c r="A4558"/>
    </row>
    <row r="4559" spans="1:1" x14ac:dyDescent="0.25">
      <c r="A4559"/>
    </row>
    <row r="4560" spans="1:1" x14ac:dyDescent="0.25">
      <c r="A4560"/>
    </row>
    <row r="4561" spans="1:1" x14ac:dyDescent="0.25">
      <c r="A4561"/>
    </row>
    <row r="4562" spans="1:1" x14ac:dyDescent="0.25">
      <c r="A4562"/>
    </row>
    <row r="4563" spans="1:1" x14ac:dyDescent="0.25">
      <c r="A4563"/>
    </row>
    <row r="4564" spans="1:1" x14ac:dyDescent="0.25">
      <c r="A4564"/>
    </row>
    <row r="4565" spans="1:1" x14ac:dyDescent="0.25">
      <c r="A4565"/>
    </row>
    <row r="4566" spans="1:1" x14ac:dyDescent="0.25">
      <c r="A4566"/>
    </row>
    <row r="4567" spans="1:1" x14ac:dyDescent="0.25">
      <c r="A4567"/>
    </row>
    <row r="4568" spans="1:1" x14ac:dyDescent="0.25">
      <c r="A4568"/>
    </row>
    <row r="4569" spans="1:1" x14ac:dyDescent="0.25">
      <c r="A4569"/>
    </row>
    <row r="4570" spans="1:1" x14ac:dyDescent="0.25">
      <c r="A4570"/>
    </row>
    <row r="4571" spans="1:1" x14ac:dyDescent="0.25">
      <c r="A4571"/>
    </row>
    <row r="4572" spans="1:1" x14ac:dyDescent="0.25">
      <c r="A4572"/>
    </row>
    <row r="4573" spans="1:1" x14ac:dyDescent="0.25">
      <c r="A4573"/>
    </row>
    <row r="4574" spans="1:1" x14ac:dyDescent="0.25">
      <c r="A4574"/>
    </row>
    <row r="4575" spans="1:1" x14ac:dyDescent="0.25">
      <c r="A4575"/>
    </row>
    <row r="4576" spans="1:1" x14ac:dyDescent="0.25">
      <c r="A4576"/>
    </row>
    <row r="4577" spans="1:1" x14ac:dyDescent="0.25">
      <c r="A4577"/>
    </row>
    <row r="4578" spans="1:1" x14ac:dyDescent="0.25">
      <c r="A4578"/>
    </row>
    <row r="4579" spans="1:1" x14ac:dyDescent="0.25">
      <c r="A4579"/>
    </row>
    <row r="4580" spans="1:1" x14ac:dyDescent="0.25">
      <c r="A4580"/>
    </row>
    <row r="4581" spans="1:1" x14ac:dyDescent="0.25">
      <c r="A4581"/>
    </row>
    <row r="4582" spans="1:1" x14ac:dyDescent="0.25">
      <c r="A4582"/>
    </row>
    <row r="4583" spans="1:1" x14ac:dyDescent="0.25">
      <c r="A4583"/>
    </row>
    <row r="4584" spans="1:1" x14ac:dyDescent="0.25">
      <c r="A4584"/>
    </row>
    <row r="4585" spans="1:1" x14ac:dyDescent="0.25">
      <c r="A4585"/>
    </row>
    <row r="4586" spans="1:1" x14ac:dyDescent="0.25">
      <c r="A4586"/>
    </row>
    <row r="4587" spans="1:1" x14ac:dyDescent="0.25">
      <c r="A4587"/>
    </row>
    <row r="4588" spans="1:1" x14ac:dyDescent="0.25">
      <c r="A4588"/>
    </row>
    <row r="4589" spans="1:1" x14ac:dyDescent="0.25">
      <c r="A4589"/>
    </row>
    <row r="4590" spans="1:1" x14ac:dyDescent="0.25">
      <c r="A4590"/>
    </row>
    <row r="4591" spans="1:1" x14ac:dyDescent="0.25">
      <c r="A4591"/>
    </row>
    <row r="4592" spans="1:1" x14ac:dyDescent="0.25">
      <c r="A4592"/>
    </row>
    <row r="4593" spans="1:1" x14ac:dyDescent="0.25">
      <c r="A4593"/>
    </row>
    <row r="4594" spans="1:1" x14ac:dyDescent="0.25">
      <c r="A4594"/>
    </row>
    <row r="4595" spans="1:1" x14ac:dyDescent="0.25">
      <c r="A4595"/>
    </row>
    <row r="4596" spans="1:1" x14ac:dyDescent="0.25">
      <c r="A4596"/>
    </row>
    <row r="4597" spans="1:1" x14ac:dyDescent="0.25">
      <c r="A4597"/>
    </row>
    <row r="4598" spans="1:1" x14ac:dyDescent="0.25">
      <c r="A4598"/>
    </row>
    <row r="4599" spans="1:1" x14ac:dyDescent="0.25">
      <c r="A4599"/>
    </row>
    <row r="4600" spans="1:1" x14ac:dyDescent="0.25">
      <c r="A4600"/>
    </row>
    <row r="4601" spans="1:1" x14ac:dyDescent="0.25">
      <c r="A4601"/>
    </row>
    <row r="4602" spans="1:1" x14ac:dyDescent="0.25">
      <c r="A4602"/>
    </row>
    <row r="4603" spans="1:1" x14ac:dyDescent="0.25">
      <c r="A4603"/>
    </row>
    <row r="4604" spans="1:1" x14ac:dyDescent="0.25">
      <c r="A4604"/>
    </row>
    <row r="4605" spans="1:1" x14ac:dyDescent="0.25">
      <c r="A4605"/>
    </row>
    <row r="4606" spans="1:1" x14ac:dyDescent="0.25">
      <c r="A4606"/>
    </row>
    <row r="4607" spans="1:1" x14ac:dyDescent="0.25">
      <c r="A4607"/>
    </row>
    <row r="4608" spans="1:1" x14ac:dyDescent="0.25">
      <c r="A4608"/>
    </row>
    <row r="4609" spans="1:1" x14ac:dyDescent="0.25">
      <c r="A4609"/>
    </row>
    <row r="4610" spans="1:1" x14ac:dyDescent="0.25">
      <c r="A4610"/>
    </row>
    <row r="4611" spans="1:1" x14ac:dyDescent="0.25">
      <c r="A4611"/>
    </row>
    <row r="4612" spans="1:1" x14ac:dyDescent="0.25">
      <c r="A4612"/>
    </row>
    <row r="4613" spans="1:1" x14ac:dyDescent="0.25">
      <c r="A4613"/>
    </row>
    <row r="4614" spans="1:1" x14ac:dyDescent="0.25">
      <c r="A4614"/>
    </row>
    <row r="4615" spans="1:1" x14ac:dyDescent="0.25">
      <c r="A4615"/>
    </row>
    <row r="4616" spans="1:1" x14ac:dyDescent="0.25">
      <c r="A4616"/>
    </row>
    <row r="4617" spans="1:1" x14ac:dyDescent="0.25">
      <c r="A4617"/>
    </row>
    <row r="4618" spans="1:1" x14ac:dyDescent="0.25">
      <c r="A4618"/>
    </row>
    <row r="4619" spans="1:1" x14ac:dyDescent="0.25">
      <c r="A4619"/>
    </row>
    <row r="4620" spans="1:1" x14ac:dyDescent="0.25">
      <c r="A4620"/>
    </row>
    <row r="4621" spans="1:1" x14ac:dyDescent="0.25">
      <c r="A4621"/>
    </row>
    <row r="4622" spans="1:1" x14ac:dyDescent="0.25">
      <c r="A4622"/>
    </row>
    <row r="4623" spans="1:1" x14ac:dyDescent="0.25">
      <c r="A4623"/>
    </row>
    <row r="4624" spans="1:1" x14ac:dyDescent="0.25">
      <c r="A4624"/>
    </row>
    <row r="4625" spans="1:1" x14ac:dyDescent="0.25">
      <c r="A4625"/>
    </row>
    <row r="4626" spans="1:1" x14ac:dyDescent="0.25">
      <c r="A4626"/>
    </row>
    <row r="4627" spans="1:1" x14ac:dyDescent="0.25">
      <c r="A4627"/>
    </row>
    <row r="4628" spans="1:1" x14ac:dyDescent="0.25">
      <c r="A4628"/>
    </row>
    <row r="4629" spans="1:1" x14ac:dyDescent="0.25">
      <c r="A4629"/>
    </row>
    <row r="4630" spans="1:1" x14ac:dyDescent="0.25">
      <c r="A4630"/>
    </row>
    <row r="4631" spans="1:1" x14ac:dyDescent="0.25">
      <c r="A4631"/>
    </row>
    <row r="4632" spans="1:1" x14ac:dyDescent="0.25">
      <c r="A4632"/>
    </row>
    <row r="4633" spans="1:1" x14ac:dyDescent="0.25">
      <c r="A4633"/>
    </row>
    <row r="4634" spans="1:1" x14ac:dyDescent="0.25">
      <c r="A4634"/>
    </row>
    <row r="4635" spans="1:1" x14ac:dyDescent="0.25">
      <c r="A4635"/>
    </row>
    <row r="4636" spans="1:1" x14ac:dyDescent="0.25">
      <c r="A4636"/>
    </row>
    <row r="4637" spans="1:1" x14ac:dyDescent="0.25">
      <c r="A4637"/>
    </row>
    <row r="4638" spans="1:1" x14ac:dyDescent="0.25">
      <c r="A4638"/>
    </row>
    <row r="4639" spans="1:1" x14ac:dyDescent="0.25">
      <c r="A4639"/>
    </row>
    <row r="4640" spans="1:1" x14ac:dyDescent="0.25">
      <c r="A4640"/>
    </row>
    <row r="4641" spans="1:1" x14ac:dyDescent="0.25">
      <c r="A4641"/>
    </row>
    <row r="4642" spans="1:1" x14ac:dyDescent="0.25">
      <c r="A4642"/>
    </row>
    <row r="4643" spans="1:1" x14ac:dyDescent="0.25">
      <c r="A4643"/>
    </row>
    <row r="4644" spans="1:1" x14ac:dyDescent="0.25">
      <c r="A4644"/>
    </row>
    <row r="4645" spans="1:1" x14ac:dyDescent="0.25">
      <c r="A4645"/>
    </row>
    <row r="4646" spans="1:1" x14ac:dyDescent="0.25">
      <c r="A4646"/>
    </row>
    <row r="4647" spans="1:1" x14ac:dyDescent="0.25">
      <c r="A4647"/>
    </row>
    <row r="4648" spans="1:1" x14ac:dyDescent="0.25">
      <c r="A4648"/>
    </row>
    <row r="4649" spans="1:1" x14ac:dyDescent="0.25">
      <c r="A4649"/>
    </row>
    <row r="4650" spans="1:1" x14ac:dyDescent="0.25">
      <c r="A4650"/>
    </row>
    <row r="4651" spans="1:1" x14ac:dyDescent="0.25">
      <c r="A4651"/>
    </row>
    <row r="4652" spans="1:1" x14ac:dyDescent="0.25">
      <c r="A4652"/>
    </row>
    <row r="4653" spans="1:1" x14ac:dyDescent="0.25">
      <c r="A4653"/>
    </row>
    <row r="4654" spans="1:1" x14ac:dyDescent="0.25">
      <c r="A4654"/>
    </row>
    <row r="4655" spans="1:1" x14ac:dyDescent="0.25">
      <c r="A4655"/>
    </row>
    <row r="4656" spans="1:1" x14ac:dyDescent="0.25">
      <c r="A4656"/>
    </row>
    <row r="4657" spans="1:1" x14ac:dyDescent="0.25">
      <c r="A4657"/>
    </row>
    <row r="4658" spans="1:1" x14ac:dyDescent="0.25">
      <c r="A4658"/>
    </row>
    <row r="4659" spans="1:1" x14ac:dyDescent="0.25">
      <c r="A4659"/>
    </row>
    <row r="4660" spans="1:1" x14ac:dyDescent="0.25">
      <c r="A4660"/>
    </row>
    <row r="4661" spans="1:1" x14ac:dyDescent="0.25">
      <c r="A4661"/>
    </row>
    <row r="4662" spans="1:1" x14ac:dyDescent="0.25">
      <c r="A4662"/>
    </row>
    <row r="4663" spans="1:1" x14ac:dyDescent="0.25">
      <c r="A4663"/>
    </row>
    <row r="4664" spans="1:1" x14ac:dyDescent="0.25">
      <c r="A4664"/>
    </row>
    <row r="4665" spans="1:1" x14ac:dyDescent="0.25">
      <c r="A4665"/>
    </row>
    <row r="4666" spans="1:1" x14ac:dyDescent="0.25">
      <c r="A4666"/>
    </row>
    <row r="4667" spans="1:1" x14ac:dyDescent="0.25">
      <c r="A4667"/>
    </row>
    <row r="4668" spans="1:1" x14ac:dyDescent="0.25">
      <c r="A4668"/>
    </row>
    <row r="4669" spans="1:1" x14ac:dyDescent="0.25">
      <c r="A4669"/>
    </row>
    <row r="4670" spans="1:1" x14ac:dyDescent="0.25">
      <c r="A4670"/>
    </row>
    <row r="4671" spans="1:1" x14ac:dyDescent="0.25">
      <c r="A4671"/>
    </row>
    <row r="4672" spans="1:1" x14ac:dyDescent="0.25">
      <c r="A4672"/>
    </row>
    <row r="4673" spans="1:1" x14ac:dyDescent="0.25">
      <c r="A4673"/>
    </row>
    <row r="4674" spans="1:1" x14ac:dyDescent="0.25">
      <c r="A4674"/>
    </row>
    <row r="4675" spans="1:1" x14ac:dyDescent="0.25">
      <c r="A4675"/>
    </row>
    <row r="4676" spans="1:1" x14ac:dyDescent="0.25">
      <c r="A4676"/>
    </row>
    <row r="4677" spans="1:1" x14ac:dyDescent="0.25">
      <c r="A4677"/>
    </row>
    <row r="4678" spans="1:1" x14ac:dyDescent="0.25">
      <c r="A4678"/>
    </row>
    <row r="4679" spans="1:1" x14ac:dyDescent="0.25">
      <c r="A4679"/>
    </row>
    <row r="4680" spans="1:1" x14ac:dyDescent="0.25">
      <c r="A4680"/>
    </row>
    <row r="4681" spans="1:1" x14ac:dyDescent="0.25">
      <c r="A4681"/>
    </row>
    <row r="4682" spans="1:1" x14ac:dyDescent="0.25">
      <c r="A4682"/>
    </row>
    <row r="4683" spans="1:1" x14ac:dyDescent="0.25">
      <c r="A4683"/>
    </row>
    <row r="4684" spans="1:1" x14ac:dyDescent="0.25">
      <c r="A4684"/>
    </row>
    <row r="4685" spans="1:1" x14ac:dyDescent="0.25">
      <c r="A4685"/>
    </row>
    <row r="4686" spans="1:1" x14ac:dyDescent="0.25">
      <c r="A4686"/>
    </row>
    <row r="4687" spans="1:1" x14ac:dyDescent="0.25">
      <c r="A4687"/>
    </row>
    <row r="4688" spans="1:1" x14ac:dyDescent="0.25">
      <c r="A4688"/>
    </row>
    <row r="4689" spans="1:1" x14ac:dyDescent="0.25">
      <c r="A4689"/>
    </row>
    <row r="4690" spans="1:1" x14ac:dyDescent="0.25">
      <c r="A4690"/>
    </row>
    <row r="4691" spans="1:1" x14ac:dyDescent="0.25">
      <c r="A4691"/>
    </row>
    <row r="4692" spans="1:1" x14ac:dyDescent="0.25">
      <c r="A4692"/>
    </row>
    <row r="4693" spans="1:1" x14ac:dyDescent="0.25">
      <c r="A4693"/>
    </row>
    <row r="4694" spans="1:1" x14ac:dyDescent="0.25">
      <c r="A4694"/>
    </row>
    <row r="4695" spans="1:1" x14ac:dyDescent="0.25">
      <c r="A4695"/>
    </row>
    <row r="4696" spans="1:1" x14ac:dyDescent="0.25">
      <c r="A4696"/>
    </row>
    <row r="4697" spans="1:1" x14ac:dyDescent="0.25">
      <c r="A4697"/>
    </row>
    <row r="4698" spans="1:1" x14ac:dyDescent="0.25">
      <c r="A4698"/>
    </row>
    <row r="4699" spans="1:1" x14ac:dyDescent="0.25">
      <c r="A4699"/>
    </row>
    <row r="4700" spans="1:1" x14ac:dyDescent="0.25">
      <c r="A4700"/>
    </row>
    <row r="4701" spans="1:1" x14ac:dyDescent="0.25">
      <c r="A4701"/>
    </row>
    <row r="4702" spans="1:1" x14ac:dyDescent="0.25">
      <c r="A4702"/>
    </row>
    <row r="4703" spans="1:1" x14ac:dyDescent="0.25">
      <c r="A4703"/>
    </row>
    <row r="4704" spans="1:1" x14ac:dyDescent="0.25">
      <c r="A4704"/>
    </row>
    <row r="4705" spans="1:1" x14ac:dyDescent="0.25">
      <c r="A4705"/>
    </row>
    <row r="4706" spans="1:1" x14ac:dyDescent="0.25">
      <c r="A4706"/>
    </row>
    <row r="4707" spans="1:1" x14ac:dyDescent="0.25">
      <c r="A4707"/>
    </row>
    <row r="4708" spans="1:1" x14ac:dyDescent="0.25">
      <c r="A4708"/>
    </row>
    <row r="4709" spans="1:1" x14ac:dyDescent="0.25">
      <c r="A4709"/>
    </row>
    <row r="4710" spans="1:1" x14ac:dyDescent="0.25">
      <c r="A4710"/>
    </row>
    <row r="4711" spans="1:1" x14ac:dyDescent="0.25">
      <c r="A4711"/>
    </row>
    <row r="4712" spans="1:1" x14ac:dyDescent="0.25">
      <c r="A4712"/>
    </row>
    <row r="4713" spans="1:1" x14ac:dyDescent="0.25">
      <c r="A4713"/>
    </row>
    <row r="4714" spans="1:1" x14ac:dyDescent="0.25">
      <c r="A4714"/>
    </row>
    <row r="4715" spans="1:1" x14ac:dyDescent="0.25">
      <c r="A4715"/>
    </row>
    <row r="4716" spans="1:1" x14ac:dyDescent="0.25">
      <c r="A4716"/>
    </row>
    <row r="4717" spans="1:1" x14ac:dyDescent="0.25">
      <c r="A4717"/>
    </row>
    <row r="4718" spans="1:1" x14ac:dyDescent="0.25">
      <c r="A4718"/>
    </row>
    <row r="4719" spans="1:1" x14ac:dyDescent="0.25">
      <c r="A4719"/>
    </row>
    <row r="4720" spans="1:1" x14ac:dyDescent="0.25">
      <c r="A4720"/>
    </row>
    <row r="4721" spans="1:1" x14ac:dyDescent="0.25">
      <c r="A4721"/>
    </row>
    <row r="4722" spans="1:1" x14ac:dyDescent="0.25">
      <c r="A4722"/>
    </row>
    <row r="4723" spans="1:1" x14ac:dyDescent="0.25">
      <c r="A4723"/>
    </row>
    <row r="4724" spans="1:1" x14ac:dyDescent="0.25">
      <c r="A4724"/>
    </row>
    <row r="4725" spans="1:1" x14ac:dyDescent="0.25">
      <c r="A4725"/>
    </row>
    <row r="4726" spans="1:1" x14ac:dyDescent="0.25">
      <c r="A4726"/>
    </row>
    <row r="4727" spans="1:1" x14ac:dyDescent="0.25">
      <c r="A4727"/>
    </row>
    <row r="4728" spans="1:1" x14ac:dyDescent="0.25">
      <c r="A4728"/>
    </row>
    <row r="4729" spans="1:1" x14ac:dyDescent="0.25">
      <c r="A4729"/>
    </row>
    <row r="4730" spans="1:1" x14ac:dyDescent="0.25">
      <c r="A4730"/>
    </row>
    <row r="4731" spans="1:1" x14ac:dyDescent="0.25">
      <c r="A4731"/>
    </row>
    <row r="4732" spans="1:1" x14ac:dyDescent="0.25">
      <c r="A4732"/>
    </row>
    <row r="4733" spans="1:1" x14ac:dyDescent="0.25">
      <c r="A4733"/>
    </row>
    <row r="4734" spans="1:1" x14ac:dyDescent="0.25">
      <c r="A4734"/>
    </row>
    <row r="4735" spans="1:1" x14ac:dyDescent="0.25">
      <c r="A4735"/>
    </row>
    <row r="4736" spans="1:1" x14ac:dyDescent="0.25">
      <c r="A4736"/>
    </row>
    <row r="4737" spans="1:1" x14ac:dyDescent="0.25">
      <c r="A4737"/>
    </row>
    <row r="4738" spans="1:1" x14ac:dyDescent="0.25">
      <c r="A4738"/>
    </row>
    <row r="4739" spans="1:1" x14ac:dyDescent="0.25">
      <c r="A4739"/>
    </row>
    <row r="4740" spans="1:1" x14ac:dyDescent="0.25">
      <c r="A4740"/>
    </row>
    <row r="4741" spans="1:1" x14ac:dyDescent="0.25">
      <c r="A4741"/>
    </row>
    <row r="4742" spans="1:1" x14ac:dyDescent="0.25">
      <c r="A4742"/>
    </row>
    <row r="4743" spans="1:1" x14ac:dyDescent="0.25">
      <c r="A4743"/>
    </row>
    <row r="4744" spans="1:1" x14ac:dyDescent="0.25">
      <c r="A4744"/>
    </row>
    <row r="4745" spans="1:1" x14ac:dyDescent="0.25">
      <c r="A4745"/>
    </row>
    <row r="4746" spans="1:1" x14ac:dyDescent="0.25">
      <c r="A4746"/>
    </row>
    <row r="4747" spans="1:1" x14ac:dyDescent="0.25">
      <c r="A4747"/>
    </row>
    <row r="4748" spans="1:1" x14ac:dyDescent="0.25">
      <c r="A4748"/>
    </row>
    <row r="4749" spans="1:1" x14ac:dyDescent="0.25">
      <c r="A4749"/>
    </row>
    <row r="4750" spans="1:1" x14ac:dyDescent="0.25">
      <c r="A4750"/>
    </row>
    <row r="4751" spans="1:1" x14ac:dyDescent="0.25">
      <c r="A4751"/>
    </row>
    <row r="4752" spans="1:1" x14ac:dyDescent="0.25">
      <c r="A4752"/>
    </row>
    <row r="4753" spans="1:1" x14ac:dyDescent="0.25">
      <c r="A4753"/>
    </row>
    <row r="4754" spans="1:1" x14ac:dyDescent="0.25">
      <c r="A4754"/>
    </row>
    <row r="4755" spans="1:1" x14ac:dyDescent="0.25">
      <c r="A4755"/>
    </row>
    <row r="4756" spans="1:1" x14ac:dyDescent="0.25">
      <c r="A4756"/>
    </row>
    <row r="4757" spans="1:1" x14ac:dyDescent="0.25">
      <c r="A4757"/>
    </row>
    <row r="4758" spans="1:1" x14ac:dyDescent="0.25">
      <c r="A4758"/>
    </row>
    <row r="4759" spans="1:1" x14ac:dyDescent="0.25">
      <c r="A4759"/>
    </row>
    <row r="4760" spans="1:1" x14ac:dyDescent="0.25">
      <c r="A4760"/>
    </row>
    <row r="4761" spans="1:1" x14ac:dyDescent="0.25">
      <c r="A4761"/>
    </row>
    <row r="4762" spans="1:1" x14ac:dyDescent="0.25">
      <c r="A4762"/>
    </row>
    <row r="4763" spans="1:1" x14ac:dyDescent="0.25">
      <c r="A4763"/>
    </row>
    <row r="4764" spans="1:1" x14ac:dyDescent="0.25">
      <c r="A4764"/>
    </row>
    <row r="4765" spans="1:1" x14ac:dyDescent="0.25">
      <c r="A4765"/>
    </row>
    <row r="4766" spans="1:1" x14ac:dyDescent="0.25">
      <c r="A4766"/>
    </row>
    <row r="4767" spans="1:1" x14ac:dyDescent="0.25">
      <c r="A4767"/>
    </row>
    <row r="4768" spans="1:1" x14ac:dyDescent="0.25">
      <c r="A4768"/>
    </row>
    <row r="4769" spans="1:1" x14ac:dyDescent="0.25">
      <c r="A4769"/>
    </row>
    <row r="4770" spans="1:1" x14ac:dyDescent="0.25">
      <c r="A4770"/>
    </row>
    <row r="4771" spans="1:1" x14ac:dyDescent="0.25">
      <c r="A4771"/>
    </row>
    <row r="4772" spans="1:1" x14ac:dyDescent="0.25">
      <c r="A4772"/>
    </row>
    <row r="4773" spans="1:1" x14ac:dyDescent="0.25">
      <c r="A4773"/>
    </row>
    <row r="4774" spans="1:1" x14ac:dyDescent="0.25">
      <c r="A4774"/>
    </row>
    <row r="4775" spans="1:1" x14ac:dyDescent="0.25">
      <c r="A4775"/>
    </row>
    <row r="4776" spans="1:1" x14ac:dyDescent="0.25">
      <c r="A4776"/>
    </row>
    <row r="4777" spans="1:1" x14ac:dyDescent="0.25">
      <c r="A4777"/>
    </row>
    <row r="4778" spans="1:1" x14ac:dyDescent="0.25">
      <c r="A4778"/>
    </row>
    <row r="4779" spans="1:1" x14ac:dyDescent="0.25">
      <c r="A4779"/>
    </row>
    <row r="4780" spans="1:1" x14ac:dyDescent="0.25">
      <c r="A4780"/>
    </row>
    <row r="4781" spans="1:1" x14ac:dyDescent="0.25">
      <c r="A4781"/>
    </row>
    <row r="4782" spans="1:1" x14ac:dyDescent="0.25">
      <c r="A4782"/>
    </row>
    <row r="4783" spans="1:1" x14ac:dyDescent="0.25">
      <c r="A4783"/>
    </row>
    <row r="4784" spans="1:1" x14ac:dyDescent="0.25">
      <c r="A4784"/>
    </row>
    <row r="4785" spans="1:1" x14ac:dyDescent="0.25">
      <c r="A4785"/>
    </row>
    <row r="4786" spans="1:1" x14ac:dyDescent="0.25">
      <c r="A4786"/>
    </row>
    <row r="4787" spans="1:1" x14ac:dyDescent="0.25">
      <c r="A4787"/>
    </row>
    <row r="4788" spans="1:1" x14ac:dyDescent="0.25">
      <c r="A4788"/>
    </row>
    <row r="4789" spans="1:1" x14ac:dyDescent="0.25">
      <c r="A4789"/>
    </row>
    <row r="4790" spans="1:1" x14ac:dyDescent="0.25">
      <c r="A4790"/>
    </row>
    <row r="4791" spans="1:1" x14ac:dyDescent="0.25">
      <c r="A4791"/>
    </row>
    <row r="4792" spans="1:1" x14ac:dyDescent="0.25">
      <c r="A4792"/>
    </row>
    <row r="4793" spans="1:1" x14ac:dyDescent="0.25">
      <c r="A4793"/>
    </row>
    <row r="4794" spans="1:1" x14ac:dyDescent="0.25">
      <c r="A4794"/>
    </row>
    <row r="4795" spans="1:1" x14ac:dyDescent="0.25">
      <c r="A4795"/>
    </row>
    <row r="4796" spans="1:1" x14ac:dyDescent="0.25">
      <c r="A4796"/>
    </row>
    <row r="4797" spans="1:1" x14ac:dyDescent="0.25">
      <c r="A4797"/>
    </row>
    <row r="4798" spans="1:1" x14ac:dyDescent="0.25">
      <c r="A4798"/>
    </row>
    <row r="4799" spans="1:1" x14ac:dyDescent="0.25">
      <c r="A4799"/>
    </row>
    <row r="4800" spans="1:1" x14ac:dyDescent="0.25">
      <c r="A4800"/>
    </row>
    <row r="4801" spans="1:1" x14ac:dyDescent="0.25">
      <c r="A4801"/>
    </row>
    <row r="4802" spans="1:1" x14ac:dyDescent="0.25">
      <c r="A4802"/>
    </row>
    <row r="4803" spans="1:1" x14ac:dyDescent="0.25">
      <c r="A4803"/>
    </row>
    <row r="4804" spans="1:1" x14ac:dyDescent="0.25">
      <c r="A4804"/>
    </row>
    <row r="4805" spans="1:1" x14ac:dyDescent="0.25">
      <c r="A4805"/>
    </row>
    <row r="4806" spans="1:1" x14ac:dyDescent="0.25">
      <c r="A4806"/>
    </row>
    <row r="4807" spans="1:1" x14ac:dyDescent="0.25">
      <c r="A4807"/>
    </row>
    <row r="4808" spans="1:1" x14ac:dyDescent="0.25">
      <c r="A4808"/>
    </row>
    <row r="4809" spans="1:1" x14ac:dyDescent="0.25">
      <c r="A4809"/>
    </row>
    <row r="4810" spans="1:1" x14ac:dyDescent="0.25">
      <c r="A4810"/>
    </row>
    <row r="4811" spans="1:1" x14ac:dyDescent="0.25">
      <c r="A4811"/>
    </row>
    <row r="4812" spans="1:1" x14ac:dyDescent="0.25">
      <c r="A4812"/>
    </row>
    <row r="4813" spans="1:1" x14ac:dyDescent="0.25">
      <c r="A4813"/>
    </row>
    <row r="4814" spans="1:1" x14ac:dyDescent="0.25">
      <c r="A4814"/>
    </row>
    <row r="4815" spans="1:1" x14ac:dyDescent="0.25">
      <c r="A4815"/>
    </row>
    <row r="4816" spans="1:1" x14ac:dyDescent="0.25">
      <c r="A4816"/>
    </row>
    <row r="4817" spans="1:1" x14ac:dyDescent="0.25">
      <c r="A4817"/>
    </row>
    <row r="4818" spans="1:1" x14ac:dyDescent="0.25">
      <c r="A4818"/>
    </row>
    <row r="4819" spans="1:1" x14ac:dyDescent="0.25">
      <c r="A4819"/>
    </row>
    <row r="4820" spans="1:1" x14ac:dyDescent="0.25">
      <c r="A4820"/>
    </row>
    <row r="4821" spans="1:1" x14ac:dyDescent="0.25">
      <c r="A4821"/>
    </row>
    <row r="4822" spans="1:1" x14ac:dyDescent="0.25">
      <c r="A4822"/>
    </row>
    <row r="4823" spans="1:1" x14ac:dyDescent="0.25">
      <c r="A4823"/>
    </row>
    <row r="4824" spans="1:1" x14ac:dyDescent="0.25">
      <c r="A4824"/>
    </row>
    <row r="4825" spans="1:1" x14ac:dyDescent="0.25">
      <c r="A4825"/>
    </row>
    <row r="4826" spans="1:1" x14ac:dyDescent="0.25">
      <c r="A4826"/>
    </row>
    <row r="4827" spans="1:1" x14ac:dyDescent="0.25">
      <c r="A4827"/>
    </row>
    <row r="4828" spans="1:1" x14ac:dyDescent="0.25">
      <c r="A4828"/>
    </row>
    <row r="4829" spans="1:1" x14ac:dyDescent="0.25">
      <c r="A4829"/>
    </row>
    <row r="4830" spans="1:1" x14ac:dyDescent="0.25">
      <c r="A4830"/>
    </row>
    <row r="4831" spans="1:1" x14ac:dyDescent="0.25">
      <c r="A4831"/>
    </row>
    <row r="4832" spans="1:1" x14ac:dyDescent="0.25">
      <c r="A4832"/>
    </row>
    <row r="4833" spans="1:1" x14ac:dyDescent="0.25">
      <c r="A4833"/>
    </row>
    <row r="4834" spans="1:1" x14ac:dyDescent="0.25">
      <c r="A4834"/>
    </row>
    <row r="4835" spans="1:1" x14ac:dyDescent="0.25">
      <c r="A4835"/>
    </row>
    <row r="4836" spans="1:1" x14ac:dyDescent="0.25">
      <c r="A4836"/>
    </row>
    <row r="4837" spans="1:1" x14ac:dyDescent="0.25">
      <c r="A4837"/>
    </row>
    <row r="4838" spans="1:1" x14ac:dyDescent="0.25">
      <c r="A4838"/>
    </row>
    <row r="4839" spans="1:1" x14ac:dyDescent="0.25">
      <c r="A4839"/>
    </row>
    <row r="4840" spans="1:1" x14ac:dyDescent="0.25">
      <c r="A4840"/>
    </row>
    <row r="4841" spans="1:1" x14ac:dyDescent="0.25">
      <c r="A4841"/>
    </row>
    <row r="4842" spans="1:1" x14ac:dyDescent="0.25">
      <c r="A4842"/>
    </row>
    <row r="4843" spans="1:1" x14ac:dyDescent="0.25">
      <c r="A4843"/>
    </row>
    <row r="4844" spans="1:1" x14ac:dyDescent="0.25">
      <c r="A4844"/>
    </row>
    <row r="4845" spans="1:1" x14ac:dyDescent="0.25">
      <c r="A4845"/>
    </row>
    <row r="4846" spans="1:1" x14ac:dyDescent="0.25">
      <c r="A4846"/>
    </row>
    <row r="4847" spans="1:1" x14ac:dyDescent="0.25">
      <c r="A4847"/>
    </row>
    <row r="4848" spans="1:1" x14ac:dyDescent="0.25">
      <c r="A4848"/>
    </row>
    <row r="4849" spans="1:1" x14ac:dyDescent="0.25">
      <c r="A4849"/>
    </row>
    <row r="4850" spans="1:1" x14ac:dyDescent="0.25">
      <c r="A4850"/>
    </row>
    <row r="4851" spans="1:1" x14ac:dyDescent="0.25">
      <c r="A4851"/>
    </row>
    <row r="4852" spans="1:1" x14ac:dyDescent="0.25">
      <c r="A4852"/>
    </row>
    <row r="4853" spans="1:1" x14ac:dyDescent="0.25">
      <c r="A4853"/>
    </row>
    <row r="4854" spans="1:1" x14ac:dyDescent="0.25">
      <c r="A4854"/>
    </row>
    <row r="4855" spans="1:1" x14ac:dyDescent="0.25">
      <c r="A4855"/>
    </row>
    <row r="4856" spans="1:1" x14ac:dyDescent="0.25">
      <c r="A4856"/>
    </row>
    <row r="4857" spans="1:1" x14ac:dyDescent="0.25">
      <c r="A4857"/>
    </row>
    <row r="4858" spans="1:1" x14ac:dyDescent="0.25">
      <c r="A4858"/>
    </row>
    <row r="4859" spans="1:1" x14ac:dyDescent="0.25">
      <c r="A4859"/>
    </row>
    <row r="4860" spans="1:1" x14ac:dyDescent="0.25">
      <c r="A4860"/>
    </row>
    <row r="4861" spans="1:1" x14ac:dyDescent="0.25">
      <c r="A4861"/>
    </row>
    <row r="4862" spans="1:1" x14ac:dyDescent="0.25">
      <c r="A4862"/>
    </row>
    <row r="4863" spans="1:1" x14ac:dyDescent="0.25">
      <c r="A4863"/>
    </row>
    <row r="4864" spans="1:1" x14ac:dyDescent="0.25">
      <c r="A4864"/>
    </row>
    <row r="4865" spans="1:1" x14ac:dyDescent="0.25">
      <c r="A4865"/>
    </row>
    <row r="4866" spans="1:1" x14ac:dyDescent="0.25">
      <c r="A4866"/>
    </row>
    <row r="4867" spans="1:1" x14ac:dyDescent="0.25">
      <c r="A4867"/>
    </row>
    <row r="4868" spans="1:1" x14ac:dyDescent="0.25">
      <c r="A4868"/>
    </row>
    <row r="4869" spans="1:1" x14ac:dyDescent="0.25">
      <c r="A4869"/>
    </row>
    <row r="4870" spans="1:1" x14ac:dyDescent="0.25">
      <c r="A4870"/>
    </row>
    <row r="4871" spans="1:1" x14ac:dyDescent="0.25">
      <c r="A4871"/>
    </row>
    <row r="4872" spans="1:1" x14ac:dyDescent="0.25">
      <c r="A4872"/>
    </row>
    <row r="4873" spans="1:1" x14ac:dyDescent="0.25">
      <c r="A4873"/>
    </row>
    <row r="4874" spans="1:1" x14ac:dyDescent="0.25">
      <c r="A4874"/>
    </row>
    <row r="4875" spans="1:1" x14ac:dyDescent="0.25">
      <c r="A4875"/>
    </row>
    <row r="4876" spans="1:1" x14ac:dyDescent="0.25">
      <c r="A4876"/>
    </row>
    <row r="4877" spans="1:1" x14ac:dyDescent="0.25">
      <c r="A4877"/>
    </row>
    <row r="4878" spans="1:1" x14ac:dyDescent="0.25">
      <c r="A4878"/>
    </row>
    <row r="4879" spans="1:1" x14ac:dyDescent="0.25">
      <c r="A4879"/>
    </row>
    <row r="4880" spans="1:1" x14ac:dyDescent="0.25">
      <c r="A4880"/>
    </row>
    <row r="4881" spans="1:1" x14ac:dyDescent="0.25">
      <c r="A4881"/>
    </row>
    <row r="4882" spans="1:1" x14ac:dyDescent="0.25">
      <c r="A4882"/>
    </row>
    <row r="4883" spans="1:1" x14ac:dyDescent="0.25">
      <c r="A4883"/>
    </row>
    <row r="4884" spans="1:1" x14ac:dyDescent="0.25">
      <c r="A4884"/>
    </row>
    <row r="4885" spans="1:1" x14ac:dyDescent="0.25">
      <c r="A4885"/>
    </row>
    <row r="4886" spans="1:1" x14ac:dyDescent="0.25">
      <c r="A4886"/>
    </row>
    <row r="4887" spans="1:1" x14ac:dyDescent="0.25">
      <c r="A4887"/>
    </row>
    <row r="4888" spans="1:1" x14ac:dyDescent="0.25">
      <c r="A4888"/>
    </row>
    <row r="4889" spans="1:1" x14ac:dyDescent="0.25">
      <c r="A4889"/>
    </row>
    <row r="4890" spans="1:1" x14ac:dyDescent="0.25">
      <c r="A4890"/>
    </row>
    <row r="4891" spans="1:1" x14ac:dyDescent="0.25">
      <c r="A4891"/>
    </row>
    <row r="4892" spans="1:1" x14ac:dyDescent="0.25">
      <c r="A4892"/>
    </row>
    <row r="4893" spans="1:1" x14ac:dyDescent="0.25">
      <c r="A4893"/>
    </row>
    <row r="4894" spans="1:1" x14ac:dyDescent="0.25">
      <c r="A4894"/>
    </row>
    <row r="4895" spans="1:1" x14ac:dyDescent="0.25">
      <c r="A4895"/>
    </row>
    <row r="4896" spans="1:1" x14ac:dyDescent="0.25">
      <c r="A4896"/>
    </row>
    <row r="4897" spans="1:1" x14ac:dyDescent="0.25">
      <c r="A4897"/>
    </row>
    <row r="4898" spans="1:1" x14ac:dyDescent="0.25">
      <c r="A4898"/>
    </row>
    <row r="4899" spans="1:1" x14ac:dyDescent="0.25">
      <c r="A4899"/>
    </row>
    <row r="4900" spans="1:1" x14ac:dyDescent="0.25">
      <c r="A4900"/>
    </row>
    <row r="4901" spans="1:1" x14ac:dyDescent="0.25">
      <c r="A4901"/>
    </row>
    <row r="4902" spans="1:1" x14ac:dyDescent="0.25">
      <c r="A4902"/>
    </row>
    <row r="4903" spans="1:1" x14ac:dyDescent="0.25">
      <c r="A4903"/>
    </row>
    <row r="4904" spans="1:1" x14ac:dyDescent="0.25">
      <c r="A4904"/>
    </row>
    <row r="4905" spans="1:1" x14ac:dyDescent="0.25">
      <c r="A4905"/>
    </row>
    <row r="4906" spans="1:1" x14ac:dyDescent="0.25">
      <c r="A4906"/>
    </row>
    <row r="4907" spans="1:1" x14ac:dyDescent="0.25">
      <c r="A4907"/>
    </row>
    <row r="4908" spans="1:1" x14ac:dyDescent="0.25">
      <c r="A4908"/>
    </row>
    <row r="4909" spans="1:1" x14ac:dyDescent="0.25">
      <c r="A4909"/>
    </row>
    <row r="4910" spans="1:1" x14ac:dyDescent="0.25">
      <c r="A4910"/>
    </row>
    <row r="4911" spans="1:1" x14ac:dyDescent="0.25">
      <c r="A4911"/>
    </row>
    <row r="4912" spans="1:1" x14ac:dyDescent="0.25">
      <c r="A4912"/>
    </row>
    <row r="4913" spans="1:1" x14ac:dyDescent="0.25">
      <c r="A4913"/>
    </row>
    <row r="4914" spans="1:1" x14ac:dyDescent="0.25">
      <c r="A4914"/>
    </row>
    <row r="4915" spans="1:1" x14ac:dyDescent="0.25">
      <c r="A4915"/>
    </row>
    <row r="4916" spans="1:1" x14ac:dyDescent="0.25">
      <c r="A4916"/>
    </row>
    <row r="4917" spans="1:1" x14ac:dyDescent="0.25">
      <c r="A4917"/>
    </row>
    <row r="4918" spans="1:1" x14ac:dyDescent="0.25">
      <c r="A4918"/>
    </row>
    <row r="4919" spans="1:1" x14ac:dyDescent="0.25">
      <c r="A4919"/>
    </row>
    <row r="4920" spans="1:1" x14ac:dyDescent="0.25">
      <c r="A4920"/>
    </row>
    <row r="4921" spans="1:1" x14ac:dyDescent="0.25">
      <c r="A4921"/>
    </row>
    <row r="4922" spans="1:1" x14ac:dyDescent="0.25">
      <c r="A4922"/>
    </row>
    <row r="4923" spans="1:1" x14ac:dyDescent="0.25">
      <c r="A4923"/>
    </row>
    <row r="4924" spans="1:1" x14ac:dyDescent="0.25">
      <c r="A4924"/>
    </row>
    <row r="4925" spans="1:1" x14ac:dyDescent="0.25">
      <c r="A4925"/>
    </row>
    <row r="4926" spans="1:1" x14ac:dyDescent="0.25">
      <c r="A4926"/>
    </row>
    <row r="4927" spans="1:1" x14ac:dyDescent="0.25">
      <c r="A4927"/>
    </row>
    <row r="4928" spans="1:1" x14ac:dyDescent="0.25">
      <c r="A4928"/>
    </row>
    <row r="4929" spans="1:1" x14ac:dyDescent="0.25">
      <c r="A4929"/>
    </row>
    <row r="4930" spans="1:1" x14ac:dyDescent="0.25">
      <c r="A4930"/>
    </row>
    <row r="4931" spans="1:1" x14ac:dyDescent="0.25">
      <c r="A4931"/>
    </row>
    <row r="4932" spans="1:1" x14ac:dyDescent="0.25">
      <c r="A4932"/>
    </row>
    <row r="4933" spans="1:1" x14ac:dyDescent="0.25">
      <c r="A4933"/>
    </row>
    <row r="4934" spans="1:1" x14ac:dyDescent="0.25">
      <c r="A4934"/>
    </row>
    <row r="4935" spans="1:1" x14ac:dyDescent="0.25">
      <c r="A4935"/>
    </row>
    <row r="4936" spans="1:1" x14ac:dyDescent="0.25">
      <c r="A4936"/>
    </row>
    <row r="4937" spans="1:1" x14ac:dyDescent="0.25">
      <c r="A4937"/>
    </row>
    <row r="4938" spans="1:1" x14ac:dyDescent="0.25">
      <c r="A4938"/>
    </row>
    <row r="4939" spans="1:1" x14ac:dyDescent="0.25">
      <c r="A4939"/>
    </row>
    <row r="4940" spans="1:1" x14ac:dyDescent="0.25">
      <c r="A4940"/>
    </row>
    <row r="4941" spans="1:1" x14ac:dyDescent="0.25">
      <c r="A4941"/>
    </row>
    <row r="4942" spans="1:1" x14ac:dyDescent="0.25">
      <c r="A4942"/>
    </row>
    <row r="4943" spans="1:1" x14ac:dyDescent="0.25">
      <c r="A4943"/>
    </row>
    <row r="4944" spans="1:1" x14ac:dyDescent="0.25">
      <c r="A4944"/>
    </row>
    <row r="4945" spans="1:1" x14ac:dyDescent="0.25">
      <c r="A4945"/>
    </row>
    <row r="4946" spans="1:1" x14ac:dyDescent="0.25">
      <c r="A4946"/>
    </row>
    <row r="4947" spans="1:1" x14ac:dyDescent="0.25">
      <c r="A4947"/>
    </row>
    <row r="4948" spans="1:1" x14ac:dyDescent="0.25">
      <c r="A4948"/>
    </row>
    <row r="4949" spans="1:1" x14ac:dyDescent="0.25">
      <c r="A4949"/>
    </row>
    <row r="4950" spans="1:1" x14ac:dyDescent="0.25">
      <c r="A4950"/>
    </row>
    <row r="4951" spans="1:1" x14ac:dyDescent="0.25">
      <c r="A4951"/>
    </row>
    <row r="4952" spans="1:1" x14ac:dyDescent="0.25">
      <c r="A4952"/>
    </row>
    <row r="4953" spans="1:1" x14ac:dyDescent="0.25">
      <c r="A4953"/>
    </row>
    <row r="4954" spans="1:1" x14ac:dyDescent="0.25">
      <c r="A4954"/>
    </row>
    <row r="4955" spans="1:1" x14ac:dyDescent="0.25">
      <c r="A4955"/>
    </row>
    <row r="4956" spans="1:1" x14ac:dyDescent="0.25">
      <c r="A4956"/>
    </row>
    <row r="4957" spans="1:1" x14ac:dyDescent="0.25">
      <c r="A4957"/>
    </row>
    <row r="4958" spans="1:1" x14ac:dyDescent="0.25">
      <c r="A4958"/>
    </row>
    <row r="4959" spans="1:1" x14ac:dyDescent="0.25">
      <c r="A4959"/>
    </row>
    <row r="4960" spans="1:1" x14ac:dyDescent="0.25">
      <c r="A4960"/>
    </row>
    <row r="4961" spans="1:1" x14ac:dyDescent="0.25">
      <c r="A4961"/>
    </row>
    <row r="4962" spans="1:1" x14ac:dyDescent="0.25">
      <c r="A4962"/>
    </row>
    <row r="4963" spans="1:1" x14ac:dyDescent="0.25">
      <c r="A4963"/>
    </row>
    <row r="4964" spans="1:1" x14ac:dyDescent="0.25">
      <c r="A4964"/>
    </row>
    <row r="4965" spans="1:1" x14ac:dyDescent="0.25">
      <c r="A4965"/>
    </row>
    <row r="4966" spans="1:1" x14ac:dyDescent="0.25">
      <c r="A4966"/>
    </row>
    <row r="4967" spans="1:1" x14ac:dyDescent="0.25">
      <c r="A4967"/>
    </row>
    <row r="4968" spans="1:1" x14ac:dyDescent="0.25">
      <c r="A4968"/>
    </row>
    <row r="4969" spans="1:1" x14ac:dyDescent="0.25">
      <c r="A4969"/>
    </row>
    <row r="4970" spans="1:1" x14ac:dyDescent="0.25">
      <c r="A4970"/>
    </row>
    <row r="4971" spans="1:1" x14ac:dyDescent="0.25">
      <c r="A4971"/>
    </row>
    <row r="4972" spans="1:1" x14ac:dyDescent="0.25">
      <c r="A4972"/>
    </row>
    <row r="4973" spans="1:1" x14ac:dyDescent="0.25">
      <c r="A4973"/>
    </row>
    <row r="4974" spans="1:1" x14ac:dyDescent="0.25">
      <c r="A4974"/>
    </row>
    <row r="4975" spans="1:1" x14ac:dyDescent="0.25">
      <c r="A4975"/>
    </row>
    <row r="4976" spans="1:1" x14ac:dyDescent="0.25">
      <c r="A4976"/>
    </row>
    <row r="4977" spans="1:1" x14ac:dyDescent="0.25">
      <c r="A4977"/>
    </row>
    <row r="4978" spans="1:1" x14ac:dyDescent="0.25">
      <c r="A4978"/>
    </row>
    <row r="4979" spans="1:1" x14ac:dyDescent="0.25">
      <c r="A4979"/>
    </row>
    <row r="4980" spans="1:1" x14ac:dyDescent="0.25">
      <c r="A4980"/>
    </row>
    <row r="4981" spans="1:1" x14ac:dyDescent="0.25">
      <c r="A4981"/>
    </row>
    <row r="4982" spans="1:1" x14ac:dyDescent="0.25">
      <c r="A4982"/>
    </row>
    <row r="4983" spans="1:1" x14ac:dyDescent="0.25">
      <c r="A4983"/>
    </row>
    <row r="4984" spans="1:1" x14ac:dyDescent="0.25">
      <c r="A4984"/>
    </row>
    <row r="4985" spans="1:1" x14ac:dyDescent="0.25">
      <c r="A4985"/>
    </row>
    <row r="4986" spans="1:1" x14ac:dyDescent="0.25">
      <c r="A4986"/>
    </row>
    <row r="4987" spans="1:1" x14ac:dyDescent="0.25">
      <c r="A4987"/>
    </row>
    <row r="4988" spans="1:1" x14ac:dyDescent="0.25">
      <c r="A4988"/>
    </row>
    <row r="4989" spans="1:1" x14ac:dyDescent="0.25">
      <c r="A4989"/>
    </row>
    <row r="4990" spans="1:1" x14ac:dyDescent="0.25">
      <c r="A4990"/>
    </row>
    <row r="4991" spans="1:1" x14ac:dyDescent="0.25">
      <c r="A4991"/>
    </row>
    <row r="4992" spans="1:1" x14ac:dyDescent="0.25">
      <c r="A4992"/>
    </row>
    <row r="4993" spans="1:1" x14ac:dyDescent="0.25">
      <c r="A4993"/>
    </row>
    <row r="4994" spans="1:1" x14ac:dyDescent="0.25">
      <c r="A4994"/>
    </row>
    <row r="4995" spans="1:1" x14ac:dyDescent="0.25">
      <c r="A4995"/>
    </row>
    <row r="4996" spans="1:1" x14ac:dyDescent="0.25">
      <c r="A4996"/>
    </row>
    <row r="4997" spans="1:1" x14ac:dyDescent="0.25">
      <c r="A4997"/>
    </row>
    <row r="4998" spans="1:1" x14ac:dyDescent="0.25">
      <c r="A4998"/>
    </row>
    <row r="4999" spans="1:1" x14ac:dyDescent="0.25">
      <c r="A4999"/>
    </row>
    <row r="5000" spans="1:1" x14ac:dyDescent="0.25">
      <c r="A5000"/>
    </row>
    <row r="5001" spans="1:1" x14ac:dyDescent="0.25">
      <c r="A5001"/>
    </row>
    <row r="5002" spans="1:1" x14ac:dyDescent="0.25">
      <c r="A5002"/>
    </row>
    <row r="5003" spans="1:1" x14ac:dyDescent="0.25">
      <c r="A5003"/>
    </row>
    <row r="5004" spans="1:1" x14ac:dyDescent="0.25">
      <c r="A5004"/>
    </row>
    <row r="5005" spans="1:1" x14ac:dyDescent="0.25">
      <c r="A5005"/>
    </row>
    <row r="5006" spans="1:1" x14ac:dyDescent="0.25">
      <c r="A5006"/>
    </row>
    <row r="5007" spans="1:1" x14ac:dyDescent="0.25">
      <c r="A5007"/>
    </row>
    <row r="5008" spans="1:1" x14ac:dyDescent="0.25">
      <c r="A5008"/>
    </row>
    <row r="5009" spans="1:1" x14ac:dyDescent="0.25">
      <c r="A5009"/>
    </row>
    <row r="5010" spans="1:1" x14ac:dyDescent="0.25">
      <c r="A5010"/>
    </row>
    <row r="5011" spans="1:1" x14ac:dyDescent="0.25">
      <c r="A5011"/>
    </row>
    <row r="5012" spans="1:1" x14ac:dyDescent="0.25">
      <c r="A5012"/>
    </row>
    <row r="5013" spans="1:1" x14ac:dyDescent="0.25">
      <c r="A5013"/>
    </row>
    <row r="5014" spans="1:1" x14ac:dyDescent="0.25">
      <c r="A5014"/>
    </row>
    <row r="5015" spans="1:1" x14ac:dyDescent="0.25">
      <c r="A5015"/>
    </row>
    <row r="5016" spans="1:1" x14ac:dyDescent="0.25">
      <c r="A5016"/>
    </row>
    <row r="5017" spans="1:1" x14ac:dyDescent="0.25">
      <c r="A5017"/>
    </row>
    <row r="5018" spans="1:1" x14ac:dyDescent="0.25">
      <c r="A5018"/>
    </row>
    <row r="5019" spans="1:1" x14ac:dyDescent="0.25">
      <c r="A5019"/>
    </row>
    <row r="5020" spans="1:1" x14ac:dyDescent="0.25">
      <c r="A5020"/>
    </row>
    <row r="5021" spans="1:1" x14ac:dyDescent="0.25">
      <c r="A5021"/>
    </row>
    <row r="5022" spans="1:1" x14ac:dyDescent="0.25">
      <c r="A5022"/>
    </row>
    <row r="5023" spans="1:1" x14ac:dyDescent="0.25">
      <c r="A5023"/>
    </row>
    <row r="5024" spans="1:1" x14ac:dyDescent="0.25">
      <c r="A5024"/>
    </row>
    <row r="5025" spans="1:1" x14ac:dyDescent="0.25">
      <c r="A5025"/>
    </row>
    <row r="5026" spans="1:1" x14ac:dyDescent="0.25">
      <c r="A5026"/>
    </row>
    <row r="5027" spans="1:1" x14ac:dyDescent="0.25">
      <c r="A5027"/>
    </row>
    <row r="5028" spans="1:1" x14ac:dyDescent="0.25">
      <c r="A5028"/>
    </row>
    <row r="5029" spans="1:1" x14ac:dyDescent="0.25">
      <c r="A5029"/>
    </row>
    <row r="5030" spans="1:1" x14ac:dyDescent="0.25">
      <c r="A5030"/>
    </row>
    <row r="5031" spans="1:1" x14ac:dyDescent="0.25">
      <c r="A5031"/>
    </row>
    <row r="5032" spans="1:1" x14ac:dyDescent="0.25">
      <c r="A5032"/>
    </row>
    <row r="5033" spans="1:1" x14ac:dyDescent="0.25">
      <c r="A5033"/>
    </row>
    <row r="5034" spans="1:1" x14ac:dyDescent="0.25">
      <c r="A5034"/>
    </row>
    <row r="5035" spans="1:1" x14ac:dyDescent="0.25">
      <c r="A5035"/>
    </row>
    <row r="5036" spans="1:1" x14ac:dyDescent="0.25">
      <c r="A5036"/>
    </row>
    <row r="5037" spans="1:1" x14ac:dyDescent="0.25">
      <c r="A5037"/>
    </row>
    <row r="5038" spans="1:1" x14ac:dyDescent="0.25">
      <c r="A5038"/>
    </row>
    <row r="5039" spans="1:1" x14ac:dyDescent="0.25">
      <c r="A5039"/>
    </row>
    <row r="5040" spans="1:1" x14ac:dyDescent="0.25">
      <c r="A5040"/>
    </row>
    <row r="5041" spans="1:1" x14ac:dyDescent="0.25">
      <c r="A5041"/>
    </row>
    <row r="5042" spans="1:1" x14ac:dyDescent="0.25">
      <c r="A5042"/>
    </row>
    <row r="5043" spans="1:1" x14ac:dyDescent="0.25">
      <c r="A5043"/>
    </row>
    <row r="5044" spans="1:1" x14ac:dyDescent="0.25">
      <c r="A5044"/>
    </row>
    <row r="5045" spans="1:1" x14ac:dyDescent="0.25">
      <c r="A5045"/>
    </row>
    <row r="5046" spans="1:1" x14ac:dyDescent="0.25">
      <c r="A5046"/>
    </row>
    <row r="5047" spans="1:1" x14ac:dyDescent="0.25">
      <c r="A5047"/>
    </row>
    <row r="5048" spans="1:1" x14ac:dyDescent="0.25">
      <c r="A5048"/>
    </row>
    <row r="5049" spans="1:1" x14ac:dyDescent="0.25">
      <c r="A5049"/>
    </row>
    <row r="5050" spans="1:1" x14ac:dyDescent="0.25">
      <c r="A5050"/>
    </row>
    <row r="5051" spans="1:1" x14ac:dyDescent="0.25">
      <c r="A5051"/>
    </row>
    <row r="5052" spans="1:1" x14ac:dyDescent="0.25">
      <c r="A5052"/>
    </row>
    <row r="5053" spans="1:1" x14ac:dyDescent="0.25">
      <c r="A5053"/>
    </row>
    <row r="5054" spans="1:1" x14ac:dyDescent="0.25">
      <c r="A5054"/>
    </row>
    <row r="5055" spans="1:1" x14ac:dyDescent="0.25">
      <c r="A5055"/>
    </row>
    <row r="5056" spans="1:1" x14ac:dyDescent="0.25">
      <c r="A5056"/>
    </row>
    <row r="5057" spans="1:1" x14ac:dyDescent="0.25">
      <c r="A5057"/>
    </row>
    <row r="5058" spans="1:1" x14ac:dyDescent="0.25">
      <c r="A5058"/>
    </row>
    <row r="5059" spans="1:1" x14ac:dyDescent="0.25">
      <c r="A5059"/>
    </row>
    <row r="5060" spans="1:1" x14ac:dyDescent="0.25">
      <c r="A5060"/>
    </row>
    <row r="5061" spans="1:1" x14ac:dyDescent="0.25">
      <c r="A5061"/>
    </row>
    <row r="5062" spans="1:1" x14ac:dyDescent="0.25">
      <c r="A5062"/>
    </row>
    <row r="5063" spans="1:1" x14ac:dyDescent="0.25">
      <c r="A5063"/>
    </row>
    <row r="5064" spans="1:1" x14ac:dyDescent="0.25">
      <c r="A5064"/>
    </row>
    <row r="5065" spans="1:1" x14ac:dyDescent="0.25">
      <c r="A5065"/>
    </row>
    <row r="5066" spans="1:1" x14ac:dyDescent="0.25">
      <c r="A5066"/>
    </row>
    <row r="5067" spans="1:1" x14ac:dyDescent="0.25">
      <c r="A5067"/>
    </row>
    <row r="5068" spans="1:1" x14ac:dyDescent="0.25">
      <c r="A5068"/>
    </row>
    <row r="5069" spans="1:1" x14ac:dyDescent="0.25">
      <c r="A5069"/>
    </row>
    <row r="5070" spans="1:1" x14ac:dyDescent="0.25">
      <c r="A5070"/>
    </row>
    <row r="5071" spans="1:1" x14ac:dyDescent="0.25">
      <c r="A5071"/>
    </row>
    <row r="5072" spans="1:1" x14ac:dyDescent="0.25">
      <c r="A5072"/>
    </row>
    <row r="5073" spans="1:1" x14ac:dyDescent="0.25">
      <c r="A5073"/>
    </row>
    <row r="5074" spans="1:1" x14ac:dyDescent="0.25">
      <c r="A5074"/>
    </row>
    <row r="5075" spans="1:1" x14ac:dyDescent="0.25">
      <c r="A5075"/>
    </row>
    <row r="5076" spans="1:1" x14ac:dyDescent="0.25">
      <c r="A5076"/>
    </row>
    <row r="5077" spans="1:1" x14ac:dyDescent="0.25">
      <c r="A5077"/>
    </row>
    <row r="5078" spans="1:1" x14ac:dyDescent="0.25">
      <c r="A5078"/>
    </row>
    <row r="5079" spans="1:1" x14ac:dyDescent="0.25">
      <c r="A5079"/>
    </row>
    <row r="5080" spans="1:1" x14ac:dyDescent="0.25">
      <c r="A5080"/>
    </row>
    <row r="5081" spans="1:1" x14ac:dyDescent="0.25">
      <c r="A5081"/>
    </row>
    <row r="5082" spans="1:1" x14ac:dyDescent="0.25">
      <c r="A5082"/>
    </row>
    <row r="5083" spans="1:1" x14ac:dyDescent="0.25">
      <c r="A5083"/>
    </row>
    <row r="5084" spans="1:1" x14ac:dyDescent="0.25">
      <c r="A5084"/>
    </row>
    <row r="5085" spans="1:1" x14ac:dyDescent="0.25">
      <c r="A5085"/>
    </row>
    <row r="5086" spans="1:1" x14ac:dyDescent="0.25">
      <c r="A5086"/>
    </row>
    <row r="5087" spans="1:1" x14ac:dyDescent="0.25">
      <c r="A5087"/>
    </row>
    <row r="5088" spans="1:1" x14ac:dyDescent="0.25">
      <c r="A5088"/>
    </row>
    <row r="5089" spans="1:1" x14ac:dyDescent="0.25">
      <c r="A5089"/>
    </row>
    <row r="5090" spans="1:1" x14ac:dyDescent="0.25">
      <c r="A5090"/>
    </row>
    <row r="5091" spans="1:1" x14ac:dyDescent="0.25">
      <c r="A5091"/>
    </row>
    <row r="5092" spans="1:1" x14ac:dyDescent="0.25">
      <c r="A5092"/>
    </row>
    <row r="5093" spans="1:1" x14ac:dyDescent="0.25">
      <c r="A5093"/>
    </row>
    <row r="5094" spans="1:1" x14ac:dyDescent="0.25">
      <c r="A5094"/>
    </row>
    <row r="5095" spans="1:1" x14ac:dyDescent="0.25">
      <c r="A5095"/>
    </row>
    <row r="5096" spans="1:1" x14ac:dyDescent="0.25">
      <c r="A5096"/>
    </row>
    <row r="5097" spans="1:1" x14ac:dyDescent="0.25">
      <c r="A5097"/>
    </row>
    <row r="5098" spans="1:1" x14ac:dyDescent="0.25">
      <c r="A5098"/>
    </row>
    <row r="5099" spans="1:1" x14ac:dyDescent="0.25">
      <c r="A5099"/>
    </row>
    <row r="5100" spans="1:1" x14ac:dyDescent="0.25">
      <c r="A5100"/>
    </row>
    <row r="5101" spans="1:1" x14ac:dyDescent="0.25">
      <c r="A5101"/>
    </row>
    <row r="5102" spans="1:1" x14ac:dyDescent="0.25">
      <c r="A5102"/>
    </row>
    <row r="5103" spans="1:1" x14ac:dyDescent="0.25">
      <c r="A5103"/>
    </row>
    <row r="5104" spans="1:1" x14ac:dyDescent="0.25">
      <c r="A5104"/>
    </row>
    <row r="5105" spans="1:1" x14ac:dyDescent="0.25">
      <c r="A5105"/>
    </row>
    <row r="5106" spans="1:1" x14ac:dyDescent="0.25">
      <c r="A5106"/>
    </row>
    <row r="5107" spans="1:1" x14ac:dyDescent="0.25">
      <c r="A5107"/>
    </row>
    <row r="5108" spans="1:1" x14ac:dyDescent="0.25">
      <c r="A5108"/>
    </row>
    <row r="5109" spans="1:1" x14ac:dyDescent="0.25">
      <c r="A5109"/>
    </row>
    <row r="5110" spans="1:1" x14ac:dyDescent="0.25">
      <c r="A5110"/>
    </row>
    <row r="5111" spans="1:1" x14ac:dyDescent="0.25">
      <c r="A5111"/>
    </row>
    <row r="5112" spans="1:1" x14ac:dyDescent="0.25">
      <c r="A5112"/>
    </row>
    <row r="5113" spans="1:1" x14ac:dyDescent="0.25">
      <c r="A5113"/>
    </row>
    <row r="5114" spans="1:1" x14ac:dyDescent="0.25">
      <c r="A5114"/>
    </row>
    <row r="5115" spans="1:1" x14ac:dyDescent="0.25">
      <c r="A5115"/>
    </row>
    <row r="5116" spans="1:1" x14ac:dyDescent="0.25">
      <c r="A5116"/>
    </row>
    <row r="5117" spans="1:1" x14ac:dyDescent="0.25">
      <c r="A5117"/>
    </row>
    <row r="5118" spans="1:1" x14ac:dyDescent="0.25">
      <c r="A5118"/>
    </row>
    <row r="5119" spans="1:1" x14ac:dyDescent="0.25">
      <c r="A5119"/>
    </row>
    <row r="5120" spans="1:1" x14ac:dyDescent="0.25">
      <c r="A5120"/>
    </row>
    <row r="5121" spans="1:1" x14ac:dyDescent="0.25">
      <c r="A5121"/>
    </row>
    <row r="5122" spans="1:1" x14ac:dyDescent="0.25">
      <c r="A5122"/>
    </row>
    <row r="5123" spans="1:1" x14ac:dyDescent="0.25">
      <c r="A5123"/>
    </row>
    <row r="5124" spans="1:1" x14ac:dyDescent="0.25">
      <c r="A5124"/>
    </row>
    <row r="5125" spans="1:1" x14ac:dyDescent="0.25">
      <c r="A5125"/>
    </row>
    <row r="5126" spans="1:1" x14ac:dyDescent="0.25">
      <c r="A5126"/>
    </row>
    <row r="5127" spans="1:1" x14ac:dyDescent="0.25">
      <c r="A5127"/>
    </row>
    <row r="5128" spans="1:1" x14ac:dyDescent="0.25">
      <c r="A5128"/>
    </row>
    <row r="5129" spans="1:1" x14ac:dyDescent="0.25">
      <c r="A5129"/>
    </row>
    <row r="5130" spans="1:1" x14ac:dyDescent="0.25">
      <c r="A5130"/>
    </row>
    <row r="5131" spans="1:1" x14ac:dyDescent="0.25">
      <c r="A5131"/>
    </row>
    <row r="5132" spans="1:1" x14ac:dyDescent="0.25">
      <c r="A5132"/>
    </row>
    <row r="5133" spans="1:1" x14ac:dyDescent="0.25">
      <c r="A5133"/>
    </row>
    <row r="5134" spans="1:1" x14ac:dyDescent="0.25">
      <c r="A5134"/>
    </row>
    <row r="5135" spans="1:1" x14ac:dyDescent="0.25">
      <c r="A5135"/>
    </row>
    <row r="5136" spans="1:1" x14ac:dyDescent="0.25">
      <c r="A5136"/>
    </row>
    <row r="5137" spans="1:1" x14ac:dyDescent="0.25">
      <c r="A5137"/>
    </row>
    <row r="5138" spans="1:1" x14ac:dyDescent="0.25">
      <c r="A5138"/>
    </row>
    <row r="5139" spans="1:1" x14ac:dyDescent="0.25">
      <c r="A5139"/>
    </row>
    <row r="5140" spans="1:1" x14ac:dyDescent="0.25">
      <c r="A5140"/>
    </row>
    <row r="5141" spans="1:1" x14ac:dyDescent="0.25">
      <c r="A5141"/>
    </row>
    <row r="5142" spans="1:1" x14ac:dyDescent="0.25">
      <c r="A5142"/>
    </row>
    <row r="5143" spans="1:1" x14ac:dyDescent="0.25">
      <c r="A5143"/>
    </row>
    <row r="5144" spans="1:1" x14ac:dyDescent="0.25">
      <c r="A5144"/>
    </row>
    <row r="5145" spans="1:1" x14ac:dyDescent="0.25">
      <c r="A5145"/>
    </row>
    <row r="5146" spans="1:1" x14ac:dyDescent="0.25">
      <c r="A5146"/>
    </row>
    <row r="5147" spans="1:1" x14ac:dyDescent="0.25">
      <c r="A5147"/>
    </row>
    <row r="5148" spans="1:1" x14ac:dyDescent="0.25">
      <c r="A5148"/>
    </row>
    <row r="5149" spans="1:1" x14ac:dyDescent="0.25">
      <c r="A5149"/>
    </row>
    <row r="5150" spans="1:1" x14ac:dyDescent="0.25">
      <c r="A5150"/>
    </row>
    <row r="5151" spans="1:1" x14ac:dyDescent="0.25">
      <c r="A5151"/>
    </row>
    <row r="5152" spans="1:1" x14ac:dyDescent="0.25">
      <c r="A5152"/>
    </row>
    <row r="5153" spans="1:1" x14ac:dyDescent="0.25">
      <c r="A5153"/>
    </row>
    <row r="5154" spans="1:1" x14ac:dyDescent="0.25">
      <c r="A5154"/>
    </row>
    <row r="5155" spans="1:1" x14ac:dyDescent="0.25">
      <c r="A5155"/>
    </row>
    <row r="5156" spans="1:1" x14ac:dyDescent="0.25">
      <c r="A5156"/>
    </row>
    <row r="5157" spans="1:1" x14ac:dyDescent="0.25">
      <c r="A5157"/>
    </row>
    <row r="5158" spans="1:1" x14ac:dyDescent="0.25">
      <c r="A5158"/>
    </row>
    <row r="5159" spans="1:1" x14ac:dyDescent="0.25">
      <c r="A5159"/>
    </row>
    <row r="5160" spans="1:1" x14ac:dyDescent="0.25">
      <c r="A5160"/>
    </row>
    <row r="5161" spans="1:1" x14ac:dyDescent="0.25">
      <c r="A5161"/>
    </row>
    <row r="5162" spans="1:1" x14ac:dyDescent="0.25">
      <c r="A5162"/>
    </row>
    <row r="5163" spans="1:1" x14ac:dyDescent="0.25">
      <c r="A5163"/>
    </row>
    <row r="5164" spans="1:1" x14ac:dyDescent="0.25">
      <c r="A5164"/>
    </row>
    <row r="5165" spans="1:1" x14ac:dyDescent="0.25">
      <c r="A5165"/>
    </row>
    <row r="5166" spans="1:1" x14ac:dyDescent="0.25">
      <c r="A5166"/>
    </row>
    <row r="5167" spans="1:1" x14ac:dyDescent="0.25">
      <c r="A5167"/>
    </row>
    <row r="5168" spans="1:1" x14ac:dyDescent="0.25">
      <c r="A5168"/>
    </row>
    <row r="5169" spans="1:1" x14ac:dyDescent="0.25">
      <c r="A5169"/>
    </row>
    <row r="5170" spans="1:1" x14ac:dyDescent="0.25">
      <c r="A5170"/>
    </row>
    <row r="5171" spans="1:1" x14ac:dyDescent="0.25">
      <c r="A5171"/>
    </row>
    <row r="5172" spans="1:1" x14ac:dyDescent="0.25">
      <c r="A5172"/>
    </row>
    <row r="5173" spans="1:1" x14ac:dyDescent="0.25">
      <c r="A5173"/>
    </row>
    <row r="5174" spans="1:1" x14ac:dyDescent="0.25">
      <c r="A5174"/>
    </row>
    <row r="5175" spans="1:1" x14ac:dyDescent="0.25">
      <c r="A5175"/>
    </row>
    <row r="5176" spans="1:1" x14ac:dyDescent="0.25">
      <c r="A5176"/>
    </row>
    <row r="5177" spans="1:1" x14ac:dyDescent="0.25">
      <c r="A5177"/>
    </row>
    <row r="5178" spans="1:1" x14ac:dyDescent="0.25">
      <c r="A5178"/>
    </row>
    <row r="5179" spans="1:1" x14ac:dyDescent="0.25">
      <c r="A5179"/>
    </row>
    <row r="5180" spans="1:1" x14ac:dyDescent="0.25">
      <c r="A5180"/>
    </row>
    <row r="5181" spans="1:1" x14ac:dyDescent="0.25">
      <c r="A5181"/>
    </row>
    <row r="5182" spans="1:1" x14ac:dyDescent="0.25">
      <c r="A5182"/>
    </row>
    <row r="5183" spans="1:1" x14ac:dyDescent="0.25">
      <c r="A5183"/>
    </row>
    <row r="5184" spans="1:1" x14ac:dyDescent="0.25">
      <c r="A5184"/>
    </row>
    <row r="5185" spans="1:1" x14ac:dyDescent="0.25">
      <c r="A5185"/>
    </row>
    <row r="5186" spans="1:1" x14ac:dyDescent="0.25">
      <c r="A5186"/>
    </row>
    <row r="5187" spans="1:1" x14ac:dyDescent="0.25">
      <c r="A5187"/>
    </row>
    <row r="5188" spans="1:1" x14ac:dyDescent="0.25">
      <c r="A5188"/>
    </row>
    <row r="5189" spans="1:1" x14ac:dyDescent="0.25">
      <c r="A5189"/>
    </row>
    <row r="5190" spans="1:1" x14ac:dyDescent="0.25">
      <c r="A5190"/>
    </row>
    <row r="5191" spans="1:1" x14ac:dyDescent="0.25">
      <c r="A5191"/>
    </row>
    <row r="5192" spans="1:1" x14ac:dyDescent="0.25">
      <c r="A5192"/>
    </row>
    <row r="5193" spans="1:1" x14ac:dyDescent="0.25">
      <c r="A5193"/>
    </row>
    <row r="5194" spans="1:1" x14ac:dyDescent="0.25">
      <c r="A5194"/>
    </row>
    <row r="5195" spans="1:1" x14ac:dyDescent="0.25">
      <c r="A5195"/>
    </row>
    <row r="5196" spans="1:1" x14ac:dyDescent="0.25">
      <c r="A5196"/>
    </row>
    <row r="5197" spans="1:1" x14ac:dyDescent="0.25">
      <c r="A5197"/>
    </row>
    <row r="5198" spans="1:1" x14ac:dyDescent="0.25">
      <c r="A5198"/>
    </row>
    <row r="5199" spans="1:1" x14ac:dyDescent="0.25">
      <c r="A5199"/>
    </row>
    <row r="5200" spans="1:1" x14ac:dyDescent="0.25">
      <c r="A5200"/>
    </row>
    <row r="5201" spans="1:1" x14ac:dyDescent="0.25">
      <c r="A5201"/>
    </row>
    <row r="5202" spans="1:1" x14ac:dyDescent="0.25">
      <c r="A5202"/>
    </row>
    <row r="5203" spans="1:1" x14ac:dyDescent="0.25">
      <c r="A5203"/>
    </row>
    <row r="5204" spans="1:1" x14ac:dyDescent="0.25">
      <c r="A5204"/>
    </row>
    <row r="5205" spans="1:1" x14ac:dyDescent="0.25">
      <c r="A5205"/>
    </row>
    <row r="5206" spans="1:1" x14ac:dyDescent="0.25">
      <c r="A5206"/>
    </row>
    <row r="5207" spans="1:1" x14ac:dyDescent="0.25">
      <c r="A5207"/>
    </row>
    <row r="5208" spans="1:1" x14ac:dyDescent="0.25">
      <c r="A5208"/>
    </row>
    <row r="5209" spans="1:1" x14ac:dyDescent="0.25">
      <c r="A5209"/>
    </row>
    <row r="5210" spans="1:1" x14ac:dyDescent="0.25">
      <c r="A5210"/>
    </row>
    <row r="5211" spans="1:1" x14ac:dyDescent="0.25">
      <c r="A5211"/>
    </row>
    <row r="5212" spans="1:1" x14ac:dyDescent="0.25">
      <c r="A5212"/>
    </row>
    <row r="5213" spans="1:1" x14ac:dyDescent="0.25">
      <c r="A5213"/>
    </row>
    <row r="5214" spans="1:1" x14ac:dyDescent="0.25">
      <c r="A5214"/>
    </row>
    <row r="5215" spans="1:1" x14ac:dyDescent="0.25">
      <c r="A5215"/>
    </row>
    <row r="5216" spans="1:1" x14ac:dyDescent="0.25">
      <c r="A5216"/>
    </row>
    <row r="5217" spans="1:1" x14ac:dyDescent="0.25">
      <c r="A5217"/>
    </row>
    <row r="5218" spans="1:1" x14ac:dyDescent="0.25">
      <c r="A5218"/>
    </row>
    <row r="5219" spans="1:1" x14ac:dyDescent="0.25">
      <c r="A5219"/>
    </row>
    <row r="5220" spans="1:1" x14ac:dyDescent="0.25">
      <c r="A5220"/>
    </row>
    <row r="5221" spans="1:1" x14ac:dyDescent="0.25">
      <c r="A5221"/>
    </row>
    <row r="5222" spans="1:1" x14ac:dyDescent="0.25">
      <c r="A5222"/>
    </row>
    <row r="5223" spans="1:1" x14ac:dyDescent="0.25">
      <c r="A5223"/>
    </row>
    <row r="5224" spans="1:1" x14ac:dyDescent="0.25">
      <c r="A5224"/>
    </row>
    <row r="5225" spans="1:1" x14ac:dyDescent="0.25">
      <c r="A5225"/>
    </row>
    <row r="5226" spans="1:1" x14ac:dyDescent="0.25">
      <c r="A5226"/>
    </row>
    <row r="5227" spans="1:1" x14ac:dyDescent="0.25">
      <c r="A5227"/>
    </row>
    <row r="5228" spans="1:1" x14ac:dyDescent="0.25">
      <c r="A5228"/>
    </row>
    <row r="5229" spans="1:1" x14ac:dyDescent="0.25">
      <c r="A5229"/>
    </row>
    <row r="5230" spans="1:1" x14ac:dyDescent="0.25">
      <c r="A5230"/>
    </row>
    <row r="5231" spans="1:1" x14ac:dyDescent="0.25">
      <c r="A5231"/>
    </row>
    <row r="5232" spans="1:1" x14ac:dyDescent="0.25">
      <c r="A5232"/>
    </row>
    <row r="5233" spans="1:1" x14ac:dyDescent="0.25">
      <c r="A5233"/>
    </row>
    <row r="5234" spans="1:1" x14ac:dyDescent="0.25">
      <c r="A5234"/>
    </row>
    <row r="5235" spans="1:1" x14ac:dyDescent="0.25">
      <c r="A5235"/>
    </row>
    <row r="5236" spans="1:1" x14ac:dyDescent="0.25">
      <c r="A5236"/>
    </row>
    <row r="5237" spans="1:1" x14ac:dyDescent="0.25">
      <c r="A5237"/>
    </row>
    <row r="5238" spans="1:1" x14ac:dyDescent="0.25">
      <c r="A5238"/>
    </row>
    <row r="5239" spans="1:1" x14ac:dyDescent="0.25">
      <c r="A5239"/>
    </row>
    <row r="5240" spans="1:1" x14ac:dyDescent="0.25">
      <c r="A5240"/>
    </row>
    <row r="5241" spans="1:1" x14ac:dyDescent="0.25">
      <c r="A5241"/>
    </row>
    <row r="5242" spans="1:1" x14ac:dyDescent="0.25">
      <c r="A5242"/>
    </row>
    <row r="5243" spans="1:1" x14ac:dyDescent="0.25">
      <c r="A5243"/>
    </row>
    <row r="5244" spans="1:1" x14ac:dyDescent="0.25">
      <c r="A5244"/>
    </row>
    <row r="5245" spans="1:1" x14ac:dyDescent="0.25">
      <c r="A5245"/>
    </row>
    <row r="5246" spans="1:1" x14ac:dyDescent="0.25">
      <c r="A5246"/>
    </row>
    <row r="5247" spans="1:1" x14ac:dyDescent="0.25">
      <c r="A5247"/>
    </row>
    <row r="5248" spans="1:1" x14ac:dyDescent="0.25">
      <c r="A5248"/>
    </row>
    <row r="5249" spans="1:1" x14ac:dyDescent="0.25">
      <c r="A5249"/>
    </row>
    <row r="5250" spans="1:1" x14ac:dyDescent="0.25">
      <c r="A5250"/>
    </row>
    <row r="5251" spans="1:1" x14ac:dyDescent="0.25">
      <c r="A5251"/>
    </row>
    <row r="5252" spans="1:1" x14ac:dyDescent="0.25">
      <c r="A5252"/>
    </row>
    <row r="5253" spans="1:1" x14ac:dyDescent="0.25">
      <c r="A5253"/>
    </row>
    <row r="5254" spans="1:1" x14ac:dyDescent="0.25">
      <c r="A5254"/>
    </row>
    <row r="5255" spans="1:1" x14ac:dyDescent="0.25">
      <c r="A5255"/>
    </row>
    <row r="5256" spans="1:1" x14ac:dyDescent="0.25">
      <c r="A5256"/>
    </row>
    <row r="5257" spans="1:1" x14ac:dyDescent="0.25">
      <c r="A5257"/>
    </row>
    <row r="5258" spans="1:1" x14ac:dyDescent="0.25">
      <c r="A5258"/>
    </row>
    <row r="5259" spans="1:1" x14ac:dyDescent="0.25">
      <c r="A5259"/>
    </row>
    <row r="5260" spans="1:1" x14ac:dyDescent="0.25">
      <c r="A5260"/>
    </row>
    <row r="5261" spans="1:1" x14ac:dyDescent="0.25">
      <c r="A5261"/>
    </row>
    <row r="5262" spans="1:1" x14ac:dyDescent="0.25">
      <c r="A5262"/>
    </row>
    <row r="5263" spans="1:1" x14ac:dyDescent="0.25">
      <c r="A5263"/>
    </row>
    <row r="5264" spans="1:1" x14ac:dyDescent="0.25">
      <c r="A5264"/>
    </row>
    <row r="5265" spans="1:1" x14ac:dyDescent="0.25">
      <c r="A5265"/>
    </row>
    <row r="5266" spans="1:1" x14ac:dyDescent="0.25">
      <c r="A5266"/>
    </row>
    <row r="5267" spans="1:1" x14ac:dyDescent="0.25">
      <c r="A5267"/>
    </row>
    <row r="5268" spans="1:1" x14ac:dyDescent="0.25">
      <c r="A5268"/>
    </row>
    <row r="5269" spans="1:1" x14ac:dyDescent="0.25">
      <c r="A5269"/>
    </row>
    <row r="5270" spans="1:1" x14ac:dyDescent="0.25">
      <c r="A5270"/>
    </row>
    <row r="5271" spans="1:1" x14ac:dyDescent="0.25">
      <c r="A5271"/>
    </row>
    <row r="5272" spans="1:1" x14ac:dyDescent="0.25">
      <c r="A5272"/>
    </row>
    <row r="5273" spans="1:1" x14ac:dyDescent="0.25">
      <c r="A5273"/>
    </row>
    <row r="5274" spans="1:1" x14ac:dyDescent="0.25">
      <c r="A5274"/>
    </row>
    <row r="5275" spans="1:1" x14ac:dyDescent="0.25">
      <c r="A5275"/>
    </row>
    <row r="5276" spans="1:1" x14ac:dyDescent="0.25">
      <c r="A5276"/>
    </row>
    <row r="5277" spans="1:1" x14ac:dyDescent="0.25">
      <c r="A5277"/>
    </row>
    <row r="5278" spans="1:1" x14ac:dyDescent="0.25">
      <c r="A5278"/>
    </row>
    <row r="5279" spans="1:1" x14ac:dyDescent="0.25">
      <c r="A5279"/>
    </row>
    <row r="5280" spans="1:1" x14ac:dyDescent="0.25">
      <c r="A5280"/>
    </row>
    <row r="5281" spans="1:1" x14ac:dyDescent="0.25">
      <c r="A5281"/>
    </row>
    <row r="5282" spans="1:1" x14ac:dyDescent="0.25">
      <c r="A5282"/>
    </row>
    <row r="5283" spans="1:1" x14ac:dyDescent="0.25">
      <c r="A5283"/>
    </row>
    <row r="5284" spans="1:1" x14ac:dyDescent="0.25">
      <c r="A5284"/>
    </row>
    <row r="5285" spans="1:1" x14ac:dyDescent="0.25">
      <c r="A5285"/>
    </row>
    <row r="5286" spans="1:1" x14ac:dyDescent="0.25">
      <c r="A5286"/>
    </row>
    <row r="5287" spans="1:1" x14ac:dyDescent="0.25">
      <c r="A5287"/>
    </row>
    <row r="5288" spans="1:1" x14ac:dyDescent="0.25">
      <c r="A5288"/>
    </row>
    <row r="5289" spans="1:1" x14ac:dyDescent="0.25">
      <c r="A5289"/>
    </row>
    <row r="5290" spans="1:1" x14ac:dyDescent="0.25">
      <c r="A5290"/>
    </row>
    <row r="5291" spans="1:1" x14ac:dyDescent="0.25">
      <c r="A5291"/>
    </row>
    <row r="5292" spans="1:1" x14ac:dyDescent="0.25">
      <c r="A5292"/>
    </row>
    <row r="5293" spans="1:1" x14ac:dyDescent="0.25">
      <c r="A5293"/>
    </row>
    <row r="5294" spans="1:1" x14ac:dyDescent="0.25">
      <c r="A5294"/>
    </row>
    <row r="5295" spans="1:1" x14ac:dyDescent="0.25">
      <c r="A5295"/>
    </row>
    <row r="5296" spans="1:1" x14ac:dyDescent="0.25">
      <c r="A5296"/>
    </row>
    <row r="5297" spans="1:1" x14ac:dyDescent="0.25">
      <c r="A5297"/>
    </row>
    <row r="5298" spans="1:1" x14ac:dyDescent="0.25">
      <c r="A5298"/>
    </row>
    <row r="5299" spans="1:1" x14ac:dyDescent="0.25">
      <c r="A5299"/>
    </row>
    <row r="5300" spans="1:1" x14ac:dyDescent="0.25">
      <c r="A5300"/>
    </row>
    <row r="5301" spans="1:1" x14ac:dyDescent="0.25">
      <c r="A5301"/>
    </row>
    <row r="5302" spans="1:1" x14ac:dyDescent="0.25">
      <c r="A5302"/>
    </row>
    <row r="5303" spans="1:1" x14ac:dyDescent="0.25">
      <c r="A5303"/>
    </row>
    <row r="5304" spans="1:1" x14ac:dyDescent="0.25">
      <c r="A5304"/>
    </row>
    <row r="5305" spans="1:1" x14ac:dyDescent="0.25">
      <c r="A5305"/>
    </row>
    <row r="5306" spans="1:1" x14ac:dyDescent="0.25">
      <c r="A5306"/>
    </row>
    <row r="5307" spans="1:1" x14ac:dyDescent="0.25">
      <c r="A5307"/>
    </row>
    <row r="5308" spans="1:1" x14ac:dyDescent="0.25">
      <c r="A5308"/>
    </row>
    <row r="5309" spans="1:1" x14ac:dyDescent="0.25">
      <c r="A5309"/>
    </row>
    <row r="5310" spans="1:1" x14ac:dyDescent="0.25">
      <c r="A5310"/>
    </row>
    <row r="5311" spans="1:1" x14ac:dyDescent="0.25">
      <c r="A5311"/>
    </row>
    <row r="5312" spans="1:1" x14ac:dyDescent="0.25">
      <c r="A5312"/>
    </row>
    <row r="5313" spans="1:1" x14ac:dyDescent="0.25">
      <c r="A5313"/>
    </row>
    <row r="5314" spans="1:1" x14ac:dyDescent="0.25">
      <c r="A5314"/>
    </row>
    <row r="5315" spans="1:1" x14ac:dyDescent="0.25">
      <c r="A5315"/>
    </row>
    <row r="5316" spans="1:1" x14ac:dyDescent="0.25">
      <c r="A5316"/>
    </row>
    <row r="5317" spans="1:1" x14ac:dyDescent="0.25">
      <c r="A5317"/>
    </row>
    <row r="5318" spans="1:1" x14ac:dyDescent="0.25">
      <c r="A5318"/>
    </row>
    <row r="5319" spans="1:1" x14ac:dyDescent="0.25">
      <c r="A5319"/>
    </row>
    <row r="5320" spans="1:1" x14ac:dyDescent="0.25">
      <c r="A5320"/>
    </row>
    <row r="5321" spans="1:1" x14ac:dyDescent="0.25">
      <c r="A5321"/>
    </row>
    <row r="5322" spans="1:1" x14ac:dyDescent="0.25">
      <c r="A5322"/>
    </row>
    <row r="5323" spans="1:1" x14ac:dyDescent="0.25">
      <c r="A5323"/>
    </row>
    <row r="5324" spans="1:1" x14ac:dyDescent="0.25">
      <c r="A5324"/>
    </row>
    <row r="5325" spans="1:1" x14ac:dyDescent="0.25">
      <c r="A5325"/>
    </row>
    <row r="5326" spans="1:1" x14ac:dyDescent="0.25">
      <c r="A5326"/>
    </row>
    <row r="5327" spans="1:1" x14ac:dyDescent="0.25">
      <c r="A5327"/>
    </row>
    <row r="5328" spans="1:1" x14ac:dyDescent="0.25">
      <c r="A5328"/>
    </row>
    <row r="5329" spans="1:1" x14ac:dyDescent="0.25">
      <c r="A5329"/>
    </row>
    <row r="5330" spans="1:1" x14ac:dyDescent="0.25">
      <c r="A5330"/>
    </row>
    <row r="5331" spans="1:1" x14ac:dyDescent="0.25">
      <c r="A5331"/>
    </row>
    <row r="5332" spans="1:1" x14ac:dyDescent="0.25">
      <c r="A5332"/>
    </row>
    <row r="5333" spans="1:1" x14ac:dyDescent="0.25">
      <c r="A5333"/>
    </row>
    <row r="5334" spans="1:1" x14ac:dyDescent="0.25">
      <c r="A5334"/>
    </row>
    <row r="5335" spans="1:1" x14ac:dyDescent="0.25">
      <c r="A5335"/>
    </row>
    <row r="5336" spans="1:1" x14ac:dyDescent="0.25">
      <c r="A5336"/>
    </row>
    <row r="5337" spans="1:1" x14ac:dyDescent="0.25">
      <c r="A5337"/>
    </row>
    <row r="5338" spans="1:1" x14ac:dyDescent="0.25">
      <c r="A5338"/>
    </row>
    <row r="5339" spans="1:1" x14ac:dyDescent="0.25">
      <c r="A5339"/>
    </row>
    <row r="5340" spans="1:1" x14ac:dyDescent="0.25">
      <c r="A5340"/>
    </row>
    <row r="5341" spans="1:1" x14ac:dyDescent="0.25">
      <c r="A5341"/>
    </row>
    <row r="5342" spans="1:1" x14ac:dyDescent="0.25">
      <c r="A5342"/>
    </row>
    <row r="5343" spans="1:1" x14ac:dyDescent="0.25">
      <c r="A5343"/>
    </row>
    <row r="5344" spans="1:1" x14ac:dyDescent="0.25">
      <c r="A5344"/>
    </row>
    <row r="5345" spans="1:1" x14ac:dyDescent="0.25">
      <c r="A5345"/>
    </row>
    <row r="5346" spans="1:1" x14ac:dyDescent="0.25">
      <c r="A5346"/>
    </row>
    <row r="5347" spans="1:1" x14ac:dyDescent="0.25">
      <c r="A5347"/>
    </row>
    <row r="5348" spans="1:1" x14ac:dyDescent="0.25">
      <c r="A5348"/>
    </row>
    <row r="5349" spans="1:1" x14ac:dyDescent="0.25">
      <c r="A5349"/>
    </row>
    <row r="5350" spans="1:1" x14ac:dyDescent="0.25">
      <c r="A5350"/>
    </row>
    <row r="5351" spans="1:1" x14ac:dyDescent="0.25">
      <c r="A5351"/>
    </row>
    <row r="5352" spans="1:1" x14ac:dyDescent="0.25">
      <c r="A5352"/>
    </row>
    <row r="5353" spans="1:1" x14ac:dyDescent="0.25">
      <c r="A5353"/>
    </row>
    <row r="5354" spans="1:1" x14ac:dyDescent="0.25">
      <c r="A5354"/>
    </row>
    <row r="5355" spans="1:1" x14ac:dyDescent="0.25">
      <c r="A5355"/>
    </row>
    <row r="5356" spans="1:1" x14ac:dyDescent="0.25">
      <c r="A5356"/>
    </row>
    <row r="5357" spans="1:1" x14ac:dyDescent="0.25">
      <c r="A5357"/>
    </row>
    <row r="5358" spans="1:1" x14ac:dyDescent="0.25">
      <c r="A5358"/>
    </row>
    <row r="5359" spans="1:1" x14ac:dyDescent="0.25">
      <c r="A5359"/>
    </row>
    <row r="5360" spans="1:1" x14ac:dyDescent="0.25">
      <c r="A5360"/>
    </row>
    <row r="5361" spans="1:1" x14ac:dyDescent="0.25">
      <c r="A5361"/>
    </row>
    <row r="5362" spans="1:1" x14ac:dyDescent="0.25">
      <c r="A5362"/>
    </row>
    <row r="5363" spans="1:1" x14ac:dyDescent="0.25">
      <c r="A5363"/>
    </row>
    <row r="5364" spans="1:1" x14ac:dyDescent="0.25">
      <c r="A5364"/>
    </row>
    <row r="5365" spans="1:1" x14ac:dyDescent="0.25">
      <c r="A5365"/>
    </row>
    <row r="5366" spans="1:1" x14ac:dyDescent="0.25">
      <c r="A5366"/>
    </row>
    <row r="5367" spans="1:1" x14ac:dyDescent="0.25">
      <c r="A5367"/>
    </row>
    <row r="5368" spans="1:1" x14ac:dyDescent="0.25">
      <c r="A5368"/>
    </row>
    <row r="5369" spans="1:1" x14ac:dyDescent="0.25">
      <c r="A5369"/>
    </row>
    <row r="5370" spans="1:1" x14ac:dyDescent="0.25">
      <c r="A5370"/>
    </row>
    <row r="5371" spans="1:1" x14ac:dyDescent="0.25">
      <c r="A5371"/>
    </row>
    <row r="5372" spans="1:1" x14ac:dyDescent="0.25">
      <c r="A5372"/>
    </row>
    <row r="5373" spans="1:1" x14ac:dyDescent="0.25">
      <c r="A5373"/>
    </row>
    <row r="5374" spans="1:1" x14ac:dyDescent="0.25">
      <c r="A5374"/>
    </row>
    <row r="5375" spans="1:1" x14ac:dyDescent="0.25">
      <c r="A5375"/>
    </row>
    <row r="5376" spans="1:1" x14ac:dyDescent="0.25">
      <c r="A5376"/>
    </row>
    <row r="5377" spans="1:1" x14ac:dyDescent="0.25">
      <c r="A5377"/>
    </row>
    <row r="5378" spans="1:1" x14ac:dyDescent="0.25">
      <c r="A5378"/>
    </row>
    <row r="5379" spans="1:1" x14ac:dyDescent="0.25">
      <c r="A5379"/>
    </row>
    <row r="5380" spans="1:1" x14ac:dyDescent="0.25">
      <c r="A5380"/>
    </row>
    <row r="5381" spans="1:1" x14ac:dyDescent="0.25">
      <c r="A5381"/>
    </row>
    <row r="5382" spans="1:1" x14ac:dyDescent="0.25">
      <c r="A5382"/>
    </row>
    <row r="5383" spans="1:1" x14ac:dyDescent="0.25">
      <c r="A5383"/>
    </row>
    <row r="5384" spans="1:1" x14ac:dyDescent="0.25">
      <c r="A5384"/>
    </row>
    <row r="5385" spans="1:1" x14ac:dyDescent="0.25">
      <c r="A5385"/>
    </row>
    <row r="5386" spans="1:1" x14ac:dyDescent="0.25">
      <c r="A5386"/>
    </row>
    <row r="5387" spans="1:1" x14ac:dyDescent="0.25">
      <c r="A5387"/>
    </row>
    <row r="5388" spans="1:1" x14ac:dyDescent="0.25">
      <c r="A5388"/>
    </row>
    <row r="5389" spans="1:1" x14ac:dyDescent="0.25">
      <c r="A5389"/>
    </row>
    <row r="5390" spans="1:1" x14ac:dyDescent="0.25">
      <c r="A5390"/>
    </row>
    <row r="5391" spans="1:1" x14ac:dyDescent="0.25">
      <c r="A5391"/>
    </row>
    <row r="5392" spans="1:1" x14ac:dyDescent="0.25">
      <c r="A5392"/>
    </row>
    <row r="5393" spans="1:1" x14ac:dyDescent="0.25">
      <c r="A5393"/>
    </row>
    <row r="5394" spans="1:1" x14ac:dyDescent="0.25">
      <c r="A5394"/>
    </row>
    <row r="5395" spans="1:1" x14ac:dyDescent="0.25">
      <c r="A5395"/>
    </row>
    <row r="5396" spans="1:1" x14ac:dyDescent="0.25">
      <c r="A5396"/>
    </row>
    <row r="5397" spans="1:1" x14ac:dyDescent="0.25">
      <c r="A5397"/>
    </row>
    <row r="5398" spans="1:1" x14ac:dyDescent="0.25">
      <c r="A5398"/>
    </row>
    <row r="5399" spans="1:1" x14ac:dyDescent="0.25">
      <c r="A5399"/>
    </row>
    <row r="5400" spans="1:1" x14ac:dyDescent="0.25">
      <c r="A5400"/>
    </row>
    <row r="5401" spans="1:1" x14ac:dyDescent="0.25">
      <c r="A5401"/>
    </row>
    <row r="5402" spans="1:1" x14ac:dyDescent="0.25">
      <c r="A5402"/>
    </row>
    <row r="5403" spans="1:1" x14ac:dyDescent="0.25">
      <c r="A5403"/>
    </row>
    <row r="5404" spans="1:1" x14ac:dyDescent="0.25">
      <c r="A5404"/>
    </row>
    <row r="5405" spans="1:1" x14ac:dyDescent="0.25">
      <c r="A5405"/>
    </row>
    <row r="5406" spans="1:1" x14ac:dyDescent="0.25">
      <c r="A5406"/>
    </row>
    <row r="5407" spans="1:1" x14ac:dyDescent="0.25">
      <c r="A5407"/>
    </row>
    <row r="5408" spans="1:1" x14ac:dyDescent="0.25">
      <c r="A5408"/>
    </row>
    <row r="5409" spans="1:1" x14ac:dyDescent="0.25">
      <c r="A5409"/>
    </row>
    <row r="5410" spans="1:1" x14ac:dyDescent="0.25">
      <c r="A5410"/>
    </row>
    <row r="5411" spans="1:1" x14ac:dyDescent="0.25">
      <c r="A5411"/>
    </row>
    <row r="5412" spans="1:1" x14ac:dyDescent="0.25">
      <c r="A5412"/>
    </row>
    <row r="5413" spans="1:1" x14ac:dyDescent="0.25">
      <c r="A5413"/>
    </row>
    <row r="5414" spans="1:1" x14ac:dyDescent="0.25">
      <c r="A5414"/>
    </row>
    <row r="5415" spans="1:1" x14ac:dyDescent="0.25">
      <c r="A5415"/>
    </row>
    <row r="5416" spans="1:1" x14ac:dyDescent="0.25">
      <c r="A5416"/>
    </row>
    <row r="5417" spans="1:1" x14ac:dyDescent="0.25">
      <c r="A5417"/>
    </row>
    <row r="5418" spans="1:1" x14ac:dyDescent="0.25">
      <c r="A5418"/>
    </row>
    <row r="5419" spans="1:1" x14ac:dyDescent="0.25">
      <c r="A5419"/>
    </row>
    <row r="5420" spans="1:1" x14ac:dyDescent="0.25">
      <c r="A5420"/>
    </row>
    <row r="5421" spans="1:1" x14ac:dyDescent="0.25">
      <c r="A5421"/>
    </row>
    <row r="5422" spans="1:1" x14ac:dyDescent="0.25">
      <c r="A5422"/>
    </row>
    <row r="5423" spans="1:1" x14ac:dyDescent="0.25">
      <c r="A5423"/>
    </row>
    <row r="5424" spans="1:1" x14ac:dyDescent="0.25">
      <c r="A5424"/>
    </row>
    <row r="5425" spans="1:1" x14ac:dyDescent="0.25">
      <c r="A5425"/>
    </row>
    <row r="5426" spans="1:1" x14ac:dyDescent="0.25">
      <c r="A5426"/>
    </row>
    <row r="5427" spans="1:1" x14ac:dyDescent="0.25">
      <c r="A5427"/>
    </row>
    <row r="5428" spans="1:1" x14ac:dyDescent="0.25">
      <c r="A5428"/>
    </row>
    <row r="5429" spans="1:1" x14ac:dyDescent="0.25">
      <c r="A5429"/>
    </row>
    <row r="5430" spans="1:1" x14ac:dyDescent="0.25">
      <c r="A5430"/>
    </row>
    <row r="5431" spans="1:1" x14ac:dyDescent="0.25">
      <c r="A5431"/>
    </row>
    <row r="5432" spans="1:1" x14ac:dyDescent="0.25">
      <c r="A5432"/>
    </row>
    <row r="5433" spans="1:1" x14ac:dyDescent="0.25">
      <c r="A5433"/>
    </row>
    <row r="5434" spans="1:1" x14ac:dyDescent="0.25">
      <c r="A5434"/>
    </row>
    <row r="5435" spans="1:1" x14ac:dyDescent="0.25">
      <c r="A5435"/>
    </row>
    <row r="5436" spans="1:1" x14ac:dyDescent="0.25">
      <c r="A5436"/>
    </row>
    <row r="5437" spans="1:1" x14ac:dyDescent="0.25">
      <c r="A5437"/>
    </row>
    <row r="5438" spans="1:1" x14ac:dyDescent="0.25">
      <c r="A5438"/>
    </row>
    <row r="5439" spans="1:1" x14ac:dyDescent="0.25">
      <c r="A5439"/>
    </row>
    <row r="5440" spans="1:1" x14ac:dyDescent="0.25">
      <c r="A5440"/>
    </row>
    <row r="5441" spans="1:1" x14ac:dyDescent="0.25">
      <c r="A5441"/>
    </row>
    <row r="5442" spans="1:1" x14ac:dyDescent="0.25">
      <c r="A5442"/>
    </row>
    <row r="5443" spans="1:1" x14ac:dyDescent="0.25">
      <c r="A5443"/>
    </row>
    <row r="5444" spans="1:1" x14ac:dyDescent="0.25">
      <c r="A5444"/>
    </row>
    <row r="5445" spans="1:1" x14ac:dyDescent="0.25">
      <c r="A5445"/>
    </row>
    <row r="5446" spans="1:1" x14ac:dyDescent="0.25">
      <c r="A5446"/>
    </row>
    <row r="5447" spans="1:1" x14ac:dyDescent="0.25">
      <c r="A5447"/>
    </row>
    <row r="5448" spans="1:1" x14ac:dyDescent="0.25">
      <c r="A5448"/>
    </row>
    <row r="5449" spans="1:1" x14ac:dyDescent="0.25">
      <c r="A5449"/>
    </row>
    <row r="5450" spans="1:1" x14ac:dyDescent="0.25">
      <c r="A5450"/>
    </row>
    <row r="5451" spans="1:1" x14ac:dyDescent="0.25">
      <c r="A5451"/>
    </row>
    <row r="5452" spans="1:1" x14ac:dyDescent="0.25">
      <c r="A5452"/>
    </row>
    <row r="5453" spans="1:1" x14ac:dyDescent="0.25">
      <c r="A5453"/>
    </row>
    <row r="5454" spans="1:1" x14ac:dyDescent="0.25">
      <c r="A5454"/>
    </row>
    <row r="5455" spans="1:1" x14ac:dyDescent="0.25">
      <c r="A5455"/>
    </row>
    <row r="5456" spans="1:1" x14ac:dyDescent="0.25">
      <c r="A5456"/>
    </row>
    <row r="5457" spans="1:1" x14ac:dyDescent="0.25">
      <c r="A5457"/>
    </row>
    <row r="5458" spans="1:1" x14ac:dyDescent="0.25">
      <c r="A5458"/>
    </row>
    <row r="5459" spans="1:1" x14ac:dyDescent="0.25">
      <c r="A5459"/>
    </row>
    <row r="5460" spans="1:1" x14ac:dyDescent="0.25">
      <c r="A5460"/>
    </row>
    <row r="5461" spans="1:1" x14ac:dyDescent="0.25">
      <c r="A5461"/>
    </row>
    <row r="5462" spans="1:1" x14ac:dyDescent="0.25">
      <c r="A5462"/>
    </row>
    <row r="5463" spans="1:1" x14ac:dyDescent="0.25">
      <c r="A5463"/>
    </row>
    <row r="5464" spans="1:1" x14ac:dyDescent="0.25">
      <c r="A5464"/>
    </row>
    <row r="5465" spans="1:1" x14ac:dyDescent="0.25">
      <c r="A5465"/>
    </row>
    <row r="5466" spans="1:1" x14ac:dyDescent="0.25">
      <c r="A5466"/>
    </row>
    <row r="5467" spans="1:1" x14ac:dyDescent="0.25">
      <c r="A5467"/>
    </row>
    <row r="5468" spans="1:1" x14ac:dyDescent="0.25">
      <c r="A5468"/>
    </row>
    <row r="5469" spans="1:1" x14ac:dyDescent="0.25">
      <c r="A5469"/>
    </row>
    <row r="5470" spans="1:1" x14ac:dyDescent="0.25">
      <c r="A5470"/>
    </row>
    <row r="5471" spans="1:1" x14ac:dyDescent="0.25">
      <c r="A5471"/>
    </row>
    <row r="5472" spans="1:1" x14ac:dyDescent="0.25">
      <c r="A5472"/>
    </row>
    <row r="5473" spans="1:1" x14ac:dyDescent="0.25">
      <c r="A5473"/>
    </row>
    <row r="5474" spans="1:1" x14ac:dyDescent="0.25">
      <c r="A5474"/>
    </row>
    <row r="5475" spans="1:1" x14ac:dyDescent="0.25">
      <c r="A5475"/>
    </row>
    <row r="5476" spans="1:1" x14ac:dyDescent="0.25">
      <c r="A5476"/>
    </row>
    <row r="5477" spans="1:1" x14ac:dyDescent="0.25">
      <c r="A5477"/>
    </row>
    <row r="5478" spans="1:1" x14ac:dyDescent="0.25">
      <c r="A5478"/>
    </row>
    <row r="5479" spans="1:1" x14ac:dyDescent="0.25">
      <c r="A5479"/>
    </row>
    <row r="5480" spans="1:1" x14ac:dyDescent="0.25">
      <c r="A5480"/>
    </row>
    <row r="5481" spans="1:1" x14ac:dyDescent="0.25">
      <c r="A5481"/>
    </row>
    <row r="5482" spans="1:1" x14ac:dyDescent="0.25">
      <c r="A5482"/>
    </row>
    <row r="5483" spans="1:1" x14ac:dyDescent="0.25">
      <c r="A5483"/>
    </row>
    <row r="5484" spans="1:1" x14ac:dyDescent="0.25">
      <c r="A5484"/>
    </row>
    <row r="5485" spans="1:1" x14ac:dyDescent="0.25">
      <c r="A5485"/>
    </row>
    <row r="5486" spans="1:1" x14ac:dyDescent="0.25">
      <c r="A5486"/>
    </row>
    <row r="5487" spans="1:1" x14ac:dyDescent="0.25">
      <c r="A5487"/>
    </row>
    <row r="5488" spans="1:1" x14ac:dyDescent="0.25">
      <c r="A5488"/>
    </row>
    <row r="5489" spans="1:1" x14ac:dyDescent="0.25">
      <c r="A5489"/>
    </row>
    <row r="5490" spans="1:1" x14ac:dyDescent="0.25">
      <c r="A5490"/>
    </row>
    <row r="5491" spans="1:1" x14ac:dyDescent="0.25">
      <c r="A5491"/>
    </row>
    <row r="5492" spans="1:1" x14ac:dyDescent="0.25">
      <c r="A5492"/>
    </row>
    <row r="5493" spans="1:1" x14ac:dyDescent="0.25">
      <c r="A5493"/>
    </row>
    <row r="5494" spans="1:1" x14ac:dyDescent="0.25">
      <c r="A5494"/>
    </row>
    <row r="5495" spans="1:1" x14ac:dyDescent="0.25">
      <c r="A5495"/>
    </row>
    <row r="5496" spans="1:1" x14ac:dyDescent="0.25">
      <c r="A5496"/>
    </row>
    <row r="5497" spans="1:1" x14ac:dyDescent="0.25">
      <c r="A5497"/>
    </row>
    <row r="5498" spans="1:1" x14ac:dyDescent="0.25">
      <c r="A5498"/>
    </row>
    <row r="5499" spans="1:1" x14ac:dyDescent="0.25">
      <c r="A5499"/>
    </row>
    <row r="5500" spans="1:1" x14ac:dyDescent="0.25">
      <c r="A5500"/>
    </row>
    <row r="5501" spans="1:1" x14ac:dyDescent="0.25">
      <c r="A5501"/>
    </row>
    <row r="5502" spans="1:1" x14ac:dyDescent="0.25">
      <c r="A5502"/>
    </row>
    <row r="5503" spans="1:1" x14ac:dyDescent="0.25">
      <c r="A5503"/>
    </row>
    <row r="5504" spans="1:1" x14ac:dyDescent="0.25">
      <c r="A5504"/>
    </row>
    <row r="5505" spans="1:1" x14ac:dyDescent="0.25">
      <c r="A5505"/>
    </row>
    <row r="5506" spans="1:1" x14ac:dyDescent="0.25">
      <c r="A5506"/>
    </row>
    <row r="5507" spans="1:1" x14ac:dyDescent="0.25">
      <c r="A5507"/>
    </row>
    <row r="5508" spans="1:1" x14ac:dyDescent="0.25">
      <c r="A5508"/>
    </row>
    <row r="5509" spans="1:1" x14ac:dyDescent="0.25">
      <c r="A5509"/>
    </row>
    <row r="5510" spans="1:1" x14ac:dyDescent="0.25">
      <c r="A5510"/>
    </row>
    <row r="5511" spans="1:1" x14ac:dyDescent="0.25">
      <c r="A5511"/>
    </row>
    <row r="5512" spans="1:1" x14ac:dyDescent="0.25">
      <c r="A5512"/>
    </row>
    <row r="5513" spans="1:1" x14ac:dyDescent="0.25">
      <c r="A5513"/>
    </row>
    <row r="5514" spans="1:1" x14ac:dyDescent="0.25">
      <c r="A5514"/>
    </row>
    <row r="5515" spans="1:1" x14ac:dyDescent="0.25">
      <c r="A5515"/>
    </row>
    <row r="5516" spans="1:1" x14ac:dyDescent="0.25">
      <c r="A5516"/>
    </row>
    <row r="5517" spans="1:1" x14ac:dyDescent="0.25">
      <c r="A5517"/>
    </row>
    <row r="5518" spans="1:1" x14ac:dyDescent="0.25">
      <c r="A5518"/>
    </row>
    <row r="5519" spans="1:1" x14ac:dyDescent="0.25">
      <c r="A5519"/>
    </row>
    <row r="5520" spans="1:1" x14ac:dyDescent="0.25">
      <c r="A5520"/>
    </row>
    <row r="5521" spans="1:1" x14ac:dyDescent="0.25">
      <c r="A5521"/>
    </row>
    <row r="5522" spans="1:1" x14ac:dyDescent="0.25">
      <c r="A5522"/>
    </row>
    <row r="5523" spans="1:1" x14ac:dyDescent="0.25">
      <c r="A5523"/>
    </row>
    <row r="5524" spans="1:1" x14ac:dyDescent="0.25">
      <c r="A5524"/>
    </row>
    <row r="5525" spans="1:1" x14ac:dyDescent="0.25">
      <c r="A5525"/>
    </row>
    <row r="5526" spans="1:1" x14ac:dyDescent="0.25">
      <c r="A5526"/>
    </row>
    <row r="5527" spans="1:1" x14ac:dyDescent="0.25">
      <c r="A5527"/>
    </row>
    <row r="5528" spans="1:1" x14ac:dyDescent="0.25">
      <c r="A5528"/>
    </row>
    <row r="5529" spans="1:1" x14ac:dyDescent="0.25">
      <c r="A5529"/>
    </row>
    <row r="5530" spans="1:1" x14ac:dyDescent="0.25">
      <c r="A5530"/>
    </row>
    <row r="5531" spans="1:1" x14ac:dyDescent="0.25">
      <c r="A5531"/>
    </row>
    <row r="5532" spans="1:1" x14ac:dyDescent="0.25">
      <c r="A5532"/>
    </row>
    <row r="5533" spans="1:1" x14ac:dyDescent="0.25">
      <c r="A5533"/>
    </row>
    <row r="5534" spans="1:1" x14ac:dyDescent="0.25">
      <c r="A5534"/>
    </row>
    <row r="5535" spans="1:1" x14ac:dyDescent="0.25">
      <c r="A5535"/>
    </row>
    <row r="5536" spans="1:1" x14ac:dyDescent="0.25">
      <c r="A5536"/>
    </row>
    <row r="5537" spans="1:1" x14ac:dyDescent="0.25">
      <c r="A5537"/>
    </row>
    <row r="5538" spans="1:1" x14ac:dyDescent="0.25">
      <c r="A5538"/>
    </row>
    <row r="5539" spans="1:1" x14ac:dyDescent="0.25">
      <c r="A5539"/>
    </row>
    <row r="5540" spans="1:1" x14ac:dyDescent="0.25">
      <c r="A5540"/>
    </row>
    <row r="5541" spans="1:1" x14ac:dyDescent="0.25">
      <c r="A5541"/>
    </row>
    <row r="5542" spans="1:1" x14ac:dyDescent="0.25">
      <c r="A5542"/>
    </row>
    <row r="5543" spans="1:1" x14ac:dyDescent="0.25">
      <c r="A5543"/>
    </row>
    <row r="5544" spans="1:1" x14ac:dyDescent="0.25">
      <c r="A5544"/>
    </row>
    <row r="5545" spans="1:1" x14ac:dyDescent="0.25">
      <c r="A5545"/>
    </row>
    <row r="5546" spans="1:1" x14ac:dyDescent="0.25">
      <c r="A5546"/>
    </row>
    <row r="5547" spans="1:1" x14ac:dyDescent="0.25">
      <c r="A5547"/>
    </row>
    <row r="5548" spans="1:1" x14ac:dyDescent="0.25">
      <c r="A5548"/>
    </row>
    <row r="5549" spans="1:1" x14ac:dyDescent="0.25">
      <c r="A5549"/>
    </row>
    <row r="5550" spans="1:1" x14ac:dyDescent="0.25">
      <c r="A5550"/>
    </row>
    <row r="5551" spans="1:1" x14ac:dyDescent="0.25">
      <c r="A5551"/>
    </row>
    <row r="5552" spans="1:1" x14ac:dyDescent="0.25">
      <c r="A5552"/>
    </row>
    <row r="5553" spans="1:1" x14ac:dyDescent="0.25">
      <c r="A5553"/>
    </row>
    <row r="5554" spans="1:1" x14ac:dyDescent="0.25">
      <c r="A5554"/>
    </row>
    <row r="5555" spans="1:1" x14ac:dyDescent="0.25">
      <c r="A5555"/>
    </row>
    <row r="5556" spans="1:1" x14ac:dyDescent="0.25">
      <c r="A5556"/>
    </row>
    <row r="5557" spans="1:1" x14ac:dyDescent="0.25">
      <c r="A5557"/>
    </row>
    <row r="5558" spans="1:1" x14ac:dyDescent="0.25">
      <c r="A5558"/>
    </row>
    <row r="5559" spans="1:1" x14ac:dyDescent="0.25">
      <c r="A5559"/>
    </row>
    <row r="5560" spans="1:1" x14ac:dyDescent="0.25">
      <c r="A5560"/>
    </row>
    <row r="5561" spans="1:1" x14ac:dyDescent="0.25">
      <c r="A5561"/>
    </row>
    <row r="5562" spans="1:1" x14ac:dyDescent="0.25">
      <c r="A5562"/>
    </row>
    <row r="5563" spans="1:1" x14ac:dyDescent="0.25">
      <c r="A5563"/>
    </row>
    <row r="5564" spans="1:1" x14ac:dyDescent="0.25">
      <c r="A5564"/>
    </row>
    <row r="5565" spans="1:1" x14ac:dyDescent="0.25">
      <c r="A5565"/>
    </row>
    <row r="5566" spans="1:1" x14ac:dyDescent="0.25">
      <c r="A5566"/>
    </row>
    <row r="5567" spans="1:1" x14ac:dyDescent="0.25">
      <c r="A5567"/>
    </row>
    <row r="5568" spans="1:1" x14ac:dyDescent="0.25">
      <c r="A5568"/>
    </row>
    <row r="5569" spans="1:1" x14ac:dyDescent="0.25">
      <c r="A5569"/>
    </row>
    <row r="5570" spans="1:1" x14ac:dyDescent="0.25">
      <c r="A5570"/>
    </row>
    <row r="5571" spans="1:1" x14ac:dyDescent="0.25">
      <c r="A5571"/>
    </row>
    <row r="5572" spans="1:1" x14ac:dyDescent="0.25">
      <c r="A5572"/>
    </row>
    <row r="5573" spans="1:1" x14ac:dyDescent="0.25">
      <c r="A5573"/>
    </row>
    <row r="5574" spans="1:1" x14ac:dyDescent="0.25">
      <c r="A5574"/>
    </row>
    <row r="5575" spans="1:1" x14ac:dyDescent="0.25">
      <c r="A5575"/>
    </row>
    <row r="5576" spans="1:1" x14ac:dyDescent="0.25">
      <c r="A5576"/>
    </row>
    <row r="5577" spans="1:1" x14ac:dyDescent="0.25">
      <c r="A5577"/>
    </row>
    <row r="5578" spans="1:1" x14ac:dyDescent="0.25">
      <c r="A5578"/>
    </row>
    <row r="5579" spans="1:1" x14ac:dyDescent="0.25">
      <c r="A5579"/>
    </row>
    <row r="5580" spans="1:1" x14ac:dyDescent="0.25">
      <c r="A5580"/>
    </row>
    <row r="5581" spans="1:1" x14ac:dyDescent="0.25">
      <c r="A5581"/>
    </row>
    <row r="5582" spans="1:1" x14ac:dyDescent="0.25">
      <c r="A5582"/>
    </row>
    <row r="5583" spans="1:1" x14ac:dyDescent="0.25">
      <c r="A5583"/>
    </row>
    <row r="5584" spans="1:1" x14ac:dyDescent="0.25">
      <c r="A5584"/>
    </row>
    <row r="5585" spans="1:1" x14ac:dyDescent="0.25">
      <c r="A5585"/>
    </row>
    <row r="5586" spans="1:1" x14ac:dyDescent="0.25">
      <c r="A5586"/>
    </row>
    <row r="5587" spans="1:1" x14ac:dyDescent="0.25">
      <c r="A5587"/>
    </row>
    <row r="5588" spans="1:1" x14ac:dyDescent="0.25">
      <c r="A5588"/>
    </row>
    <row r="5589" spans="1:1" x14ac:dyDescent="0.25">
      <c r="A5589"/>
    </row>
    <row r="5590" spans="1:1" x14ac:dyDescent="0.25">
      <c r="A5590"/>
    </row>
    <row r="5591" spans="1:1" x14ac:dyDescent="0.25">
      <c r="A5591"/>
    </row>
    <row r="5592" spans="1:1" x14ac:dyDescent="0.25">
      <c r="A5592"/>
    </row>
    <row r="5593" spans="1:1" x14ac:dyDescent="0.25">
      <c r="A5593"/>
    </row>
    <row r="5594" spans="1:1" x14ac:dyDescent="0.25">
      <c r="A5594"/>
    </row>
    <row r="5595" spans="1:1" x14ac:dyDescent="0.25">
      <c r="A5595"/>
    </row>
    <row r="5596" spans="1:1" x14ac:dyDescent="0.25">
      <c r="A5596"/>
    </row>
    <row r="5597" spans="1:1" x14ac:dyDescent="0.25">
      <c r="A5597"/>
    </row>
    <row r="5598" spans="1:1" x14ac:dyDescent="0.25">
      <c r="A5598"/>
    </row>
    <row r="5599" spans="1:1" x14ac:dyDescent="0.25">
      <c r="A5599"/>
    </row>
    <row r="5600" spans="1:1" x14ac:dyDescent="0.25">
      <c r="A5600"/>
    </row>
    <row r="5601" spans="1:1" x14ac:dyDescent="0.25">
      <c r="A5601"/>
    </row>
    <row r="5602" spans="1:1" x14ac:dyDescent="0.25">
      <c r="A5602"/>
    </row>
    <row r="5603" spans="1:1" x14ac:dyDescent="0.25">
      <c r="A5603"/>
    </row>
    <row r="5604" spans="1:1" x14ac:dyDescent="0.25">
      <c r="A5604"/>
    </row>
    <row r="5605" spans="1:1" x14ac:dyDescent="0.25">
      <c r="A5605"/>
    </row>
    <row r="5606" spans="1:1" x14ac:dyDescent="0.25">
      <c r="A5606"/>
    </row>
    <row r="5607" spans="1:1" x14ac:dyDescent="0.25">
      <c r="A5607"/>
    </row>
    <row r="5608" spans="1:1" x14ac:dyDescent="0.25">
      <c r="A5608"/>
    </row>
    <row r="5609" spans="1:1" x14ac:dyDescent="0.25">
      <c r="A5609"/>
    </row>
    <row r="5610" spans="1:1" x14ac:dyDescent="0.25">
      <c r="A5610"/>
    </row>
    <row r="5611" spans="1:1" x14ac:dyDescent="0.25">
      <c r="A5611"/>
    </row>
    <row r="5612" spans="1:1" x14ac:dyDescent="0.25">
      <c r="A5612"/>
    </row>
    <row r="5613" spans="1:1" x14ac:dyDescent="0.25">
      <c r="A5613"/>
    </row>
    <row r="5614" spans="1:1" x14ac:dyDescent="0.25">
      <c r="A5614"/>
    </row>
    <row r="5615" spans="1:1" x14ac:dyDescent="0.25">
      <c r="A5615"/>
    </row>
    <row r="5616" spans="1:1" x14ac:dyDescent="0.25">
      <c r="A5616"/>
    </row>
    <row r="5617" spans="1:1" x14ac:dyDescent="0.25">
      <c r="A5617"/>
    </row>
    <row r="5618" spans="1:1" x14ac:dyDescent="0.25">
      <c r="A5618"/>
    </row>
    <row r="5619" spans="1:1" x14ac:dyDescent="0.25">
      <c r="A5619"/>
    </row>
    <row r="5620" spans="1:1" x14ac:dyDescent="0.25">
      <c r="A5620"/>
    </row>
    <row r="5621" spans="1:1" x14ac:dyDescent="0.25">
      <c r="A5621"/>
    </row>
    <row r="5622" spans="1:1" x14ac:dyDescent="0.25">
      <c r="A5622"/>
    </row>
    <row r="5623" spans="1:1" x14ac:dyDescent="0.25">
      <c r="A5623"/>
    </row>
    <row r="5624" spans="1:1" x14ac:dyDescent="0.25">
      <c r="A5624"/>
    </row>
    <row r="5625" spans="1:1" x14ac:dyDescent="0.25">
      <c r="A5625"/>
    </row>
    <row r="5626" spans="1:1" x14ac:dyDescent="0.25">
      <c r="A5626"/>
    </row>
    <row r="5627" spans="1:1" x14ac:dyDescent="0.25">
      <c r="A5627"/>
    </row>
    <row r="5628" spans="1:1" x14ac:dyDescent="0.25">
      <c r="A5628"/>
    </row>
    <row r="5629" spans="1:1" x14ac:dyDescent="0.25">
      <c r="A5629"/>
    </row>
    <row r="5630" spans="1:1" x14ac:dyDescent="0.25">
      <c r="A5630"/>
    </row>
    <row r="5631" spans="1:1" x14ac:dyDescent="0.25">
      <c r="A5631"/>
    </row>
    <row r="5632" spans="1:1" x14ac:dyDescent="0.25">
      <c r="A5632"/>
    </row>
    <row r="5633" spans="1:1" x14ac:dyDescent="0.25">
      <c r="A5633"/>
    </row>
    <row r="5634" spans="1:1" x14ac:dyDescent="0.25">
      <c r="A5634"/>
    </row>
    <row r="5635" spans="1:1" x14ac:dyDescent="0.25">
      <c r="A5635"/>
    </row>
    <row r="5636" spans="1:1" x14ac:dyDescent="0.25">
      <c r="A5636"/>
    </row>
    <row r="5637" spans="1:1" x14ac:dyDescent="0.25">
      <c r="A5637"/>
    </row>
    <row r="5638" spans="1:1" x14ac:dyDescent="0.25">
      <c r="A5638"/>
    </row>
    <row r="5639" spans="1:1" x14ac:dyDescent="0.25">
      <c r="A5639"/>
    </row>
    <row r="5640" spans="1:1" x14ac:dyDescent="0.25">
      <c r="A5640"/>
    </row>
    <row r="5641" spans="1:1" x14ac:dyDescent="0.25">
      <c r="A5641"/>
    </row>
    <row r="5642" spans="1:1" x14ac:dyDescent="0.25">
      <c r="A5642"/>
    </row>
    <row r="5643" spans="1:1" x14ac:dyDescent="0.25">
      <c r="A5643"/>
    </row>
    <row r="5644" spans="1:1" x14ac:dyDescent="0.25">
      <c r="A5644"/>
    </row>
    <row r="5645" spans="1:1" x14ac:dyDescent="0.25">
      <c r="A5645"/>
    </row>
    <row r="5646" spans="1:1" x14ac:dyDescent="0.25">
      <c r="A5646"/>
    </row>
    <row r="5647" spans="1:1" x14ac:dyDescent="0.25">
      <c r="A5647"/>
    </row>
    <row r="5648" spans="1:1" x14ac:dyDescent="0.25">
      <c r="A5648"/>
    </row>
    <row r="5649" spans="1:1" x14ac:dyDescent="0.25">
      <c r="A5649"/>
    </row>
    <row r="5650" spans="1:1" x14ac:dyDescent="0.25">
      <c r="A5650"/>
    </row>
    <row r="5651" spans="1:1" x14ac:dyDescent="0.25">
      <c r="A5651"/>
    </row>
    <row r="5652" spans="1:1" x14ac:dyDescent="0.25">
      <c r="A5652"/>
    </row>
    <row r="5653" spans="1:1" x14ac:dyDescent="0.25">
      <c r="A5653"/>
    </row>
    <row r="5654" spans="1:1" x14ac:dyDescent="0.25">
      <c r="A5654"/>
    </row>
    <row r="5655" spans="1:1" x14ac:dyDescent="0.25">
      <c r="A5655"/>
    </row>
    <row r="5656" spans="1:1" x14ac:dyDescent="0.25">
      <c r="A5656"/>
    </row>
    <row r="5657" spans="1:1" x14ac:dyDescent="0.25">
      <c r="A5657"/>
    </row>
    <row r="5658" spans="1:1" x14ac:dyDescent="0.25">
      <c r="A5658"/>
    </row>
    <row r="5659" spans="1:1" x14ac:dyDescent="0.25">
      <c r="A5659"/>
    </row>
    <row r="5660" spans="1:1" x14ac:dyDescent="0.25">
      <c r="A5660"/>
    </row>
    <row r="5661" spans="1:1" x14ac:dyDescent="0.25">
      <c r="A5661"/>
    </row>
    <row r="5662" spans="1:1" x14ac:dyDescent="0.25">
      <c r="A5662"/>
    </row>
    <row r="5663" spans="1:1" x14ac:dyDescent="0.25">
      <c r="A5663"/>
    </row>
    <row r="5664" spans="1:1" x14ac:dyDescent="0.25">
      <c r="A5664"/>
    </row>
    <row r="5665" spans="1:1" x14ac:dyDescent="0.25">
      <c r="A5665"/>
    </row>
    <row r="5666" spans="1:1" x14ac:dyDescent="0.25">
      <c r="A5666"/>
    </row>
    <row r="5667" spans="1:1" x14ac:dyDescent="0.25">
      <c r="A5667"/>
    </row>
    <row r="5668" spans="1:1" x14ac:dyDescent="0.25">
      <c r="A5668"/>
    </row>
    <row r="5669" spans="1:1" x14ac:dyDescent="0.25">
      <c r="A5669"/>
    </row>
    <row r="5670" spans="1:1" x14ac:dyDescent="0.25">
      <c r="A5670"/>
    </row>
    <row r="5671" spans="1:1" x14ac:dyDescent="0.25">
      <c r="A5671"/>
    </row>
    <row r="5672" spans="1:1" x14ac:dyDescent="0.25">
      <c r="A5672"/>
    </row>
    <row r="5673" spans="1:1" x14ac:dyDescent="0.25">
      <c r="A5673"/>
    </row>
    <row r="5674" spans="1:1" x14ac:dyDescent="0.25">
      <c r="A5674"/>
    </row>
    <row r="5675" spans="1:1" x14ac:dyDescent="0.25">
      <c r="A5675"/>
    </row>
    <row r="5676" spans="1:1" x14ac:dyDescent="0.25">
      <c r="A5676"/>
    </row>
    <row r="5677" spans="1:1" x14ac:dyDescent="0.25">
      <c r="A5677"/>
    </row>
    <row r="5678" spans="1:1" x14ac:dyDescent="0.25">
      <c r="A5678"/>
    </row>
    <row r="5679" spans="1:1" x14ac:dyDescent="0.25">
      <c r="A5679"/>
    </row>
    <row r="5680" spans="1:1" x14ac:dyDescent="0.25">
      <c r="A5680"/>
    </row>
    <row r="5681" spans="1:1" x14ac:dyDescent="0.25">
      <c r="A5681"/>
    </row>
    <row r="5682" spans="1:1" x14ac:dyDescent="0.25">
      <c r="A5682"/>
    </row>
    <row r="5683" spans="1:1" x14ac:dyDescent="0.25">
      <c r="A5683"/>
    </row>
    <row r="5684" spans="1:1" x14ac:dyDescent="0.25">
      <c r="A5684"/>
    </row>
    <row r="5685" spans="1:1" x14ac:dyDescent="0.25">
      <c r="A5685"/>
    </row>
    <row r="5686" spans="1:1" x14ac:dyDescent="0.25">
      <c r="A5686"/>
    </row>
    <row r="5687" spans="1:1" x14ac:dyDescent="0.25">
      <c r="A5687"/>
    </row>
    <row r="5688" spans="1:1" x14ac:dyDescent="0.25">
      <c r="A5688"/>
    </row>
    <row r="5689" spans="1:1" x14ac:dyDescent="0.25">
      <c r="A5689"/>
    </row>
    <row r="5690" spans="1:1" x14ac:dyDescent="0.25">
      <c r="A5690"/>
    </row>
    <row r="5691" spans="1:1" x14ac:dyDescent="0.25">
      <c r="A5691"/>
    </row>
    <row r="5692" spans="1:1" x14ac:dyDescent="0.25">
      <c r="A5692"/>
    </row>
    <row r="5693" spans="1:1" x14ac:dyDescent="0.25">
      <c r="A5693"/>
    </row>
    <row r="5694" spans="1:1" x14ac:dyDescent="0.25">
      <c r="A5694"/>
    </row>
    <row r="5695" spans="1:1" x14ac:dyDescent="0.25">
      <c r="A5695"/>
    </row>
    <row r="5696" spans="1:1" x14ac:dyDescent="0.25">
      <c r="A5696"/>
    </row>
    <row r="5697" spans="1:1" x14ac:dyDescent="0.25">
      <c r="A5697"/>
    </row>
    <row r="5698" spans="1:1" x14ac:dyDescent="0.25">
      <c r="A5698"/>
    </row>
    <row r="5699" spans="1:1" x14ac:dyDescent="0.25">
      <c r="A5699"/>
    </row>
    <row r="5700" spans="1:1" x14ac:dyDescent="0.25">
      <c r="A5700"/>
    </row>
    <row r="5701" spans="1:1" x14ac:dyDescent="0.25">
      <c r="A5701"/>
    </row>
    <row r="5702" spans="1:1" x14ac:dyDescent="0.25">
      <c r="A5702"/>
    </row>
    <row r="5703" spans="1:1" x14ac:dyDescent="0.25">
      <c r="A5703"/>
    </row>
    <row r="5704" spans="1:1" x14ac:dyDescent="0.25">
      <c r="A5704"/>
    </row>
    <row r="5705" spans="1:1" x14ac:dyDescent="0.25">
      <c r="A5705"/>
    </row>
    <row r="5706" spans="1:1" x14ac:dyDescent="0.25">
      <c r="A5706"/>
    </row>
    <row r="5707" spans="1:1" x14ac:dyDescent="0.25">
      <c r="A5707"/>
    </row>
    <row r="5708" spans="1:1" x14ac:dyDescent="0.25">
      <c r="A5708"/>
    </row>
    <row r="5709" spans="1:1" x14ac:dyDescent="0.25">
      <c r="A5709"/>
    </row>
    <row r="5710" spans="1:1" x14ac:dyDescent="0.25">
      <c r="A5710"/>
    </row>
    <row r="5711" spans="1:1" x14ac:dyDescent="0.25">
      <c r="A5711"/>
    </row>
    <row r="5712" spans="1:1" x14ac:dyDescent="0.25">
      <c r="A5712"/>
    </row>
    <row r="5713" spans="1:1" x14ac:dyDescent="0.25">
      <c r="A5713"/>
    </row>
    <row r="5714" spans="1:1" x14ac:dyDescent="0.25">
      <c r="A5714"/>
    </row>
    <row r="5715" spans="1:1" x14ac:dyDescent="0.25">
      <c r="A5715"/>
    </row>
    <row r="5716" spans="1:1" x14ac:dyDescent="0.25">
      <c r="A5716"/>
    </row>
    <row r="5717" spans="1:1" x14ac:dyDescent="0.25">
      <c r="A5717"/>
    </row>
    <row r="5718" spans="1:1" x14ac:dyDescent="0.25">
      <c r="A5718"/>
    </row>
    <row r="5719" spans="1:1" x14ac:dyDescent="0.25">
      <c r="A5719"/>
    </row>
    <row r="5720" spans="1:1" x14ac:dyDescent="0.25">
      <c r="A5720"/>
    </row>
    <row r="5721" spans="1:1" x14ac:dyDescent="0.25">
      <c r="A5721"/>
    </row>
    <row r="5722" spans="1:1" x14ac:dyDescent="0.25">
      <c r="A5722"/>
    </row>
    <row r="5723" spans="1:1" x14ac:dyDescent="0.25">
      <c r="A5723"/>
    </row>
    <row r="5724" spans="1:1" x14ac:dyDescent="0.25">
      <c r="A5724"/>
    </row>
    <row r="5725" spans="1:1" x14ac:dyDescent="0.25">
      <c r="A5725"/>
    </row>
    <row r="5726" spans="1:1" x14ac:dyDescent="0.25">
      <c r="A5726"/>
    </row>
    <row r="5727" spans="1:1" x14ac:dyDescent="0.25">
      <c r="A5727"/>
    </row>
    <row r="5728" spans="1:1" x14ac:dyDescent="0.25">
      <c r="A5728"/>
    </row>
    <row r="5729" spans="1:1" x14ac:dyDescent="0.25">
      <c r="A5729"/>
    </row>
    <row r="5730" spans="1:1" x14ac:dyDescent="0.25">
      <c r="A5730"/>
    </row>
    <row r="5731" spans="1:1" x14ac:dyDescent="0.25">
      <c r="A5731"/>
    </row>
    <row r="5732" spans="1:1" x14ac:dyDescent="0.25">
      <c r="A5732"/>
    </row>
    <row r="5733" spans="1:1" x14ac:dyDescent="0.25">
      <c r="A5733"/>
    </row>
    <row r="5734" spans="1:1" x14ac:dyDescent="0.25">
      <c r="A5734"/>
    </row>
    <row r="5735" spans="1:1" x14ac:dyDescent="0.25">
      <c r="A5735"/>
    </row>
    <row r="5736" spans="1:1" x14ac:dyDescent="0.25">
      <c r="A5736"/>
    </row>
    <row r="5737" spans="1:1" x14ac:dyDescent="0.25">
      <c r="A5737"/>
    </row>
    <row r="5738" spans="1:1" x14ac:dyDescent="0.25">
      <c r="A5738"/>
    </row>
    <row r="5739" spans="1:1" x14ac:dyDescent="0.25">
      <c r="A5739"/>
    </row>
    <row r="5740" spans="1:1" x14ac:dyDescent="0.25">
      <c r="A5740"/>
    </row>
    <row r="5741" spans="1:1" x14ac:dyDescent="0.25">
      <c r="A5741"/>
    </row>
    <row r="5742" spans="1:1" x14ac:dyDescent="0.25">
      <c r="A5742"/>
    </row>
    <row r="5743" spans="1:1" x14ac:dyDescent="0.25">
      <c r="A5743"/>
    </row>
    <row r="5744" spans="1:1" x14ac:dyDescent="0.25">
      <c r="A5744"/>
    </row>
    <row r="5745" spans="1:1" x14ac:dyDescent="0.25">
      <c r="A5745"/>
    </row>
    <row r="5746" spans="1:1" x14ac:dyDescent="0.25">
      <c r="A5746"/>
    </row>
    <row r="5747" spans="1:1" x14ac:dyDescent="0.25">
      <c r="A5747"/>
    </row>
    <row r="5748" spans="1:1" x14ac:dyDescent="0.25">
      <c r="A5748"/>
    </row>
    <row r="5749" spans="1:1" x14ac:dyDescent="0.25">
      <c r="A5749"/>
    </row>
    <row r="5750" spans="1:1" x14ac:dyDescent="0.25">
      <c r="A5750"/>
    </row>
    <row r="5751" spans="1:1" x14ac:dyDescent="0.25">
      <c r="A5751"/>
    </row>
    <row r="5752" spans="1:1" x14ac:dyDescent="0.25">
      <c r="A5752"/>
    </row>
    <row r="5753" spans="1:1" x14ac:dyDescent="0.25">
      <c r="A5753"/>
    </row>
    <row r="5754" spans="1:1" x14ac:dyDescent="0.25">
      <c r="A5754"/>
    </row>
    <row r="5755" spans="1:1" x14ac:dyDescent="0.25">
      <c r="A5755"/>
    </row>
    <row r="5756" spans="1:1" x14ac:dyDescent="0.25">
      <c r="A5756"/>
    </row>
    <row r="5757" spans="1:1" x14ac:dyDescent="0.25">
      <c r="A5757"/>
    </row>
    <row r="5758" spans="1:1" x14ac:dyDescent="0.25">
      <c r="A5758"/>
    </row>
    <row r="5759" spans="1:1" x14ac:dyDescent="0.25">
      <c r="A5759"/>
    </row>
    <row r="5760" spans="1:1" x14ac:dyDescent="0.25">
      <c r="A5760"/>
    </row>
    <row r="5761" spans="1:1" x14ac:dyDescent="0.25">
      <c r="A5761"/>
    </row>
    <row r="5762" spans="1:1" x14ac:dyDescent="0.25">
      <c r="A5762"/>
    </row>
    <row r="5763" spans="1:1" x14ac:dyDescent="0.25">
      <c r="A5763"/>
    </row>
    <row r="5764" spans="1:1" x14ac:dyDescent="0.25">
      <c r="A5764"/>
    </row>
    <row r="5765" spans="1:1" x14ac:dyDescent="0.25">
      <c r="A5765"/>
    </row>
    <row r="5766" spans="1:1" x14ac:dyDescent="0.25">
      <c r="A5766"/>
    </row>
    <row r="5767" spans="1:1" x14ac:dyDescent="0.25">
      <c r="A5767"/>
    </row>
    <row r="5768" spans="1:1" x14ac:dyDescent="0.25">
      <c r="A5768"/>
    </row>
    <row r="5769" spans="1:1" x14ac:dyDescent="0.25">
      <c r="A5769"/>
    </row>
    <row r="5770" spans="1:1" x14ac:dyDescent="0.25">
      <c r="A5770"/>
    </row>
    <row r="5771" spans="1:1" x14ac:dyDescent="0.25">
      <c r="A5771"/>
    </row>
    <row r="5772" spans="1:1" x14ac:dyDescent="0.25">
      <c r="A5772"/>
    </row>
    <row r="5773" spans="1:1" x14ac:dyDescent="0.25">
      <c r="A5773"/>
    </row>
    <row r="5774" spans="1:1" x14ac:dyDescent="0.25">
      <c r="A5774"/>
    </row>
    <row r="5775" spans="1:1" x14ac:dyDescent="0.25">
      <c r="A5775"/>
    </row>
    <row r="5776" spans="1:1" x14ac:dyDescent="0.25">
      <c r="A5776"/>
    </row>
    <row r="5777" spans="1:1" x14ac:dyDescent="0.25">
      <c r="A5777"/>
    </row>
    <row r="5778" spans="1:1" x14ac:dyDescent="0.25">
      <c r="A5778"/>
    </row>
    <row r="5779" spans="1:1" x14ac:dyDescent="0.25">
      <c r="A5779"/>
    </row>
    <row r="5780" spans="1:1" x14ac:dyDescent="0.25">
      <c r="A5780"/>
    </row>
    <row r="5781" spans="1:1" x14ac:dyDescent="0.25">
      <c r="A5781"/>
    </row>
    <row r="5782" spans="1:1" x14ac:dyDescent="0.25">
      <c r="A5782"/>
    </row>
    <row r="5783" spans="1:1" x14ac:dyDescent="0.25">
      <c r="A5783"/>
    </row>
    <row r="5784" spans="1:1" x14ac:dyDescent="0.25">
      <c r="A5784"/>
    </row>
    <row r="5785" spans="1:1" x14ac:dyDescent="0.25">
      <c r="A5785"/>
    </row>
    <row r="5786" spans="1:1" x14ac:dyDescent="0.25">
      <c r="A5786"/>
    </row>
    <row r="5787" spans="1:1" x14ac:dyDescent="0.25">
      <c r="A5787"/>
    </row>
    <row r="5788" spans="1:1" x14ac:dyDescent="0.25">
      <c r="A5788"/>
    </row>
    <row r="5789" spans="1:1" x14ac:dyDescent="0.25">
      <c r="A5789"/>
    </row>
    <row r="5790" spans="1:1" x14ac:dyDescent="0.25">
      <c r="A5790"/>
    </row>
    <row r="5791" spans="1:1" x14ac:dyDescent="0.25">
      <c r="A5791"/>
    </row>
    <row r="5792" spans="1:1" x14ac:dyDescent="0.25">
      <c r="A5792"/>
    </row>
    <row r="5793" spans="1:1" x14ac:dyDescent="0.25">
      <c r="A5793"/>
    </row>
    <row r="5794" spans="1:1" x14ac:dyDescent="0.25">
      <c r="A5794"/>
    </row>
    <row r="5795" spans="1:1" x14ac:dyDescent="0.25">
      <c r="A5795"/>
    </row>
    <row r="5796" spans="1:1" x14ac:dyDescent="0.25">
      <c r="A5796"/>
    </row>
    <row r="5797" spans="1:1" x14ac:dyDescent="0.25">
      <c r="A5797"/>
    </row>
    <row r="5798" spans="1:1" x14ac:dyDescent="0.25">
      <c r="A5798"/>
    </row>
    <row r="5799" spans="1:1" x14ac:dyDescent="0.25">
      <c r="A5799"/>
    </row>
    <row r="5800" spans="1:1" x14ac:dyDescent="0.25">
      <c r="A5800"/>
    </row>
    <row r="5801" spans="1:1" x14ac:dyDescent="0.25">
      <c r="A5801"/>
    </row>
    <row r="5802" spans="1:1" x14ac:dyDescent="0.25">
      <c r="A5802"/>
    </row>
    <row r="5803" spans="1:1" x14ac:dyDescent="0.25">
      <c r="A5803"/>
    </row>
    <row r="5804" spans="1:1" x14ac:dyDescent="0.25">
      <c r="A5804"/>
    </row>
    <row r="5805" spans="1:1" x14ac:dyDescent="0.25">
      <c r="A5805"/>
    </row>
    <row r="5806" spans="1:1" x14ac:dyDescent="0.25">
      <c r="A5806"/>
    </row>
    <row r="5807" spans="1:1" x14ac:dyDescent="0.25">
      <c r="A5807"/>
    </row>
    <row r="5808" spans="1:1" x14ac:dyDescent="0.25">
      <c r="A5808"/>
    </row>
    <row r="5809" spans="1:1" x14ac:dyDescent="0.25">
      <c r="A5809"/>
    </row>
    <row r="5810" spans="1:1" x14ac:dyDescent="0.25">
      <c r="A5810"/>
    </row>
    <row r="5811" spans="1:1" x14ac:dyDescent="0.25">
      <c r="A5811"/>
    </row>
    <row r="5812" spans="1:1" x14ac:dyDescent="0.25">
      <c r="A5812"/>
    </row>
    <row r="5813" spans="1:1" x14ac:dyDescent="0.25">
      <c r="A5813"/>
    </row>
    <row r="5814" spans="1:1" x14ac:dyDescent="0.25">
      <c r="A5814"/>
    </row>
    <row r="5815" spans="1:1" x14ac:dyDescent="0.25">
      <c r="A5815"/>
    </row>
    <row r="5816" spans="1:1" x14ac:dyDescent="0.25">
      <c r="A5816"/>
    </row>
    <row r="5817" spans="1:1" x14ac:dyDescent="0.25">
      <c r="A5817"/>
    </row>
    <row r="5818" spans="1:1" x14ac:dyDescent="0.25">
      <c r="A5818"/>
    </row>
    <row r="5819" spans="1:1" x14ac:dyDescent="0.25">
      <c r="A5819"/>
    </row>
    <row r="5820" spans="1:1" x14ac:dyDescent="0.25">
      <c r="A5820"/>
    </row>
    <row r="5821" spans="1:1" x14ac:dyDescent="0.25">
      <c r="A5821"/>
    </row>
    <row r="5822" spans="1:1" x14ac:dyDescent="0.25">
      <c r="A5822"/>
    </row>
    <row r="5823" spans="1:1" x14ac:dyDescent="0.25">
      <c r="A5823"/>
    </row>
    <row r="5824" spans="1:1" x14ac:dyDescent="0.25">
      <c r="A5824"/>
    </row>
    <row r="5825" spans="1:1" x14ac:dyDescent="0.25">
      <c r="A5825"/>
    </row>
    <row r="5826" spans="1:1" x14ac:dyDescent="0.25">
      <c r="A5826"/>
    </row>
    <row r="5827" spans="1:1" x14ac:dyDescent="0.25">
      <c r="A5827"/>
    </row>
    <row r="5828" spans="1:1" x14ac:dyDescent="0.25">
      <c r="A5828"/>
    </row>
    <row r="5829" spans="1:1" x14ac:dyDescent="0.25">
      <c r="A5829"/>
    </row>
    <row r="5830" spans="1:1" x14ac:dyDescent="0.25">
      <c r="A5830"/>
    </row>
    <row r="5831" spans="1:1" x14ac:dyDescent="0.25">
      <c r="A5831"/>
    </row>
    <row r="5832" spans="1:1" x14ac:dyDescent="0.25">
      <c r="A5832"/>
    </row>
    <row r="5833" spans="1:1" x14ac:dyDescent="0.25">
      <c r="A5833"/>
    </row>
    <row r="5834" spans="1:1" x14ac:dyDescent="0.25">
      <c r="A5834"/>
    </row>
    <row r="5835" spans="1:1" x14ac:dyDescent="0.25">
      <c r="A5835"/>
    </row>
    <row r="5836" spans="1:1" x14ac:dyDescent="0.25">
      <c r="A5836"/>
    </row>
    <row r="5837" spans="1:1" x14ac:dyDescent="0.25">
      <c r="A5837"/>
    </row>
    <row r="5838" spans="1:1" x14ac:dyDescent="0.25">
      <c r="A5838"/>
    </row>
    <row r="5839" spans="1:1" x14ac:dyDescent="0.25">
      <c r="A5839"/>
    </row>
    <row r="5840" spans="1:1" x14ac:dyDescent="0.25">
      <c r="A5840"/>
    </row>
    <row r="5841" spans="1:1" x14ac:dyDescent="0.25">
      <c r="A5841"/>
    </row>
    <row r="5842" spans="1:1" x14ac:dyDescent="0.25">
      <c r="A5842"/>
    </row>
    <row r="5843" spans="1:1" x14ac:dyDescent="0.25">
      <c r="A5843"/>
    </row>
    <row r="5844" spans="1:1" x14ac:dyDescent="0.25">
      <c r="A5844"/>
    </row>
    <row r="5845" spans="1:1" x14ac:dyDescent="0.25">
      <c r="A5845"/>
    </row>
    <row r="5846" spans="1:1" x14ac:dyDescent="0.25">
      <c r="A5846"/>
    </row>
    <row r="5847" spans="1:1" x14ac:dyDescent="0.25">
      <c r="A5847"/>
    </row>
    <row r="5848" spans="1:1" x14ac:dyDescent="0.25">
      <c r="A5848"/>
    </row>
    <row r="5849" spans="1:1" x14ac:dyDescent="0.25">
      <c r="A5849"/>
    </row>
    <row r="5850" spans="1:1" x14ac:dyDescent="0.25">
      <c r="A5850"/>
    </row>
    <row r="5851" spans="1:1" x14ac:dyDescent="0.25">
      <c r="A5851"/>
    </row>
    <row r="5852" spans="1:1" x14ac:dyDescent="0.25">
      <c r="A5852"/>
    </row>
    <row r="5853" spans="1:1" x14ac:dyDescent="0.25">
      <c r="A5853"/>
    </row>
    <row r="5854" spans="1:1" x14ac:dyDescent="0.25">
      <c r="A5854"/>
    </row>
    <row r="5855" spans="1:1" x14ac:dyDescent="0.25">
      <c r="A5855"/>
    </row>
    <row r="5856" spans="1:1" x14ac:dyDescent="0.25">
      <c r="A5856"/>
    </row>
    <row r="5857" spans="1:1" x14ac:dyDescent="0.25">
      <c r="A5857"/>
    </row>
    <row r="5858" spans="1:1" x14ac:dyDescent="0.25">
      <c r="A5858"/>
    </row>
    <row r="5859" spans="1:1" x14ac:dyDescent="0.25">
      <c r="A5859"/>
    </row>
    <row r="5860" spans="1:1" x14ac:dyDescent="0.25">
      <c r="A5860"/>
    </row>
    <row r="5861" spans="1:1" x14ac:dyDescent="0.25">
      <c r="A5861"/>
    </row>
    <row r="5862" spans="1:1" x14ac:dyDescent="0.25">
      <c r="A5862"/>
    </row>
    <row r="5863" spans="1:1" x14ac:dyDescent="0.25">
      <c r="A5863"/>
    </row>
    <row r="5864" spans="1:1" x14ac:dyDescent="0.25">
      <c r="A5864"/>
    </row>
    <row r="5865" spans="1:1" x14ac:dyDescent="0.25">
      <c r="A5865"/>
    </row>
    <row r="5866" spans="1:1" x14ac:dyDescent="0.25">
      <c r="A5866"/>
    </row>
    <row r="5867" spans="1:1" x14ac:dyDescent="0.25">
      <c r="A5867"/>
    </row>
    <row r="5868" spans="1:1" x14ac:dyDescent="0.25">
      <c r="A5868"/>
    </row>
    <row r="5869" spans="1:1" x14ac:dyDescent="0.25">
      <c r="A5869"/>
    </row>
    <row r="5870" spans="1:1" x14ac:dyDescent="0.25">
      <c r="A5870"/>
    </row>
    <row r="5871" spans="1:1" x14ac:dyDescent="0.25">
      <c r="A5871"/>
    </row>
    <row r="5872" spans="1:1" x14ac:dyDescent="0.25">
      <c r="A5872"/>
    </row>
    <row r="5873" spans="1:1" x14ac:dyDescent="0.25">
      <c r="A5873"/>
    </row>
    <row r="5874" spans="1:1" x14ac:dyDescent="0.25">
      <c r="A5874"/>
    </row>
    <row r="5875" spans="1:1" x14ac:dyDescent="0.25">
      <c r="A5875"/>
    </row>
    <row r="5876" spans="1:1" x14ac:dyDescent="0.25">
      <c r="A5876"/>
    </row>
    <row r="5877" spans="1:1" x14ac:dyDescent="0.25">
      <c r="A5877"/>
    </row>
    <row r="5878" spans="1:1" x14ac:dyDescent="0.25">
      <c r="A5878"/>
    </row>
    <row r="5879" spans="1:1" x14ac:dyDescent="0.25">
      <c r="A5879"/>
    </row>
    <row r="5880" spans="1:1" x14ac:dyDescent="0.25">
      <c r="A5880"/>
    </row>
    <row r="5881" spans="1:1" x14ac:dyDescent="0.25">
      <c r="A5881"/>
    </row>
    <row r="5882" spans="1:1" x14ac:dyDescent="0.25">
      <c r="A5882"/>
    </row>
    <row r="5883" spans="1:1" x14ac:dyDescent="0.25">
      <c r="A5883"/>
    </row>
    <row r="5884" spans="1:1" x14ac:dyDescent="0.25">
      <c r="A5884"/>
    </row>
    <row r="5885" spans="1:1" x14ac:dyDescent="0.25">
      <c r="A5885"/>
    </row>
    <row r="5886" spans="1:1" x14ac:dyDescent="0.25">
      <c r="A5886"/>
    </row>
    <row r="5887" spans="1:1" x14ac:dyDescent="0.25">
      <c r="A5887"/>
    </row>
    <row r="5888" spans="1:1" x14ac:dyDescent="0.25">
      <c r="A5888"/>
    </row>
    <row r="5889" spans="1:1" x14ac:dyDescent="0.25">
      <c r="A5889"/>
    </row>
    <row r="5890" spans="1:1" x14ac:dyDescent="0.25">
      <c r="A5890"/>
    </row>
    <row r="5891" spans="1:1" x14ac:dyDescent="0.25">
      <c r="A5891"/>
    </row>
    <row r="5892" spans="1:1" x14ac:dyDescent="0.25">
      <c r="A5892"/>
    </row>
    <row r="5893" spans="1:1" x14ac:dyDescent="0.25">
      <c r="A5893"/>
    </row>
    <row r="5894" spans="1:1" x14ac:dyDescent="0.25">
      <c r="A5894"/>
    </row>
    <row r="5895" spans="1:1" x14ac:dyDescent="0.25">
      <c r="A5895"/>
    </row>
    <row r="5896" spans="1:1" x14ac:dyDescent="0.25">
      <c r="A5896"/>
    </row>
    <row r="5897" spans="1:1" x14ac:dyDescent="0.25">
      <c r="A5897"/>
    </row>
    <row r="5898" spans="1:1" x14ac:dyDescent="0.25">
      <c r="A5898"/>
    </row>
    <row r="5899" spans="1:1" x14ac:dyDescent="0.25">
      <c r="A5899"/>
    </row>
    <row r="5900" spans="1:1" x14ac:dyDescent="0.25">
      <c r="A5900"/>
    </row>
    <row r="5901" spans="1:1" x14ac:dyDescent="0.25">
      <c r="A5901"/>
    </row>
    <row r="5902" spans="1:1" x14ac:dyDescent="0.25">
      <c r="A5902"/>
    </row>
    <row r="5903" spans="1:1" x14ac:dyDescent="0.25">
      <c r="A5903"/>
    </row>
    <row r="5904" spans="1:1" x14ac:dyDescent="0.25">
      <c r="A5904"/>
    </row>
    <row r="5905" spans="1:1" x14ac:dyDescent="0.25">
      <c r="A5905"/>
    </row>
    <row r="5906" spans="1:1" x14ac:dyDescent="0.25">
      <c r="A5906"/>
    </row>
    <row r="5907" spans="1:1" x14ac:dyDescent="0.25">
      <c r="A5907"/>
    </row>
    <row r="5908" spans="1:1" x14ac:dyDescent="0.25">
      <c r="A5908"/>
    </row>
    <row r="5909" spans="1:1" x14ac:dyDescent="0.25">
      <c r="A5909"/>
    </row>
    <row r="5910" spans="1:1" x14ac:dyDescent="0.25">
      <c r="A5910"/>
    </row>
    <row r="5911" spans="1:1" x14ac:dyDescent="0.25">
      <c r="A5911"/>
    </row>
    <row r="5912" spans="1:1" x14ac:dyDescent="0.25">
      <c r="A5912"/>
    </row>
    <row r="5913" spans="1:1" x14ac:dyDescent="0.25">
      <c r="A5913"/>
    </row>
    <row r="5914" spans="1:1" x14ac:dyDescent="0.25">
      <c r="A5914"/>
    </row>
    <row r="5915" spans="1:1" x14ac:dyDescent="0.25">
      <c r="A5915"/>
    </row>
    <row r="5916" spans="1:1" x14ac:dyDescent="0.25">
      <c r="A5916"/>
    </row>
    <row r="5917" spans="1:1" x14ac:dyDescent="0.25">
      <c r="A5917"/>
    </row>
    <row r="5918" spans="1:1" x14ac:dyDescent="0.25">
      <c r="A5918"/>
    </row>
    <row r="5919" spans="1:1" x14ac:dyDescent="0.25">
      <c r="A5919"/>
    </row>
    <row r="5920" spans="1:1" x14ac:dyDescent="0.25">
      <c r="A5920"/>
    </row>
    <row r="5921" spans="1:1" x14ac:dyDescent="0.25">
      <c r="A5921"/>
    </row>
    <row r="5922" spans="1:1" x14ac:dyDescent="0.25">
      <c r="A5922"/>
    </row>
    <row r="5923" spans="1:1" x14ac:dyDescent="0.25">
      <c r="A5923"/>
    </row>
    <row r="5924" spans="1:1" x14ac:dyDescent="0.25">
      <c r="A5924"/>
    </row>
    <row r="5925" spans="1:1" x14ac:dyDescent="0.25">
      <c r="A5925"/>
    </row>
    <row r="5926" spans="1:1" x14ac:dyDescent="0.25">
      <c r="A5926"/>
    </row>
    <row r="5927" spans="1:1" x14ac:dyDescent="0.25">
      <c r="A5927"/>
    </row>
    <row r="5928" spans="1:1" x14ac:dyDescent="0.25">
      <c r="A5928"/>
    </row>
    <row r="5929" spans="1:1" x14ac:dyDescent="0.25">
      <c r="A5929"/>
    </row>
    <row r="5930" spans="1:1" x14ac:dyDescent="0.25">
      <c r="A5930"/>
    </row>
    <row r="5931" spans="1:1" x14ac:dyDescent="0.25">
      <c r="A5931"/>
    </row>
    <row r="5932" spans="1:1" x14ac:dyDescent="0.25">
      <c r="A5932"/>
    </row>
    <row r="5933" spans="1:1" x14ac:dyDescent="0.25">
      <c r="A5933"/>
    </row>
    <row r="5934" spans="1:1" x14ac:dyDescent="0.25">
      <c r="A5934"/>
    </row>
    <row r="5935" spans="1:1" x14ac:dyDescent="0.25">
      <c r="A5935"/>
    </row>
    <row r="5936" spans="1:1" x14ac:dyDescent="0.25">
      <c r="A5936"/>
    </row>
    <row r="5937" spans="1:1" x14ac:dyDescent="0.25">
      <c r="A5937"/>
    </row>
    <row r="5938" spans="1:1" x14ac:dyDescent="0.25">
      <c r="A5938"/>
    </row>
    <row r="5939" spans="1:1" x14ac:dyDescent="0.25">
      <c r="A5939"/>
    </row>
    <row r="5940" spans="1:1" x14ac:dyDescent="0.25">
      <c r="A5940"/>
    </row>
    <row r="5941" spans="1:1" x14ac:dyDescent="0.25">
      <c r="A5941"/>
    </row>
    <row r="5942" spans="1:1" x14ac:dyDescent="0.25">
      <c r="A5942"/>
    </row>
    <row r="5943" spans="1:1" x14ac:dyDescent="0.25">
      <c r="A5943"/>
    </row>
    <row r="5944" spans="1:1" x14ac:dyDescent="0.25">
      <c r="A5944"/>
    </row>
    <row r="5945" spans="1:1" x14ac:dyDescent="0.25">
      <c r="A5945"/>
    </row>
    <row r="5946" spans="1:1" x14ac:dyDescent="0.25">
      <c r="A5946"/>
    </row>
    <row r="5947" spans="1:1" x14ac:dyDescent="0.25">
      <c r="A5947"/>
    </row>
    <row r="5948" spans="1:1" x14ac:dyDescent="0.25">
      <c r="A5948"/>
    </row>
    <row r="5949" spans="1:1" x14ac:dyDescent="0.25">
      <c r="A5949"/>
    </row>
    <row r="5950" spans="1:1" x14ac:dyDescent="0.25">
      <c r="A5950"/>
    </row>
    <row r="5951" spans="1:1" x14ac:dyDescent="0.25">
      <c r="A5951"/>
    </row>
    <row r="5952" spans="1:1" x14ac:dyDescent="0.25">
      <c r="A5952"/>
    </row>
    <row r="5953" spans="1:1" x14ac:dyDescent="0.25">
      <c r="A5953"/>
    </row>
    <row r="5954" spans="1:1" x14ac:dyDescent="0.25">
      <c r="A5954"/>
    </row>
    <row r="5955" spans="1:1" x14ac:dyDescent="0.25">
      <c r="A5955"/>
    </row>
    <row r="5956" spans="1:1" x14ac:dyDescent="0.25">
      <c r="A5956"/>
    </row>
    <row r="5957" spans="1:1" x14ac:dyDescent="0.25">
      <c r="A5957"/>
    </row>
    <row r="5958" spans="1:1" x14ac:dyDescent="0.25">
      <c r="A5958"/>
    </row>
    <row r="5959" spans="1:1" x14ac:dyDescent="0.25">
      <c r="A5959"/>
    </row>
    <row r="5960" spans="1:1" x14ac:dyDescent="0.25">
      <c r="A5960"/>
    </row>
    <row r="5961" spans="1:1" x14ac:dyDescent="0.25">
      <c r="A5961"/>
    </row>
    <row r="5962" spans="1:1" x14ac:dyDescent="0.25">
      <c r="A5962"/>
    </row>
    <row r="5963" spans="1:1" x14ac:dyDescent="0.25">
      <c r="A5963"/>
    </row>
    <row r="5964" spans="1:1" x14ac:dyDescent="0.25">
      <c r="A5964"/>
    </row>
    <row r="5965" spans="1:1" x14ac:dyDescent="0.25">
      <c r="A5965"/>
    </row>
    <row r="5966" spans="1:1" x14ac:dyDescent="0.25">
      <c r="A5966"/>
    </row>
    <row r="5967" spans="1:1" x14ac:dyDescent="0.25">
      <c r="A5967"/>
    </row>
    <row r="5968" spans="1:1" x14ac:dyDescent="0.25">
      <c r="A5968"/>
    </row>
    <row r="5969" spans="1:1" x14ac:dyDescent="0.25">
      <c r="A5969"/>
    </row>
    <row r="5970" spans="1:1" x14ac:dyDescent="0.25">
      <c r="A5970"/>
    </row>
    <row r="5971" spans="1:1" x14ac:dyDescent="0.25">
      <c r="A5971"/>
    </row>
    <row r="5972" spans="1:1" x14ac:dyDescent="0.25">
      <c r="A5972"/>
    </row>
    <row r="5973" spans="1:1" x14ac:dyDescent="0.25">
      <c r="A5973"/>
    </row>
    <row r="5974" spans="1:1" x14ac:dyDescent="0.25">
      <c r="A5974"/>
    </row>
    <row r="5975" spans="1:1" x14ac:dyDescent="0.25">
      <c r="A5975"/>
    </row>
    <row r="5976" spans="1:1" x14ac:dyDescent="0.25">
      <c r="A5976"/>
    </row>
    <row r="5977" spans="1:1" x14ac:dyDescent="0.25">
      <c r="A5977"/>
    </row>
    <row r="5978" spans="1:1" x14ac:dyDescent="0.25">
      <c r="A5978"/>
    </row>
    <row r="5979" spans="1:1" x14ac:dyDescent="0.25">
      <c r="A5979"/>
    </row>
    <row r="5980" spans="1:1" x14ac:dyDescent="0.25">
      <c r="A5980"/>
    </row>
    <row r="5981" spans="1:1" x14ac:dyDescent="0.25">
      <c r="A5981"/>
    </row>
    <row r="5982" spans="1:1" x14ac:dyDescent="0.25">
      <c r="A5982"/>
    </row>
    <row r="5983" spans="1:1" x14ac:dyDescent="0.25">
      <c r="A5983"/>
    </row>
    <row r="5984" spans="1:1" x14ac:dyDescent="0.25">
      <c r="A5984"/>
    </row>
    <row r="5985" spans="1:1" x14ac:dyDescent="0.25">
      <c r="A5985"/>
    </row>
    <row r="5986" spans="1:1" x14ac:dyDescent="0.25">
      <c r="A5986"/>
    </row>
    <row r="5987" spans="1:1" x14ac:dyDescent="0.25">
      <c r="A5987"/>
    </row>
    <row r="5988" spans="1:1" x14ac:dyDescent="0.25">
      <c r="A5988"/>
    </row>
    <row r="5989" spans="1:1" x14ac:dyDescent="0.25">
      <c r="A5989"/>
    </row>
    <row r="5990" spans="1:1" x14ac:dyDescent="0.25">
      <c r="A5990"/>
    </row>
    <row r="5991" spans="1:1" x14ac:dyDescent="0.25">
      <c r="A5991"/>
    </row>
    <row r="5992" spans="1:1" x14ac:dyDescent="0.25">
      <c r="A5992"/>
    </row>
    <row r="5993" spans="1:1" x14ac:dyDescent="0.25">
      <c r="A5993"/>
    </row>
    <row r="5994" spans="1:1" x14ac:dyDescent="0.25">
      <c r="A5994"/>
    </row>
    <row r="5995" spans="1:1" x14ac:dyDescent="0.25">
      <c r="A5995"/>
    </row>
    <row r="5996" spans="1:1" x14ac:dyDescent="0.25">
      <c r="A5996"/>
    </row>
    <row r="5997" spans="1:1" x14ac:dyDescent="0.25">
      <c r="A5997"/>
    </row>
    <row r="5998" spans="1:1" x14ac:dyDescent="0.25">
      <c r="A5998"/>
    </row>
    <row r="5999" spans="1:1" x14ac:dyDescent="0.25">
      <c r="A5999"/>
    </row>
    <row r="6000" spans="1:1" x14ac:dyDescent="0.25">
      <c r="A6000"/>
    </row>
    <row r="6001" spans="1:1" x14ac:dyDescent="0.25">
      <c r="A6001"/>
    </row>
    <row r="6002" spans="1:1" x14ac:dyDescent="0.25">
      <c r="A6002"/>
    </row>
    <row r="6003" spans="1:1" x14ac:dyDescent="0.25">
      <c r="A6003"/>
    </row>
    <row r="6004" spans="1:1" x14ac:dyDescent="0.25">
      <c r="A6004"/>
    </row>
    <row r="6005" spans="1:1" x14ac:dyDescent="0.25">
      <c r="A6005"/>
    </row>
    <row r="6006" spans="1:1" x14ac:dyDescent="0.25">
      <c r="A6006"/>
    </row>
    <row r="6007" spans="1:1" x14ac:dyDescent="0.25">
      <c r="A6007"/>
    </row>
    <row r="6008" spans="1:1" x14ac:dyDescent="0.25">
      <c r="A6008"/>
    </row>
    <row r="6009" spans="1:1" x14ac:dyDescent="0.25">
      <c r="A6009"/>
    </row>
    <row r="6010" spans="1:1" x14ac:dyDescent="0.25">
      <c r="A6010"/>
    </row>
    <row r="6011" spans="1:1" x14ac:dyDescent="0.25">
      <c r="A6011"/>
    </row>
    <row r="6012" spans="1:1" x14ac:dyDescent="0.25">
      <c r="A6012"/>
    </row>
    <row r="6013" spans="1:1" x14ac:dyDescent="0.25">
      <c r="A6013"/>
    </row>
    <row r="6014" spans="1:1" x14ac:dyDescent="0.25">
      <c r="A6014"/>
    </row>
    <row r="6015" spans="1:1" x14ac:dyDescent="0.25">
      <c r="A6015"/>
    </row>
    <row r="6016" spans="1:1" x14ac:dyDescent="0.25">
      <c r="A6016"/>
    </row>
    <row r="6017" spans="1:1" x14ac:dyDescent="0.25">
      <c r="A6017"/>
    </row>
    <row r="6018" spans="1:1" x14ac:dyDescent="0.25">
      <c r="A6018"/>
    </row>
    <row r="6019" spans="1:1" x14ac:dyDescent="0.25">
      <c r="A6019"/>
    </row>
    <row r="6020" spans="1:1" x14ac:dyDescent="0.25">
      <c r="A6020"/>
    </row>
    <row r="6021" spans="1:1" x14ac:dyDescent="0.25">
      <c r="A6021"/>
    </row>
    <row r="6022" spans="1:1" x14ac:dyDescent="0.25">
      <c r="A6022"/>
    </row>
    <row r="6023" spans="1:1" x14ac:dyDescent="0.25">
      <c r="A6023"/>
    </row>
    <row r="6024" spans="1:1" x14ac:dyDescent="0.25">
      <c r="A6024"/>
    </row>
    <row r="6025" spans="1:1" x14ac:dyDescent="0.25">
      <c r="A6025"/>
    </row>
    <row r="6026" spans="1:1" x14ac:dyDescent="0.25">
      <c r="A6026"/>
    </row>
    <row r="6027" spans="1:1" x14ac:dyDescent="0.25">
      <c r="A6027"/>
    </row>
    <row r="6028" spans="1:1" x14ac:dyDescent="0.25">
      <c r="A6028"/>
    </row>
    <row r="6029" spans="1:1" x14ac:dyDescent="0.25">
      <c r="A6029"/>
    </row>
    <row r="6030" spans="1:1" x14ac:dyDescent="0.25">
      <c r="A6030"/>
    </row>
    <row r="6031" spans="1:1" x14ac:dyDescent="0.25">
      <c r="A6031"/>
    </row>
    <row r="6032" spans="1:1" x14ac:dyDescent="0.25">
      <c r="A6032"/>
    </row>
    <row r="6033" spans="1:1" x14ac:dyDescent="0.25">
      <c r="A6033"/>
    </row>
    <row r="6034" spans="1:1" x14ac:dyDescent="0.25">
      <c r="A6034"/>
    </row>
    <row r="6035" spans="1:1" x14ac:dyDescent="0.25">
      <c r="A6035"/>
    </row>
    <row r="6036" spans="1:1" x14ac:dyDescent="0.25">
      <c r="A6036"/>
    </row>
    <row r="6037" spans="1:1" x14ac:dyDescent="0.25">
      <c r="A6037"/>
    </row>
    <row r="6038" spans="1:1" x14ac:dyDescent="0.25">
      <c r="A6038"/>
    </row>
    <row r="6039" spans="1:1" x14ac:dyDescent="0.25">
      <c r="A6039"/>
    </row>
    <row r="6040" spans="1:1" x14ac:dyDescent="0.25">
      <c r="A6040"/>
    </row>
    <row r="6041" spans="1:1" x14ac:dyDescent="0.25">
      <c r="A6041"/>
    </row>
    <row r="6042" spans="1:1" x14ac:dyDescent="0.25">
      <c r="A6042"/>
    </row>
    <row r="6043" spans="1:1" x14ac:dyDescent="0.25">
      <c r="A6043"/>
    </row>
    <row r="6044" spans="1:1" x14ac:dyDescent="0.25">
      <c r="A6044"/>
    </row>
    <row r="6045" spans="1:1" x14ac:dyDescent="0.25">
      <c r="A6045"/>
    </row>
    <row r="6046" spans="1:1" x14ac:dyDescent="0.25">
      <c r="A6046"/>
    </row>
    <row r="6047" spans="1:1" x14ac:dyDescent="0.25">
      <c r="A6047"/>
    </row>
    <row r="6048" spans="1:1" x14ac:dyDescent="0.25">
      <c r="A6048"/>
    </row>
    <row r="6049" spans="1:1" x14ac:dyDescent="0.25">
      <c r="A6049"/>
    </row>
    <row r="6050" spans="1:1" x14ac:dyDescent="0.25">
      <c r="A6050"/>
    </row>
    <row r="6051" spans="1:1" x14ac:dyDescent="0.25">
      <c r="A6051"/>
    </row>
    <row r="6052" spans="1:1" x14ac:dyDescent="0.25">
      <c r="A6052"/>
    </row>
    <row r="6053" spans="1:1" x14ac:dyDescent="0.25">
      <c r="A6053"/>
    </row>
    <row r="6054" spans="1:1" x14ac:dyDescent="0.25">
      <c r="A6054"/>
    </row>
    <row r="6055" spans="1:1" x14ac:dyDescent="0.25">
      <c r="A6055"/>
    </row>
    <row r="6056" spans="1:1" x14ac:dyDescent="0.25">
      <c r="A6056"/>
    </row>
    <row r="6057" spans="1:1" x14ac:dyDescent="0.25">
      <c r="A6057"/>
    </row>
    <row r="6058" spans="1:1" x14ac:dyDescent="0.25">
      <c r="A6058"/>
    </row>
    <row r="6059" spans="1:1" x14ac:dyDescent="0.25">
      <c r="A6059"/>
    </row>
    <row r="6060" spans="1:1" x14ac:dyDescent="0.25">
      <c r="A6060"/>
    </row>
    <row r="6061" spans="1:1" x14ac:dyDescent="0.25">
      <c r="A6061"/>
    </row>
    <row r="6062" spans="1:1" x14ac:dyDescent="0.25">
      <c r="A6062"/>
    </row>
    <row r="6063" spans="1:1" x14ac:dyDescent="0.25">
      <c r="A6063"/>
    </row>
    <row r="6064" spans="1:1" x14ac:dyDescent="0.25">
      <c r="A6064"/>
    </row>
    <row r="6065" spans="1:1" x14ac:dyDescent="0.25">
      <c r="A6065"/>
    </row>
    <row r="6066" spans="1:1" x14ac:dyDescent="0.25">
      <c r="A6066"/>
    </row>
    <row r="6067" spans="1:1" x14ac:dyDescent="0.25">
      <c r="A6067"/>
    </row>
    <row r="6068" spans="1:1" x14ac:dyDescent="0.25">
      <c r="A6068"/>
    </row>
    <row r="6069" spans="1:1" x14ac:dyDescent="0.25">
      <c r="A6069"/>
    </row>
    <row r="6070" spans="1:1" x14ac:dyDescent="0.25">
      <c r="A6070"/>
    </row>
    <row r="6071" spans="1:1" x14ac:dyDescent="0.25">
      <c r="A6071"/>
    </row>
    <row r="6072" spans="1:1" x14ac:dyDescent="0.25">
      <c r="A6072"/>
    </row>
    <row r="6073" spans="1:1" x14ac:dyDescent="0.25">
      <c r="A6073"/>
    </row>
    <row r="6074" spans="1:1" x14ac:dyDescent="0.25">
      <c r="A6074"/>
    </row>
    <row r="6075" spans="1:1" x14ac:dyDescent="0.25">
      <c r="A6075"/>
    </row>
    <row r="6076" spans="1:1" x14ac:dyDescent="0.25">
      <c r="A6076"/>
    </row>
    <row r="6077" spans="1:1" x14ac:dyDescent="0.25">
      <c r="A6077"/>
    </row>
    <row r="6078" spans="1:1" x14ac:dyDescent="0.25">
      <c r="A6078"/>
    </row>
    <row r="6079" spans="1:1" x14ac:dyDescent="0.25">
      <c r="A6079"/>
    </row>
    <row r="6080" spans="1:1" x14ac:dyDescent="0.25">
      <c r="A6080"/>
    </row>
    <row r="6081" spans="1:1" x14ac:dyDescent="0.25">
      <c r="A6081"/>
    </row>
    <row r="6082" spans="1:1" x14ac:dyDescent="0.25">
      <c r="A6082"/>
    </row>
    <row r="6083" spans="1:1" x14ac:dyDescent="0.25">
      <c r="A6083"/>
    </row>
    <row r="6084" spans="1:1" x14ac:dyDescent="0.25">
      <c r="A6084"/>
    </row>
    <row r="6085" spans="1:1" x14ac:dyDescent="0.25">
      <c r="A6085"/>
    </row>
    <row r="6086" spans="1:1" x14ac:dyDescent="0.25">
      <c r="A6086"/>
    </row>
    <row r="6087" spans="1:1" x14ac:dyDescent="0.25">
      <c r="A6087"/>
    </row>
    <row r="6088" spans="1:1" x14ac:dyDescent="0.25">
      <c r="A6088"/>
    </row>
    <row r="6089" spans="1:1" x14ac:dyDescent="0.25">
      <c r="A6089"/>
    </row>
    <row r="6090" spans="1:1" x14ac:dyDescent="0.25">
      <c r="A6090"/>
    </row>
    <row r="6091" spans="1:1" x14ac:dyDescent="0.25">
      <c r="A6091"/>
    </row>
    <row r="6092" spans="1:1" x14ac:dyDescent="0.25">
      <c r="A6092"/>
    </row>
    <row r="6093" spans="1:1" x14ac:dyDescent="0.25">
      <c r="A6093"/>
    </row>
    <row r="6094" spans="1:1" x14ac:dyDescent="0.25">
      <c r="A6094"/>
    </row>
    <row r="6095" spans="1:1" x14ac:dyDescent="0.25">
      <c r="A6095"/>
    </row>
    <row r="6096" spans="1:1" x14ac:dyDescent="0.25">
      <c r="A6096"/>
    </row>
    <row r="6097" spans="1:1" x14ac:dyDescent="0.25">
      <c r="A6097"/>
    </row>
    <row r="6098" spans="1:1" x14ac:dyDescent="0.25">
      <c r="A6098"/>
    </row>
    <row r="6099" spans="1:1" x14ac:dyDescent="0.25">
      <c r="A6099"/>
    </row>
    <row r="6100" spans="1:1" x14ac:dyDescent="0.25">
      <c r="A6100"/>
    </row>
    <row r="6101" spans="1:1" x14ac:dyDescent="0.25">
      <c r="A6101"/>
    </row>
    <row r="6102" spans="1:1" x14ac:dyDescent="0.25">
      <c r="A6102"/>
    </row>
    <row r="6103" spans="1:1" x14ac:dyDescent="0.25">
      <c r="A6103"/>
    </row>
    <row r="6104" spans="1:1" x14ac:dyDescent="0.25">
      <c r="A6104"/>
    </row>
    <row r="6105" spans="1:1" x14ac:dyDescent="0.25">
      <c r="A6105"/>
    </row>
    <row r="6106" spans="1:1" x14ac:dyDescent="0.25">
      <c r="A6106"/>
    </row>
    <row r="6107" spans="1:1" x14ac:dyDescent="0.25">
      <c r="A6107"/>
    </row>
    <row r="6108" spans="1:1" x14ac:dyDescent="0.25">
      <c r="A6108"/>
    </row>
    <row r="6109" spans="1:1" x14ac:dyDescent="0.25">
      <c r="A6109"/>
    </row>
    <row r="6110" spans="1:1" x14ac:dyDescent="0.25">
      <c r="A6110"/>
    </row>
    <row r="6111" spans="1:1" x14ac:dyDescent="0.25">
      <c r="A6111"/>
    </row>
    <row r="6112" spans="1:1" x14ac:dyDescent="0.25">
      <c r="A6112"/>
    </row>
    <row r="6113" spans="1:1" x14ac:dyDescent="0.25">
      <c r="A6113"/>
    </row>
    <row r="6114" spans="1:1" x14ac:dyDescent="0.25">
      <c r="A6114"/>
    </row>
    <row r="6115" spans="1:1" x14ac:dyDescent="0.25">
      <c r="A6115"/>
    </row>
    <row r="6116" spans="1:1" x14ac:dyDescent="0.25">
      <c r="A6116"/>
    </row>
    <row r="6117" spans="1:1" x14ac:dyDescent="0.25">
      <c r="A6117"/>
    </row>
    <row r="6118" spans="1:1" x14ac:dyDescent="0.25">
      <c r="A6118"/>
    </row>
    <row r="6119" spans="1:1" x14ac:dyDescent="0.25">
      <c r="A6119"/>
    </row>
    <row r="6120" spans="1:1" x14ac:dyDescent="0.25">
      <c r="A6120"/>
    </row>
    <row r="6121" spans="1:1" x14ac:dyDescent="0.25">
      <c r="A6121"/>
    </row>
    <row r="6122" spans="1:1" x14ac:dyDescent="0.25">
      <c r="A6122"/>
    </row>
    <row r="6123" spans="1:1" x14ac:dyDescent="0.25">
      <c r="A6123"/>
    </row>
    <row r="6124" spans="1:1" x14ac:dyDescent="0.25">
      <c r="A6124"/>
    </row>
    <row r="6125" spans="1:1" x14ac:dyDescent="0.25">
      <c r="A6125"/>
    </row>
    <row r="6126" spans="1:1" x14ac:dyDescent="0.25">
      <c r="A6126"/>
    </row>
    <row r="6127" spans="1:1" x14ac:dyDescent="0.25">
      <c r="A6127"/>
    </row>
    <row r="6128" spans="1:1" x14ac:dyDescent="0.25">
      <c r="A6128"/>
    </row>
    <row r="6129" spans="1:1" x14ac:dyDescent="0.25">
      <c r="A6129"/>
    </row>
    <row r="6130" spans="1:1" x14ac:dyDescent="0.25">
      <c r="A6130"/>
    </row>
    <row r="6131" spans="1:1" x14ac:dyDescent="0.25">
      <c r="A6131"/>
    </row>
    <row r="6132" spans="1:1" x14ac:dyDescent="0.25">
      <c r="A6132"/>
    </row>
    <row r="6133" spans="1:1" x14ac:dyDescent="0.25">
      <c r="A6133"/>
    </row>
    <row r="6134" spans="1:1" x14ac:dyDescent="0.25">
      <c r="A6134"/>
    </row>
    <row r="6135" spans="1:1" x14ac:dyDescent="0.25">
      <c r="A6135"/>
    </row>
    <row r="6136" spans="1:1" x14ac:dyDescent="0.25">
      <c r="A6136"/>
    </row>
    <row r="6137" spans="1:1" x14ac:dyDescent="0.25">
      <c r="A6137"/>
    </row>
    <row r="6138" spans="1:1" x14ac:dyDescent="0.25">
      <c r="A6138"/>
    </row>
    <row r="6139" spans="1:1" x14ac:dyDescent="0.25">
      <c r="A6139"/>
    </row>
    <row r="6140" spans="1:1" x14ac:dyDescent="0.25">
      <c r="A6140"/>
    </row>
    <row r="6141" spans="1:1" x14ac:dyDescent="0.25">
      <c r="A6141"/>
    </row>
    <row r="6142" spans="1:1" x14ac:dyDescent="0.25">
      <c r="A6142"/>
    </row>
    <row r="6143" spans="1:1" x14ac:dyDescent="0.25">
      <c r="A6143"/>
    </row>
    <row r="6144" spans="1:1" x14ac:dyDescent="0.25">
      <c r="A6144"/>
    </row>
    <row r="6145" spans="1:1" x14ac:dyDescent="0.25">
      <c r="A6145"/>
    </row>
    <row r="6146" spans="1:1" x14ac:dyDescent="0.25">
      <c r="A6146"/>
    </row>
    <row r="6147" spans="1:1" x14ac:dyDescent="0.25">
      <c r="A6147"/>
    </row>
    <row r="6148" spans="1:1" x14ac:dyDescent="0.25">
      <c r="A6148"/>
    </row>
    <row r="6149" spans="1:1" x14ac:dyDescent="0.25">
      <c r="A6149"/>
    </row>
    <row r="6150" spans="1:1" x14ac:dyDescent="0.25">
      <c r="A6150"/>
    </row>
    <row r="6151" spans="1:1" x14ac:dyDescent="0.25">
      <c r="A6151"/>
    </row>
    <row r="6152" spans="1:1" x14ac:dyDescent="0.25">
      <c r="A6152"/>
    </row>
    <row r="6153" spans="1:1" x14ac:dyDescent="0.25">
      <c r="A6153"/>
    </row>
    <row r="6154" spans="1:1" x14ac:dyDescent="0.25">
      <c r="A6154"/>
    </row>
    <row r="6155" spans="1:1" x14ac:dyDescent="0.25">
      <c r="A6155"/>
    </row>
    <row r="6156" spans="1:1" x14ac:dyDescent="0.25">
      <c r="A6156"/>
    </row>
    <row r="6157" spans="1:1" x14ac:dyDescent="0.25">
      <c r="A6157"/>
    </row>
    <row r="6158" spans="1:1" x14ac:dyDescent="0.25">
      <c r="A6158"/>
    </row>
    <row r="6159" spans="1:1" x14ac:dyDescent="0.25">
      <c r="A6159"/>
    </row>
    <row r="6160" spans="1:1" x14ac:dyDescent="0.25">
      <c r="A6160"/>
    </row>
    <row r="6161" spans="1:1" x14ac:dyDescent="0.25">
      <c r="A6161"/>
    </row>
    <row r="6162" spans="1:1" x14ac:dyDescent="0.25">
      <c r="A6162"/>
    </row>
    <row r="6163" spans="1:1" x14ac:dyDescent="0.25">
      <c r="A6163"/>
    </row>
    <row r="6164" spans="1:1" x14ac:dyDescent="0.25">
      <c r="A6164"/>
    </row>
    <row r="6165" spans="1:1" x14ac:dyDescent="0.25">
      <c r="A6165"/>
    </row>
    <row r="6166" spans="1:1" x14ac:dyDescent="0.25">
      <c r="A6166"/>
    </row>
    <row r="6167" spans="1:1" x14ac:dyDescent="0.25">
      <c r="A6167"/>
    </row>
    <row r="6168" spans="1:1" x14ac:dyDescent="0.25">
      <c r="A6168"/>
    </row>
    <row r="6169" spans="1:1" x14ac:dyDescent="0.25">
      <c r="A6169"/>
    </row>
    <row r="6170" spans="1:1" x14ac:dyDescent="0.25">
      <c r="A6170"/>
    </row>
    <row r="6171" spans="1:1" x14ac:dyDescent="0.25">
      <c r="A6171"/>
    </row>
    <row r="6172" spans="1:1" x14ac:dyDescent="0.25">
      <c r="A6172"/>
    </row>
    <row r="6173" spans="1:1" x14ac:dyDescent="0.25">
      <c r="A6173"/>
    </row>
    <row r="6174" spans="1:1" x14ac:dyDescent="0.25">
      <c r="A6174"/>
    </row>
    <row r="6175" spans="1:1" x14ac:dyDescent="0.25">
      <c r="A6175"/>
    </row>
    <row r="6176" spans="1:1" x14ac:dyDescent="0.25">
      <c r="A6176"/>
    </row>
    <row r="6177" spans="1:1" x14ac:dyDescent="0.25">
      <c r="A6177"/>
    </row>
    <row r="6178" spans="1:1" x14ac:dyDescent="0.25">
      <c r="A6178"/>
    </row>
    <row r="6179" spans="1:1" x14ac:dyDescent="0.25">
      <c r="A6179"/>
    </row>
    <row r="6180" spans="1:1" x14ac:dyDescent="0.25">
      <c r="A6180"/>
    </row>
    <row r="6181" spans="1:1" x14ac:dyDescent="0.25">
      <c r="A6181"/>
    </row>
    <row r="6182" spans="1:1" x14ac:dyDescent="0.25">
      <c r="A6182"/>
    </row>
    <row r="6183" spans="1:1" x14ac:dyDescent="0.25">
      <c r="A6183"/>
    </row>
    <row r="6184" spans="1:1" x14ac:dyDescent="0.25">
      <c r="A6184"/>
    </row>
    <row r="6185" spans="1:1" x14ac:dyDescent="0.25">
      <c r="A6185"/>
    </row>
    <row r="6186" spans="1:1" x14ac:dyDescent="0.25">
      <c r="A6186"/>
    </row>
    <row r="6187" spans="1:1" x14ac:dyDescent="0.25">
      <c r="A6187"/>
    </row>
    <row r="6188" spans="1:1" x14ac:dyDescent="0.25">
      <c r="A6188"/>
    </row>
    <row r="6189" spans="1:1" x14ac:dyDescent="0.25">
      <c r="A6189"/>
    </row>
    <row r="6190" spans="1:1" x14ac:dyDescent="0.25">
      <c r="A6190"/>
    </row>
    <row r="6191" spans="1:1" x14ac:dyDescent="0.25">
      <c r="A6191"/>
    </row>
    <row r="6192" spans="1:1" x14ac:dyDescent="0.25">
      <c r="A6192"/>
    </row>
    <row r="6193" spans="1:1" x14ac:dyDescent="0.25">
      <c r="A6193"/>
    </row>
    <row r="6194" spans="1:1" x14ac:dyDescent="0.25">
      <c r="A6194"/>
    </row>
    <row r="6195" spans="1:1" x14ac:dyDescent="0.25">
      <c r="A6195"/>
    </row>
    <row r="6196" spans="1:1" x14ac:dyDescent="0.25">
      <c r="A6196"/>
    </row>
    <row r="6197" spans="1:1" x14ac:dyDescent="0.25">
      <c r="A6197"/>
    </row>
    <row r="6198" spans="1:1" x14ac:dyDescent="0.25">
      <c r="A6198"/>
    </row>
    <row r="6199" spans="1:1" x14ac:dyDescent="0.25">
      <c r="A6199"/>
    </row>
    <row r="6200" spans="1:1" x14ac:dyDescent="0.25">
      <c r="A6200"/>
    </row>
    <row r="6201" spans="1:1" x14ac:dyDescent="0.25">
      <c r="A6201"/>
    </row>
    <row r="6202" spans="1:1" x14ac:dyDescent="0.25">
      <c r="A6202"/>
    </row>
    <row r="6203" spans="1:1" x14ac:dyDescent="0.25">
      <c r="A6203"/>
    </row>
    <row r="6204" spans="1:1" x14ac:dyDescent="0.25">
      <c r="A6204"/>
    </row>
    <row r="6205" spans="1:1" x14ac:dyDescent="0.25">
      <c r="A6205"/>
    </row>
    <row r="6206" spans="1:1" x14ac:dyDescent="0.25">
      <c r="A6206"/>
    </row>
    <row r="6207" spans="1:1" x14ac:dyDescent="0.25">
      <c r="A6207"/>
    </row>
    <row r="6208" spans="1:1" x14ac:dyDescent="0.25">
      <c r="A6208"/>
    </row>
    <row r="6209" spans="1:1" x14ac:dyDescent="0.25">
      <c r="A6209"/>
    </row>
    <row r="6210" spans="1:1" x14ac:dyDescent="0.25">
      <c r="A6210"/>
    </row>
    <row r="6211" spans="1:1" x14ac:dyDescent="0.25">
      <c r="A6211"/>
    </row>
    <row r="6212" spans="1:1" x14ac:dyDescent="0.25">
      <c r="A6212"/>
    </row>
    <row r="6213" spans="1:1" x14ac:dyDescent="0.25">
      <c r="A6213"/>
    </row>
    <row r="6214" spans="1:1" x14ac:dyDescent="0.25">
      <c r="A6214"/>
    </row>
    <row r="6215" spans="1:1" x14ac:dyDescent="0.25">
      <c r="A6215"/>
    </row>
    <row r="6216" spans="1:1" x14ac:dyDescent="0.25">
      <c r="A6216"/>
    </row>
    <row r="6217" spans="1:1" x14ac:dyDescent="0.25">
      <c r="A6217"/>
    </row>
    <row r="6218" spans="1:1" x14ac:dyDescent="0.25">
      <c r="A6218"/>
    </row>
    <row r="6219" spans="1:1" x14ac:dyDescent="0.25">
      <c r="A6219"/>
    </row>
    <row r="6220" spans="1:1" x14ac:dyDescent="0.25">
      <c r="A6220"/>
    </row>
    <row r="6221" spans="1:1" x14ac:dyDescent="0.25">
      <c r="A6221"/>
    </row>
    <row r="6222" spans="1:1" x14ac:dyDescent="0.25">
      <c r="A6222"/>
    </row>
    <row r="6223" spans="1:1" x14ac:dyDescent="0.25">
      <c r="A6223"/>
    </row>
    <row r="6224" spans="1:1" x14ac:dyDescent="0.25">
      <c r="A6224"/>
    </row>
    <row r="6225" spans="1:1" x14ac:dyDescent="0.25">
      <c r="A6225"/>
    </row>
    <row r="6226" spans="1:1" x14ac:dyDescent="0.25">
      <c r="A6226"/>
    </row>
    <row r="6227" spans="1:1" x14ac:dyDescent="0.25">
      <c r="A6227"/>
    </row>
    <row r="6228" spans="1:1" x14ac:dyDescent="0.25">
      <c r="A6228"/>
    </row>
    <row r="6229" spans="1:1" x14ac:dyDescent="0.25">
      <c r="A6229"/>
    </row>
    <row r="6230" spans="1:1" x14ac:dyDescent="0.25">
      <c r="A6230"/>
    </row>
    <row r="6231" spans="1:1" x14ac:dyDescent="0.25">
      <c r="A6231"/>
    </row>
    <row r="6232" spans="1:1" x14ac:dyDescent="0.25">
      <c r="A6232"/>
    </row>
    <row r="6233" spans="1:1" x14ac:dyDescent="0.25">
      <c r="A6233"/>
    </row>
    <row r="6234" spans="1:1" x14ac:dyDescent="0.25">
      <c r="A6234"/>
    </row>
    <row r="6235" spans="1:1" x14ac:dyDescent="0.25">
      <c r="A6235"/>
    </row>
    <row r="6236" spans="1:1" x14ac:dyDescent="0.25">
      <c r="A6236"/>
    </row>
    <row r="6237" spans="1:1" x14ac:dyDescent="0.25">
      <c r="A6237"/>
    </row>
    <row r="6238" spans="1:1" x14ac:dyDescent="0.25">
      <c r="A6238"/>
    </row>
    <row r="6239" spans="1:1" x14ac:dyDescent="0.25">
      <c r="A6239"/>
    </row>
    <row r="6240" spans="1:1" x14ac:dyDescent="0.25">
      <c r="A6240"/>
    </row>
    <row r="6241" spans="1:1" x14ac:dyDescent="0.25">
      <c r="A6241"/>
    </row>
    <row r="6242" spans="1:1" x14ac:dyDescent="0.25">
      <c r="A6242"/>
    </row>
    <row r="6243" spans="1:1" x14ac:dyDescent="0.25">
      <c r="A6243"/>
    </row>
    <row r="6244" spans="1:1" x14ac:dyDescent="0.25">
      <c r="A6244"/>
    </row>
    <row r="6245" spans="1:1" x14ac:dyDescent="0.25">
      <c r="A6245"/>
    </row>
    <row r="6246" spans="1:1" x14ac:dyDescent="0.25">
      <c r="A6246"/>
    </row>
    <row r="6247" spans="1:1" x14ac:dyDescent="0.25">
      <c r="A6247"/>
    </row>
    <row r="6248" spans="1:1" x14ac:dyDescent="0.25">
      <c r="A6248"/>
    </row>
    <row r="6249" spans="1:1" x14ac:dyDescent="0.25">
      <c r="A6249"/>
    </row>
    <row r="6250" spans="1:1" x14ac:dyDescent="0.25">
      <c r="A6250"/>
    </row>
    <row r="6251" spans="1:1" x14ac:dyDescent="0.25">
      <c r="A6251"/>
    </row>
    <row r="6252" spans="1:1" x14ac:dyDescent="0.25">
      <c r="A6252"/>
    </row>
    <row r="6253" spans="1:1" x14ac:dyDescent="0.25">
      <c r="A6253"/>
    </row>
    <row r="6254" spans="1:1" x14ac:dyDescent="0.25">
      <c r="A6254"/>
    </row>
    <row r="6255" spans="1:1" x14ac:dyDescent="0.25">
      <c r="A6255"/>
    </row>
    <row r="6256" spans="1:1" x14ac:dyDescent="0.25">
      <c r="A6256"/>
    </row>
    <row r="6257" spans="1:1" x14ac:dyDescent="0.25">
      <c r="A6257"/>
    </row>
    <row r="6258" spans="1:1" x14ac:dyDescent="0.25">
      <c r="A6258"/>
    </row>
    <row r="6259" spans="1:1" x14ac:dyDescent="0.25">
      <c r="A6259"/>
    </row>
    <row r="6260" spans="1:1" x14ac:dyDescent="0.25">
      <c r="A6260"/>
    </row>
    <row r="6261" spans="1:1" x14ac:dyDescent="0.25">
      <c r="A6261"/>
    </row>
    <row r="6262" spans="1:1" x14ac:dyDescent="0.25">
      <c r="A6262"/>
    </row>
    <row r="6263" spans="1:1" x14ac:dyDescent="0.25">
      <c r="A6263"/>
    </row>
    <row r="6264" spans="1:1" x14ac:dyDescent="0.25">
      <c r="A6264"/>
    </row>
    <row r="6265" spans="1:1" x14ac:dyDescent="0.25">
      <c r="A6265"/>
    </row>
    <row r="6266" spans="1:1" x14ac:dyDescent="0.25">
      <c r="A6266"/>
    </row>
    <row r="6267" spans="1:1" x14ac:dyDescent="0.25">
      <c r="A6267"/>
    </row>
    <row r="6268" spans="1:1" x14ac:dyDescent="0.25">
      <c r="A6268"/>
    </row>
    <row r="6269" spans="1:1" x14ac:dyDescent="0.25">
      <c r="A6269"/>
    </row>
    <row r="6270" spans="1:1" x14ac:dyDescent="0.25">
      <c r="A6270"/>
    </row>
    <row r="6271" spans="1:1" x14ac:dyDescent="0.25">
      <c r="A6271"/>
    </row>
    <row r="6272" spans="1:1" x14ac:dyDescent="0.25">
      <c r="A6272"/>
    </row>
    <row r="6273" spans="1:1" x14ac:dyDescent="0.25">
      <c r="A6273"/>
    </row>
    <row r="6274" spans="1:1" x14ac:dyDescent="0.25">
      <c r="A6274"/>
    </row>
    <row r="6275" spans="1:1" x14ac:dyDescent="0.25">
      <c r="A6275"/>
    </row>
    <row r="6276" spans="1:1" x14ac:dyDescent="0.25">
      <c r="A6276"/>
    </row>
    <row r="6277" spans="1:1" x14ac:dyDescent="0.25">
      <c r="A6277"/>
    </row>
    <row r="6278" spans="1:1" x14ac:dyDescent="0.25">
      <c r="A6278"/>
    </row>
    <row r="6279" spans="1:1" x14ac:dyDescent="0.25">
      <c r="A6279"/>
    </row>
    <row r="6280" spans="1:1" x14ac:dyDescent="0.25">
      <c r="A6280"/>
    </row>
    <row r="6281" spans="1:1" x14ac:dyDescent="0.25">
      <c r="A6281"/>
    </row>
    <row r="6282" spans="1:1" x14ac:dyDescent="0.25">
      <c r="A6282"/>
    </row>
    <row r="6283" spans="1:1" x14ac:dyDescent="0.25">
      <c r="A6283"/>
    </row>
    <row r="6284" spans="1:1" x14ac:dyDescent="0.25">
      <c r="A6284"/>
    </row>
    <row r="6285" spans="1:1" x14ac:dyDescent="0.25">
      <c r="A6285"/>
    </row>
    <row r="6286" spans="1:1" x14ac:dyDescent="0.25">
      <c r="A6286"/>
    </row>
    <row r="6287" spans="1:1" x14ac:dyDescent="0.25">
      <c r="A6287"/>
    </row>
    <row r="6288" spans="1:1" x14ac:dyDescent="0.25">
      <c r="A6288"/>
    </row>
    <row r="6289" spans="1:1" x14ac:dyDescent="0.25">
      <c r="A6289"/>
    </row>
    <row r="6290" spans="1:1" x14ac:dyDescent="0.25">
      <c r="A6290"/>
    </row>
    <row r="6291" spans="1:1" x14ac:dyDescent="0.25">
      <c r="A6291"/>
    </row>
    <row r="6292" spans="1:1" x14ac:dyDescent="0.25">
      <c r="A6292"/>
    </row>
    <row r="6293" spans="1:1" x14ac:dyDescent="0.25">
      <c r="A6293"/>
    </row>
    <row r="6294" spans="1:1" x14ac:dyDescent="0.25">
      <c r="A6294"/>
    </row>
    <row r="6295" spans="1:1" x14ac:dyDescent="0.25">
      <c r="A6295"/>
    </row>
    <row r="6296" spans="1:1" x14ac:dyDescent="0.25">
      <c r="A6296"/>
    </row>
    <row r="6297" spans="1:1" x14ac:dyDescent="0.25">
      <c r="A6297"/>
    </row>
    <row r="6298" spans="1:1" x14ac:dyDescent="0.25">
      <c r="A6298"/>
    </row>
    <row r="6299" spans="1:1" x14ac:dyDescent="0.25">
      <c r="A6299"/>
    </row>
    <row r="6300" spans="1:1" x14ac:dyDescent="0.25">
      <c r="A6300"/>
    </row>
    <row r="6301" spans="1:1" x14ac:dyDescent="0.25">
      <c r="A6301"/>
    </row>
    <row r="6302" spans="1:1" x14ac:dyDescent="0.25">
      <c r="A6302"/>
    </row>
    <row r="6303" spans="1:1" x14ac:dyDescent="0.25">
      <c r="A6303"/>
    </row>
    <row r="6304" spans="1:1" x14ac:dyDescent="0.25">
      <c r="A6304"/>
    </row>
    <row r="6305" spans="1:1" x14ac:dyDescent="0.25">
      <c r="A6305"/>
    </row>
    <row r="6306" spans="1:1" x14ac:dyDescent="0.25">
      <c r="A6306"/>
    </row>
    <row r="6307" spans="1:1" x14ac:dyDescent="0.25">
      <c r="A6307"/>
    </row>
    <row r="6308" spans="1:1" x14ac:dyDescent="0.25">
      <c r="A6308"/>
    </row>
    <row r="6309" spans="1:1" x14ac:dyDescent="0.25">
      <c r="A6309"/>
    </row>
    <row r="6310" spans="1:1" x14ac:dyDescent="0.25">
      <c r="A6310"/>
    </row>
    <row r="6311" spans="1:1" x14ac:dyDescent="0.25">
      <c r="A6311"/>
    </row>
    <row r="6312" spans="1:1" x14ac:dyDescent="0.25">
      <c r="A6312"/>
    </row>
    <row r="6313" spans="1:1" x14ac:dyDescent="0.25">
      <c r="A6313"/>
    </row>
    <row r="6314" spans="1:1" x14ac:dyDescent="0.25">
      <c r="A6314"/>
    </row>
    <row r="6315" spans="1:1" x14ac:dyDescent="0.25">
      <c r="A6315"/>
    </row>
    <row r="6316" spans="1:1" x14ac:dyDescent="0.25">
      <c r="A6316"/>
    </row>
    <row r="6317" spans="1:1" x14ac:dyDescent="0.25">
      <c r="A6317"/>
    </row>
    <row r="6318" spans="1:1" x14ac:dyDescent="0.25">
      <c r="A6318"/>
    </row>
    <row r="6319" spans="1:1" x14ac:dyDescent="0.25">
      <c r="A6319"/>
    </row>
    <row r="6320" spans="1:1" x14ac:dyDescent="0.25">
      <c r="A6320"/>
    </row>
    <row r="6321" spans="1:1" x14ac:dyDescent="0.25">
      <c r="A6321"/>
    </row>
    <row r="6322" spans="1:1" x14ac:dyDescent="0.25">
      <c r="A6322"/>
    </row>
    <row r="6323" spans="1:1" x14ac:dyDescent="0.25">
      <c r="A6323"/>
    </row>
    <row r="6324" spans="1:1" x14ac:dyDescent="0.25">
      <c r="A6324"/>
    </row>
    <row r="6325" spans="1:1" x14ac:dyDescent="0.25">
      <c r="A6325"/>
    </row>
    <row r="6326" spans="1:1" x14ac:dyDescent="0.25">
      <c r="A6326"/>
    </row>
    <row r="6327" spans="1:1" x14ac:dyDescent="0.25">
      <c r="A6327"/>
    </row>
    <row r="6328" spans="1:1" x14ac:dyDescent="0.25">
      <c r="A6328"/>
    </row>
    <row r="6329" spans="1:1" x14ac:dyDescent="0.25">
      <c r="A6329"/>
    </row>
    <row r="6330" spans="1:1" x14ac:dyDescent="0.25">
      <c r="A6330"/>
    </row>
    <row r="6331" spans="1:1" x14ac:dyDescent="0.25">
      <c r="A6331"/>
    </row>
    <row r="6332" spans="1:1" x14ac:dyDescent="0.25">
      <c r="A6332"/>
    </row>
    <row r="6333" spans="1:1" x14ac:dyDescent="0.25">
      <c r="A6333"/>
    </row>
    <row r="6334" spans="1:1" x14ac:dyDescent="0.25">
      <c r="A6334"/>
    </row>
    <row r="6335" spans="1:1" x14ac:dyDescent="0.25">
      <c r="A6335"/>
    </row>
    <row r="6336" spans="1:1" x14ac:dyDescent="0.25">
      <c r="A6336"/>
    </row>
    <row r="6337" spans="1:1" x14ac:dyDescent="0.25">
      <c r="A6337"/>
    </row>
    <row r="6338" spans="1:1" x14ac:dyDescent="0.25">
      <c r="A6338"/>
    </row>
    <row r="6339" spans="1:1" x14ac:dyDescent="0.25">
      <c r="A6339"/>
    </row>
    <row r="6340" spans="1:1" x14ac:dyDescent="0.25">
      <c r="A6340"/>
    </row>
    <row r="6341" spans="1:1" x14ac:dyDescent="0.25">
      <c r="A6341"/>
    </row>
    <row r="6342" spans="1:1" x14ac:dyDescent="0.25">
      <c r="A6342"/>
    </row>
    <row r="6343" spans="1:1" x14ac:dyDescent="0.25">
      <c r="A6343"/>
    </row>
    <row r="6344" spans="1:1" x14ac:dyDescent="0.25">
      <c r="A6344"/>
    </row>
    <row r="6345" spans="1:1" x14ac:dyDescent="0.25">
      <c r="A6345"/>
    </row>
    <row r="6346" spans="1:1" x14ac:dyDescent="0.25">
      <c r="A6346"/>
    </row>
    <row r="6347" spans="1:1" x14ac:dyDescent="0.25">
      <c r="A6347"/>
    </row>
    <row r="6348" spans="1:1" x14ac:dyDescent="0.25">
      <c r="A6348"/>
    </row>
    <row r="6349" spans="1:1" x14ac:dyDescent="0.25">
      <c r="A6349"/>
    </row>
    <row r="6350" spans="1:1" x14ac:dyDescent="0.25">
      <c r="A6350"/>
    </row>
    <row r="6351" spans="1:1" x14ac:dyDescent="0.25">
      <c r="A6351"/>
    </row>
    <row r="6352" spans="1:1" x14ac:dyDescent="0.25">
      <c r="A6352"/>
    </row>
    <row r="6353" spans="1:1" x14ac:dyDescent="0.25">
      <c r="A6353"/>
    </row>
    <row r="6354" spans="1:1" x14ac:dyDescent="0.25">
      <c r="A6354"/>
    </row>
    <row r="6355" spans="1:1" x14ac:dyDescent="0.25">
      <c r="A6355"/>
    </row>
    <row r="6356" spans="1:1" x14ac:dyDescent="0.25">
      <c r="A6356"/>
    </row>
    <row r="6357" spans="1:1" x14ac:dyDescent="0.25">
      <c r="A6357"/>
    </row>
    <row r="6358" spans="1:1" x14ac:dyDescent="0.25">
      <c r="A6358"/>
    </row>
    <row r="6359" spans="1:1" x14ac:dyDescent="0.25">
      <c r="A6359"/>
    </row>
    <row r="6360" spans="1:1" x14ac:dyDescent="0.25">
      <c r="A6360"/>
    </row>
    <row r="6361" spans="1:1" x14ac:dyDescent="0.25">
      <c r="A6361"/>
    </row>
    <row r="6362" spans="1:1" x14ac:dyDescent="0.25">
      <c r="A6362"/>
    </row>
    <row r="6363" spans="1:1" x14ac:dyDescent="0.25">
      <c r="A6363"/>
    </row>
    <row r="6364" spans="1:1" x14ac:dyDescent="0.25">
      <c r="A6364"/>
    </row>
    <row r="6365" spans="1:1" x14ac:dyDescent="0.25">
      <c r="A6365"/>
    </row>
    <row r="6366" spans="1:1" x14ac:dyDescent="0.25">
      <c r="A6366"/>
    </row>
    <row r="6367" spans="1:1" x14ac:dyDescent="0.25">
      <c r="A6367"/>
    </row>
    <row r="6368" spans="1:1" x14ac:dyDescent="0.25">
      <c r="A6368"/>
    </row>
    <row r="6369" spans="1:1" x14ac:dyDescent="0.25">
      <c r="A6369"/>
    </row>
    <row r="6370" spans="1:1" x14ac:dyDescent="0.25">
      <c r="A6370"/>
    </row>
    <row r="6371" spans="1:1" x14ac:dyDescent="0.25">
      <c r="A6371"/>
    </row>
    <row r="6372" spans="1:1" x14ac:dyDescent="0.25">
      <c r="A6372"/>
    </row>
    <row r="6373" spans="1:1" x14ac:dyDescent="0.25">
      <c r="A6373"/>
    </row>
    <row r="6374" spans="1:1" x14ac:dyDescent="0.25">
      <c r="A6374"/>
    </row>
    <row r="6375" spans="1:1" x14ac:dyDescent="0.25">
      <c r="A6375"/>
    </row>
    <row r="6376" spans="1:1" x14ac:dyDescent="0.25">
      <c r="A6376"/>
    </row>
    <row r="6377" spans="1:1" x14ac:dyDescent="0.25">
      <c r="A6377"/>
    </row>
    <row r="6378" spans="1:1" x14ac:dyDescent="0.25">
      <c r="A6378"/>
    </row>
    <row r="6379" spans="1:1" x14ac:dyDescent="0.25">
      <c r="A6379"/>
    </row>
    <row r="6380" spans="1:1" x14ac:dyDescent="0.25">
      <c r="A6380"/>
    </row>
    <row r="6381" spans="1:1" x14ac:dyDescent="0.25">
      <c r="A6381"/>
    </row>
    <row r="6382" spans="1:1" x14ac:dyDescent="0.25">
      <c r="A6382"/>
    </row>
    <row r="6383" spans="1:1" x14ac:dyDescent="0.25">
      <c r="A6383"/>
    </row>
    <row r="6384" spans="1:1" x14ac:dyDescent="0.25">
      <c r="A6384"/>
    </row>
    <row r="6385" spans="1:1" x14ac:dyDescent="0.25">
      <c r="A6385"/>
    </row>
    <row r="6386" spans="1:1" x14ac:dyDescent="0.25">
      <c r="A6386"/>
    </row>
    <row r="6387" spans="1:1" x14ac:dyDescent="0.25">
      <c r="A6387"/>
    </row>
    <row r="6388" spans="1:1" x14ac:dyDescent="0.25">
      <c r="A6388"/>
    </row>
    <row r="6389" spans="1:1" x14ac:dyDescent="0.25">
      <c r="A6389"/>
    </row>
    <row r="6390" spans="1:1" x14ac:dyDescent="0.25">
      <c r="A6390"/>
    </row>
    <row r="6391" spans="1:1" x14ac:dyDescent="0.25">
      <c r="A6391"/>
    </row>
    <row r="6392" spans="1:1" x14ac:dyDescent="0.25">
      <c r="A6392"/>
    </row>
    <row r="6393" spans="1:1" x14ac:dyDescent="0.25">
      <c r="A6393"/>
    </row>
    <row r="6394" spans="1:1" x14ac:dyDescent="0.25">
      <c r="A6394"/>
    </row>
    <row r="6395" spans="1:1" x14ac:dyDescent="0.25">
      <c r="A6395"/>
    </row>
    <row r="6396" spans="1:1" x14ac:dyDescent="0.25">
      <c r="A6396"/>
    </row>
    <row r="6397" spans="1:1" x14ac:dyDescent="0.25">
      <c r="A6397"/>
    </row>
    <row r="6398" spans="1:1" x14ac:dyDescent="0.25">
      <c r="A6398"/>
    </row>
    <row r="6399" spans="1:1" x14ac:dyDescent="0.25">
      <c r="A6399"/>
    </row>
    <row r="6400" spans="1:1" x14ac:dyDescent="0.25">
      <c r="A6400"/>
    </row>
    <row r="6401" spans="1:1" x14ac:dyDescent="0.25">
      <c r="A6401"/>
    </row>
    <row r="6402" spans="1:1" x14ac:dyDescent="0.25">
      <c r="A6402"/>
    </row>
    <row r="6403" spans="1:1" x14ac:dyDescent="0.25">
      <c r="A6403"/>
    </row>
    <row r="6404" spans="1:1" x14ac:dyDescent="0.25">
      <c r="A6404"/>
    </row>
    <row r="6405" spans="1:1" x14ac:dyDescent="0.25">
      <c r="A6405"/>
    </row>
    <row r="6406" spans="1:1" x14ac:dyDescent="0.25">
      <c r="A6406"/>
    </row>
    <row r="6407" spans="1:1" x14ac:dyDescent="0.25">
      <c r="A6407"/>
    </row>
    <row r="6408" spans="1:1" x14ac:dyDescent="0.25">
      <c r="A6408"/>
    </row>
    <row r="6409" spans="1:1" x14ac:dyDescent="0.25">
      <c r="A6409"/>
    </row>
    <row r="6410" spans="1:1" x14ac:dyDescent="0.25">
      <c r="A6410"/>
    </row>
    <row r="6411" spans="1:1" x14ac:dyDescent="0.25">
      <c r="A6411"/>
    </row>
    <row r="6412" spans="1:1" x14ac:dyDescent="0.25">
      <c r="A6412"/>
    </row>
    <row r="6413" spans="1:1" x14ac:dyDescent="0.25">
      <c r="A6413"/>
    </row>
    <row r="6414" spans="1:1" x14ac:dyDescent="0.25">
      <c r="A6414"/>
    </row>
    <row r="6415" spans="1:1" x14ac:dyDescent="0.25">
      <c r="A6415"/>
    </row>
    <row r="6416" spans="1:1" x14ac:dyDescent="0.25">
      <c r="A6416"/>
    </row>
    <row r="6417" spans="1:1" x14ac:dyDescent="0.25">
      <c r="A6417"/>
    </row>
    <row r="6418" spans="1:1" x14ac:dyDescent="0.25">
      <c r="A6418"/>
    </row>
    <row r="6419" spans="1:1" x14ac:dyDescent="0.25">
      <c r="A6419"/>
    </row>
    <row r="6420" spans="1:1" x14ac:dyDescent="0.25">
      <c r="A6420"/>
    </row>
    <row r="6421" spans="1:1" x14ac:dyDescent="0.25">
      <c r="A6421"/>
    </row>
    <row r="6422" spans="1:1" x14ac:dyDescent="0.25">
      <c r="A6422"/>
    </row>
    <row r="6423" spans="1:1" x14ac:dyDescent="0.25">
      <c r="A6423"/>
    </row>
    <row r="6424" spans="1:1" x14ac:dyDescent="0.25">
      <c r="A6424"/>
    </row>
    <row r="6425" spans="1:1" x14ac:dyDescent="0.25">
      <c r="A6425"/>
    </row>
    <row r="6426" spans="1:1" x14ac:dyDescent="0.25">
      <c r="A6426"/>
    </row>
    <row r="6427" spans="1:1" x14ac:dyDescent="0.25">
      <c r="A6427"/>
    </row>
    <row r="6428" spans="1:1" x14ac:dyDescent="0.25">
      <c r="A6428"/>
    </row>
    <row r="6429" spans="1:1" x14ac:dyDescent="0.25">
      <c r="A6429"/>
    </row>
    <row r="6430" spans="1:1" x14ac:dyDescent="0.25">
      <c r="A6430"/>
    </row>
    <row r="6431" spans="1:1" x14ac:dyDescent="0.25">
      <c r="A6431"/>
    </row>
    <row r="6432" spans="1:1" x14ac:dyDescent="0.25">
      <c r="A6432"/>
    </row>
    <row r="6433" spans="1:1" x14ac:dyDescent="0.25">
      <c r="A6433"/>
    </row>
    <row r="6434" spans="1:1" x14ac:dyDescent="0.25">
      <c r="A6434"/>
    </row>
    <row r="6435" spans="1:1" x14ac:dyDescent="0.25">
      <c r="A6435"/>
    </row>
    <row r="6436" spans="1:1" x14ac:dyDescent="0.25">
      <c r="A6436"/>
    </row>
    <row r="6437" spans="1:1" x14ac:dyDescent="0.25">
      <c r="A6437"/>
    </row>
    <row r="6438" spans="1:1" x14ac:dyDescent="0.25">
      <c r="A6438"/>
    </row>
    <row r="6439" spans="1:1" x14ac:dyDescent="0.25">
      <c r="A6439"/>
    </row>
    <row r="6440" spans="1:1" x14ac:dyDescent="0.25">
      <c r="A6440"/>
    </row>
    <row r="6441" spans="1:1" x14ac:dyDescent="0.25">
      <c r="A6441"/>
    </row>
    <row r="6442" spans="1:1" x14ac:dyDescent="0.25">
      <c r="A6442"/>
    </row>
    <row r="6443" spans="1:1" x14ac:dyDescent="0.25">
      <c r="A6443"/>
    </row>
    <row r="6444" spans="1:1" x14ac:dyDescent="0.25">
      <c r="A6444"/>
    </row>
    <row r="6445" spans="1:1" x14ac:dyDescent="0.25">
      <c r="A6445"/>
    </row>
    <row r="6446" spans="1:1" x14ac:dyDescent="0.25">
      <c r="A6446"/>
    </row>
    <row r="6447" spans="1:1" x14ac:dyDescent="0.25">
      <c r="A6447"/>
    </row>
    <row r="6448" spans="1:1" x14ac:dyDescent="0.25">
      <c r="A6448"/>
    </row>
    <row r="6449" spans="1:1" x14ac:dyDescent="0.25">
      <c r="A6449"/>
    </row>
    <row r="6450" spans="1:1" x14ac:dyDescent="0.25">
      <c r="A6450"/>
    </row>
    <row r="6451" spans="1:1" x14ac:dyDescent="0.25">
      <c r="A6451"/>
    </row>
    <row r="6452" spans="1:1" x14ac:dyDescent="0.25">
      <c r="A6452"/>
    </row>
    <row r="6453" spans="1:1" x14ac:dyDescent="0.25">
      <c r="A6453"/>
    </row>
    <row r="6454" spans="1:1" x14ac:dyDescent="0.25">
      <c r="A6454"/>
    </row>
    <row r="6455" spans="1:1" x14ac:dyDescent="0.25">
      <c r="A6455"/>
    </row>
    <row r="6456" spans="1:1" x14ac:dyDescent="0.25">
      <c r="A6456"/>
    </row>
    <row r="6457" spans="1:1" x14ac:dyDescent="0.25">
      <c r="A6457"/>
    </row>
    <row r="6458" spans="1:1" x14ac:dyDescent="0.25">
      <c r="A6458"/>
    </row>
    <row r="6459" spans="1:1" x14ac:dyDescent="0.25">
      <c r="A6459"/>
    </row>
    <row r="6460" spans="1:1" x14ac:dyDescent="0.25">
      <c r="A6460"/>
    </row>
    <row r="6461" spans="1:1" x14ac:dyDescent="0.25">
      <c r="A6461"/>
    </row>
    <row r="6462" spans="1:1" x14ac:dyDescent="0.25">
      <c r="A6462"/>
    </row>
    <row r="6463" spans="1:1" x14ac:dyDescent="0.25">
      <c r="A6463"/>
    </row>
    <row r="6464" spans="1:1" x14ac:dyDescent="0.25">
      <c r="A6464"/>
    </row>
    <row r="6465" spans="1:1" x14ac:dyDescent="0.25">
      <c r="A6465"/>
    </row>
    <row r="6466" spans="1:1" x14ac:dyDescent="0.25">
      <c r="A6466"/>
    </row>
    <row r="6467" spans="1:1" x14ac:dyDescent="0.25">
      <c r="A6467"/>
    </row>
    <row r="6468" spans="1:1" x14ac:dyDescent="0.25">
      <c r="A6468"/>
    </row>
    <row r="6469" spans="1:1" x14ac:dyDescent="0.25">
      <c r="A6469"/>
    </row>
    <row r="6470" spans="1:1" x14ac:dyDescent="0.25">
      <c r="A6470"/>
    </row>
    <row r="6471" spans="1:1" x14ac:dyDescent="0.25">
      <c r="A6471"/>
    </row>
    <row r="6472" spans="1:1" x14ac:dyDescent="0.25">
      <c r="A6472"/>
    </row>
    <row r="6473" spans="1:1" x14ac:dyDescent="0.25">
      <c r="A6473"/>
    </row>
    <row r="6474" spans="1:1" x14ac:dyDescent="0.25">
      <c r="A6474"/>
    </row>
    <row r="6475" spans="1:1" x14ac:dyDescent="0.25">
      <c r="A6475"/>
    </row>
    <row r="6476" spans="1:1" x14ac:dyDescent="0.25">
      <c r="A6476"/>
    </row>
    <row r="6477" spans="1:1" x14ac:dyDescent="0.25">
      <c r="A6477"/>
    </row>
    <row r="6478" spans="1:1" x14ac:dyDescent="0.25">
      <c r="A6478"/>
    </row>
    <row r="6479" spans="1:1" x14ac:dyDescent="0.25">
      <c r="A6479"/>
    </row>
    <row r="6480" spans="1:1" x14ac:dyDescent="0.25">
      <c r="A6480"/>
    </row>
    <row r="6481" spans="1:1" x14ac:dyDescent="0.25">
      <c r="A6481"/>
    </row>
    <row r="6482" spans="1:1" x14ac:dyDescent="0.25">
      <c r="A6482"/>
    </row>
    <row r="6483" spans="1:1" x14ac:dyDescent="0.25">
      <c r="A6483"/>
    </row>
    <row r="6484" spans="1:1" x14ac:dyDescent="0.25">
      <c r="A6484"/>
    </row>
    <row r="6485" spans="1:1" x14ac:dyDescent="0.25">
      <c r="A6485"/>
    </row>
    <row r="6486" spans="1:1" x14ac:dyDescent="0.25">
      <c r="A6486"/>
    </row>
    <row r="6487" spans="1:1" x14ac:dyDescent="0.25">
      <c r="A6487"/>
    </row>
    <row r="6488" spans="1:1" x14ac:dyDescent="0.25">
      <c r="A6488"/>
    </row>
    <row r="6489" spans="1:1" x14ac:dyDescent="0.25">
      <c r="A6489"/>
    </row>
    <row r="6490" spans="1:1" x14ac:dyDescent="0.25">
      <c r="A6490"/>
    </row>
    <row r="6491" spans="1:1" x14ac:dyDescent="0.25">
      <c r="A6491"/>
    </row>
    <row r="6492" spans="1:1" x14ac:dyDescent="0.25">
      <c r="A6492"/>
    </row>
    <row r="6493" spans="1:1" x14ac:dyDescent="0.25">
      <c r="A6493"/>
    </row>
    <row r="6494" spans="1:1" x14ac:dyDescent="0.25">
      <c r="A6494"/>
    </row>
    <row r="6495" spans="1:1" x14ac:dyDescent="0.25">
      <c r="A6495"/>
    </row>
    <row r="6496" spans="1:1" x14ac:dyDescent="0.25">
      <c r="A6496"/>
    </row>
    <row r="6497" spans="1:1" x14ac:dyDescent="0.25">
      <c r="A6497"/>
    </row>
    <row r="6498" spans="1:1" x14ac:dyDescent="0.25">
      <c r="A6498"/>
    </row>
    <row r="6499" spans="1:1" x14ac:dyDescent="0.25">
      <c r="A6499"/>
    </row>
    <row r="6500" spans="1:1" x14ac:dyDescent="0.25">
      <c r="A6500"/>
    </row>
    <row r="6501" spans="1:1" x14ac:dyDescent="0.25">
      <c r="A6501"/>
    </row>
    <row r="6502" spans="1:1" x14ac:dyDescent="0.25">
      <c r="A6502"/>
    </row>
    <row r="6503" spans="1:1" x14ac:dyDescent="0.25">
      <c r="A6503"/>
    </row>
    <row r="6504" spans="1:1" x14ac:dyDescent="0.25">
      <c r="A6504"/>
    </row>
    <row r="6505" spans="1:1" x14ac:dyDescent="0.25">
      <c r="A6505"/>
    </row>
    <row r="6506" spans="1:1" x14ac:dyDescent="0.25">
      <c r="A6506"/>
    </row>
    <row r="6507" spans="1:1" x14ac:dyDescent="0.25">
      <c r="A6507"/>
    </row>
    <row r="6508" spans="1:1" x14ac:dyDescent="0.25">
      <c r="A6508"/>
    </row>
    <row r="6509" spans="1:1" x14ac:dyDescent="0.25">
      <c r="A6509"/>
    </row>
    <row r="6510" spans="1:1" x14ac:dyDescent="0.25">
      <c r="A6510"/>
    </row>
    <row r="6511" spans="1:1" x14ac:dyDescent="0.25">
      <c r="A6511"/>
    </row>
    <row r="6512" spans="1:1" x14ac:dyDescent="0.25">
      <c r="A6512"/>
    </row>
    <row r="6513" spans="1:1" x14ac:dyDescent="0.25">
      <c r="A6513"/>
    </row>
    <row r="6514" spans="1:1" x14ac:dyDescent="0.25">
      <c r="A6514"/>
    </row>
    <row r="6515" spans="1:1" x14ac:dyDescent="0.25">
      <c r="A6515"/>
    </row>
    <row r="6516" spans="1:1" x14ac:dyDescent="0.25">
      <c r="A6516"/>
    </row>
    <row r="6517" spans="1:1" x14ac:dyDescent="0.25">
      <c r="A6517"/>
    </row>
    <row r="6518" spans="1:1" x14ac:dyDescent="0.25">
      <c r="A6518"/>
    </row>
    <row r="6519" spans="1:1" x14ac:dyDescent="0.25">
      <c r="A6519"/>
    </row>
    <row r="6520" spans="1:1" x14ac:dyDescent="0.25">
      <c r="A6520"/>
    </row>
    <row r="6521" spans="1:1" x14ac:dyDescent="0.25">
      <c r="A6521"/>
    </row>
    <row r="6522" spans="1:1" x14ac:dyDescent="0.25">
      <c r="A6522"/>
    </row>
    <row r="6523" spans="1:1" x14ac:dyDescent="0.25">
      <c r="A6523"/>
    </row>
    <row r="6524" spans="1:1" x14ac:dyDescent="0.25">
      <c r="A6524"/>
    </row>
    <row r="6525" spans="1:1" x14ac:dyDescent="0.25">
      <c r="A6525"/>
    </row>
    <row r="6526" spans="1:1" x14ac:dyDescent="0.25">
      <c r="A6526"/>
    </row>
    <row r="6527" spans="1:1" x14ac:dyDescent="0.25">
      <c r="A6527"/>
    </row>
    <row r="6528" spans="1:1" x14ac:dyDescent="0.25">
      <c r="A6528"/>
    </row>
    <row r="6529" spans="1:1" x14ac:dyDescent="0.25">
      <c r="A6529"/>
    </row>
    <row r="6530" spans="1:1" x14ac:dyDescent="0.25">
      <c r="A6530"/>
    </row>
    <row r="6531" spans="1:1" x14ac:dyDescent="0.25">
      <c r="A6531"/>
    </row>
    <row r="6532" spans="1:1" x14ac:dyDescent="0.25">
      <c r="A6532"/>
    </row>
    <row r="6533" spans="1:1" x14ac:dyDescent="0.25">
      <c r="A6533"/>
    </row>
    <row r="6534" spans="1:1" x14ac:dyDescent="0.25">
      <c r="A6534"/>
    </row>
    <row r="6535" spans="1:1" x14ac:dyDescent="0.25">
      <c r="A6535"/>
    </row>
    <row r="6536" spans="1:1" x14ac:dyDescent="0.25">
      <c r="A6536"/>
    </row>
    <row r="6537" spans="1:1" x14ac:dyDescent="0.25">
      <c r="A6537"/>
    </row>
    <row r="6538" spans="1:1" x14ac:dyDescent="0.25">
      <c r="A6538"/>
    </row>
    <row r="6539" spans="1:1" x14ac:dyDescent="0.25">
      <c r="A6539"/>
    </row>
    <row r="6540" spans="1:1" x14ac:dyDescent="0.25">
      <c r="A6540"/>
    </row>
    <row r="6541" spans="1:1" x14ac:dyDescent="0.25">
      <c r="A6541"/>
    </row>
    <row r="6542" spans="1:1" x14ac:dyDescent="0.25">
      <c r="A6542"/>
    </row>
    <row r="6543" spans="1:1" x14ac:dyDescent="0.25">
      <c r="A6543"/>
    </row>
    <row r="6544" spans="1:1" x14ac:dyDescent="0.25">
      <c r="A6544"/>
    </row>
    <row r="6545" spans="1:1" x14ac:dyDescent="0.25">
      <c r="A6545"/>
    </row>
    <row r="6546" spans="1:1" x14ac:dyDescent="0.25">
      <c r="A6546"/>
    </row>
    <row r="6547" spans="1:1" x14ac:dyDescent="0.25">
      <c r="A6547"/>
    </row>
    <row r="6548" spans="1:1" x14ac:dyDescent="0.25">
      <c r="A6548"/>
    </row>
    <row r="6549" spans="1:1" x14ac:dyDescent="0.25">
      <c r="A6549"/>
    </row>
    <row r="6550" spans="1:1" x14ac:dyDescent="0.25">
      <c r="A6550"/>
    </row>
    <row r="6551" spans="1:1" x14ac:dyDescent="0.25">
      <c r="A6551"/>
    </row>
    <row r="6552" spans="1:1" x14ac:dyDescent="0.25">
      <c r="A6552"/>
    </row>
    <row r="6553" spans="1:1" x14ac:dyDescent="0.25">
      <c r="A6553"/>
    </row>
    <row r="6554" spans="1:1" x14ac:dyDescent="0.25">
      <c r="A6554"/>
    </row>
    <row r="6555" spans="1:1" x14ac:dyDescent="0.25">
      <c r="A6555"/>
    </row>
    <row r="6556" spans="1:1" x14ac:dyDescent="0.25">
      <c r="A6556"/>
    </row>
    <row r="6557" spans="1:1" x14ac:dyDescent="0.25">
      <c r="A6557"/>
    </row>
    <row r="6558" spans="1:1" x14ac:dyDescent="0.25">
      <c r="A6558"/>
    </row>
    <row r="6559" spans="1:1" x14ac:dyDescent="0.25">
      <c r="A6559"/>
    </row>
    <row r="6560" spans="1:1" x14ac:dyDescent="0.25">
      <c r="A6560"/>
    </row>
    <row r="6561" spans="1:1" x14ac:dyDescent="0.25">
      <c r="A6561"/>
    </row>
    <row r="6562" spans="1:1" x14ac:dyDescent="0.25">
      <c r="A6562"/>
    </row>
    <row r="6563" spans="1:1" x14ac:dyDescent="0.25">
      <c r="A6563"/>
    </row>
    <row r="6564" spans="1:1" x14ac:dyDescent="0.25">
      <c r="A6564"/>
    </row>
    <row r="6565" spans="1:1" x14ac:dyDescent="0.25">
      <c r="A6565"/>
    </row>
    <row r="6566" spans="1:1" x14ac:dyDescent="0.25">
      <c r="A6566"/>
    </row>
    <row r="6567" spans="1:1" x14ac:dyDescent="0.25">
      <c r="A6567"/>
    </row>
    <row r="6568" spans="1:1" x14ac:dyDescent="0.25">
      <c r="A6568"/>
    </row>
    <row r="6569" spans="1:1" x14ac:dyDescent="0.25">
      <c r="A6569"/>
    </row>
    <row r="6570" spans="1:1" x14ac:dyDescent="0.25">
      <c r="A6570"/>
    </row>
    <row r="6571" spans="1:1" x14ac:dyDescent="0.25">
      <c r="A6571"/>
    </row>
    <row r="6572" spans="1:1" x14ac:dyDescent="0.25">
      <c r="A6572"/>
    </row>
    <row r="6573" spans="1:1" x14ac:dyDescent="0.25">
      <c r="A6573"/>
    </row>
    <row r="6574" spans="1:1" x14ac:dyDescent="0.25">
      <c r="A6574"/>
    </row>
    <row r="6575" spans="1:1" x14ac:dyDescent="0.25">
      <c r="A6575"/>
    </row>
    <row r="6576" spans="1:1" x14ac:dyDescent="0.25">
      <c r="A6576"/>
    </row>
    <row r="6577" spans="1:1" x14ac:dyDescent="0.25">
      <c r="A6577"/>
    </row>
    <row r="6578" spans="1:1" x14ac:dyDescent="0.25">
      <c r="A6578"/>
    </row>
    <row r="6579" spans="1:1" x14ac:dyDescent="0.25">
      <c r="A6579"/>
    </row>
    <row r="6580" spans="1:1" x14ac:dyDescent="0.25">
      <c r="A6580"/>
    </row>
    <row r="6581" spans="1:1" x14ac:dyDescent="0.25">
      <c r="A6581"/>
    </row>
    <row r="6582" spans="1:1" x14ac:dyDescent="0.25">
      <c r="A6582"/>
    </row>
    <row r="6583" spans="1:1" x14ac:dyDescent="0.25">
      <c r="A6583"/>
    </row>
    <row r="6584" spans="1:1" x14ac:dyDescent="0.25">
      <c r="A6584"/>
    </row>
    <row r="6585" spans="1:1" x14ac:dyDescent="0.25">
      <c r="A6585"/>
    </row>
    <row r="6586" spans="1:1" x14ac:dyDescent="0.25">
      <c r="A6586"/>
    </row>
    <row r="6587" spans="1:1" x14ac:dyDescent="0.25">
      <c r="A6587"/>
    </row>
    <row r="6588" spans="1:1" x14ac:dyDescent="0.25">
      <c r="A6588"/>
    </row>
    <row r="6589" spans="1:1" x14ac:dyDescent="0.25">
      <c r="A6589"/>
    </row>
    <row r="6590" spans="1:1" x14ac:dyDescent="0.25">
      <c r="A6590"/>
    </row>
    <row r="6591" spans="1:1" x14ac:dyDescent="0.25">
      <c r="A6591"/>
    </row>
    <row r="6592" spans="1:1" x14ac:dyDescent="0.25">
      <c r="A6592"/>
    </row>
    <row r="6593" spans="1:1" x14ac:dyDescent="0.25">
      <c r="A6593"/>
    </row>
    <row r="6594" spans="1:1" x14ac:dyDescent="0.25">
      <c r="A6594"/>
    </row>
    <row r="6595" spans="1:1" x14ac:dyDescent="0.25">
      <c r="A6595"/>
    </row>
    <row r="6596" spans="1:1" x14ac:dyDescent="0.25">
      <c r="A6596"/>
    </row>
    <row r="6597" spans="1:1" x14ac:dyDescent="0.25">
      <c r="A6597"/>
    </row>
    <row r="6598" spans="1:1" x14ac:dyDescent="0.25">
      <c r="A6598"/>
    </row>
    <row r="6599" spans="1:1" x14ac:dyDescent="0.25">
      <c r="A6599"/>
    </row>
    <row r="6600" spans="1:1" x14ac:dyDescent="0.25">
      <c r="A6600"/>
    </row>
    <row r="6601" spans="1:1" x14ac:dyDescent="0.25">
      <c r="A6601"/>
    </row>
    <row r="6602" spans="1:1" x14ac:dyDescent="0.25">
      <c r="A6602"/>
    </row>
    <row r="6603" spans="1:1" x14ac:dyDescent="0.25">
      <c r="A6603"/>
    </row>
    <row r="6604" spans="1:1" x14ac:dyDescent="0.25">
      <c r="A6604"/>
    </row>
    <row r="6605" spans="1:1" x14ac:dyDescent="0.25">
      <c r="A6605"/>
    </row>
    <row r="6606" spans="1:1" x14ac:dyDescent="0.25">
      <c r="A6606"/>
    </row>
    <row r="6607" spans="1:1" x14ac:dyDescent="0.25">
      <c r="A6607"/>
    </row>
    <row r="6608" spans="1:1" x14ac:dyDescent="0.25">
      <c r="A6608"/>
    </row>
    <row r="6609" spans="1:1" x14ac:dyDescent="0.25">
      <c r="A6609"/>
    </row>
    <row r="6610" spans="1:1" x14ac:dyDescent="0.25">
      <c r="A6610"/>
    </row>
    <row r="6611" spans="1:1" x14ac:dyDescent="0.25">
      <c r="A6611"/>
    </row>
    <row r="6612" spans="1:1" x14ac:dyDescent="0.25">
      <c r="A6612"/>
    </row>
    <row r="6613" spans="1:1" x14ac:dyDescent="0.25">
      <c r="A6613"/>
    </row>
    <row r="6614" spans="1:1" x14ac:dyDescent="0.25">
      <c r="A6614"/>
    </row>
    <row r="6615" spans="1:1" x14ac:dyDescent="0.25">
      <c r="A6615"/>
    </row>
    <row r="6616" spans="1:1" x14ac:dyDescent="0.25">
      <c r="A6616"/>
    </row>
    <row r="6617" spans="1:1" x14ac:dyDescent="0.25">
      <c r="A6617"/>
    </row>
    <row r="6618" spans="1:1" x14ac:dyDescent="0.25">
      <c r="A6618"/>
    </row>
    <row r="6619" spans="1:1" x14ac:dyDescent="0.25">
      <c r="A6619"/>
    </row>
    <row r="6620" spans="1:1" x14ac:dyDescent="0.25">
      <c r="A6620"/>
    </row>
    <row r="6621" spans="1:1" x14ac:dyDescent="0.25">
      <c r="A6621"/>
    </row>
    <row r="6622" spans="1:1" x14ac:dyDescent="0.25">
      <c r="A6622"/>
    </row>
    <row r="6623" spans="1:1" x14ac:dyDescent="0.25">
      <c r="A6623"/>
    </row>
    <row r="6624" spans="1:1" x14ac:dyDescent="0.25">
      <c r="A6624"/>
    </row>
    <row r="6625" spans="1:1" x14ac:dyDescent="0.25">
      <c r="A6625"/>
    </row>
    <row r="6626" spans="1:1" x14ac:dyDescent="0.25">
      <c r="A6626"/>
    </row>
    <row r="6627" spans="1:1" x14ac:dyDescent="0.25">
      <c r="A6627"/>
    </row>
    <row r="6628" spans="1:1" x14ac:dyDescent="0.25">
      <c r="A6628"/>
    </row>
    <row r="6629" spans="1:1" x14ac:dyDescent="0.25">
      <c r="A6629"/>
    </row>
    <row r="6630" spans="1:1" x14ac:dyDescent="0.25">
      <c r="A6630"/>
    </row>
    <row r="6631" spans="1:1" x14ac:dyDescent="0.25">
      <c r="A6631"/>
    </row>
    <row r="6632" spans="1:1" x14ac:dyDescent="0.25">
      <c r="A6632"/>
    </row>
    <row r="6633" spans="1:1" x14ac:dyDescent="0.25">
      <c r="A6633"/>
    </row>
    <row r="6634" spans="1:1" x14ac:dyDescent="0.25">
      <c r="A6634"/>
    </row>
    <row r="6635" spans="1:1" x14ac:dyDescent="0.25">
      <c r="A6635"/>
    </row>
    <row r="6636" spans="1:1" x14ac:dyDescent="0.25">
      <c r="A6636"/>
    </row>
    <row r="6637" spans="1:1" x14ac:dyDescent="0.25">
      <c r="A6637"/>
    </row>
    <row r="6638" spans="1:1" x14ac:dyDescent="0.25">
      <c r="A6638"/>
    </row>
    <row r="6639" spans="1:1" x14ac:dyDescent="0.25">
      <c r="A6639"/>
    </row>
    <row r="6640" spans="1:1" x14ac:dyDescent="0.25">
      <c r="A6640"/>
    </row>
    <row r="6641" spans="1:1" x14ac:dyDescent="0.25">
      <c r="A6641"/>
    </row>
    <row r="6642" spans="1:1" x14ac:dyDescent="0.25">
      <c r="A6642"/>
    </row>
    <row r="6643" spans="1:1" x14ac:dyDescent="0.25">
      <c r="A6643"/>
    </row>
    <row r="6644" spans="1:1" x14ac:dyDescent="0.25">
      <c r="A6644"/>
    </row>
    <row r="6645" spans="1:1" x14ac:dyDescent="0.25">
      <c r="A6645"/>
    </row>
    <row r="6646" spans="1:1" x14ac:dyDescent="0.25">
      <c r="A6646"/>
    </row>
    <row r="6647" spans="1:1" x14ac:dyDescent="0.25">
      <c r="A6647"/>
    </row>
    <row r="6648" spans="1:1" x14ac:dyDescent="0.25">
      <c r="A6648"/>
    </row>
    <row r="6649" spans="1:1" x14ac:dyDescent="0.25">
      <c r="A6649"/>
    </row>
    <row r="6650" spans="1:1" x14ac:dyDescent="0.25">
      <c r="A6650"/>
    </row>
    <row r="6651" spans="1:1" x14ac:dyDescent="0.25">
      <c r="A6651"/>
    </row>
    <row r="6652" spans="1:1" x14ac:dyDescent="0.25">
      <c r="A6652"/>
    </row>
    <row r="6653" spans="1:1" x14ac:dyDescent="0.25">
      <c r="A6653"/>
    </row>
    <row r="6654" spans="1:1" x14ac:dyDescent="0.25">
      <c r="A6654"/>
    </row>
    <row r="6655" spans="1:1" x14ac:dyDescent="0.25">
      <c r="A6655"/>
    </row>
    <row r="6656" spans="1:1" x14ac:dyDescent="0.25">
      <c r="A6656"/>
    </row>
    <row r="6657" spans="1:1" x14ac:dyDescent="0.25">
      <c r="A6657"/>
    </row>
    <row r="6658" spans="1:1" x14ac:dyDescent="0.25">
      <c r="A6658"/>
    </row>
    <row r="6659" spans="1:1" x14ac:dyDescent="0.25">
      <c r="A6659"/>
    </row>
    <row r="6660" spans="1:1" x14ac:dyDescent="0.25">
      <c r="A6660"/>
    </row>
    <row r="6661" spans="1:1" x14ac:dyDescent="0.25">
      <c r="A6661"/>
    </row>
    <row r="6662" spans="1:1" x14ac:dyDescent="0.25">
      <c r="A6662"/>
    </row>
    <row r="6663" spans="1:1" x14ac:dyDescent="0.25">
      <c r="A6663"/>
    </row>
    <row r="6664" spans="1:1" x14ac:dyDescent="0.25">
      <c r="A6664"/>
    </row>
    <row r="6665" spans="1:1" x14ac:dyDescent="0.25">
      <c r="A6665"/>
    </row>
    <row r="6666" spans="1:1" x14ac:dyDescent="0.25">
      <c r="A6666"/>
    </row>
    <row r="6667" spans="1:1" x14ac:dyDescent="0.25">
      <c r="A6667"/>
    </row>
    <row r="6668" spans="1:1" x14ac:dyDescent="0.25">
      <c r="A6668"/>
    </row>
    <row r="6669" spans="1:1" x14ac:dyDescent="0.25">
      <c r="A6669"/>
    </row>
    <row r="6670" spans="1:1" x14ac:dyDescent="0.25">
      <c r="A6670"/>
    </row>
    <row r="6671" spans="1:1" x14ac:dyDescent="0.25">
      <c r="A6671"/>
    </row>
    <row r="6672" spans="1:1" x14ac:dyDescent="0.25">
      <c r="A6672"/>
    </row>
    <row r="6673" spans="1:1" x14ac:dyDescent="0.25">
      <c r="A6673"/>
    </row>
    <row r="6674" spans="1:1" x14ac:dyDescent="0.25">
      <c r="A6674"/>
    </row>
    <row r="6675" spans="1:1" x14ac:dyDescent="0.25">
      <c r="A6675"/>
    </row>
    <row r="6676" spans="1:1" x14ac:dyDescent="0.25">
      <c r="A6676"/>
    </row>
    <row r="6677" spans="1:1" x14ac:dyDescent="0.25">
      <c r="A6677"/>
    </row>
    <row r="6678" spans="1:1" x14ac:dyDescent="0.25">
      <c r="A6678"/>
    </row>
    <row r="6679" spans="1:1" x14ac:dyDescent="0.25">
      <c r="A6679"/>
    </row>
    <row r="6680" spans="1:1" x14ac:dyDescent="0.25">
      <c r="A6680"/>
    </row>
    <row r="6681" spans="1:1" x14ac:dyDescent="0.25">
      <c r="A6681"/>
    </row>
    <row r="6682" spans="1:1" x14ac:dyDescent="0.25">
      <c r="A6682"/>
    </row>
    <row r="6683" spans="1:1" x14ac:dyDescent="0.25">
      <c r="A6683"/>
    </row>
    <row r="6684" spans="1:1" x14ac:dyDescent="0.25">
      <c r="A6684"/>
    </row>
    <row r="6685" spans="1:1" x14ac:dyDescent="0.25">
      <c r="A6685"/>
    </row>
    <row r="6686" spans="1:1" x14ac:dyDescent="0.25">
      <c r="A6686"/>
    </row>
    <row r="6687" spans="1:1" x14ac:dyDescent="0.25">
      <c r="A6687"/>
    </row>
    <row r="6688" spans="1:1" x14ac:dyDescent="0.25">
      <c r="A6688"/>
    </row>
    <row r="6689" spans="1:1" x14ac:dyDescent="0.25">
      <c r="A6689"/>
    </row>
    <row r="6690" spans="1:1" x14ac:dyDescent="0.25">
      <c r="A6690"/>
    </row>
    <row r="6691" spans="1:1" x14ac:dyDescent="0.25">
      <c r="A6691"/>
    </row>
    <row r="6692" spans="1:1" x14ac:dyDescent="0.25">
      <c r="A6692"/>
    </row>
    <row r="6693" spans="1:1" x14ac:dyDescent="0.25">
      <c r="A6693"/>
    </row>
    <row r="6694" spans="1:1" x14ac:dyDescent="0.25">
      <c r="A6694"/>
    </row>
    <row r="6695" spans="1:1" x14ac:dyDescent="0.25">
      <c r="A6695"/>
    </row>
    <row r="6696" spans="1:1" x14ac:dyDescent="0.25">
      <c r="A6696"/>
    </row>
    <row r="6697" spans="1:1" x14ac:dyDescent="0.25">
      <c r="A6697"/>
    </row>
    <row r="6698" spans="1:1" x14ac:dyDescent="0.25">
      <c r="A6698"/>
    </row>
    <row r="6699" spans="1:1" x14ac:dyDescent="0.25">
      <c r="A6699"/>
    </row>
    <row r="6700" spans="1:1" x14ac:dyDescent="0.25">
      <c r="A6700"/>
    </row>
    <row r="6701" spans="1:1" x14ac:dyDescent="0.25">
      <c r="A6701"/>
    </row>
    <row r="6702" spans="1:1" x14ac:dyDescent="0.25">
      <c r="A6702"/>
    </row>
    <row r="6703" spans="1:1" x14ac:dyDescent="0.25">
      <c r="A6703"/>
    </row>
    <row r="6704" spans="1:1" x14ac:dyDescent="0.25">
      <c r="A6704"/>
    </row>
    <row r="6705" spans="1:1" x14ac:dyDescent="0.25">
      <c r="A6705"/>
    </row>
    <row r="6706" spans="1:1" x14ac:dyDescent="0.25">
      <c r="A6706"/>
    </row>
    <row r="6707" spans="1:1" x14ac:dyDescent="0.25">
      <c r="A6707"/>
    </row>
    <row r="6708" spans="1:1" x14ac:dyDescent="0.25">
      <c r="A6708"/>
    </row>
    <row r="6709" spans="1:1" x14ac:dyDescent="0.25">
      <c r="A6709"/>
    </row>
    <row r="6710" spans="1:1" x14ac:dyDescent="0.25">
      <c r="A6710"/>
    </row>
    <row r="6711" spans="1:1" x14ac:dyDescent="0.25">
      <c r="A6711"/>
    </row>
    <row r="6712" spans="1:1" x14ac:dyDescent="0.25">
      <c r="A6712"/>
    </row>
    <row r="6713" spans="1:1" x14ac:dyDescent="0.25">
      <c r="A6713"/>
    </row>
    <row r="6714" spans="1:1" x14ac:dyDescent="0.25">
      <c r="A6714"/>
    </row>
    <row r="6715" spans="1:1" x14ac:dyDescent="0.25">
      <c r="A6715"/>
    </row>
    <row r="6716" spans="1:1" x14ac:dyDescent="0.25">
      <c r="A6716"/>
    </row>
    <row r="6717" spans="1:1" x14ac:dyDescent="0.25">
      <c r="A6717"/>
    </row>
    <row r="6718" spans="1:1" x14ac:dyDescent="0.25">
      <c r="A6718"/>
    </row>
    <row r="6719" spans="1:1" x14ac:dyDescent="0.25">
      <c r="A6719"/>
    </row>
    <row r="6720" spans="1:1" x14ac:dyDescent="0.25">
      <c r="A6720"/>
    </row>
    <row r="6721" spans="1:1" x14ac:dyDescent="0.25">
      <c r="A6721"/>
    </row>
    <row r="6722" spans="1:1" x14ac:dyDescent="0.25">
      <c r="A6722"/>
    </row>
    <row r="6723" spans="1:1" x14ac:dyDescent="0.25">
      <c r="A6723"/>
    </row>
    <row r="6724" spans="1:1" x14ac:dyDescent="0.25">
      <c r="A6724"/>
    </row>
    <row r="6725" spans="1:1" x14ac:dyDescent="0.25">
      <c r="A6725"/>
    </row>
    <row r="6726" spans="1:1" x14ac:dyDescent="0.25">
      <c r="A6726"/>
    </row>
    <row r="6727" spans="1:1" x14ac:dyDescent="0.25">
      <c r="A6727"/>
    </row>
    <row r="6728" spans="1:1" x14ac:dyDescent="0.25">
      <c r="A6728"/>
    </row>
    <row r="6729" spans="1:1" x14ac:dyDescent="0.25">
      <c r="A6729"/>
    </row>
    <row r="6730" spans="1:1" x14ac:dyDescent="0.25">
      <c r="A6730"/>
    </row>
    <row r="6731" spans="1:1" x14ac:dyDescent="0.25">
      <c r="A6731"/>
    </row>
    <row r="6732" spans="1:1" x14ac:dyDescent="0.25">
      <c r="A6732"/>
    </row>
    <row r="6733" spans="1:1" x14ac:dyDescent="0.25">
      <c r="A6733"/>
    </row>
    <row r="6734" spans="1:1" x14ac:dyDescent="0.25">
      <c r="A6734"/>
    </row>
    <row r="6735" spans="1:1" x14ac:dyDescent="0.25">
      <c r="A6735"/>
    </row>
    <row r="6736" spans="1:1" x14ac:dyDescent="0.25">
      <c r="A6736"/>
    </row>
    <row r="6737" spans="1:1" x14ac:dyDescent="0.25">
      <c r="A6737"/>
    </row>
    <row r="6738" spans="1:1" x14ac:dyDescent="0.25">
      <c r="A6738"/>
    </row>
    <row r="6739" spans="1:1" x14ac:dyDescent="0.25">
      <c r="A6739"/>
    </row>
    <row r="6740" spans="1:1" x14ac:dyDescent="0.25">
      <c r="A6740"/>
    </row>
    <row r="6741" spans="1:1" x14ac:dyDescent="0.25">
      <c r="A6741"/>
    </row>
    <row r="6742" spans="1:1" x14ac:dyDescent="0.25">
      <c r="A6742"/>
    </row>
    <row r="6743" spans="1:1" x14ac:dyDescent="0.25">
      <c r="A6743"/>
    </row>
    <row r="6744" spans="1:1" x14ac:dyDescent="0.25">
      <c r="A6744"/>
    </row>
    <row r="6745" spans="1:1" x14ac:dyDescent="0.25">
      <c r="A6745"/>
    </row>
    <row r="6746" spans="1:1" x14ac:dyDescent="0.25">
      <c r="A6746"/>
    </row>
    <row r="6747" spans="1:1" x14ac:dyDescent="0.25">
      <c r="A6747"/>
    </row>
    <row r="6748" spans="1:1" x14ac:dyDescent="0.25">
      <c r="A6748"/>
    </row>
    <row r="6749" spans="1:1" x14ac:dyDescent="0.25">
      <c r="A6749"/>
    </row>
    <row r="6750" spans="1:1" x14ac:dyDescent="0.25">
      <c r="A6750"/>
    </row>
    <row r="6751" spans="1:1" x14ac:dyDescent="0.25">
      <c r="A6751"/>
    </row>
    <row r="6752" spans="1:1" x14ac:dyDescent="0.25">
      <c r="A6752"/>
    </row>
    <row r="6753" spans="1:1" x14ac:dyDescent="0.25">
      <c r="A6753"/>
    </row>
    <row r="6754" spans="1:1" x14ac:dyDescent="0.25">
      <c r="A6754"/>
    </row>
    <row r="6755" spans="1:1" x14ac:dyDescent="0.25">
      <c r="A6755"/>
    </row>
    <row r="6756" spans="1:1" x14ac:dyDescent="0.25">
      <c r="A6756"/>
    </row>
    <row r="6757" spans="1:1" x14ac:dyDescent="0.25">
      <c r="A6757"/>
    </row>
    <row r="6758" spans="1:1" x14ac:dyDescent="0.25">
      <c r="A6758"/>
    </row>
    <row r="6759" spans="1:1" x14ac:dyDescent="0.25">
      <c r="A6759"/>
    </row>
    <row r="6760" spans="1:1" x14ac:dyDescent="0.25">
      <c r="A6760"/>
    </row>
    <row r="6761" spans="1:1" x14ac:dyDescent="0.25">
      <c r="A6761"/>
    </row>
    <row r="6762" spans="1:1" x14ac:dyDescent="0.25">
      <c r="A6762"/>
    </row>
    <row r="6763" spans="1:1" x14ac:dyDescent="0.25">
      <c r="A6763"/>
    </row>
    <row r="6764" spans="1:1" x14ac:dyDescent="0.25">
      <c r="A6764"/>
    </row>
    <row r="6765" spans="1:1" x14ac:dyDescent="0.25">
      <c r="A6765"/>
    </row>
    <row r="6766" spans="1:1" x14ac:dyDescent="0.25">
      <c r="A6766"/>
    </row>
    <row r="6767" spans="1:1" x14ac:dyDescent="0.25">
      <c r="A6767"/>
    </row>
    <row r="6768" spans="1:1" x14ac:dyDescent="0.25">
      <c r="A6768"/>
    </row>
    <row r="6769" spans="1:1" x14ac:dyDescent="0.25">
      <c r="A6769"/>
    </row>
    <row r="6770" spans="1:1" x14ac:dyDescent="0.25">
      <c r="A6770"/>
    </row>
    <row r="6771" spans="1:1" x14ac:dyDescent="0.25">
      <c r="A6771"/>
    </row>
    <row r="6772" spans="1:1" x14ac:dyDescent="0.25">
      <c r="A6772"/>
    </row>
    <row r="6773" spans="1:1" x14ac:dyDescent="0.25">
      <c r="A6773"/>
    </row>
    <row r="6774" spans="1:1" x14ac:dyDescent="0.25">
      <c r="A6774"/>
    </row>
    <row r="6775" spans="1:1" x14ac:dyDescent="0.25">
      <c r="A6775"/>
    </row>
    <row r="6776" spans="1:1" x14ac:dyDescent="0.25">
      <c r="A6776"/>
    </row>
    <row r="6777" spans="1:1" x14ac:dyDescent="0.25">
      <c r="A6777"/>
    </row>
    <row r="6778" spans="1:1" x14ac:dyDescent="0.25">
      <c r="A6778"/>
    </row>
    <row r="6779" spans="1:1" x14ac:dyDescent="0.25">
      <c r="A6779"/>
    </row>
    <row r="6780" spans="1:1" x14ac:dyDescent="0.25">
      <c r="A6780"/>
    </row>
    <row r="6781" spans="1:1" x14ac:dyDescent="0.25">
      <c r="A6781"/>
    </row>
    <row r="6782" spans="1:1" x14ac:dyDescent="0.25">
      <c r="A6782"/>
    </row>
    <row r="6783" spans="1:1" x14ac:dyDescent="0.25">
      <c r="A6783"/>
    </row>
    <row r="6784" spans="1:1" x14ac:dyDescent="0.25">
      <c r="A6784"/>
    </row>
    <row r="6785" spans="1:1" x14ac:dyDescent="0.25">
      <c r="A6785"/>
    </row>
    <row r="6786" spans="1:1" x14ac:dyDescent="0.25">
      <c r="A6786"/>
    </row>
    <row r="6787" spans="1:1" x14ac:dyDescent="0.25">
      <c r="A6787"/>
    </row>
    <row r="6788" spans="1:1" x14ac:dyDescent="0.25">
      <c r="A6788"/>
    </row>
    <row r="6789" spans="1:1" x14ac:dyDescent="0.25">
      <c r="A6789"/>
    </row>
    <row r="6790" spans="1:1" x14ac:dyDescent="0.25">
      <c r="A6790"/>
    </row>
    <row r="6791" spans="1:1" x14ac:dyDescent="0.25">
      <c r="A6791"/>
    </row>
    <row r="6792" spans="1:1" x14ac:dyDescent="0.25">
      <c r="A6792"/>
    </row>
    <row r="6793" spans="1:1" x14ac:dyDescent="0.25">
      <c r="A6793"/>
    </row>
    <row r="6794" spans="1:1" x14ac:dyDescent="0.25">
      <c r="A6794"/>
    </row>
    <row r="6795" spans="1:1" x14ac:dyDescent="0.25">
      <c r="A6795"/>
    </row>
    <row r="6796" spans="1:1" x14ac:dyDescent="0.25">
      <c r="A6796"/>
    </row>
    <row r="6797" spans="1:1" x14ac:dyDescent="0.25">
      <c r="A6797"/>
    </row>
    <row r="6798" spans="1:1" x14ac:dyDescent="0.25">
      <c r="A6798"/>
    </row>
    <row r="6799" spans="1:1" x14ac:dyDescent="0.25">
      <c r="A6799"/>
    </row>
    <row r="6800" spans="1:1" x14ac:dyDescent="0.25">
      <c r="A6800"/>
    </row>
    <row r="6801" spans="1:1" x14ac:dyDescent="0.25">
      <c r="A6801"/>
    </row>
    <row r="6802" spans="1:1" x14ac:dyDescent="0.25">
      <c r="A6802"/>
    </row>
    <row r="6803" spans="1:1" x14ac:dyDescent="0.25">
      <c r="A6803"/>
    </row>
    <row r="6804" spans="1:1" x14ac:dyDescent="0.25">
      <c r="A6804"/>
    </row>
    <row r="6805" spans="1:1" x14ac:dyDescent="0.25">
      <c r="A6805"/>
    </row>
    <row r="6806" spans="1:1" x14ac:dyDescent="0.25">
      <c r="A6806"/>
    </row>
    <row r="6807" spans="1:1" x14ac:dyDescent="0.25">
      <c r="A6807"/>
    </row>
    <row r="6808" spans="1:1" x14ac:dyDescent="0.25">
      <c r="A6808"/>
    </row>
    <row r="6809" spans="1:1" x14ac:dyDescent="0.25">
      <c r="A6809"/>
    </row>
    <row r="6810" spans="1:1" x14ac:dyDescent="0.25">
      <c r="A6810"/>
    </row>
    <row r="6811" spans="1:1" x14ac:dyDescent="0.25">
      <c r="A6811"/>
    </row>
    <row r="6812" spans="1:1" x14ac:dyDescent="0.25">
      <c r="A6812"/>
    </row>
    <row r="6813" spans="1:1" x14ac:dyDescent="0.25">
      <c r="A6813"/>
    </row>
    <row r="6814" spans="1:1" x14ac:dyDescent="0.25">
      <c r="A6814"/>
    </row>
    <row r="6815" spans="1:1" x14ac:dyDescent="0.25">
      <c r="A6815"/>
    </row>
    <row r="6816" spans="1:1" x14ac:dyDescent="0.25">
      <c r="A6816"/>
    </row>
    <row r="6817" spans="1:1" x14ac:dyDescent="0.25">
      <c r="A6817"/>
    </row>
    <row r="6818" spans="1:1" x14ac:dyDescent="0.25">
      <c r="A6818"/>
    </row>
    <row r="6819" spans="1:1" x14ac:dyDescent="0.25">
      <c r="A6819"/>
    </row>
    <row r="6820" spans="1:1" x14ac:dyDescent="0.25">
      <c r="A6820"/>
    </row>
    <row r="6821" spans="1:1" x14ac:dyDescent="0.25">
      <c r="A6821"/>
    </row>
    <row r="6822" spans="1:1" x14ac:dyDescent="0.25">
      <c r="A6822"/>
    </row>
    <row r="6823" spans="1:1" x14ac:dyDescent="0.25">
      <c r="A6823"/>
    </row>
    <row r="6824" spans="1:1" x14ac:dyDescent="0.25">
      <c r="A6824"/>
    </row>
    <row r="6825" spans="1:1" x14ac:dyDescent="0.25">
      <c r="A6825"/>
    </row>
    <row r="6826" spans="1:1" x14ac:dyDescent="0.25">
      <c r="A6826"/>
    </row>
    <row r="6827" spans="1:1" x14ac:dyDescent="0.25">
      <c r="A6827"/>
    </row>
    <row r="6828" spans="1:1" x14ac:dyDescent="0.25">
      <c r="A6828"/>
    </row>
    <row r="6829" spans="1:1" x14ac:dyDescent="0.25">
      <c r="A6829"/>
    </row>
    <row r="6830" spans="1:1" x14ac:dyDescent="0.25">
      <c r="A6830"/>
    </row>
    <row r="6831" spans="1:1" x14ac:dyDescent="0.25">
      <c r="A6831"/>
    </row>
    <row r="6832" spans="1:1" x14ac:dyDescent="0.25">
      <c r="A6832"/>
    </row>
    <row r="6833" spans="1:1" x14ac:dyDescent="0.25">
      <c r="A6833"/>
    </row>
    <row r="6834" spans="1:1" x14ac:dyDescent="0.25">
      <c r="A6834"/>
    </row>
    <row r="6835" spans="1:1" x14ac:dyDescent="0.25">
      <c r="A6835"/>
    </row>
    <row r="6836" spans="1:1" x14ac:dyDescent="0.25">
      <c r="A6836"/>
    </row>
    <row r="6837" spans="1:1" x14ac:dyDescent="0.25">
      <c r="A6837"/>
    </row>
    <row r="6838" spans="1:1" x14ac:dyDescent="0.25">
      <c r="A6838"/>
    </row>
    <row r="6839" spans="1:1" x14ac:dyDescent="0.25">
      <c r="A6839"/>
    </row>
    <row r="6840" spans="1:1" x14ac:dyDescent="0.25">
      <c r="A6840"/>
    </row>
    <row r="6841" spans="1:1" x14ac:dyDescent="0.25">
      <c r="A6841"/>
    </row>
    <row r="6842" spans="1:1" x14ac:dyDescent="0.25">
      <c r="A6842"/>
    </row>
    <row r="6843" spans="1:1" x14ac:dyDescent="0.25">
      <c r="A6843"/>
    </row>
    <row r="6844" spans="1:1" x14ac:dyDescent="0.25">
      <c r="A6844"/>
    </row>
    <row r="6845" spans="1:1" x14ac:dyDescent="0.25">
      <c r="A6845"/>
    </row>
    <row r="6846" spans="1:1" x14ac:dyDescent="0.25">
      <c r="A6846"/>
    </row>
    <row r="6847" spans="1:1" x14ac:dyDescent="0.25">
      <c r="A6847"/>
    </row>
    <row r="6848" spans="1:1" x14ac:dyDescent="0.25">
      <c r="A6848"/>
    </row>
    <row r="6849" spans="1:1" x14ac:dyDescent="0.25">
      <c r="A6849"/>
    </row>
    <row r="6850" spans="1:1" x14ac:dyDescent="0.25">
      <c r="A6850"/>
    </row>
    <row r="6851" spans="1:1" x14ac:dyDescent="0.25">
      <c r="A6851"/>
    </row>
    <row r="6852" spans="1:1" x14ac:dyDescent="0.25">
      <c r="A6852"/>
    </row>
    <row r="6853" spans="1:1" x14ac:dyDescent="0.25">
      <c r="A6853"/>
    </row>
    <row r="6854" spans="1:1" x14ac:dyDescent="0.25">
      <c r="A6854"/>
    </row>
    <row r="6855" spans="1:1" x14ac:dyDescent="0.25">
      <c r="A6855"/>
    </row>
    <row r="6856" spans="1:1" x14ac:dyDescent="0.25">
      <c r="A6856"/>
    </row>
    <row r="6857" spans="1:1" x14ac:dyDescent="0.25">
      <c r="A6857"/>
    </row>
    <row r="6858" spans="1:1" x14ac:dyDescent="0.25">
      <c r="A6858"/>
    </row>
    <row r="6859" spans="1:1" x14ac:dyDescent="0.25">
      <c r="A6859"/>
    </row>
    <row r="6860" spans="1:1" x14ac:dyDescent="0.25">
      <c r="A6860"/>
    </row>
    <row r="6861" spans="1:1" x14ac:dyDescent="0.25">
      <c r="A6861"/>
    </row>
    <row r="6862" spans="1:1" x14ac:dyDescent="0.25">
      <c r="A6862"/>
    </row>
    <row r="6863" spans="1:1" x14ac:dyDescent="0.25">
      <c r="A6863"/>
    </row>
    <row r="6864" spans="1:1" x14ac:dyDescent="0.25">
      <c r="A6864"/>
    </row>
    <row r="6865" spans="1:1" x14ac:dyDescent="0.25">
      <c r="A6865"/>
    </row>
    <row r="6866" spans="1:1" x14ac:dyDescent="0.25">
      <c r="A6866"/>
    </row>
    <row r="6867" spans="1:1" x14ac:dyDescent="0.25">
      <c r="A6867"/>
    </row>
    <row r="6868" spans="1:1" x14ac:dyDescent="0.25">
      <c r="A6868"/>
    </row>
    <row r="6869" spans="1:1" x14ac:dyDescent="0.25">
      <c r="A6869"/>
    </row>
    <row r="6870" spans="1:1" x14ac:dyDescent="0.25">
      <c r="A6870"/>
    </row>
    <row r="6871" spans="1:1" x14ac:dyDescent="0.25">
      <c r="A6871"/>
    </row>
    <row r="6872" spans="1:1" x14ac:dyDescent="0.25">
      <c r="A6872"/>
    </row>
    <row r="6873" spans="1:1" x14ac:dyDescent="0.25">
      <c r="A6873"/>
    </row>
    <row r="6874" spans="1:1" x14ac:dyDescent="0.25">
      <c r="A6874"/>
    </row>
    <row r="6875" spans="1:1" x14ac:dyDescent="0.25">
      <c r="A6875"/>
    </row>
    <row r="6876" spans="1:1" x14ac:dyDescent="0.25">
      <c r="A6876"/>
    </row>
    <row r="6877" spans="1:1" x14ac:dyDescent="0.25">
      <c r="A6877"/>
    </row>
    <row r="6878" spans="1:1" x14ac:dyDescent="0.25">
      <c r="A6878"/>
    </row>
    <row r="6879" spans="1:1" x14ac:dyDescent="0.25">
      <c r="A6879"/>
    </row>
    <row r="6880" spans="1:1" x14ac:dyDescent="0.25">
      <c r="A6880"/>
    </row>
    <row r="6881" spans="1:1" x14ac:dyDescent="0.25">
      <c r="A6881"/>
    </row>
    <row r="6882" spans="1:1" x14ac:dyDescent="0.25">
      <c r="A6882"/>
    </row>
    <row r="6883" spans="1:1" x14ac:dyDescent="0.25">
      <c r="A6883"/>
    </row>
    <row r="6884" spans="1:1" x14ac:dyDescent="0.25">
      <c r="A6884"/>
    </row>
    <row r="6885" spans="1:1" x14ac:dyDescent="0.25">
      <c r="A6885"/>
    </row>
    <row r="6886" spans="1:1" x14ac:dyDescent="0.25">
      <c r="A6886"/>
    </row>
    <row r="6887" spans="1:1" x14ac:dyDescent="0.25">
      <c r="A6887"/>
    </row>
    <row r="6888" spans="1:1" x14ac:dyDescent="0.25">
      <c r="A6888"/>
    </row>
    <row r="6889" spans="1:1" x14ac:dyDescent="0.25">
      <c r="A6889"/>
    </row>
    <row r="6890" spans="1:1" x14ac:dyDescent="0.25">
      <c r="A6890"/>
    </row>
    <row r="6891" spans="1:1" x14ac:dyDescent="0.25">
      <c r="A6891"/>
    </row>
    <row r="6892" spans="1:1" x14ac:dyDescent="0.25">
      <c r="A6892"/>
    </row>
    <row r="6893" spans="1:1" x14ac:dyDescent="0.25">
      <c r="A6893"/>
    </row>
    <row r="6894" spans="1:1" x14ac:dyDescent="0.25">
      <c r="A6894"/>
    </row>
    <row r="6895" spans="1:1" x14ac:dyDescent="0.25">
      <c r="A6895"/>
    </row>
    <row r="6896" spans="1:1" x14ac:dyDescent="0.25">
      <c r="A6896"/>
    </row>
    <row r="6897" spans="1:1" x14ac:dyDescent="0.25">
      <c r="A6897"/>
    </row>
    <row r="6898" spans="1:1" x14ac:dyDescent="0.25">
      <c r="A6898"/>
    </row>
    <row r="6899" spans="1:1" x14ac:dyDescent="0.25">
      <c r="A6899"/>
    </row>
    <row r="6900" spans="1:1" x14ac:dyDescent="0.25">
      <c r="A6900"/>
    </row>
    <row r="6901" spans="1:1" x14ac:dyDescent="0.25">
      <c r="A6901"/>
    </row>
    <row r="6902" spans="1:1" x14ac:dyDescent="0.25">
      <c r="A6902"/>
    </row>
    <row r="6903" spans="1:1" x14ac:dyDescent="0.25">
      <c r="A6903"/>
    </row>
    <row r="6904" spans="1:1" x14ac:dyDescent="0.25">
      <c r="A6904"/>
    </row>
    <row r="6905" spans="1:1" x14ac:dyDescent="0.25">
      <c r="A6905"/>
    </row>
    <row r="6906" spans="1:1" x14ac:dyDescent="0.25">
      <c r="A6906"/>
    </row>
    <row r="6907" spans="1:1" x14ac:dyDescent="0.25">
      <c r="A6907"/>
    </row>
    <row r="6908" spans="1:1" x14ac:dyDescent="0.25">
      <c r="A6908"/>
    </row>
    <row r="6909" spans="1:1" x14ac:dyDescent="0.25">
      <c r="A6909"/>
    </row>
    <row r="6910" spans="1:1" x14ac:dyDescent="0.25">
      <c r="A6910"/>
    </row>
    <row r="6911" spans="1:1" x14ac:dyDescent="0.25">
      <c r="A6911"/>
    </row>
    <row r="6912" spans="1:1" x14ac:dyDescent="0.25">
      <c r="A6912"/>
    </row>
    <row r="6913" spans="1:1" x14ac:dyDescent="0.25">
      <c r="A6913"/>
    </row>
    <row r="6914" spans="1:1" x14ac:dyDescent="0.25">
      <c r="A6914"/>
    </row>
    <row r="6915" spans="1:1" x14ac:dyDescent="0.25">
      <c r="A6915"/>
    </row>
    <row r="6916" spans="1:1" x14ac:dyDescent="0.25">
      <c r="A6916"/>
    </row>
    <row r="6917" spans="1:1" x14ac:dyDescent="0.25">
      <c r="A6917"/>
    </row>
    <row r="6918" spans="1:1" x14ac:dyDescent="0.25">
      <c r="A6918"/>
    </row>
    <row r="6919" spans="1:1" x14ac:dyDescent="0.25">
      <c r="A6919"/>
    </row>
    <row r="6920" spans="1:1" x14ac:dyDescent="0.25">
      <c r="A6920"/>
    </row>
    <row r="6921" spans="1:1" x14ac:dyDescent="0.25">
      <c r="A6921"/>
    </row>
    <row r="6922" spans="1:1" x14ac:dyDescent="0.25">
      <c r="A6922"/>
    </row>
    <row r="6923" spans="1:1" x14ac:dyDescent="0.25">
      <c r="A6923"/>
    </row>
    <row r="6924" spans="1:1" x14ac:dyDescent="0.25">
      <c r="A6924"/>
    </row>
    <row r="6925" spans="1:1" x14ac:dyDescent="0.25">
      <c r="A6925"/>
    </row>
    <row r="6926" spans="1:1" x14ac:dyDescent="0.25">
      <c r="A6926"/>
    </row>
    <row r="6927" spans="1:1" x14ac:dyDescent="0.25">
      <c r="A6927"/>
    </row>
    <row r="6928" spans="1:1" x14ac:dyDescent="0.25">
      <c r="A6928"/>
    </row>
    <row r="6929" spans="1:1" x14ac:dyDescent="0.25">
      <c r="A6929"/>
    </row>
    <row r="6930" spans="1:1" x14ac:dyDescent="0.25">
      <c r="A6930"/>
    </row>
    <row r="6931" spans="1:1" x14ac:dyDescent="0.25">
      <c r="A6931"/>
    </row>
    <row r="6932" spans="1:1" x14ac:dyDescent="0.25">
      <c r="A6932"/>
    </row>
    <row r="6933" spans="1:1" x14ac:dyDescent="0.25">
      <c r="A6933"/>
    </row>
    <row r="6934" spans="1:1" x14ac:dyDescent="0.25">
      <c r="A6934"/>
    </row>
    <row r="6935" spans="1:1" x14ac:dyDescent="0.25">
      <c r="A6935"/>
    </row>
    <row r="6936" spans="1:1" x14ac:dyDescent="0.25">
      <c r="A6936"/>
    </row>
    <row r="6937" spans="1:1" x14ac:dyDescent="0.25">
      <c r="A6937"/>
    </row>
    <row r="6938" spans="1:1" x14ac:dyDescent="0.25">
      <c r="A6938"/>
    </row>
    <row r="6939" spans="1:1" x14ac:dyDescent="0.25">
      <c r="A6939"/>
    </row>
    <row r="6940" spans="1:1" x14ac:dyDescent="0.25">
      <c r="A6940"/>
    </row>
    <row r="6941" spans="1:1" x14ac:dyDescent="0.25">
      <c r="A6941"/>
    </row>
    <row r="6942" spans="1:1" x14ac:dyDescent="0.25">
      <c r="A6942"/>
    </row>
    <row r="6943" spans="1:1" x14ac:dyDescent="0.25">
      <c r="A6943"/>
    </row>
    <row r="6944" spans="1:1" x14ac:dyDescent="0.25">
      <c r="A6944"/>
    </row>
    <row r="6945" spans="1:1" x14ac:dyDescent="0.25">
      <c r="A6945"/>
    </row>
    <row r="6946" spans="1:1" x14ac:dyDescent="0.25">
      <c r="A6946"/>
    </row>
    <row r="6947" spans="1:1" x14ac:dyDescent="0.25">
      <c r="A6947"/>
    </row>
    <row r="6948" spans="1:1" x14ac:dyDescent="0.25">
      <c r="A6948"/>
    </row>
    <row r="6949" spans="1:1" x14ac:dyDescent="0.25">
      <c r="A6949"/>
    </row>
    <row r="6950" spans="1:1" x14ac:dyDescent="0.25">
      <c r="A6950"/>
    </row>
    <row r="6951" spans="1:1" x14ac:dyDescent="0.25">
      <c r="A6951"/>
    </row>
    <row r="6952" spans="1:1" x14ac:dyDescent="0.25">
      <c r="A6952"/>
    </row>
    <row r="6953" spans="1:1" x14ac:dyDescent="0.25">
      <c r="A6953"/>
    </row>
    <row r="6954" spans="1:1" x14ac:dyDescent="0.25">
      <c r="A6954"/>
    </row>
    <row r="6955" spans="1:1" x14ac:dyDescent="0.25">
      <c r="A6955"/>
    </row>
    <row r="6956" spans="1:1" x14ac:dyDescent="0.25">
      <c r="A6956"/>
    </row>
    <row r="6957" spans="1:1" x14ac:dyDescent="0.25">
      <c r="A6957"/>
    </row>
    <row r="6958" spans="1:1" x14ac:dyDescent="0.25">
      <c r="A6958"/>
    </row>
    <row r="6959" spans="1:1" x14ac:dyDescent="0.25">
      <c r="A6959"/>
    </row>
    <row r="6960" spans="1:1" x14ac:dyDescent="0.25">
      <c r="A6960"/>
    </row>
    <row r="6961" spans="1:1" x14ac:dyDescent="0.25">
      <c r="A6961"/>
    </row>
    <row r="6962" spans="1:1" x14ac:dyDescent="0.25">
      <c r="A6962"/>
    </row>
    <row r="6963" spans="1:1" x14ac:dyDescent="0.25">
      <c r="A6963"/>
    </row>
    <row r="6964" spans="1:1" x14ac:dyDescent="0.25">
      <c r="A6964"/>
    </row>
    <row r="6965" spans="1:1" x14ac:dyDescent="0.25">
      <c r="A6965"/>
    </row>
    <row r="6966" spans="1:1" x14ac:dyDescent="0.25">
      <c r="A6966"/>
    </row>
    <row r="6967" spans="1:1" x14ac:dyDescent="0.25">
      <c r="A6967"/>
    </row>
    <row r="6968" spans="1:1" x14ac:dyDescent="0.25">
      <c r="A6968"/>
    </row>
    <row r="6969" spans="1:1" x14ac:dyDescent="0.25">
      <c r="A6969"/>
    </row>
    <row r="6970" spans="1:1" x14ac:dyDescent="0.25">
      <c r="A6970"/>
    </row>
    <row r="6971" spans="1:1" x14ac:dyDescent="0.25">
      <c r="A6971"/>
    </row>
    <row r="6972" spans="1:1" x14ac:dyDescent="0.25">
      <c r="A6972"/>
    </row>
    <row r="6973" spans="1:1" x14ac:dyDescent="0.25">
      <c r="A6973"/>
    </row>
    <row r="6974" spans="1:1" x14ac:dyDescent="0.25">
      <c r="A6974"/>
    </row>
    <row r="6975" spans="1:1" x14ac:dyDescent="0.25">
      <c r="A6975"/>
    </row>
    <row r="6976" spans="1:1" x14ac:dyDescent="0.25">
      <c r="A6976"/>
    </row>
    <row r="6977" spans="1:1" x14ac:dyDescent="0.25">
      <c r="A6977"/>
    </row>
    <row r="6978" spans="1:1" x14ac:dyDescent="0.25">
      <c r="A6978"/>
    </row>
    <row r="6979" spans="1:1" x14ac:dyDescent="0.25">
      <c r="A6979"/>
    </row>
    <row r="6980" spans="1:1" x14ac:dyDescent="0.25">
      <c r="A6980"/>
    </row>
    <row r="6981" spans="1:1" x14ac:dyDescent="0.25">
      <c r="A6981"/>
    </row>
    <row r="6982" spans="1:1" x14ac:dyDescent="0.25">
      <c r="A6982"/>
    </row>
    <row r="6983" spans="1:1" x14ac:dyDescent="0.25">
      <c r="A6983"/>
    </row>
    <row r="6984" spans="1:1" x14ac:dyDescent="0.25">
      <c r="A6984"/>
    </row>
    <row r="6985" spans="1:1" x14ac:dyDescent="0.25">
      <c r="A6985"/>
    </row>
    <row r="6986" spans="1:1" x14ac:dyDescent="0.25">
      <c r="A6986"/>
    </row>
    <row r="6987" spans="1:1" x14ac:dyDescent="0.25">
      <c r="A6987"/>
    </row>
    <row r="6988" spans="1:1" x14ac:dyDescent="0.25">
      <c r="A6988"/>
    </row>
    <row r="6989" spans="1:1" x14ac:dyDescent="0.25">
      <c r="A6989"/>
    </row>
    <row r="6990" spans="1:1" x14ac:dyDescent="0.25">
      <c r="A6990"/>
    </row>
    <row r="6991" spans="1:1" x14ac:dyDescent="0.25">
      <c r="A6991"/>
    </row>
    <row r="6992" spans="1:1" x14ac:dyDescent="0.25">
      <c r="A6992"/>
    </row>
    <row r="6993" spans="1:1" x14ac:dyDescent="0.25">
      <c r="A6993"/>
    </row>
    <row r="6994" spans="1:1" x14ac:dyDescent="0.25">
      <c r="A6994"/>
    </row>
    <row r="6995" spans="1:1" x14ac:dyDescent="0.25">
      <c r="A6995"/>
    </row>
    <row r="6996" spans="1:1" x14ac:dyDescent="0.25">
      <c r="A6996"/>
    </row>
    <row r="6997" spans="1:1" x14ac:dyDescent="0.25">
      <c r="A6997"/>
    </row>
    <row r="6998" spans="1:1" x14ac:dyDescent="0.25">
      <c r="A6998"/>
    </row>
    <row r="6999" spans="1:1" x14ac:dyDescent="0.25">
      <c r="A6999"/>
    </row>
    <row r="7000" spans="1:1" x14ac:dyDescent="0.25">
      <c r="A7000"/>
    </row>
    <row r="7001" spans="1:1" x14ac:dyDescent="0.25">
      <c r="A7001"/>
    </row>
    <row r="7002" spans="1:1" x14ac:dyDescent="0.25">
      <c r="A7002"/>
    </row>
    <row r="7003" spans="1:1" x14ac:dyDescent="0.25">
      <c r="A7003"/>
    </row>
    <row r="7004" spans="1:1" x14ac:dyDescent="0.25">
      <c r="A7004"/>
    </row>
    <row r="7005" spans="1:1" x14ac:dyDescent="0.25">
      <c r="A7005"/>
    </row>
    <row r="7006" spans="1:1" x14ac:dyDescent="0.25">
      <c r="A7006"/>
    </row>
    <row r="7007" spans="1:1" x14ac:dyDescent="0.25">
      <c r="A7007"/>
    </row>
    <row r="7008" spans="1:1" x14ac:dyDescent="0.25">
      <c r="A7008"/>
    </row>
    <row r="7009" spans="1:1" x14ac:dyDescent="0.25">
      <c r="A7009"/>
    </row>
    <row r="7010" spans="1:1" x14ac:dyDescent="0.25">
      <c r="A7010"/>
    </row>
    <row r="7011" spans="1:1" x14ac:dyDescent="0.25">
      <c r="A7011"/>
    </row>
    <row r="7012" spans="1:1" x14ac:dyDescent="0.25">
      <c r="A7012"/>
    </row>
    <row r="7013" spans="1:1" x14ac:dyDescent="0.25">
      <c r="A7013"/>
    </row>
    <row r="7014" spans="1:1" x14ac:dyDescent="0.25">
      <c r="A7014"/>
    </row>
    <row r="7015" spans="1:1" x14ac:dyDescent="0.25">
      <c r="A7015"/>
    </row>
    <row r="7016" spans="1:1" x14ac:dyDescent="0.25">
      <c r="A7016"/>
    </row>
    <row r="7017" spans="1:1" x14ac:dyDescent="0.25">
      <c r="A7017"/>
    </row>
    <row r="7018" spans="1:1" x14ac:dyDescent="0.25">
      <c r="A7018"/>
    </row>
    <row r="7019" spans="1:1" x14ac:dyDescent="0.25">
      <c r="A7019"/>
    </row>
    <row r="7020" spans="1:1" x14ac:dyDescent="0.25">
      <c r="A7020"/>
    </row>
    <row r="7021" spans="1:1" x14ac:dyDescent="0.25">
      <c r="A7021"/>
    </row>
    <row r="7022" spans="1:1" x14ac:dyDescent="0.25">
      <c r="A7022"/>
    </row>
    <row r="7023" spans="1:1" x14ac:dyDescent="0.25">
      <c r="A7023"/>
    </row>
    <row r="7024" spans="1:1" x14ac:dyDescent="0.25">
      <c r="A7024"/>
    </row>
    <row r="7025" spans="1:1" x14ac:dyDescent="0.25">
      <c r="A7025"/>
    </row>
    <row r="7026" spans="1:1" x14ac:dyDescent="0.25">
      <c r="A7026"/>
    </row>
    <row r="7027" spans="1:1" x14ac:dyDescent="0.25">
      <c r="A7027"/>
    </row>
    <row r="7028" spans="1:1" x14ac:dyDescent="0.25">
      <c r="A7028"/>
    </row>
    <row r="7029" spans="1:1" x14ac:dyDescent="0.25">
      <c r="A7029"/>
    </row>
    <row r="7030" spans="1:1" x14ac:dyDescent="0.25">
      <c r="A7030"/>
    </row>
    <row r="7031" spans="1:1" x14ac:dyDescent="0.25">
      <c r="A7031"/>
    </row>
    <row r="7032" spans="1:1" x14ac:dyDescent="0.25">
      <c r="A7032"/>
    </row>
    <row r="7033" spans="1:1" x14ac:dyDescent="0.25">
      <c r="A7033"/>
    </row>
    <row r="7034" spans="1:1" x14ac:dyDescent="0.25">
      <c r="A7034"/>
    </row>
    <row r="7035" spans="1:1" x14ac:dyDescent="0.25">
      <c r="A7035"/>
    </row>
    <row r="7036" spans="1:1" x14ac:dyDescent="0.25">
      <c r="A7036"/>
    </row>
    <row r="7037" spans="1:1" x14ac:dyDescent="0.25">
      <c r="A7037"/>
    </row>
    <row r="7038" spans="1:1" x14ac:dyDescent="0.25">
      <c r="A7038"/>
    </row>
    <row r="7039" spans="1:1" x14ac:dyDescent="0.25">
      <c r="A7039"/>
    </row>
    <row r="7040" spans="1:1" x14ac:dyDescent="0.25">
      <c r="A7040"/>
    </row>
    <row r="7041" spans="1:1" x14ac:dyDescent="0.25">
      <c r="A7041"/>
    </row>
    <row r="7042" spans="1:1" x14ac:dyDescent="0.25">
      <c r="A7042"/>
    </row>
    <row r="7043" spans="1:1" x14ac:dyDescent="0.25">
      <c r="A7043"/>
    </row>
    <row r="7044" spans="1:1" x14ac:dyDescent="0.25">
      <c r="A7044"/>
    </row>
    <row r="7045" spans="1:1" x14ac:dyDescent="0.25">
      <c r="A7045"/>
    </row>
    <row r="7046" spans="1:1" x14ac:dyDescent="0.25">
      <c r="A7046"/>
    </row>
    <row r="7047" spans="1:1" x14ac:dyDescent="0.25">
      <c r="A7047"/>
    </row>
    <row r="7048" spans="1:1" x14ac:dyDescent="0.25">
      <c r="A7048"/>
    </row>
    <row r="7049" spans="1:1" x14ac:dyDescent="0.25">
      <c r="A7049"/>
    </row>
    <row r="7050" spans="1:1" x14ac:dyDescent="0.25">
      <c r="A7050"/>
    </row>
    <row r="7051" spans="1:1" x14ac:dyDescent="0.25">
      <c r="A7051"/>
    </row>
    <row r="7052" spans="1:1" x14ac:dyDescent="0.25">
      <c r="A7052"/>
    </row>
    <row r="7053" spans="1:1" x14ac:dyDescent="0.25">
      <c r="A7053"/>
    </row>
    <row r="7054" spans="1:1" x14ac:dyDescent="0.25">
      <c r="A7054"/>
    </row>
    <row r="7055" spans="1:1" x14ac:dyDescent="0.25">
      <c r="A7055"/>
    </row>
    <row r="7056" spans="1:1" x14ac:dyDescent="0.25">
      <c r="A7056"/>
    </row>
    <row r="7057" spans="1:1" x14ac:dyDescent="0.25">
      <c r="A7057"/>
    </row>
    <row r="7058" spans="1:1" x14ac:dyDescent="0.25">
      <c r="A7058"/>
    </row>
    <row r="7059" spans="1:1" x14ac:dyDescent="0.25">
      <c r="A7059"/>
    </row>
    <row r="7060" spans="1:1" x14ac:dyDescent="0.25">
      <c r="A7060"/>
    </row>
    <row r="7061" spans="1:1" x14ac:dyDescent="0.25">
      <c r="A7061"/>
    </row>
    <row r="7062" spans="1:1" x14ac:dyDescent="0.25">
      <c r="A7062"/>
    </row>
    <row r="7063" spans="1:1" x14ac:dyDescent="0.25">
      <c r="A7063"/>
    </row>
    <row r="7064" spans="1:1" x14ac:dyDescent="0.25">
      <c r="A7064"/>
    </row>
    <row r="7065" spans="1:1" x14ac:dyDescent="0.25">
      <c r="A7065"/>
    </row>
    <row r="7066" spans="1:1" x14ac:dyDescent="0.25">
      <c r="A7066"/>
    </row>
    <row r="7067" spans="1:1" x14ac:dyDescent="0.25">
      <c r="A7067"/>
    </row>
    <row r="7068" spans="1:1" x14ac:dyDescent="0.25">
      <c r="A7068"/>
    </row>
    <row r="7069" spans="1:1" x14ac:dyDescent="0.25">
      <c r="A7069"/>
    </row>
    <row r="7070" spans="1:1" x14ac:dyDescent="0.25">
      <c r="A7070"/>
    </row>
    <row r="7071" spans="1:1" x14ac:dyDescent="0.25">
      <c r="A7071"/>
    </row>
    <row r="7072" spans="1:1" x14ac:dyDescent="0.25">
      <c r="A7072"/>
    </row>
    <row r="7073" spans="1:1" x14ac:dyDescent="0.25">
      <c r="A7073"/>
    </row>
    <row r="7074" spans="1:1" x14ac:dyDescent="0.25">
      <c r="A7074"/>
    </row>
    <row r="7075" spans="1:1" x14ac:dyDescent="0.25">
      <c r="A7075"/>
    </row>
    <row r="7076" spans="1:1" x14ac:dyDescent="0.25">
      <c r="A7076"/>
    </row>
    <row r="7077" spans="1:1" x14ac:dyDescent="0.25">
      <c r="A7077"/>
    </row>
    <row r="7078" spans="1:1" x14ac:dyDescent="0.25">
      <c r="A7078"/>
    </row>
    <row r="7079" spans="1:1" x14ac:dyDescent="0.25">
      <c r="A7079"/>
    </row>
    <row r="7080" spans="1:1" x14ac:dyDescent="0.25">
      <c r="A7080"/>
    </row>
    <row r="7081" spans="1:1" x14ac:dyDescent="0.25">
      <c r="A7081"/>
    </row>
    <row r="7082" spans="1:1" x14ac:dyDescent="0.25">
      <c r="A7082"/>
    </row>
    <row r="7083" spans="1:1" x14ac:dyDescent="0.25">
      <c r="A7083"/>
    </row>
    <row r="7084" spans="1:1" x14ac:dyDescent="0.25">
      <c r="A7084"/>
    </row>
    <row r="7085" spans="1:1" x14ac:dyDescent="0.25">
      <c r="A7085"/>
    </row>
    <row r="7086" spans="1:1" x14ac:dyDescent="0.25">
      <c r="A7086"/>
    </row>
    <row r="7087" spans="1:1" x14ac:dyDescent="0.25">
      <c r="A7087"/>
    </row>
    <row r="7088" spans="1:1" x14ac:dyDescent="0.25">
      <c r="A7088"/>
    </row>
    <row r="7089" spans="1:1" x14ac:dyDescent="0.25">
      <c r="A7089"/>
    </row>
    <row r="7090" spans="1:1" x14ac:dyDescent="0.25">
      <c r="A7090"/>
    </row>
    <row r="7091" spans="1:1" x14ac:dyDescent="0.25">
      <c r="A7091"/>
    </row>
    <row r="7092" spans="1:1" x14ac:dyDescent="0.25">
      <c r="A7092"/>
    </row>
    <row r="7093" spans="1:1" x14ac:dyDescent="0.25">
      <c r="A7093"/>
    </row>
    <row r="7094" spans="1:1" x14ac:dyDescent="0.25">
      <c r="A7094"/>
    </row>
    <row r="7095" spans="1:1" x14ac:dyDescent="0.25">
      <c r="A7095"/>
    </row>
    <row r="7096" spans="1:1" x14ac:dyDescent="0.25">
      <c r="A7096"/>
    </row>
    <row r="7097" spans="1:1" x14ac:dyDescent="0.25">
      <c r="A7097"/>
    </row>
    <row r="7098" spans="1:1" x14ac:dyDescent="0.25">
      <c r="A7098"/>
    </row>
    <row r="7099" spans="1:1" x14ac:dyDescent="0.25">
      <c r="A7099"/>
    </row>
    <row r="7100" spans="1:1" x14ac:dyDescent="0.25">
      <c r="A7100"/>
    </row>
    <row r="7101" spans="1:1" x14ac:dyDescent="0.25">
      <c r="A7101"/>
    </row>
    <row r="7102" spans="1:1" x14ac:dyDescent="0.25">
      <c r="A7102"/>
    </row>
    <row r="7103" spans="1:1" x14ac:dyDescent="0.25">
      <c r="A7103"/>
    </row>
    <row r="7104" spans="1:1" x14ac:dyDescent="0.25">
      <c r="A7104"/>
    </row>
    <row r="7105" spans="1:1" x14ac:dyDescent="0.25">
      <c r="A7105"/>
    </row>
    <row r="7106" spans="1:1" x14ac:dyDescent="0.25">
      <c r="A7106"/>
    </row>
    <row r="7107" spans="1:1" x14ac:dyDescent="0.25">
      <c r="A7107"/>
    </row>
    <row r="7108" spans="1:1" x14ac:dyDescent="0.25">
      <c r="A7108"/>
    </row>
    <row r="7109" spans="1:1" x14ac:dyDescent="0.25">
      <c r="A7109"/>
    </row>
    <row r="7110" spans="1:1" x14ac:dyDescent="0.25">
      <c r="A7110"/>
    </row>
    <row r="7111" spans="1:1" x14ac:dyDescent="0.25">
      <c r="A7111"/>
    </row>
    <row r="7112" spans="1:1" x14ac:dyDescent="0.25">
      <c r="A7112"/>
    </row>
    <row r="7113" spans="1:1" x14ac:dyDescent="0.25">
      <c r="A7113"/>
    </row>
    <row r="7114" spans="1:1" x14ac:dyDescent="0.25">
      <c r="A7114"/>
    </row>
    <row r="7115" spans="1:1" x14ac:dyDescent="0.25">
      <c r="A7115"/>
    </row>
    <row r="7116" spans="1:1" x14ac:dyDescent="0.25">
      <c r="A7116"/>
    </row>
    <row r="7117" spans="1:1" x14ac:dyDescent="0.25">
      <c r="A7117"/>
    </row>
    <row r="7118" spans="1:1" x14ac:dyDescent="0.25">
      <c r="A7118"/>
    </row>
    <row r="7119" spans="1:1" x14ac:dyDescent="0.25">
      <c r="A7119"/>
    </row>
    <row r="7120" spans="1:1" x14ac:dyDescent="0.25">
      <c r="A7120"/>
    </row>
    <row r="7121" spans="1:1" x14ac:dyDescent="0.25">
      <c r="A7121"/>
    </row>
    <row r="7122" spans="1:1" x14ac:dyDescent="0.25">
      <c r="A7122"/>
    </row>
    <row r="7123" spans="1:1" x14ac:dyDescent="0.25">
      <c r="A7123"/>
    </row>
    <row r="7124" spans="1:1" x14ac:dyDescent="0.25">
      <c r="A7124"/>
    </row>
    <row r="7125" spans="1:1" x14ac:dyDescent="0.25">
      <c r="A7125"/>
    </row>
    <row r="7126" spans="1:1" x14ac:dyDescent="0.25">
      <c r="A7126"/>
    </row>
    <row r="7127" spans="1:1" x14ac:dyDescent="0.25">
      <c r="A7127"/>
    </row>
    <row r="7128" spans="1:1" x14ac:dyDescent="0.25">
      <c r="A7128"/>
    </row>
    <row r="7129" spans="1:1" x14ac:dyDescent="0.25">
      <c r="A7129"/>
    </row>
    <row r="7130" spans="1:1" x14ac:dyDescent="0.25">
      <c r="A7130"/>
    </row>
    <row r="7131" spans="1:1" x14ac:dyDescent="0.25">
      <c r="A7131"/>
    </row>
    <row r="7132" spans="1:1" x14ac:dyDescent="0.25">
      <c r="A7132"/>
    </row>
    <row r="7133" spans="1:1" x14ac:dyDescent="0.25">
      <c r="A7133"/>
    </row>
    <row r="7134" spans="1:1" x14ac:dyDescent="0.25">
      <c r="A7134"/>
    </row>
    <row r="7135" spans="1:1" x14ac:dyDescent="0.25">
      <c r="A7135"/>
    </row>
    <row r="7136" spans="1:1" x14ac:dyDescent="0.25">
      <c r="A7136"/>
    </row>
    <row r="7137" spans="1:1" x14ac:dyDescent="0.25">
      <c r="A7137"/>
    </row>
    <row r="7138" spans="1:1" x14ac:dyDescent="0.25">
      <c r="A7138"/>
    </row>
    <row r="7139" spans="1:1" x14ac:dyDescent="0.25">
      <c r="A7139"/>
    </row>
    <row r="7140" spans="1:1" x14ac:dyDescent="0.25">
      <c r="A7140"/>
    </row>
    <row r="7141" spans="1:1" x14ac:dyDescent="0.25">
      <c r="A7141"/>
    </row>
    <row r="7142" spans="1:1" x14ac:dyDescent="0.25">
      <c r="A7142"/>
    </row>
    <row r="7143" spans="1:1" x14ac:dyDescent="0.25">
      <c r="A7143"/>
    </row>
    <row r="7144" spans="1:1" x14ac:dyDescent="0.25">
      <c r="A7144"/>
    </row>
    <row r="7145" spans="1:1" x14ac:dyDescent="0.25">
      <c r="A7145"/>
    </row>
    <row r="7146" spans="1:1" x14ac:dyDescent="0.25">
      <c r="A7146"/>
    </row>
    <row r="7147" spans="1:1" x14ac:dyDescent="0.25">
      <c r="A7147"/>
    </row>
    <row r="7148" spans="1:1" x14ac:dyDescent="0.25">
      <c r="A7148"/>
    </row>
    <row r="7149" spans="1:1" x14ac:dyDescent="0.25">
      <c r="A7149"/>
    </row>
    <row r="7150" spans="1:1" x14ac:dyDescent="0.25">
      <c r="A7150"/>
    </row>
    <row r="7151" spans="1:1" x14ac:dyDescent="0.25">
      <c r="A7151"/>
    </row>
    <row r="7152" spans="1:1" x14ac:dyDescent="0.25">
      <c r="A7152"/>
    </row>
    <row r="7153" spans="1:1" x14ac:dyDescent="0.25">
      <c r="A7153"/>
    </row>
    <row r="7154" spans="1:1" x14ac:dyDescent="0.25">
      <c r="A7154"/>
    </row>
    <row r="7155" spans="1:1" x14ac:dyDescent="0.25">
      <c r="A7155"/>
    </row>
    <row r="7156" spans="1:1" x14ac:dyDescent="0.25">
      <c r="A7156"/>
    </row>
    <row r="7157" spans="1:1" x14ac:dyDescent="0.25">
      <c r="A7157"/>
    </row>
    <row r="7158" spans="1:1" x14ac:dyDescent="0.25">
      <c r="A7158"/>
    </row>
    <row r="7159" spans="1:1" x14ac:dyDescent="0.25">
      <c r="A7159"/>
    </row>
    <row r="7160" spans="1:1" x14ac:dyDescent="0.25">
      <c r="A7160"/>
    </row>
    <row r="7161" spans="1:1" x14ac:dyDescent="0.25">
      <c r="A7161"/>
    </row>
    <row r="7162" spans="1:1" x14ac:dyDescent="0.25">
      <c r="A7162"/>
    </row>
    <row r="7163" spans="1:1" x14ac:dyDescent="0.25">
      <c r="A7163"/>
    </row>
    <row r="7164" spans="1:1" x14ac:dyDescent="0.25">
      <c r="A7164"/>
    </row>
    <row r="7165" spans="1:1" x14ac:dyDescent="0.25">
      <c r="A7165"/>
    </row>
    <row r="7166" spans="1:1" x14ac:dyDescent="0.25">
      <c r="A7166"/>
    </row>
    <row r="7167" spans="1:1" x14ac:dyDescent="0.25">
      <c r="A7167"/>
    </row>
    <row r="7168" spans="1:1" x14ac:dyDescent="0.25">
      <c r="A7168"/>
    </row>
    <row r="7169" spans="1:1" x14ac:dyDescent="0.25">
      <c r="A7169"/>
    </row>
    <row r="7170" spans="1:1" x14ac:dyDescent="0.25">
      <c r="A7170"/>
    </row>
    <row r="7171" spans="1:1" x14ac:dyDescent="0.25">
      <c r="A7171"/>
    </row>
    <row r="7172" spans="1:1" x14ac:dyDescent="0.25">
      <c r="A7172"/>
    </row>
    <row r="7173" spans="1:1" x14ac:dyDescent="0.25">
      <c r="A7173"/>
    </row>
    <row r="7174" spans="1:1" x14ac:dyDescent="0.25">
      <c r="A7174"/>
    </row>
    <row r="7175" spans="1:1" x14ac:dyDescent="0.25">
      <c r="A7175"/>
    </row>
    <row r="7176" spans="1:1" x14ac:dyDescent="0.25">
      <c r="A7176"/>
    </row>
    <row r="7177" spans="1:1" x14ac:dyDescent="0.25">
      <c r="A7177"/>
    </row>
    <row r="7178" spans="1:1" x14ac:dyDescent="0.25">
      <c r="A7178"/>
    </row>
    <row r="7179" spans="1:1" x14ac:dyDescent="0.25">
      <c r="A7179"/>
    </row>
    <row r="7180" spans="1:1" x14ac:dyDescent="0.25">
      <c r="A7180"/>
    </row>
    <row r="7181" spans="1:1" x14ac:dyDescent="0.25">
      <c r="A7181"/>
    </row>
    <row r="7182" spans="1:1" x14ac:dyDescent="0.25">
      <c r="A7182"/>
    </row>
    <row r="7183" spans="1:1" x14ac:dyDescent="0.25">
      <c r="A7183"/>
    </row>
    <row r="7184" spans="1:1" x14ac:dyDescent="0.25">
      <c r="A7184"/>
    </row>
    <row r="7185" spans="1:1" x14ac:dyDescent="0.25">
      <c r="A7185"/>
    </row>
    <row r="7186" spans="1:1" x14ac:dyDescent="0.25">
      <c r="A7186"/>
    </row>
    <row r="7187" spans="1:1" x14ac:dyDescent="0.25">
      <c r="A7187"/>
    </row>
    <row r="7188" spans="1:1" x14ac:dyDescent="0.25">
      <c r="A7188"/>
    </row>
    <row r="7189" spans="1:1" x14ac:dyDescent="0.25">
      <c r="A7189"/>
    </row>
    <row r="7190" spans="1:1" x14ac:dyDescent="0.25">
      <c r="A7190"/>
    </row>
    <row r="7191" spans="1:1" x14ac:dyDescent="0.25">
      <c r="A7191"/>
    </row>
    <row r="7192" spans="1:1" x14ac:dyDescent="0.25">
      <c r="A7192"/>
    </row>
    <row r="7193" spans="1:1" x14ac:dyDescent="0.25">
      <c r="A7193"/>
    </row>
    <row r="7194" spans="1:1" x14ac:dyDescent="0.25">
      <c r="A7194"/>
    </row>
    <row r="7195" spans="1:1" x14ac:dyDescent="0.25">
      <c r="A7195"/>
    </row>
    <row r="7196" spans="1:1" x14ac:dyDescent="0.25">
      <c r="A7196"/>
    </row>
    <row r="7197" spans="1:1" x14ac:dyDescent="0.25">
      <c r="A7197"/>
    </row>
    <row r="7198" spans="1:1" x14ac:dyDescent="0.25">
      <c r="A7198"/>
    </row>
    <row r="7199" spans="1:1" x14ac:dyDescent="0.25">
      <c r="A7199"/>
    </row>
    <row r="7200" spans="1:1" x14ac:dyDescent="0.25">
      <c r="A7200"/>
    </row>
    <row r="7201" spans="1:1" x14ac:dyDescent="0.25">
      <c r="A7201"/>
    </row>
    <row r="7202" spans="1:1" x14ac:dyDescent="0.25">
      <c r="A7202"/>
    </row>
    <row r="7203" spans="1:1" x14ac:dyDescent="0.25">
      <c r="A7203"/>
    </row>
    <row r="7204" spans="1:1" x14ac:dyDescent="0.25">
      <c r="A7204"/>
    </row>
    <row r="7205" spans="1:1" x14ac:dyDescent="0.25">
      <c r="A7205"/>
    </row>
    <row r="7206" spans="1:1" x14ac:dyDescent="0.25">
      <c r="A7206"/>
    </row>
    <row r="7207" spans="1:1" x14ac:dyDescent="0.25">
      <c r="A7207"/>
    </row>
    <row r="7208" spans="1:1" x14ac:dyDescent="0.25">
      <c r="A7208"/>
    </row>
    <row r="7209" spans="1:1" x14ac:dyDescent="0.25">
      <c r="A7209"/>
    </row>
    <row r="7210" spans="1:1" x14ac:dyDescent="0.25">
      <c r="A7210"/>
    </row>
    <row r="7211" spans="1:1" x14ac:dyDescent="0.25">
      <c r="A7211"/>
    </row>
    <row r="7212" spans="1:1" x14ac:dyDescent="0.25">
      <c r="A7212"/>
    </row>
    <row r="7213" spans="1:1" x14ac:dyDescent="0.25">
      <c r="A7213"/>
    </row>
    <row r="7214" spans="1:1" x14ac:dyDescent="0.25">
      <c r="A7214"/>
    </row>
    <row r="7215" spans="1:1" x14ac:dyDescent="0.25">
      <c r="A7215"/>
    </row>
    <row r="7216" spans="1:1" x14ac:dyDescent="0.25">
      <c r="A7216"/>
    </row>
    <row r="7217" spans="1:1" x14ac:dyDescent="0.25">
      <c r="A7217"/>
    </row>
    <row r="7218" spans="1:1" x14ac:dyDescent="0.25">
      <c r="A7218"/>
    </row>
    <row r="7219" spans="1:1" x14ac:dyDescent="0.25">
      <c r="A7219"/>
    </row>
    <row r="7220" spans="1:1" x14ac:dyDescent="0.25">
      <c r="A7220"/>
    </row>
    <row r="7221" spans="1:1" x14ac:dyDescent="0.25">
      <c r="A7221"/>
    </row>
    <row r="7222" spans="1:1" x14ac:dyDescent="0.25">
      <c r="A7222"/>
    </row>
    <row r="7223" spans="1:1" x14ac:dyDescent="0.25">
      <c r="A7223"/>
    </row>
    <row r="7224" spans="1:1" x14ac:dyDescent="0.25">
      <c r="A7224"/>
    </row>
    <row r="7225" spans="1:1" x14ac:dyDescent="0.25">
      <c r="A7225"/>
    </row>
    <row r="7226" spans="1:1" x14ac:dyDescent="0.25">
      <c r="A7226"/>
    </row>
    <row r="7227" spans="1:1" x14ac:dyDescent="0.25">
      <c r="A7227"/>
    </row>
    <row r="7228" spans="1:1" x14ac:dyDescent="0.25">
      <c r="A7228"/>
    </row>
    <row r="7229" spans="1:1" x14ac:dyDescent="0.25">
      <c r="A7229"/>
    </row>
    <row r="7230" spans="1:1" x14ac:dyDescent="0.25">
      <c r="A7230"/>
    </row>
    <row r="7231" spans="1:1" x14ac:dyDescent="0.25">
      <c r="A7231"/>
    </row>
    <row r="7232" spans="1:1" x14ac:dyDescent="0.25">
      <c r="A7232"/>
    </row>
    <row r="7233" spans="1:1" x14ac:dyDescent="0.25">
      <c r="A7233"/>
    </row>
    <row r="7234" spans="1:1" x14ac:dyDescent="0.25">
      <c r="A7234"/>
    </row>
    <row r="7235" spans="1:1" x14ac:dyDescent="0.25">
      <c r="A7235"/>
    </row>
    <row r="7236" spans="1:1" x14ac:dyDescent="0.25">
      <c r="A7236"/>
    </row>
    <row r="7237" spans="1:1" x14ac:dyDescent="0.25">
      <c r="A7237"/>
    </row>
    <row r="7238" spans="1:1" x14ac:dyDescent="0.25">
      <c r="A7238"/>
    </row>
    <row r="7239" spans="1:1" x14ac:dyDescent="0.25">
      <c r="A7239"/>
    </row>
    <row r="7240" spans="1:1" x14ac:dyDescent="0.25">
      <c r="A7240"/>
    </row>
    <row r="7241" spans="1:1" x14ac:dyDescent="0.25">
      <c r="A7241"/>
    </row>
    <row r="7242" spans="1:1" x14ac:dyDescent="0.25">
      <c r="A7242"/>
    </row>
    <row r="7243" spans="1:1" x14ac:dyDescent="0.25">
      <c r="A7243"/>
    </row>
    <row r="7244" spans="1:1" x14ac:dyDescent="0.25">
      <c r="A7244"/>
    </row>
    <row r="7245" spans="1:1" x14ac:dyDescent="0.25">
      <c r="A7245"/>
    </row>
    <row r="7246" spans="1:1" x14ac:dyDescent="0.25">
      <c r="A7246"/>
    </row>
    <row r="7247" spans="1:1" x14ac:dyDescent="0.25">
      <c r="A7247"/>
    </row>
    <row r="7248" spans="1:1" x14ac:dyDescent="0.25">
      <c r="A7248"/>
    </row>
    <row r="7249" spans="1:1" x14ac:dyDescent="0.25">
      <c r="A7249"/>
    </row>
    <row r="7250" spans="1:1" x14ac:dyDescent="0.25">
      <c r="A7250"/>
    </row>
    <row r="7251" spans="1:1" x14ac:dyDescent="0.25">
      <c r="A7251"/>
    </row>
    <row r="7252" spans="1:1" x14ac:dyDescent="0.25">
      <c r="A7252"/>
    </row>
    <row r="7253" spans="1:1" x14ac:dyDescent="0.25">
      <c r="A7253"/>
    </row>
    <row r="7254" spans="1:1" x14ac:dyDescent="0.25">
      <c r="A7254"/>
    </row>
    <row r="7255" spans="1:1" x14ac:dyDescent="0.25">
      <c r="A7255"/>
    </row>
    <row r="7256" spans="1:1" x14ac:dyDescent="0.25">
      <c r="A7256"/>
    </row>
    <row r="7257" spans="1:1" x14ac:dyDescent="0.25">
      <c r="A7257"/>
    </row>
    <row r="7258" spans="1:1" x14ac:dyDescent="0.25">
      <c r="A7258"/>
    </row>
    <row r="7259" spans="1:1" x14ac:dyDescent="0.25">
      <c r="A7259"/>
    </row>
    <row r="7260" spans="1:1" x14ac:dyDescent="0.25">
      <c r="A7260"/>
    </row>
    <row r="7261" spans="1:1" x14ac:dyDescent="0.25">
      <c r="A7261"/>
    </row>
    <row r="7262" spans="1:1" x14ac:dyDescent="0.25">
      <c r="A7262"/>
    </row>
    <row r="7263" spans="1:1" x14ac:dyDescent="0.25">
      <c r="A7263"/>
    </row>
    <row r="7264" spans="1:1" x14ac:dyDescent="0.25">
      <c r="A7264"/>
    </row>
    <row r="7265" spans="1:1" x14ac:dyDescent="0.25">
      <c r="A7265"/>
    </row>
    <row r="7266" spans="1:1" x14ac:dyDescent="0.25">
      <c r="A7266"/>
    </row>
    <row r="7267" spans="1:1" x14ac:dyDescent="0.25">
      <c r="A7267"/>
    </row>
    <row r="7268" spans="1:1" x14ac:dyDescent="0.25">
      <c r="A7268"/>
    </row>
    <row r="7269" spans="1:1" x14ac:dyDescent="0.25">
      <c r="A7269"/>
    </row>
    <row r="7270" spans="1:1" x14ac:dyDescent="0.25">
      <c r="A7270"/>
    </row>
    <row r="7271" spans="1:1" x14ac:dyDescent="0.25">
      <c r="A7271"/>
    </row>
    <row r="7272" spans="1:1" x14ac:dyDescent="0.25">
      <c r="A7272"/>
    </row>
    <row r="7273" spans="1:1" x14ac:dyDescent="0.25">
      <c r="A7273"/>
    </row>
    <row r="7274" spans="1:1" x14ac:dyDescent="0.25">
      <c r="A7274"/>
    </row>
    <row r="7275" spans="1:1" x14ac:dyDescent="0.25">
      <c r="A7275"/>
    </row>
    <row r="7276" spans="1:1" x14ac:dyDescent="0.25">
      <c r="A7276"/>
    </row>
    <row r="7277" spans="1:1" x14ac:dyDescent="0.25">
      <c r="A7277"/>
    </row>
    <row r="7278" spans="1:1" x14ac:dyDescent="0.25">
      <c r="A7278"/>
    </row>
    <row r="7279" spans="1:1" x14ac:dyDescent="0.25">
      <c r="A7279"/>
    </row>
    <row r="7280" spans="1:1" x14ac:dyDescent="0.25">
      <c r="A7280"/>
    </row>
    <row r="7281" spans="1:1" x14ac:dyDescent="0.25">
      <c r="A7281"/>
    </row>
    <row r="7282" spans="1:1" x14ac:dyDescent="0.25">
      <c r="A7282"/>
    </row>
    <row r="7283" spans="1:1" x14ac:dyDescent="0.25">
      <c r="A7283"/>
    </row>
    <row r="7284" spans="1:1" x14ac:dyDescent="0.25">
      <c r="A7284"/>
    </row>
    <row r="7285" spans="1:1" x14ac:dyDescent="0.25">
      <c r="A7285"/>
    </row>
    <row r="7286" spans="1:1" x14ac:dyDescent="0.25">
      <c r="A7286"/>
    </row>
    <row r="7287" spans="1:1" x14ac:dyDescent="0.25">
      <c r="A7287"/>
    </row>
    <row r="7288" spans="1:1" x14ac:dyDescent="0.25">
      <c r="A7288"/>
    </row>
    <row r="7289" spans="1:1" x14ac:dyDescent="0.25">
      <c r="A7289"/>
    </row>
    <row r="7290" spans="1:1" x14ac:dyDescent="0.25">
      <c r="A7290"/>
    </row>
    <row r="7291" spans="1:1" x14ac:dyDescent="0.25">
      <c r="A7291"/>
    </row>
    <row r="7292" spans="1:1" x14ac:dyDescent="0.25">
      <c r="A7292"/>
    </row>
    <row r="7293" spans="1:1" x14ac:dyDescent="0.25">
      <c r="A7293"/>
    </row>
    <row r="7294" spans="1:1" x14ac:dyDescent="0.25">
      <c r="A7294"/>
    </row>
    <row r="7295" spans="1:1" x14ac:dyDescent="0.25">
      <c r="A7295"/>
    </row>
    <row r="7296" spans="1:1" x14ac:dyDescent="0.25">
      <c r="A7296"/>
    </row>
    <row r="7297" spans="1:1" x14ac:dyDescent="0.25">
      <c r="A7297"/>
    </row>
    <row r="7298" spans="1:1" x14ac:dyDescent="0.25">
      <c r="A7298"/>
    </row>
    <row r="7299" spans="1:1" x14ac:dyDescent="0.25">
      <c r="A7299"/>
    </row>
    <row r="7300" spans="1:1" x14ac:dyDescent="0.25">
      <c r="A7300"/>
    </row>
    <row r="7301" spans="1:1" x14ac:dyDescent="0.25">
      <c r="A7301"/>
    </row>
    <row r="7302" spans="1:1" x14ac:dyDescent="0.25">
      <c r="A7302"/>
    </row>
    <row r="7303" spans="1:1" x14ac:dyDescent="0.25">
      <c r="A7303"/>
    </row>
    <row r="7304" spans="1:1" x14ac:dyDescent="0.25">
      <c r="A7304"/>
    </row>
    <row r="7305" spans="1:1" x14ac:dyDescent="0.25">
      <c r="A7305"/>
    </row>
    <row r="7306" spans="1:1" x14ac:dyDescent="0.25">
      <c r="A7306"/>
    </row>
    <row r="7307" spans="1:1" x14ac:dyDescent="0.25">
      <c r="A7307"/>
    </row>
    <row r="7308" spans="1:1" x14ac:dyDescent="0.25">
      <c r="A7308"/>
    </row>
    <row r="7309" spans="1:1" x14ac:dyDescent="0.25">
      <c r="A7309"/>
    </row>
    <row r="7310" spans="1:1" x14ac:dyDescent="0.25">
      <c r="A7310"/>
    </row>
    <row r="7311" spans="1:1" x14ac:dyDescent="0.25">
      <c r="A7311"/>
    </row>
    <row r="7312" spans="1:1" x14ac:dyDescent="0.25">
      <c r="A7312"/>
    </row>
    <row r="7313" spans="1:1" x14ac:dyDescent="0.25">
      <c r="A7313"/>
    </row>
    <row r="7314" spans="1:1" x14ac:dyDescent="0.25">
      <c r="A7314"/>
    </row>
    <row r="7315" spans="1:1" x14ac:dyDescent="0.25">
      <c r="A7315"/>
    </row>
    <row r="7316" spans="1:1" x14ac:dyDescent="0.25">
      <c r="A7316"/>
    </row>
    <row r="7317" spans="1:1" x14ac:dyDescent="0.25">
      <c r="A7317"/>
    </row>
    <row r="7318" spans="1:1" x14ac:dyDescent="0.25">
      <c r="A7318"/>
    </row>
    <row r="7319" spans="1:1" x14ac:dyDescent="0.25">
      <c r="A7319"/>
    </row>
    <row r="7320" spans="1:1" x14ac:dyDescent="0.25">
      <c r="A7320"/>
    </row>
    <row r="7321" spans="1:1" x14ac:dyDescent="0.25">
      <c r="A7321"/>
    </row>
    <row r="7322" spans="1:1" x14ac:dyDescent="0.25">
      <c r="A7322"/>
    </row>
    <row r="7323" spans="1:1" x14ac:dyDescent="0.25">
      <c r="A7323"/>
    </row>
    <row r="7324" spans="1:1" x14ac:dyDescent="0.25">
      <c r="A7324"/>
    </row>
    <row r="7325" spans="1:1" x14ac:dyDescent="0.25">
      <c r="A7325"/>
    </row>
    <row r="7326" spans="1:1" x14ac:dyDescent="0.25">
      <c r="A7326"/>
    </row>
    <row r="7327" spans="1:1" x14ac:dyDescent="0.25">
      <c r="A7327"/>
    </row>
    <row r="7328" spans="1:1" x14ac:dyDescent="0.25">
      <c r="A7328"/>
    </row>
    <row r="7329" spans="1:1" x14ac:dyDescent="0.25">
      <c r="A7329"/>
    </row>
    <row r="7330" spans="1:1" x14ac:dyDescent="0.25">
      <c r="A7330"/>
    </row>
    <row r="7331" spans="1:1" x14ac:dyDescent="0.25">
      <c r="A7331"/>
    </row>
    <row r="7332" spans="1:1" x14ac:dyDescent="0.25">
      <c r="A7332"/>
    </row>
    <row r="7333" spans="1:1" x14ac:dyDescent="0.25">
      <c r="A7333"/>
    </row>
    <row r="7334" spans="1:1" x14ac:dyDescent="0.25">
      <c r="A7334"/>
    </row>
    <row r="7335" spans="1:1" x14ac:dyDescent="0.25">
      <c r="A7335"/>
    </row>
    <row r="7336" spans="1:1" x14ac:dyDescent="0.25">
      <c r="A7336"/>
    </row>
    <row r="7337" spans="1:1" x14ac:dyDescent="0.25">
      <c r="A7337"/>
    </row>
    <row r="7338" spans="1:1" x14ac:dyDescent="0.25">
      <c r="A7338"/>
    </row>
    <row r="7339" spans="1:1" x14ac:dyDescent="0.25">
      <c r="A7339"/>
    </row>
    <row r="7340" spans="1:1" x14ac:dyDescent="0.25">
      <c r="A7340"/>
    </row>
    <row r="7341" spans="1:1" x14ac:dyDescent="0.25">
      <c r="A7341"/>
    </row>
    <row r="7342" spans="1:1" x14ac:dyDescent="0.25">
      <c r="A7342"/>
    </row>
    <row r="7343" spans="1:1" x14ac:dyDescent="0.25">
      <c r="A7343"/>
    </row>
    <row r="7344" spans="1:1" x14ac:dyDescent="0.25">
      <c r="A7344"/>
    </row>
    <row r="7345" spans="1:1" x14ac:dyDescent="0.25">
      <c r="A7345"/>
    </row>
    <row r="7346" spans="1:1" x14ac:dyDescent="0.25">
      <c r="A7346"/>
    </row>
    <row r="7347" spans="1:1" x14ac:dyDescent="0.25">
      <c r="A7347"/>
    </row>
    <row r="7348" spans="1:1" x14ac:dyDescent="0.25">
      <c r="A7348"/>
    </row>
    <row r="7349" spans="1:1" x14ac:dyDescent="0.25">
      <c r="A7349"/>
    </row>
    <row r="7350" spans="1:1" x14ac:dyDescent="0.25">
      <c r="A7350"/>
    </row>
    <row r="7351" spans="1:1" x14ac:dyDescent="0.25">
      <c r="A7351"/>
    </row>
    <row r="7352" spans="1:1" x14ac:dyDescent="0.25">
      <c r="A7352"/>
    </row>
    <row r="7353" spans="1:1" x14ac:dyDescent="0.25">
      <c r="A7353"/>
    </row>
    <row r="7354" spans="1:1" x14ac:dyDescent="0.25">
      <c r="A7354"/>
    </row>
    <row r="7355" spans="1:1" x14ac:dyDescent="0.25">
      <c r="A7355"/>
    </row>
    <row r="7356" spans="1:1" x14ac:dyDescent="0.25">
      <c r="A7356"/>
    </row>
    <row r="7357" spans="1:1" x14ac:dyDescent="0.25">
      <c r="A7357"/>
    </row>
    <row r="7358" spans="1:1" x14ac:dyDescent="0.25">
      <c r="A7358"/>
    </row>
    <row r="7359" spans="1:1" x14ac:dyDescent="0.25">
      <c r="A7359"/>
    </row>
    <row r="7360" spans="1:1" x14ac:dyDescent="0.25">
      <c r="A7360"/>
    </row>
    <row r="7361" spans="1:1" x14ac:dyDescent="0.25">
      <c r="A7361"/>
    </row>
    <row r="7362" spans="1:1" x14ac:dyDescent="0.25">
      <c r="A7362"/>
    </row>
    <row r="7363" spans="1:1" x14ac:dyDescent="0.25">
      <c r="A7363"/>
    </row>
    <row r="7364" spans="1:1" x14ac:dyDescent="0.25">
      <c r="A7364"/>
    </row>
    <row r="7365" spans="1:1" x14ac:dyDescent="0.25">
      <c r="A7365"/>
    </row>
    <row r="7366" spans="1:1" x14ac:dyDescent="0.25">
      <c r="A7366"/>
    </row>
    <row r="7367" spans="1:1" x14ac:dyDescent="0.25">
      <c r="A7367"/>
    </row>
    <row r="7368" spans="1:1" x14ac:dyDescent="0.25">
      <c r="A7368"/>
    </row>
    <row r="7369" spans="1:1" x14ac:dyDescent="0.25">
      <c r="A7369"/>
    </row>
    <row r="7370" spans="1:1" x14ac:dyDescent="0.25">
      <c r="A7370"/>
    </row>
    <row r="7371" spans="1:1" x14ac:dyDescent="0.25">
      <c r="A7371"/>
    </row>
    <row r="7372" spans="1:1" x14ac:dyDescent="0.25">
      <c r="A7372"/>
    </row>
    <row r="7373" spans="1:1" x14ac:dyDescent="0.25">
      <c r="A7373"/>
    </row>
    <row r="7374" spans="1:1" x14ac:dyDescent="0.25">
      <c r="A7374"/>
    </row>
    <row r="7375" spans="1:1" x14ac:dyDescent="0.25">
      <c r="A7375"/>
    </row>
    <row r="7376" spans="1:1" x14ac:dyDescent="0.25">
      <c r="A7376"/>
    </row>
    <row r="7377" spans="1:1" x14ac:dyDescent="0.25">
      <c r="A7377"/>
    </row>
    <row r="7378" spans="1:1" x14ac:dyDescent="0.25">
      <c r="A7378"/>
    </row>
    <row r="7379" spans="1:1" x14ac:dyDescent="0.25">
      <c r="A7379"/>
    </row>
    <row r="7380" spans="1:1" x14ac:dyDescent="0.25">
      <c r="A7380"/>
    </row>
    <row r="7381" spans="1:1" x14ac:dyDescent="0.25">
      <c r="A7381"/>
    </row>
    <row r="7382" spans="1:1" x14ac:dyDescent="0.25">
      <c r="A7382"/>
    </row>
    <row r="7383" spans="1:1" x14ac:dyDescent="0.25">
      <c r="A7383"/>
    </row>
    <row r="7384" spans="1:1" x14ac:dyDescent="0.25">
      <c r="A7384"/>
    </row>
    <row r="7385" spans="1:1" x14ac:dyDescent="0.25">
      <c r="A7385"/>
    </row>
    <row r="7386" spans="1:1" x14ac:dyDescent="0.25">
      <c r="A7386"/>
    </row>
    <row r="7387" spans="1:1" x14ac:dyDescent="0.25">
      <c r="A7387"/>
    </row>
    <row r="7388" spans="1:1" x14ac:dyDescent="0.25">
      <c r="A7388"/>
    </row>
    <row r="7389" spans="1:1" x14ac:dyDescent="0.25">
      <c r="A7389"/>
    </row>
    <row r="7390" spans="1:1" x14ac:dyDescent="0.25">
      <c r="A7390"/>
    </row>
    <row r="7391" spans="1:1" x14ac:dyDescent="0.25">
      <c r="A7391"/>
    </row>
    <row r="7392" spans="1:1" x14ac:dyDescent="0.25">
      <c r="A7392"/>
    </row>
    <row r="7393" spans="1:1" x14ac:dyDescent="0.25">
      <c r="A7393"/>
    </row>
    <row r="7394" spans="1:1" x14ac:dyDescent="0.25">
      <c r="A7394"/>
    </row>
    <row r="7395" spans="1:1" x14ac:dyDescent="0.25">
      <c r="A7395"/>
    </row>
    <row r="7396" spans="1:1" x14ac:dyDescent="0.25">
      <c r="A7396"/>
    </row>
    <row r="7397" spans="1:1" x14ac:dyDescent="0.25">
      <c r="A7397"/>
    </row>
    <row r="7398" spans="1:1" x14ac:dyDescent="0.25">
      <c r="A7398"/>
    </row>
    <row r="7399" spans="1:1" x14ac:dyDescent="0.25">
      <c r="A7399"/>
    </row>
    <row r="7400" spans="1:1" x14ac:dyDescent="0.25">
      <c r="A7400"/>
    </row>
    <row r="7401" spans="1:1" x14ac:dyDescent="0.25">
      <c r="A7401"/>
    </row>
    <row r="7402" spans="1:1" x14ac:dyDescent="0.25">
      <c r="A7402"/>
    </row>
    <row r="7403" spans="1:1" x14ac:dyDescent="0.25">
      <c r="A7403"/>
    </row>
    <row r="7404" spans="1:1" x14ac:dyDescent="0.25">
      <c r="A7404"/>
    </row>
    <row r="7405" spans="1:1" x14ac:dyDescent="0.25">
      <c r="A7405"/>
    </row>
    <row r="7406" spans="1:1" x14ac:dyDescent="0.25">
      <c r="A7406"/>
    </row>
    <row r="7407" spans="1:1" x14ac:dyDescent="0.25">
      <c r="A7407"/>
    </row>
    <row r="7408" spans="1:1" x14ac:dyDescent="0.25">
      <c r="A7408"/>
    </row>
    <row r="7409" spans="1:1" x14ac:dyDescent="0.25">
      <c r="A7409"/>
    </row>
    <row r="7410" spans="1:1" x14ac:dyDescent="0.25">
      <c r="A7410"/>
    </row>
    <row r="7411" spans="1:1" x14ac:dyDescent="0.25">
      <c r="A7411"/>
    </row>
    <row r="7412" spans="1:1" x14ac:dyDescent="0.25">
      <c r="A7412"/>
    </row>
    <row r="7413" spans="1:1" x14ac:dyDescent="0.25">
      <c r="A7413"/>
    </row>
    <row r="7414" spans="1:1" x14ac:dyDescent="0.25">
      <c r="A7414"/>
    </row>
    <row r="7415" spans="1:1" x14ac:dyDescent="0.25">
      <c r="A7415"/>
    </row>
    <row r="7416" spans="1:1" x14ac:dyDescent="0.25">
      <c r="A7416"/>
    </row>
    <row r="7417" spans="1:1" x14ac:dyDescent="0.25">
      <c r="A7417"/>
    </row>
    <row r="7418" spans="1:1" x14ac:dyDescent="0.25">
      <c r="A7418"/>
    </row>
    <row r="7419" spans="1:1" x14ac:dyDescent="0.25">
      <c r="A7419"/>
    </row>
    <row r="7420" spans="1:1" x14ac:dyDescent="0.25">
      <c r="A7420"/>
    </row>
    <row r="7421" spans="1:1" x14ac:dyDescent="0.25">
      <c r="A7421"/>
    </row>
    <row r="7422" spans="1:1" x14ac:dyDescent="0.25">
      <c r="A7422"/>
    </row>
    <row r="7423" spans="1:1" x14ac:dyDescent="0.25">
      <c r="A7423"/>
    </row>
    <row r="7424" spans="1:1" x14ac:dyDescent="0.25">
      <c r="A7424"/>
    </row>
    <row r="7425" spans="1:1" x14ac:dyDescent="0.25">
      <c r="A7425"/>
    </row>
    <row r="7426" spans="1:1" x14ac:dyDescent="0.25">
      <c r="A7426"/>
    </row>
    <row r="7427" spans="1:1" x14ac:dyDescent="0.25">
      <c r="A7427"/>
    </row>
    <row r="7428" spans="1:1" x14ac:dyDescent="0.25">
      <c r="A7428"/>
    </row>
    <row r="7429" spans="1:1" x14ac:dyDescent="0.25">
      <c r="A7429"/>
    </row>
    <row r="7430" spans="1:1" x14ac:dyDescent="0.25">
      <c r="A7430"/>
    </row>
    <row r="7431" spans="1:1" x14ac:dyDescent="0.25">
      <c r="A7431"/>
    </row>
    <row r="7432" spans="1:1" x14ac:dyDescent="0.25">
      <c r="A7432"/>
    </row>
    <row r="7433" spans="1:1" x14ac:dyDescent="0.25">
      <c r="A7433"/>
    </row>
    <row r="7434" spans="1:1" x14ac:dyDescent="0.25">
      <c r="A7434"/>
    </row>
    <row r="7435" spans="1:1" x14ac:dyDescent="0.25">
      <c r="A7435"/>
    </row>
    <row r="7436" spans="1:1" x14ac:dyDescent="0.25">
      <c r="A7436"/>
    </row>
    <row r="7437" spans="1:1" x14ac:dyDescent="0.25">
      <c r="A7437"/>
    </row>
    <row r="7438" spans="1:1" x14ac:dyDescent="0.25">
      <c r="A7438"/>
    </row>
    <row r="7439" spans="1:1" x14ac:dyDescent="0.25">
      <c r="A7439"/>
    </row>
    <row r="7440" spans="1:1" x14ac:dyDescent="0.25">
      <c r="A7440"/>
    </row>
    <row r="7441" spans="1:1" x14ac:dyDescent="0.25">
      <c r="A7441"/>
    </row>
    <row r="7442" spans="1:1" x14ac:dyDescent="0.25">
      <c r="A7442"/>
    </row>
    <row r="7443" spans="1:1" x14ac:dyDescent="0.25">
      <c r="A7443"/>
    </row>
    <row r="7444" spans="1:1" x14ac:dyDescent="0.25">
      <c r="A7444"/>
    </row>
    <row r="7445" spans="1:1" x14ac:dyDescent="0.25">
      <c r="A7445"/>
    </row>
    <row r="7446" spans="1:1" x14ac:dyDescent="0.25">
      <c r="A7446"/>
    </row>
    <row r="7447" spans="1:1" x14ac:dyDescent="0.25">
      <c r="A7447"/>
    </row>
    <row r="7448" spans="1:1" x14ac:dyDescent="0.25">
      <c r="A7448"/>
    </row>
    <row r="7449" spans="1:1" x14ac:dyDescent="0.25">
      <c r="A7449"/>
    </row>
    <row r="7450" spans="1:1" x14ac:dyDescent="0.25">
      <c r="A7450"/>
    </row>
    <row r="7451" spans="1:1" x14ac:dyDescent="0.25">
      <c r="A7451"/>
    </row>
    <row r="7452" spans="1:1" x14ac:dyDescent="0.25">
      <c r="A7452"/>
    </row>
    <row r="7453" spans="1:1" x14ac:dyDescent="0.25">
      <c r="A7453"/>
    </row>
    <row r="7454" spans="1:1" x14ac:dyDescent="0.25">
      <c r="A7454"/>
    </row>
    <row r="7455" spans="1:1" x14ac:dyDescent="0.25">
      <c r="A7455"/>
    </row>
    <row r="7456" spans="1:1" x14ac:dyDescent="0.25">
      <c r="A7456"/>
    </row>
    <row r="7457" spans="1:1" x14ac:dyDescent="0.25">
      <c r="A7457"/>
    </row>
    <row r="7458" spans="1:1" x14ac:dyDescent="0.25">
      <c r="A7458"/>
    </row>
    <row r="7459" spans="1:1" x14ac:dyDescent="0.25">
      <c r="A7459"/>
    </row>
    <row r="7460" spans="1:1" x14ac:dyDescent="0.25">
      <c r="A7460"/>
    </row>
    <row r="7461" spans="1:1" x14ac:dyDescent="0.25">
      <c r="A7461"/>
    </row>
    <row r="7462" spans="1:1" x14ac:dyDescent="0.25">
      <c r="A7462"/>
    </row>
    <row r="7463" spans="1:1" x14ac:dyDescent="0.25">
      <c r="A7463"/>
    </row>
    <row r="7464" spans="1:1" x14ac:dyDescent="0.25">
      <c r="A7464"/>
    </row>
    <row r="7465" spans="1:1" x14ac:dyDescent="0.25">
      <c r="A7465"/>
    </row>
    <row r="7466" spans="1:1" x14ac:dyDescent="0.25">
      <c r="A7466"/>
    </row>
    <row r="7467" spans="1:1" x14ac:dyDescent="0.25">
      <c r="A7467"/>
    </row>
    <row r="7468" spans="1:1" x14ac:dyDescent="0.25">
      <c r="A7468"/>
    </row>
    <row r="7469" spans="1:1" x14ac:dyDescent="0.25">
      <c r="A7469"/>
    </row>
    <row r="7470" spans="1:1" x14ac:dyDescent="0.25">
      <c r="A7470"/>
    </row>
    <row r="7471" spans="1:1" x14ac:dyDescent="0.25">
      <c r="A7471"/>
    </row>
    <row r="7472" spans="1:1" x14ac:dyDescent="0.25">
      <c r="A7472"/>
    </row>
    <row r="7473" spans="1:1" x14ac:dyDescent="0.25">
      <c r="A7473"/>
    </row>
    <row r="7474" spans="1:1" x14ac:dyDescent="0.25">
      <c r="A7474"/>
    </row>
    <row r="7475" spans="1:1" x14ac:dyDescent="0.25">
      <c r="A7475"/>
    </row>
    <row r="7476" spans="1:1" x14ac:dyDescent="0.25">
      <c r="A7476"/>
    </row>
    <row r="7477" spans="1:1" x14ac:dyDescent="0.25">
      <c r="A7477"/>
    </row>
    <row r="7478" spans="1:1" x14ac:dyDescent="0.25">
      <c r="A7478"/>
    </row>
    <row r="7479" spans="1:1" x14ac:dyDescent="0.25">
      <c r="A7479"/>
    </row>
    <row r="7480" spans="1:1" x14ac:dyDescent="0.25">
      <c r="A7480"/>
    </row>
    <row r="7481" spans="1:1" x14ac:dyDescent="0.25">
      <c r="A7481"/>
    </row>
    <row r="7482" spans="1:1" x14ac:dyDescent="0.25">
      <c r="A7482"/>
    </row>
    <row r="7483" spans="1:1" x14ac:dyDescent="0.25">
      <c r="A7483"/>
    </row>
    <row r="7484" spans="1:1" x14ac:dyDescent="0.25">
      <c r="A7484"/>
    </row>
    <row r="7485" spans="1:1" x14ac:dyDescent="0.25">
      <c r="A7485"/>
    </row>
    <row r="7486" spans="1:1" x14ac:dyDescent="0.25">
      <c r="A7486"/>
    </row>
    <row r="7487" spans="1:1" x14ac:dyDescent="0.25">
      <c r="A7487"/>
    </row>
    <row r="7488" spans="1:1" x14ac:dyDescent="0.25">
      <c r="A7488"/>
    </row>
    <row r="7489" spans="1:1" x14ac:dyDescent="0.25">
      <c r="A7489"/>
    </row>
    <row r="7490" spans="1:1" x14ac:dyDescent="0.25">
      <c r="A7490"/>
    </row>
    <row r="7491" spans="1:1" x14ac:dyDescent="0.25">
      <c r="A7491"/>
    </row>
    <row r="7492" spans="1:1" x14ac:dyDescent="0.25">
      <c r="A7492"/>
    </row>
    <row r="7493" spans="1:1" x14ac:dyDescent="0.25">
      <c r="A7493"/>
    </row>
    <row r="7494" spans="1:1" x14ac:dyDescent="0.25">
      <c r="A7494"/>
    </row>
    <row r="7495" spans="1:1" x14ac:dyDescent="0.25">
      <c r="A7495"/>
    </row>
    <row r="7496" spans="1:1" x14ac:dyDescent="0.25">
      <c r="A7496"/>
    </row>
    <row r="7497" spans="1:1" x14ac:dyDescent="0.25">
      <c r="A7497"/>
    </row>
    <row r="7498" spans="1:1" x14ac:dyDescent="0.25">
      <c r="A7498"/>
    </row>
    <row r="7499" spans="1:1" x14ac:dyDescent="0.25">
      <c r="A7499"/>
    </row>
    <row r="7500" spans="1:1" x14ac:dyDescent="0.25">
      <c r="A7500"/>
    </row>
    <row r="7501" spans="1:1" x14ac:dyDescent="0.25">
      <c r="A7501"/>
    </row>
    <row r="7502" spans="1:1" x14ac:dyDescent="0.25">
      <c r="A7502"/>
    </row>
    <row r="7503" spans="1:1" x14ac:dyDescent="0.25">
      <c r="A7503"/>
    </row>
    <row r="7504" spans="1:1" x14ac:dyDescent="0.25">
      <c r="A7504"/>
    </row>
    <row r="7505" spans="1:1" x14ac:dyDescent="0.25">
      <c r="A7505"/>
    </row>
    <row r="7506" spans="1:1" x14ac:dyDescent="0.25">
      <c r="A7506"/>
    </row>
    <row r="7507" spans="1:1" x14ac:dyDescent="0.25">
      <c r="A7507"/>
    </row>
    <row r="7508" spans="1:1" x14ac:dyDescent="0.25">
      <c r="A7508"/>
    </row>
    <row r="7509" spans="1:1" x14ac:dyDescent="0.25">
      <c r="A7509"/>
    </row>
    <row r="7510" spans="1:1" x14ac:dyDescent="0.25">
      <c r="A7510"/>
    </row>
    <row r="7511" spans="1:1" x14ac:dyDescent="0.25">
      <c r="A7511"/>
    </row>
    <row r="7512" spans="1:1" x14ac:dyDescent="0.25">
      <c r="A7512"/>
    </row>
    <row r="7513" spans="1:1" x14ac:dyDescent="0.25">
      <c r="A7513"/>
    </row>
    <row r="7514" spans="1:1" x14ac:dyDescent="0.25">
      <c r="A7514"/>
    </row>
    <row r="7515" spans="1:1" x14ac:dyDescent="0.25">
      <c r="A7515"/>
    </row>
    <row r="7516" spans="1:1" x14ac:dyDescent="0.25">
      <c r="A7516"/>
    </row>
    <row r="7517" spans="1:1" x14ac:dyDescent="0.25">
      <c r="A7517"/>
    </row>
    <row r="7518" spans="1:1" x14ac:dyDescent="0.25">
      <c r="A7518"/>
    </row>
    <row r="7519" spans="1:1" x14ac:dyDescent="0.25">
      <c r="A7519"/>
    </row>
    <row r="7520" spans="1:1" x14ac:dyDescent="0.25">
      <c r="A7520"/>
    </row>
    <row r="7521" spans="1:1" x14ac:dyDescent="0.25">
      <c r="A7521"/>
    </row>
    <row r="7522" spans="1:1" x14ac:dyDescent="0.25">
      <c r="A7522"/>
    </row>
    <row r="7523" spans="1:1" x14ac:dyDescent="0.25">
      <c r="A7523"/>
    </row>
    <row r="7524" spans="1:1" x14ac:dyDescent="0.25">
      <c r="A7524"/>
    </row>
    <row r="7525" spans="1:1" x14ac:dyDescent="0.25">
      <c r="A7525"/>
    </row>
    <row r="7526" spans="1:1" x14ac:dyDescent="0.25">
      <c r="A7526"/>
    </row>
    <row r="7527" spans="1:1" x14ac:dyDescent="0.25">
      <c r="A7527"/>
    </row>
    <row r="7528" spans="1:1" x14ac:dyDescent="0.25">
      <c r="A7528"/>
    </row>
    <row r="7529" spans="1:1" x14ac:dyDescent="0.25">
      <c r="A7529"/>
    </row>
    <row r="7530" spans="1:1" x14ac:dyDescent="0.25">
      <c r="A7530"/>
    </row>
    <row r="7531" spans="1:1" x14ac:dyDescent="0.25">
      <c r="A7531"/>
    </row>
    <row r="7532" spans="1:1" x14ac:dyDescent="0.25">
      <c r="A7532"/>
    </row>
    <row r="7533" spans="1:1" x14ac:dyDescent="0.25">
      <c r="A7533"/>
    </row>
    <row r="7534" spans="1:1" x14ac:dyDescent="0.25">
      <c r="A7534"/>
    </row>
    <row r="7535" spans="1:1" x14ac:dyDescent="0.25">
      <c r="A7535"/>
    </row>
    <row r="7536" spans="1:1" x14ac:dyDescent="0.25">
      <c r="A7536"/>
    </row>
    <row r="7537" spans="1:1" x14ac:dyDescent="0.25">
      <c r="A7537"/>
    </row>
    <row r="7538" spans="1:1" x14ac:dyDescent="0.25">
      <c r="A7538"/>
    </row>
    <row r="7539" spans="1:1" x14ac:dyDescent="0.25">
      <c r="A7539"/>
    </row>
    <row r="7540" spans="1:1" x14ac:dyDescent="0.25">
      <c r="A7540"/>
    </row>
    <row r="7541" spans="1:1" x14ac:dyDescent="0.25">
      <c r="A7541"/>
    </row>
    <row r="7542" spans="1:1" x14ac:dyDescent="0.25">
      <c r="A7542"/>
    </row>
    <row r="7543" spans="1:1" x14ac:dyDescent="0.25">
      <c r="A7543"/>
    </row>
    <row r="7544" spans="1:1" x14ac:dyDescent="0.25">
      <c r="A7544"/>
    </row>
    <row r="7545" spans="1:1" x14ac:dyDescent="0.25">
      <c r="A7545"/>
    </row>
    <row r="7546" spans="1:1" x14ac:dyDescent="0.25">
      <c r="A7546"/>
    </row>
    <row r="7547" spans="1:1" x14ac:dyDescent="0.25">
      <c r="A7547"/>
    </row>
    <row r="7548" spans="1:1" x14ac:dyDescent="0.25">
      <c r="A7548"/>
    </row>
    <row r="7549" spans="1:1" x14ac:dyDescent="0.25">
      <c r="A7549"/>
    </row>
    <row r="7550" spans="1:1" x14ac:dyDescent="0.25">
      <c r="A7550"/>
    </row>
    <row r="7551" spans="1:1" x14ac:dyDescent="0.25">
      <c r="A7551"/>
    </row>
    <row r="7552" spans="1:1" x14ac:dyDescent="0.25">
      <c r="A7552"/>
    </row>
    <row r="7553" spans="1:1" x14ac:dyDescent="0.25">
      <c r="A7553"/>
    </row>
    <row r="7554" spans="1:1" x14ac:dyDescent="0.25">
      <c r="A7554"/>
    </row>
    <row r="7555" spans="1:1" x14ac:dyDescent="0.25">
      <c r="A7555"/>
    </row>
    <row r="7556" spans="1:1" x14ac:dyDescent="0.25">
      <c r="A7556"/>
    </row>
    <row r="7557" spans="1:1" x14ac:dyDescent="0.25">
      <c r="A7557"/>
    </row>
    <row r="7558" spans="1:1" x14ac:dyDescent="0.25">
      <c r="A7558"/>
    </row>
    <row r="7559" spans="1:1" x14ac:dyDescent="0.25">
      <c r="A7559"/>
    </row>
    <row r="7560" spans="1:1" x14ac:dyDescent="0.25">
      <c r="A7560"/>
    </row>
    <row r="7561" spans="1:1" x14ac:dyDescent="0.25">
      <c r="A7561"/>
    </row>
    <row r="7562" spans="1:1" x14ac:dyDescent="0.25">
      <c r="A7562"/>
    </row>
    <row r="7563" spans="1:1" x14ac:dyDescent="0.25">
      <c r="A7563"/>
    </row>
    <row r="7564" spans="1:1" x14ac:dyDescent="0.25">
      <c r="A7564"/>
    </row>
    <row r="7565" spans="1:1" x14ac:dyDescent="0.25">
      <c r="A7565"/>
    </row>
    <row r="7566" spans="1:1" x14ac:dyDescent="0.25">
      <c r="A7566"/>
    </row>
    <row r="7567" spans="1:1" x14ac:dyDescent="0.25">
      <c r="A7567"/>
    </row>
    <row r="7568" spans="1:1" x14ac:dyDescent="0.25">
      <c r="A7568"/>
    </row>
    <row r="7569" spans="1:1" x14ac:dyDescent="0.25">
      <c r="A7569"/>
    </row>
    <row r="7570" spans="1:1" x14ac:dyDescent="0.25">
      <c r="A7570"/>
    </row>
    <row r="7571" spans="1:1" x14ac:dyDescent="0.25">
      <c r="A7571"/>
    </row>
    <row r="7572" spans="1:1" x14ac:dyDescent="0.25">
      <c r="A7572"/>
    </row>
    <row r="7573" spans="1:1" x14ac:dyDescent="0.25">
      <c r="A7573"/>
    </row>
    <row r="7574" spans="1:1" x14ac:dyDescent="0.25">
      <c r="A7574"/>
    </row>
    <row r="7575" spans="1:1" x14ac:dyDescent="0.25">
      <c r="A7575"/>
    </row>
    <row r="7576" spans="1:1" x14ac:dyDescent="0.25">
      <c r="A7576"/>
    </row>
    <row r="7577" spans="1:1" x14ac:dyDescent="0.25">
      <c r="A7577"/>
    </row>
    <row r="7578" spans="1:1" x14ac:dyDescent="0.25">
      <c r="A7578"/>
    </row>
    <row r="7579" spans="1:1" x14ac:dyDescent="0.25">
      <c r="A7579"/>
    </row>
    <row r="7580" spans="1:1" x14ac:dyDescent="0.25">
      <c r="A7580"/>
    </row>
    <row r="7581" spans="1:1" x14ac:dyDescent="0.25">
      <c r="A7581"/>
    </row>
    <row r="7582" spans="1:1" x14ac:dyDescent="0.25">
      <c r="A7582"/>
    </row>
    <row r="7583" spans="1:1" x14ac:dyDescent="0.25">
      <c r="A7583"/>
    </row>
    <row r="7584" spans="1:1" x14ac:dyDescent="0.25">
      <c r="A7584"/>
    </row>
    <row r="7585" spans="1:1" x14ac:dyDescent="0.25">
      <c r="A7585"/>
    </row>
    <row r="7586" spans="1:1" x14ac:dyDescent="0.25">
      <c r="A7586"/>
    </row>
    <row r="7587" spans="1:1" x14ac:dyDescent="0.25">
      <c r="A7587"/>
    </row>
    <row r="7588" spans="1:1" x14ac:dyDescent="0.25">
      <c r="A7588"/>
    </row>
    <row r="7589" spans="1:1" x14ac:dyDescent="0.25">
      <c r="A7589"/>
    </row>
    <row r="7590" spans="1:1" x14ac:dyDescent="0.25">
      <c r="A7590"/>
    </row>
    <row r="7591" spans="1:1" x14ac:dyDescent="0.25">
      <c r="A7591"/>
    </row>
    <row r="7592" spans="1:1" x14ac:dyDescent="0.25">
      <c r="A7592"/>
    </row>
    <row r="7593" spans="1:1" x14ac:dyDescent="0.25">
      <c r="A7593"/>
    </row>
    <row r="7594" spans="1:1" x14ac:dyDescent="0.25">
      <c r="A7594"/>
    </row>
    <row r="7595" spans="1:1" x14ac:dyDescent="0.25">
      <c r="A7595"/>
    </row>
    <row r="7596" spans="1:1" x14ac:dyDescent="0.25">
      <c r="A7596"/>
    </row>
    <row r="7597" spans="1:1" x14ac:dyDescent="0.25">
      <c r="A7597"/>
    </row>
    <row r="7598" spans="1:1" x14ac:dyDescent="0.25">
      <c r="A7598"/>
    </row>
    <row r="7599" spans="1:1" x14ac:dyDescent="0.25">
      <c r="A7599"/>
    </row>
    <row r="7600" spans="1:1" x14ac:dyDescent="0.25">
      <c r="A7600"/>
    </row>
    <row r="7601" spans="1:1" x14ac:dyDescent="0.25">
      <c r="A7601"/>
    </row>
    <row r="7602" spans="1:1" x14ac:dyDescent="0.25">
      <c r="A7602"/>
    </row>
    <row r="7603" spans="1:1" x14ac:dyDescent="0.25">
      <c r="A7603"/>
    </row>
    <row r="7604" spans="1:1" x14ac:dyDescent="0.25">
      <c r="A7604"/>
    </row>
    <row r="7605" spans="1:1" x14ac:dyDescent="0.25">
      <c r="A7605"/>
    </row>
    <row r="7606" spans="1:1" x14ac:dyDescent="0.25">
      <c r="A7606"/>
    </row>
    <row r="7607" spans="1:1" x14ac:dyDescent="0.25">
      <c r="A7607"/>
    </row>
    <row r="7608" spans="1:1" x14ac:dyDescent="0.25">
      <c r="A7608"/>
    </row>
    <row r="7609" spans="1:1" x14ac:dyDescent="0.25">
      <c r="A7609"/>
    </row>
    <row r="7610" spans="1:1" x14ac:dyDescent="0.25">
      <c r="A7610"/>
    </row>
    <row r="7611" spans="1:1" x14ac:dyDescent="0.25">
      <c r="A7611"/>
    </row>
    <row r="7612" spans="1:1" x14ac:dyDescent="0.25">
      <c r="A7612"/>
    </row>
    <row r="7613" spans="1:1" x14ac:dyDescent="0.25">
      <c r="A7613"/>
    </row>
    <row r="7614" spans="1:1" x14ac:dyDescent="0.25">
      <c r="A7614"/>
    </row>
    <row r="7615" spans="1:1" x14ac:dyDescent="0.25">
      <c r="A7615"/>
    </row>
    <row r="7616" spans="1:1" x14ac:dyDescent="0.25">
      <c r="A7616"/>
    </row>
    <row r="7617" spans="1:1" x14ac:dyDescent="0.25">
      <c r="A7617"/>
    </row>
    <row r="7618" spans="1:1" x14ac:dyDescent="0.25">
      <c r="A7618"/>
    </row>
    <row r="7619" spans="1:1" x14ac:dyDescent="0.25">
      <c r="A7619"/>
    </row>
    <row r="7620" spans="1:1" x14ac:dyDescent="0.25">
      <c r="A7620"/>
    </row>
    <row r="7621" spans="1:1" x14ac:dyDescent="0.25">
      <c r="A7621"/>
    </row>
    <row r="7622" spans="1:1" x14ac:dyDescent="0.25">
      <c r="A7622"/>
    </row>
    <row r="7623" spans="1:1" x14ac:dyDescent="0.25">
      <c r="A7623"/>
    </row>
    <row r="7624" spans="1:1" x14ac:dyDescent="0.25">
      <c r="A7624"/>
    </row>
    <row r="7625" spans="1:1" x14ac:dyDescent="0.25">
      <c r="A7625"/>
    </row>
    <row r="7626" spans="1:1" x14ac:dyDescent="0.25">
      <c r="A7626"/>
    </row>
    <row r="7627" spans="1:1" x14ac:dyDescent="0.25">
      <c r="A7627"/>
    </row>
    <row r="7628" spans="1:1" x14ac:dyDescent="0.25">
      <c r="A7628"/>
    </row>
    <row r="7629" spans="1:1" x14ac:dyDescent="0.25">
      <c r="A7629"/>
    </row>
    <row r="7630" spans="1:1" x14ac:dyDescent="0.25">
      <c r="A7630"/>
    </row>
    <row r="7631" spans="1:1" x14ac:dyDescent="0.25">
      <c r="A7631"/>
    </row>
    <row r="7632" spans="1:1" x14ac:dyDescent="0.25">
      <c r="A7632"/>
    </row>
    <row r="7633" spans="1:1" x14ac:dyDescent="0.25">
      <c r="A7633"/>
    </row>
    <row r="7634" spans="1:1" x14ac:dyDescent="0.25">
      <c r="A7634"/>
    </row>
    <row r="7635" spans="1:1" x14ac:dyDescent="0.25">
      <c r="A7635"/>
    </row>
    <row r="7636" spans="1:1" x14ac:dyDescent="0.25">
      <c r="A7636"/>
    </row>
    <row r="7637" spans="1:1" x14ac:dyDescent="0.25">
      <c r="A7637"/>
    </row>
    <row r="7638" spans="1:1" x14ac:dyDescent="0.25">
      <c r="A7638"/>
    </row>
    <row r="7639" spans="1:1" x14ac:dyDescent="0.25">
      <c r="A7639"/>
    </row>
    <row r="7640" spans="1:1" x14ac:dyDescent="0.25">
      <c r="A7640"/>
    </row>
    <row r="7641" spans="1:1" x14ac:dyDescent="0.25">
      <c r="A7641"/>
    </row>
    <row r="7642" spans="1:1" x14ac:dyDescent="0.25">
      <c r="A7642"/>
    </row>
    <row r="7643" spans="1:1" x14ac:dyDescent="0.25">
      <c r="A7643"/>
    </row>
    <row r="7644" spans="1:1" x14ac:dyDescent="0.25">
      <c r="A7644"/>
    </row>
    <row r="7645" spans="1:1" x14ac:dyDescent="0.25">
      <c r="A7645"/>
    </row>
    <row r="7646" spans="1:1" x14ac:dyDescent="0.25">
      <c r="A7646"/>
    </row>
    <row r="7647" spans="1:1" x14ac:dyDescent="0.25">
      <c r="A7647"/>
    </row>
    <row r="7648" spans="1:1" x14ac:dyDescent="0.25">
      <c r="A7648"/>
    </row>
    <row r="7649" spans="1:1" x14ac:dyDescent="0.25">
      <c r="A7649"/>
    </row>
    <row r="7650" spans="1:1" x14ac:dyDescent="0.25">
      <c r="A7650"/>
    </row>
    <row r="7651" spans="1:1" x14ac:dyDescent="0.25">
      <c r="A7651"/>
    </row>
    <row r="7652" spans="1:1" x14ac:dyDescent="0.25">
      <c r="A7652"/>
    </row>
    <row r="7653" spans="1:1" x14ac:dyDescent="0.25">
      <c r="A7653"/>
    </row>
    <row r="7654" spans="1:1" x14ac:dyDescent="0.25">
      <c r="A7654"/>
    </row>
    <row r="7655" spans="1:1" x14ac:dyDescent="0.25">
      <c r="A7655"/>
    </row>
    <row r="7656" spans="1:1" x14ac:dyDescent="0.25">
      <c r="A7656"/>
    </row>
    <row r="7657" spans="1:1" x14ac:dyDescent="0.25">
      <c r="A7657"/>
    </row>
    <row r="7658" spans="1:1" x14ac:dyDescent="0.25">
      <c r="A7658"/>
    </row>
    <row r="7659" spans="1:1" x14ac:dyDescent="0.25">
      <c r="A7659"/>
    </row>
    <row r="7660" spans="1:1" x14ac:dyDescent="0.25">
      <c r="A7660"/>
    </row>
    <row r="7661" spans="1:1" x14ac:dyDescent="0.25">
      <c r="A7661"/>
    </row>
    <row r="7662" spans="1:1" x14ac:dyDescent="0.25">
      <c r="A7662"/>
    </row>
    <row r="7663" spans="1:1" x14ac:dyDescent="0.25">
      <c r="A7663"/>
    </row>
    <row r="7664" spans="1:1" x14ac:dyDescent="0.25">
      <c r="A7664"/>
    </row>
    <row r="7665" spans="1:1" x14ac:dyDescent="0.25">
      <c r="A7665"/>
    </row>
    <row r="7666" spans="1:1" x14ac:dyDescent="0.25">
      <c r="A7666"/>
    </row>
    <row r="7667" spans="1:1" x14ac:dyDescent="0.25">
      <c r="A7667"/>
    </row>
    <row r="7668" spans="1:1" x14ac:dyDescent="0.25">
      <c r="A7668"/>
    </row>
    <row r="7669" spans="1:1" x14ac:dyDescent="0.25">
      <c r="A7669"/>
    </row>
    <row r="7670" spans="1:1" x14ac:dyDescent="0.25">
      <c r="A7670"/>
    </row>
    <row r="7671" spans="1:1" x14ac:dyDescent="0.25">
      <c r="A7671"/>
    </row>
    <row r="7672" spans="1:1" x14ac:dyDescent="0.25">
      <c r="A7672"/>
    </row>
    <row r="7673" spans="1:1" x14ac:dyDescent="0.25">
      <c r="A7673"/>
    </row>
    <row r="7674" spans="1:1" x14ac:dyDescent="0.25">
      <c r="A7674"/>
    </row>
    <row r="7675" spans="1:1" x14ac:dyDescent="0.25">
      <c r="A7675"/>
    </row>
    <row r="7676" spans="1:1" x14ac:dyDescent="0.25">
      <c r="A7676"/>
    </row>
    <row r="7677" spans="1:1" x14ac:dyDescent="0.25">
      <c r="A7677"/>
    </row>
    <row r="7678" spans="1:1" x14ac:dyDescent="0.25">
      <c r="A7678"/>
    </row>
    <row r="7679" spans="1:1" x14ac:dyDescent="0.25">
      <c r="A7679"/>
    </row>
    <row r="7680" spans="1:1" x14ac:dyDescent="0.25">
      <c r="A7680"/>
    </row>
    <row r="7681" spans="1:1" x14ac:dyDescent="0.25">
      <c r="A7681"/>
    </row>
    <row r="7682" spans="1:1" x14ac:dyDescent="0.25">
      <c r="A7682"/>
    </row>
    <row r="7683" spans="1:1" x14ac:dyDescent="0.25">
      <c r="A7683"/>
    </row>
    <row r="7684" spans="1:1" x14ac:dyDescent="0.25">
      <c r="A7684"/>
    </row>
    <row r="7685" spans="1:1" x14ac:dyDescent="0.25">
      <c r="A7685"/>
    </row>
    <row r="7686" spans="1:1" x14ac:dyDescent="0.25">
      <c r="A7686"/>
    </row>
    <row r="7687" spans="1:1" x14ac:dyDescent="0.25">
      <c r="A7687"/>
    </row>
    <row r="7688" spans="1:1" x14ac:dyDescent="0.25">
      <c r="A7688"/>
    </row>
    <row r="7689" spans="1:1" x14ac:dyDescent="0.25">
      <c r="A7689"/>
    </row>
    <row r="7690" spans="1:1" x14ac:dyDescent="0.25">
      <c r="A7690"/>
    </row>
    <row r="7691" spans="1:1" x14ac:dyDescent="0.25">
      <c r="A7691"/>
    </row>
    <row r="7692" spans="1:1" x14ac:dyDescent="0.25">
      <c r="A7692"/>
    </row>
    <row r="7693" spans="1:1" x14ac:dyDescent="0.25">
      <c r="A7693"/>
    </row>
    <row r="7694" spans="1:1" x14ac:dyDescent="0.25">
      <c r="A7694"/>
    </row>
    <row r="7695" spans="1:1" x14ac:dyDescent="0.25">
      <c r="A7695"/>
    </row>
    <row r="7696" spans="1:1" x14ac:dyDescent="0.25">
      <c r="A7696"/>
    </row>
    <row r="7697" spans="1:1" x14ac:dyDescent="0.25">
      <c r="A7697"/>
    </row>
    <row r="7698" spans="1:1" x14ac:dyDescent="0.25">
      <c r="A7698"/>
    </row>
    <row r="7699" spans="1:1" x14ac:dyDescent="0.25">
      <c r="A7699"/>
    </row>
    <row r="7700" spans="1:1" x14ac:dyDescent="0.25">
      <c r="A7700"/>
    </row>
    <row r="7701" spans="1:1" x14ac:dyDescent="0.25">
      <c r="A7701"/>
    </row>
    <row r="7702" spans="1:1" x14ac:dyDescent="0.25">
      <c r="A7702"/>
    </row>
    <row r="7703" spans="1:1" x14ac:dyDescent="0.25">
      <c r="A7703"/>
    </row>
    <row r="7704" spans="1:1" x14ac:dyDescent="0.25">
      <c r="A7704"/>
    </row>
    <row r="7705" spans="1:1" x14ac:dyDescent="0.25">
      <c r="A7705"/>
    </row>
    <row r="7706" spans="1:1" x14ac:dyDescent="0.25">
      <c r="A7706"/>
    </row>
    <row r="7707" spans="1:1" x14ac:dyDescent="0.25">
      <c r="A7707"/>
    </row>
    <row r="7708" spans="1:1" x14ac:dyDescent="0.25">
      <c r="A7708"/>
    </row>
    <row r="7709" spans="1:1" x14ac:dyDescent="0.25">
      <c r="A7709"/>
    </row>
    <row r="7710" spans="1:1" x14ac:dyDescent="0.25">
      <c r="A7710"/>
    </row>
    <row r="7711" spans="1:1" x14ac:dyDescent="0.25">
      <c r="A7711"/>
    </row>
    <row r="7712" spans="1:1" x14ac:dyDescent="0.25">
      <c r="A7712"/>
    </row>
    <row r="7713" spans="1:1" x14ac:dyDescent="0.25">
      <c r="A7713"/>
    </row>
    <row r="7714" spans="1:1" x14ac:dyDescent="0.25">
      <c r="A7714"/>
    </row>
    <row r="7715" spans="1:1" x14ac:dyDescent="0.25">
      <c r="A7715"/>
    </row>
    <row r="7716" spans="1:1" x14ac:dyDescent="0.25">
      <c r="A7716"/>
    </row>
    <row r="7717" spans="1:1" x14ac:dyDescent="0.25">
      <c r="A7717"/>
    </row>
    <row r="7718" spans="1:1" x14ac:dyDescent="0.25">
      <c r="A7718"/>
    </row>
    <row r="7719" spans="1:1" x14ac:dyDescent="0.25">
      <c r="A7719"/>
    </row>
    <row r="7720" spans="1:1" x14ac:dyDescent="0.25">
      <c r="A7720"/>
    </row>
    <row r="7721" spans="1:1" x14ac:dyDescent="0.25">
      <c r="A7721"/>
    </row>
    <row r="7722" spans="1:1" x14ac:dyDescent="0.25">
      <c r="A7722"/>
    </row>
    <row r="7723" spans="1:1" x14ac:dyDescent="0.25">
      <c r="A7723"/>
    </row>
    <row r="7724" spans="1:1" x14ac:dyDescent="0.25">
      <c r="A7724"/>
    </row>
    <row r="7725" spans="1:1" x14ac:dyDescent="0.25">
      <c r="A7725"/>
    </row>
    <row r="7726" spans="1:1" x14ac:dyDescent="0.25">
      <c r="A7726"/>
    </row>
    <row r="7727" spans="1:1" x14ac:dyDescent="0.25">
      <c r="A7727"/>
    </row>
    <row r="7728" spans="1:1" x14ac:dyDescent="0.25">
      <c r="A7728"/>
    </row>
    <row r="7729" spans="1:1" x14ac:dyDescent="0.25">
      <c r="A7729"/>
    </row>
    <row r="7730" spans="1:1" x14ac:dyDescent="0.25">
      <c r="A7730"/>
    </row>
    <row r="7731" spans="1:1" x14ac:dyDescent="0.25">
      <c r="A7731"/>
    </row>
    <row r="7732" spans="1:1" x14ac:dyDescent="0.25">
      <c r="A7732"/>
    </row>
    <row r="7733" spans="1:1" x14ac:dyDescent="0.25">
      <c r="A7733"/>
    </row>
    <row r="7734" spans="1:1" x14ac:dyDescent="0.25">
      <c r="A7734"/>
    </row>
    <row r="7735" spans="1:1" x14ac:dyDescent="0.25">
      <c r="A7735"/>
    </row>
    <row r="7736" spans="1:1" x14ac:dyDescent="0.25">
      <c r="A7736"/>
    </row>
    <row r="7737" spans="1:1" x14ac:dyDescent="0.25">
      <c r="A7737"/>
    </row>
    <row r="7738" spans="1:1" x14ac:dyDescent="0.25">
      <c r="A7738"/>
    </row>
    <row r="7739" spans="1:1" x14ac:dyDescent="0.25">
      <c r="A7739"/>
    </row>
    <row r="7740" spans="1:1" x14ac:dyDescent="0.25">
      <c r="A7740"/>
    </row>
    <row r="7741" spans="1:1" x14ac:dyDescent="0.25">
      <c r="A7741"/>
    </row>
    <row r="7742" spans="1:1" x14ac:dyDescent="0.25">
      <c r="A7742"/>
    </row>
    <row r="7743" spans="1:1" x14ac:dyDescent="0.25">
      <c r="A7743"/>
    </row>
    <row r="7744" spans="1:1" x14ac:dyDescent="0.25">
      <c r="A7744"/>
    </row>
    <row r="7745" spans="1:1" x14ac:dyDescent="0.25">
      <c r="A7745"/>
    </row>
    <row r="7746" spans="1:1" x14ac:dyDescent="0.25">
      <c r="A7746"/>
    </row>
    <row r="7747" spans="1:1" x14ac:dyDescent="0.25">
      <c r="A7747"/>
    </row>
    <row r="7748" spans="1:1" x14ac:dyDescent="0.25">
      <c r="A7748"/>
    </row>
    <row r="7749" spans="1:1" x14ac:dyDescent="0.25">
      <c r="A7749"/>
    </row>
    <row r="7750" spans="1:1" x14ac:dyDescent="0.25">
      <c r="A7750"/>
    </row>
    <row r="7751" spans="1:1" x14ac:dyDescent="0.25">
      <c r="A7751"/>
    </row>
    <row r="7752" spans="1:1" x14ac:dyDescent="0.25">
      <c r="A7752"/>
    </row>
    <row r="7753" spans="1:1" x14ac:dyDescent="0.25">
      <c r="A7753"/>
    </row>
    <row r="7754" spans="1:1" x14ac:dyDescent="0.25">
      <c r="A7754"/>
    </row>
    <row r="7755" spans="1:1" x14ac:dyDescent="0.25">
      <c r="A7755"/>
    </row>
    <row r="7756" spans="1:1" x14ac:dyDescent="0.25">
      <c r="A7756"/>
    </row>
    <row r="7757" spans="1:1" x14ac:dyDescent="0.25">
      <c r="A7757"/>
    </row>
    <row r="7758" spans="1:1" x14ac:dyDescent="0.25">
      <c r="A7758"/>
    </row>
    <row r="7759" spans="1:1" x14ac:dyDescent="0.25">
      <c r="A7759"/>
    </row>
    <row r="7760" spans="1:1" x14ac:dyDescent="0.25">
      <c r="A7760"/>
    </row>
    <row r="7761" spans="1:1" x14ac:dyDescent="0.25">
      <c r="A7761"/>
    </row>
    <row r="7762" spans="1:1" x14ac:dyDescent="0.25">
      <c r="A7762"/>
    </row>
    <row r="7763" spans="1:1" x14ac:dyDescent="0.25">
      <c r="A7763"/>
    </row>
    <row r="7764" spans="1:1" x14ac:dyDescent="0.25">
      <c r="A7764"/>
    </row>
    <row r="7765" spans="1:1" x14ac:dyDescent="0.25">
      <c r="A7765"/>
    </row>
    <row r="7766" spans="1:1" x14ac:dyDescent="0.25">
      <c r="A7766"/>
    </row>
    <row r="7767" spans="1:1" x14ac:dyDescent="0.25">
      <c r="A7767"/>
    </row>
    <row r="7768" spans="1:1" x14ac:dyDescent="0.25">
      <c r="A7768"/>
    </row>
    <row r="7769" spans="1:1" x14ac:dyDescent="0.25">
      <c r="A7769"/>
    </row>
    <row r="7770" spans="1:1" x14ac:dyDescent="0.25">
      <c r="A7770"/>
    </row>
    <row r="7771" spans="1:1" x14ac:dyDescent="0.25">
      <c r="A7771"/>
    </row>
    <row r="7772" spans="1:1" x14ac:dyDescent="0.25">
      <c r="A7772"/>
    </row>
    <row r="7773" spans="1:1" x14ac:dyDescent="0.25">
      <c r="A7773"/>
    </row>
    <row r="7774" spans="1:1" x14ac:dyDescent="0.25">
      <c r="A7774"/>
    </row>
    <row r="7775" spans="1:1" x14ac:dyDescent="0.25">
      <c r="A7775"/>
    </row>
    <row r="7776" spans="1:1" x14ac:dyDescent="0.25">
      <c r="A7776"/>
    </row>
    <row r="7777" spans="1:1" x14ac:dyDescent="0.25">
      <c r="A7777"/>
    </row>
    <row r="7778" spans="1:1" x14ac:dyDescent="0.25">
      <c r="A7778"/>
    </row>
    <row r="7779" spans="1:1" x14ac:dyDescent="0.25">
      <c r="A7779"/>
    </row>
    <row r="7780" spans="1:1" x14ac:dyDescent="0.25">
      <c r="A7780"/>
    </row>
    <row r="7781" spans="1:1" x14ac:dyDescent="0.25">
      <c r="A7781"/>
    </row>
    <row r="7782" spans="1:1" x14ac:dyDescent="0.25">
      <c r="A7782"/>
    </row>
    <row r="7783" spans="1:1" x14ac:dyDescent="0.25">
      <c r="A7783"/>
    </row>
    <row r="7784" spans="1:1" x14ac:dyDescent="0.25">
      <c r="A7784"/>
    </row>
    <row r="7785" spans="1:1" x14ac:dyDescent="0.25">
      <c r="A7785"/>
    </row>
    <row r="7786" spans="1:1" x14ac:dyDescent="0.25">
      <c r="A7786"/>
    </row>
    <row r="7787" spans="1:1" x14ac:dyDescent="0.25">
      <c r="A7787"/>
    </row>
    <row r="7788" spans="1:1" x14ac:dyDescent="0.25">
      <c r="A7788"/>
    </row>
    <row r="7789" spans="1:1" x14ac:dyDescent="0.25">
      <c r="A7789"/>
    </row>
    <row r="7790" spans="1:1" x14ac:dyDescent="0.25">
      <c r="A7790"/>
    </row>
    <row r="7791" spans="1:1" x14ac:dyDescent="0.25">
      <c r="A7791"/>
    </row>
    <row r="7792" spans="1:1" x14ac:dyDescent="0.25">
      <c r="A7792"/>
    </row>
    <row r="7793" spans="1:1" x14ac:dyDescent="0.25">
      <c r="A7793"/>
    </row>
    <row r="7794" spans="1:1" x14ac:dyDescent="0.25">
      <c r="A7794"/>
    </row>
    <row r="7795" spans="1:1" x14ac:dyDescent="0.25">
      <c r="A7795"/>
    </row>
    <row r="7796" spans="1:1" x14ac:dyDescent="0.25">
      <c r="A7796"/>
    </row>
    <row r="7797" spans="1:1" x14ac:dyDescent="0.25">
      <c r="A7797"/>
    </row>
    <row r="7798" spans="1:1" x14ac:dyDescent="0.25">
      <c r="A7798"/>
    </row>
    <row r="7799" spans="1:1" x14ac:dyDescent="0.25">
      <c r="A7799"/>
    </row>
    <row r="7800" spans="1:1" x14ac:dyDescent="0.25">
      <c r="A7800"/>
    </row>
    <row r="7801" spans="1:1" x14ac:dyDescent="0.25">
      <c r="A7801"/>
    </row>
    <row r="7802" spans="1:1" x14ac:dyDescent="0.25">
      <c r="A7802"/>
    </row>
    <row r="7803" spans="1:1" x14ac:dyDescent="0.25">
      <c r="A7803"/>
    </row>
    <row r="7804" spans="1:1" x14ac:dyDescent="0.25">
      <c r="A7804"/>
    </row>
    <row r="7805" spans="1:1" x14ac:dyDescent="0.25">
      <c r="A7805"/>
    </row>
    <row r="7806" spans="1:1" x14ac:dyDescent="0.25">
      <c r="A7806"/>
    </row>
    <row r="7807" spans="1:1" x14ac:dyDescent="0.25">
      <c r="A7807"/>
    </row>
    <row r="7808" spans="1:1" x14ac:dyDescent="0.25">
      <c r="A7808"/>
    </row>
    <row r="7809" spans="1:1" x14ac:dyDescent="0.25">
      <c r="A7809"/>
    </row>
    <row r="7810" spans="1:1" x14ac:dyDescent="0.25">
      <c r="A7810"/>
    </row>
    <row r="7811" spans="1:1" x14ac:dyDescent="0.25">
      <c r="A7811"/>
    </row>
    <row r="7812" spans="1:1" x14ac:dyDescent="0.25">
      <c r="A7812"/>
    </row>
    <row r="7813" spans="1:1" x14ac:dyDescent="0.25">
      <c r="A7813"/>
    </row>
    <row r="7814" spans="1:1" x14ac:dyDescent="0.25">
      <c r="A7814"/>
    </row>
    <row r="7815" spans="1:1" x14ac:dyDescent="0.25">
      <c r="A7815"/>
    </row>
    <row r="7816" spans="1:1" x14ac:dyDescent="0.25">
      <c r="A7816"/>
    </row>
    <row r="7817" spans="1:1" x14ac:dyDescent="0.25">
      <c r="A7817"/>
    </row>
    <row r="7818" spans="1:1" x14ac:dyDescent="0.25">
      <c r="A7818"/>
    </row>
    <row r="7819" spans="1:1" x14ac:dyDescent="0.25">
      <c r="A7819"/>
    </row>
    <row r="7820" spans="1:1" x14ac:dyDescent="0.25">
      <c r="A7820"/>
    </row>
    <row r="7821" spans="1:1" x14ac:dyDescent="0.25">
      <c r="A7821"/>
    </row>
    <row r="7822" spans="1:1" x14ac:dyDescent="0.25">
      <c r="A7822"/>
    </row>
    <row r="7823" spans="1:1" x14ac:dyDescent="0.25">
      <c r="A7823"/>
    </row>
    <row r="7824" spans="1:1" x14ac:dyDescent="0.25">
      <c r="A7824"/>
    </row>
    <row r="7825" spans="1:1" x14ac:dyDescent="0.25">
      <c r="A7825"/>
    </row>
    <row r="7826" spans="1:1" x14ac:dyDescent="0.25">
      <c r="A7826"/>
    </row>
    <row r="7827" spans="1:1" x14ac:dyDescent="0.25">
      <c r="A7827"/>
    </row>
    <row r="7828" spans="1:1" x14ac:dyDescent="0.25">
      <c r="A7828"/>
    </row>
    <row r="7829" spans="1:1" x14ac:dyDescent="0.25">
      <c r="A7829"/>
    </row>
    <row r="7830" spans="1:1" x14ac:dyDescent="0.25">
      <c r="A7830"/>
    </row>
    <row r="7831" spans="1:1" x14ac:dyDescent="0.25">
      <c r="A7831"/>
    </row>
    <row r="7832" spans="1:1" x14ac:dyDescent="0.25">
      <c r="A7832"/>
    </row>
    <row r="7833" spans="1:1" x14ac:dyDescent="0.25">
      <c r="A7833"/>
    </row>
    <row r="7834" spans="1:1" x14ac:dyDescent="0.25">
      <c r="A7834"/>
    </row>
    <row r="7835" spans="1:1" x14ac:dyDescent="0.25">
      <c r="A7835"/>
    </row>
    <row r="7836" spans="1:1" x14ac:dyDescent="0.25">
      <c r="A7836"/>
    </row>
    <row r="7837" spans="1:1" x14ac:dyDescent="0.25">
      <c r="A7837"/>
    </row>
    <row r="7838" spans="1:1" x14ac:dyDescent="0.25">
      <c r="A7838"/>
    </row>
    <row r="7839" spans="1:1" x14ac:dyDescent="0.25">
      <c r="A7839"/>
    </row>
    <row r="7840" spans="1:1" x14ac:dyDescent="0.25">
      <c r="A7840"/>
    </row>
    <row r="7841" spans="1:1" x14ac:dyDescent="0.25">
      <c r="A7841"/>
    </row>
    <row r="7842" spans="1:1" x14ac:dyDescent="0.25">
      <c r="A7842"/>
    </row>
    <row r="7843" spans="1:1" x14ac:dyDescent="0.25">
      <c r="A7843"/>
    </row>
    <row r="7844" spans="1:1" x14ac:dyDescent="0.25">
      <c r="A7844"/>
    </row>
    <row r="7845" spans="1:1" x14ac:dyDescent="0.25">
      <c r="A7845"/>
    </row>
    <row r="7846" spans="1:1" x14ac:dyDescent="0.25">
      <c r="A7846"/>
    </row>
    <row r="7847" spans="1:1" x14ac:dyDescent="0.25">
      <c r="A7847"/>
    </row>
    <row r="7848" spans="1:1" x14ac:dyDescent="0.25">
      <c r="A7848"/>
    </row>
    <row r="7849" spans="1:1" x14ac:dyDescent="0.25">
      <c r="A7849"/>
    </row>
    <row r="7850" spans="1:1" x14ac:dyDescent="0.25">
      <c r="A7850"/>
    </row>
    <row r="7851" spans="1:1" x14ac:dyDescent="0.25">
      <c r="A7851"/>
    </row>
    <row r="7852" spans="1:1" x14ac:dyDescent="0.25">
      <c r="A7852"/>
    </row>
    <row r="7853" spans="1:1" x14ac:dyDescent="0.25">
      <c r="A7853"/>
    </row>
    <row r="7854" spans="1:1" x14ac:dyDescent="0.25">
      <c r="A7854"/>
    </row>
    <row r="7855" spans="1:1" x14ac:dyDescent="0.25">
      <c r="A7855"/>
    </row>
    <row r="7856" spans="1:1" x14ac:dyDescent="0.25">
      <c r="A7856"/>
    </row>
    <row r="7857" spans="1:1" x14ac:dyDescent="0.25">
      <c r="A7857"/>
    </row>
    <row r="7858" spans="1:1" x14ac:dyDescent="0.25">
      <c r="A7858"/>
    </row>
    <row r="7859" spans="1:1" x14ac:dyDescent="0.25">
      <c r="A7859"/>
    </row>
    <row r="7860" spans="1:1" x14ac:dyDescent="0.25">
      <c r="A7860"/>
    </row>
    <row r="7861" spans="1:1" x14ac:dyDescent="0.25">
      <c r="A7861"/>
    </row>
    <row r="7862" spans="1:1" x14ac:dyDescent="0.25">
      <c r="A7862"/>
    </row>
    <row r="7863" spans="1:1" x14ac:dyDescent="0.25">
      <c r="A7863"/>
    </row>
    <row r="7864" spans="1:1" x14ac:dyDescent="0.25">
      <c r="A7864"/>
    </row>
    <row r="7865" spans="1:1" x14ac:dyDescent="0.25">
      <c r="A7865"/>
    </row>
    <row r="7866" spans="1:1" x14ac:dyDescent="0.25">
      <c r="A7866"/>
    </row>
    <row r="7867" spans="1:1" x14ac:dyDescent="0.25">
      <c r="A7867"/>
    </row>
    <row r="7868" spans="1:1" x14ac:dyDescent="0.25">
      <c r="A7868"/>
    </row>
    <row r="7869" spans="1:1" x14ac:dyDescent="0.25">
      <c r="A7869"/>
    </row>
    <row r="7870" spans="1:1" x14ac:dyDescent="0.25">
      <c r="A7870"/>
    </row>
    <row r="7871" spans="1:1" x14ac:dyDescent="0.25">
      <c r="A7871"/>
    </row>
    <row r="7872" spans="1:1" x14ac:dyDescent="0.25">
      <c r="A7872"/>
    </row>
    <row r="7873" spans="1:1" x14ac:dyDescent="0.25">
      <c r="A7873"/>
    </row>
    <row r="7874" spans="1:1" x14ac:dyDescent="0.25">
      <c r="A7874"/>
    </row>
    <row r="7875" spans="1:1" x14ac:dyDescent="0.25">
      <c r="A7875"/>
    </row>
    <row r="7876" spans="1:1" x14ac:dyDescent="0.25">
      <c r="A7876"/>
    </row>
    <row r="7877" spans="1:1" x14ac:dyDescent="0.25">
      <c r="A7877"/>
    </row>
    <row r="7878" spans="1:1" x14ac:dyDescent="0.25">
      <c r="A7878"/>
    </row>
    <row r="7879" spans="1:1" x14ac:dyDescent="0.25">
      <c r="A7879"/>
    </row>
    <row r="7880" spans="1:1" x14ac:dyDescent="0.25">
      <c r="A7880"/>
    </row>
    <row r="7881" spans="1:1" x14ac:dyDescent="0.25">
      <c r="A7881"/>
    </row>
    <row r="7882" spans="1:1" x14ac:dyDescent="0.25">
      <c r="A7882"/>
    </row>
    <row r="7883" spans="1:1" x14ac:dyDescent="0.25">
      <c r="A7883"/>
    </row>
    <row r="7884" spans="1:1" x14ac:dyDescent="0.25">
      <c r="A7884"/>
    </row>
    <row r="7885" spans="1:1" x14ac:dyDescent="0.25">
      <c r="A7885"/>
    </row>
    <row r="7886" spans="1:1" x14ac:dyDescent="0.25">
      <c r="A7886"/>
    </row>
    <row r="7887" spans="1:1" x14ac:dyDescent="0.25">
      <c r="A7887"/>
    </row>
    <row r="7888" spans="1:1" x14ac:dyDescent="0.25">
      <c r="A7888"/>
    </row>
    <row r="7889" spans="1:1" x14ac:dyDescent="0.25">
      <c r="A7889"/>
    </row>
    <row r="7890" spans="1:1" x14ac:dyDescent="0.25">
      <c r="A7890"/>
    </row>
    <row r="7891" spans="1:1" x14ac:dyDescent="0.25">
      <c r="A7891"/>
    </row>
    <row r="7892" spans="1:1" x14ac:dyDescent="0.25">
      <c r="A7892"/>
    </row>
    <row r="7893" spans="1:1" x14ac:dyDescent="0.25">
      <c r="A7893"/>
    </row>
    <row r="7894" spans="1:1" x14ac:dyDescent="0.25">
      <c r="A7894"/>
    </row>
    <row r="7895" spans="1:1" x14ac:dyDescent="0.25">
      <c r="A7895"/>
    </row>
    <row r="7896" spans="1:1" x14ac:dyDescent="0.25">
      <c r="A7896"/>
    </row>
    <row r="7897" spans="1:1" x14ac:dyDescent="0.25">
      <c r="A7897"/>
    </row>
    <row r="7898" spans="1:1" x14ac:dyDescent="0.25">
      <c r="A7898"/>
    </row>
    <row r="7899" spans="1:1" x14ac:dyDescent="0.25">
      <c r="A7899"/>
    </row>
    <row r="7900" spans="1:1" x14ac:dyDescent="0.25">
      <c r="A7900"/>
    </row>
    <row r="7901" spans="1:1" x14ac:dyDescent="0.25">
      <c r="A7901"/>
    </row>
    <row r="7902" spans="1:1" x14ac:dyDescent="0.25">
      <c r="A7902"/>
    </row>
    <row r="7903" spans="1:1" x14ac:dyDescent="0.25">
      <c r="A7903"/>
    </row>
    <row r="7904" spans="1:1" x14ac:dyDescent="0.25">
      <c r="A7904"/>
    </row>
    <row r="7905" spans="1:1" x14ac:dyDescent="0.25">
      <c r="A7905"/>
    </row>
    <row r="7906" spans="1:1" x14ac:dyDescent="0.25">
      <c r="A7906"/>
    </row>
    <row r="7907" spans="1:1" x14ac:dyDescent="0.25">
      <c r="A7907"/>
    </row>
    <row r="7908" spans="1:1" x14ac:dyDescent="0.25">
      <c r="A7908"/>
    </row>
    <row r="7909" spans="1:1" x14ac:dyDescent="0.25">
      <c r="A7909"/>
    </row>
    <row r="7910" spans="1:1" x14ac:dyDescent="0.25">
      <c r="A7910"/>
    </row>
    <row r="7911" spans="1:1" x14ac:dyDescent="0.25">
      <c r="A7911"/>
    </row>
    <row r="7912" spans="1:1" x14ac:dyDescent="0.25">
      <c r="A7912"/>
    </row>
    <row r="7913" spans="1:1" x14ac:dyDescent="0.25">
      <c r="A7913"/>
    </row>
    <row r="7914" spans="1:1" x14ac:dyDescent="0.25">
      <c r="A7914"/>
    </row>
    <row r="7915" spans="1:1" x14ac:dyDescent="0.25">
      <c r="A7915"/>
    </row>
    <row r="7916" spans="1:1" x14ac:dyDescent="0.25">
      <c r="A7916"/>
    </row>
    <row r="7917" spans="1:1" x14ac:dyDescent="0.25">
      <c r="A7917"/>
    </row>
    <row r="7918" spans="1:1" x14ac:dyDescent="0.25">
      <c r="A7918"/>
    </row>
    <row r="7919" spans="1:1" x14ac:dyDescent="0.25">
      <c r="A7919"/>
    </row>
    <row r="7920" spans="1:1" x14ac:dyDescent="0.25">
      <c r="A7920"/>
    </row>
    <row r="7921" spans="1:1" x14ac:dyDescent="0.25">
      <c r="A7921"/>
    </row>
    <row r="7922" spans="1:1" x14ac:dyDescent="0.25">
      <c r="A7922"/>
    </row>
    <row r="7923" spans="1:1" x14ac:dyDescent="0.25">
      <c r="A7923"/>
    </row>
    <row r="7924" spans="1:1" x14ac:dyDescent="0.25">
      <c r="A7924"/>
    </row>
    <row r="7925" spans="1:1" x14ac:dyDescent="0.25">
      <c r="A7925"/>
    </row>
    <row r="7926" spans="1:1" x14ac:dyDescent="0.25">
      <c r="A7926"/>
    </row>
    <row r="7927" spans="1:1" x14ac:dyDescent="0.25">
      <c r="A7927"/>
    </row>
    <row r="7928" spans="1:1" x14ac:dyDescent="0.25">
      <c r="A7928"/>
    </row>
    <row r="7929" spans="1:1" x14ac:dyDescent="0.25">
      <c r="A7929"/>
    </row>
    <row r="7930" spans="1:1" x14ac:dyDescent="0.25">
      <c r="A7930"/>
    </row>
    <row r="7931" spans="1:1" x14ac:dyDescent="0.25">
      <c r="A7931"/>
    </row>
    <row r="7932" spans="1:1" x14ac:dyDescent="0.25">
      <c r="A7932"/>
    </row>
    <row r="7933" spans="1:1" x14ac:dyDescent="0.25">
      <c r="A7933"/>
    </row>
    <row r="7934" spans="1:1" x14ac:dyDescent="0.25">
      <c r="A7934"/>
    </row>
    <row r="7935" spans="1:1" x14ac:dyDescent="0.25">
      <c r="A7935"/>
    </row>
    <row r="7936" spans="1:1" x14ac:dyDescent="0.25">
      <c r="A7936"/>
    </row>
    <row r="7937" spans="1:1" x14ac:dyDescent="0.25">
      <c r="A7937"/>
    </row>
    <row r="7938" spans="1:1" x14ac:dyDescent="0.25">
      <c r="A7938"/>
    </row>
    <row r="7939" spans="1:1" x14ac:dyDescent="0.25">
      <c r="A7939"/>
    </row>
    <row r="7940" spans="1:1" x14ac:dyDescent="0.25">
      <c r="A7940"/>
    </row>
    <row r="7941" spans="1:1" x14ac:dyDescent="0.25">
      <c r="A7941"/>
    </row>
    <row r="7942" spans="1:1" x14ac:dyDescent="0.25">
      <c r="A7942"/>
    </row>
    <row r="7943" spans="1:1" x14ac:dyDescent="0.25">
      <c r="A7943"/>
    </row>
    <row r="7944" spans="1:1" x14ac:dyDescent="0.25">
      <c r="A7944"/>
    </row>
    <row r="7945" spans="1:1" x14ac:dyDescent="0.25">
      <c r="A7945"/>
    </row>
    <row r="7946" spans="1:1" x14ac:dyDescent="0.25">
      <c r="A7946"/>
    </row>
    <row r="7947" spans="1:1" x14ac:dyDescent="0.25">
      <c r="A7947"/>
    </row>
    <row r="7948" spans="1:1" x14ac:dyDescent="0.25">
      <c r="A7948"/>
    </row>
    <row r="7949" spans="1:1" x14ac:dyDescent="0.25">
      <c r="A7949"/>
    </row>
    <row r="7950" spans="1:1" x14ac:dyDescent="0.25">
      <c r="A7950"/>
    </row>
    <row r="7951" spans="1:1" x14ac:dyDescent="0.25">
      <c r="A7951"/>
    </row>
    <row r="7952" spans="1:1" x14ac:dyDescent="0.25">
      <c r="A7952"/>
    </row>
    <row r="7953" spans="1:1" x14ac:dyDescent="0.25">
      <c r="A7953"/>
    </row>
    <row r="7954" spans="1:1" x14ac:dyDescent="0.25">
      <c r="A7954"/>
    </row>
    <row r="7955" spans="1:1" x14ac:dyDescent="0.25">
      <c r="A7955"/>
    </row>
    <row r="7956" spans="1:1" x14ac:dyDescent="0.25">
      <c r="A7956"/>
    </row>
    <row r="7957" spans="1:1" x14ac:dyDescent="0.25">
      <c r="A7957"/>
    </row>
    <row r="7958" spans="1:1" x14ac:dyDescent="0.25">
      <c r="A7958"/>
    </row>
    <row r="7959" spans="1:1" x14ac:dyDescent="0.25">
      <c r="A7959"/>
    </row>
    <row r="7960" spans="1:1" x14ac:dyDescent="0.25">
      <c r="A7960"/>
    </row>
    <row r="7961" spans="1:1" x14ac:dyDescent="0.25">
      <c r="A7961"/>
    </row>
    <row r="7962" spans="1:1" x14ac:dyDescent="0.25">
      <c r="A7962"/>
    </row>
    <row r="7963" spans="1:1" x14ac:dyDescent="0.25">
      <c r="A7963"/>
    </row>
    <row r="7964" spans="1:1" x14ac:dyDescent="0.25">
      <c r="A7964"/>
    </row>
    <row r="7965" spans="1:1" x14ac:dyDescent="0.25">
      <c r="A7965"/>
    </row>
    <row r="7966" spans="1:1" x14ac:dyDescent="0.25">
      <c r="A7966"/>
    </row>
    <row r="7967" spans="1:1" x14ac:dyDescent="0.25">
      <c r="A7967"/>
    </row>
    <row r="7968" spans="1:1" x14ac:dyDescent="0.25">
      <c r="A7968"/>
    </row>
    <row r="7969" spans="1:1" x14ac:dyDescent="0.25">
      <c r="A7969"/>
    </row>
    <row r="7970" spans="1:1" x14ac:dyDescent="0.25">
      <c r="A7970"/>
    </row>
    <row r="7971" spans="1:1" x14ac:dyDescent="0.25">
      <c r="A7971"/>
    </row>
    <row r="7972" spans="1:1" x14ac:dyDescent="0.25">
      <c r="A7972"/>
    </row>
    <row r="7973" spans="1:1" x14ac:dyDescent="0.25">
      <c r="A7973"/>
    </row>
    <row r="7974" spans="1:1" x14ac:dyDescent="0.25">
      <c r="A7974"/>
    </row>
    <row r="7975" spans="1:1" x14ac:dyDescent="0.25">
      <c r="A7975"/>
    </row>
    <row r="7976" spans="1:1" x14ac:dyDescent="0.25">
      <c r="A7976"/>
    </row>
    <row r="7977" spans="1:1" x14ac:dyDescent="0.25">
      <c r="A7977"/>
    </row>
    <row r="7978" spans="1:1" x14ac:dyDescent="0.25">
      <c r="A7978"/>
    </row>
    <row r="7979" spans="1:1" x14ac:dyDescent="0.25">
      <c r="A7979"/>
    </row>
    <row r="7980" spans="1:1" x14ac:dyDescent="0.25">
      <c r="A7980"/>
    </row>
    <row r="7981" spans="1:1" x14ac:dyDescent="0.25">
      <c r="A7981"/>
    </row>
    <row r="7982" spans="1:1" x14ac:dyDescent="0.25">
      <c r="A7982"/>
    </row>
    <row r="7983" spans="1:1" x14ac:dyDescent="0.25">
      <c r="A7983"/>
    </row>
    <row r="7984" spans="1:1" x14ac:dyDescent="0.25">
      <c r="A7984"/>
    </row>
    <row r="7985" spans="1:1" x14ac:dyDescent="0.25">
      <c r="A7985"/>
    </row>
    <row r="7986" spans="1:1" x14ac:dyDescent="0.25">
      <c r="A7986"/>
    </row>
    <row r="7987" spans="1:1" x14ac:dyDescent="0.25">
      <c r="A7987"/>
    </row>
    <row r="7988" spans="1:1" x14ac:dyDescent="0.25">
      <c r="A7988"/>
    </row>
    <row r="7989" spans="1:1" x14ac:dyDescent="0.25">
      <c r="A7989"/>
    </row>
    <row r="7990" spans="1:1" x14ac:dyDescent="0.25">
      <c r="A7990"/>
    </row>
    <row r="7991" spans="1:1" x14ac:dyDescent="0.25">
      <c r="A7991"/>
    </row>
    <row r="7992" spans="1:1" x14ac:dyDescent="0.25">
      <c r="A7992"/>
    </row>
    <row r="7993" spans="1:1" x14ac:dyDescent="0.25">
      <c r="A7993"/>
    </row>
    <row r="7994" spans="1:1" x14ac:dyDescent="0.25">
      <c r="A7994"/>
    </row>
    <row r="7995" spans="1:1" x14ac:dyDescent="0.25">
      <c r="A7995"/>
    </row>
    <row r="7996" spans="1:1" x14ac:dyDescent="0.25">
      <c r="A7996"/>
    </row>
    <row r="7997" spans="1:1" x14ac:dyDescent="0.25">
      <c r="A7997"/>
    </row>
    <row r="7998" spans="1:1" x14ac:dyDescent="0.25">
      <c r="A7998"/>
    </row>
    <row r="7999" spans="1:1" x14ac:dyDescent="0.25">
      <c r="A7999"/>
    </row>
    <row r="8000" spans="1:1" x14ac:dyDescent="0.25">
      <c r="A8000"/>
    </row>
    <row r="8001" spans="1:1" x14ac:dyDescent="0.25">
      <c r="A8001"/>
    </row>
    <row r="8002" spans="1:1" x14ac:dyDescent="0.25">
      <c r="A8002"/>
    </row>
    <row r="8003" spans="1:1" x14ac:dyDescent="0.25">
      <c r="A8003"/>
    </row>
    <row r="8004" spans="1:1" x14ac:dyDescent="0.25">
      <c r="A8004"/>
    </row>
    <row r="8005" spans="1:1" x14ac:dyDescent="0.25">
      <c r="A8005"/>
    </row>
    <row r="8006" spans="1:1" x14ac:dyDescent="0.25">
      <c r="A8006"/>
    </row>
    <row r="8007" spans="1:1" x14ac:dyDescent="0.25">
      <c r="A8007"/>
    </row>
    <row r="8008" spans="1:1" x14ac:dyDescent="0.25">
      <c r="A8008"/>
    </row>
    <row r="8009" spans="1:1" x14ac:dyDescent="0.25">
      <c r="A8009"/>
    </row>
    <row r="8010" spans="1:1" x14ac:dyDescent="0.25">
      <c r="A8010"/>
    </row>
    <row r="8011" spans="1:1" x14ac:dyDescent="0.25">
      <c r="A8011"/>
    </row>
    <row r="8012" spans="1:1" x14ac:dyDescent="0.25">
      <c r="A8012"/>
    </row>
    <row r="8013" spans="1:1" x14ac:dyDescent="0.25">
      <c r="A8013"/>
    </row>
    <row r="8014" spans="1:1" x14ac:dyDescent="0.25">
      <c r="A8014"/>
    </row>
    <row r="8015" spans="1:1" x14ac:dyDescent="0.25">
      <c r="A8015"/>
    </row>
    <row r="8016" spans="1:1" x14ac:dyDescent="0.25">
      <c r="A8016"/>
    </row>
    <row r="8017" spans="1:1" x14ac:dyDescent="0.25">
      <c r="A8017"/>
    </row>
    <row r="8018" spans="1:1" x14ac:dyDescent="0.25">
      <c r="A8018"/>
    </row>
    <row r="8019" spans="1:1" x14ac:dyDescent="0.25">
      <c r="A8019"/>
    </row>
    <row r="8020" spans="1:1" x14ac:dyDescent="0.25">
      <c r="A8020"/>
    </row>
    <row r="8021" spans="1:1" x14ac:dyDescent="0.25">
      <c r="A8021"/>
    </row>
    <row r="8022" spans="1:1" x14ac:dyDescent="0.25">
      <c r="A8022"/>
    </row>
    <row r="8023" spans="1:1" x14ac:dyDescent="0.25">
      <c r="A8023"/>
    </row>
    <row r="8024" spans="1:1" x14ac:dyDescent="0.25">
      <c r="A8024"/>
    </row>
    <row r="8025" spans="1:1" x14ac:dyDescent="0.25">
      <c r="A8025"/>
    </row>
    <row r="8026" spans="1:1" x14ac:dyDescent="0.25">
      <c r="A8026"/>
    </row>
    <row r="8027" spans="1:1" x14ac:dyDescent="0.25">
      <c r="A8027"/>
    </row>
    <row r="8028" spans="1:1" x14ac:dyDescent="0.25">
      <c r="A8028"/>
    </row>
    <row r="8029" spans="1:1" x14ac:dyDescent="0.25">
      <c r="A8029"/>
    </row>
    <row r="8030" spans="1:1" x14ac:dyDescent="0.25">
      <c r="A8030"/>
    </row>
    <row r="8031" spans="1:1" x14ac:dyDescent="0.25">
      <c r="A8031"/>
    </row>
    <row r="8032" spans="1:1" x14ac:dyDescent="0.25">
      <c r="A8032"/>
    </row>
    <row r="8033" spans="1:1" x14ac:dyDescent="0.25">
      <c r="A8033"/>
    </row>
    <row r="8034" spans="1:1" x14ac:dyDescent="0.25">
      <c r="A8034"/>
    </row>
    <row r="8035" spans="1:1" x14ac:dyDescent="0.25">
      <c r="A8035"/>
    </row>
    <row r="8036" spans="1:1" x14ac:dyDescent="0.25">
      <c r="A8036"/>
    </row>
    <row r="8037" spans="1:1" x14ac:dyDescent="0.25">
      <c r="A8037"/>
    </row>
    <row r="8038" spans="1:1" x14ac:dyDescent="0.25">
      <c r="A8038"/>
    </row>
    <row r="8039" spans="1:1" x14ac:dyDescent="0.25">
      <c r="A8039"/>
    </row>
    <row r="8040" spans="1:1" x14ac:dyDescent="0.25">
      <c r="A8040"/>
    </row>
    <row r="8041" spans="1:1" x14ac:dyDescent="0.25">
      <c r="A8041"/>
    </row>
    <row r="8042" spans="1:1" x14ac:dyDescent="0.25">
      <c r="A8042"/>
    </row>
    <row r="8043" spans="1:1" x14ac:dyDescent="0.25">
      <c r="A8043"/>
    </row>
    <row r="8044" spans="1:1" x14ac:dyDescent="0.25">
      <c r="A8044"/>
    </row>
    <row r="8045" spans="1:1" x14ac:dyDescent="0.25">
      <c r="A8045"/>
    </row>
    <row r="8046" spans="1:1" x14ac:dyDescent="0.25">
      <c r="A8046"/>
    </row>
    <row r="8047" spans="1:1" x14ac:dyDescent="0.25">
      <c r="A8047"/>
    </row>
    <row r="8048" spans="1:1" x14ac:dyDescent="0.25">
      <c r="A8048"/>
    </row>
    <row r="8049" spans="1:1" x14ac:dyDescent="0.25">
      <c r="A8049"/>
    </row>
    <row r="8050" spans="1:1" x14ac:dyDescent="0.25">
      <c r="A8050"/>
    </row>
    <row r="8051" spans="1:1" x14ac:dyDescent="0.25">
      <c r="A8051"/>
    </row>
    <row r="8052" spans="1:1" x14ac:dyDescent="0.25">
      <c r="A8052"/>
    </row>
    <row r="8053" spans="1:1" x14ac:dyDescent="0.25">
      <c r="A8053"/>
    </row>
    <row r="8054" spans="1:1" x14ac:dyDescent="0.25">
      <c r="A8054"/>
    </row>
    <row r="8055" spans="1:1" x14ac:dyDescent="0.25">
      <c r="A8055"/>
    </row>
    <row r="8056" spans="1:1" x14ac:dyDescent="0.25">
      <c r="A8056"/>
    </row>
    <row r="8057" spans="1:1" x14ac:dyDescent="0.25">
      <c r="A8057"/>
    </row>
    <row r="8058" spans="1:1" x14ac:dyDescent="0.25">
      <c r="A8058"/>
    </row>
    <row r="8059" spans="1:1" x14ac:dyDescent="0.25">
      <c r="A8059"/>
    </row>
    <row r="8060" spans="1:1" x14ac:dyDescent="0.25">
      <c r="A8060"/>
    </row>
    <row r="8061" spans="1:1" x14ac:dyDescent="0.25">
      <c r="A8061"/>
    </row>
    <row r="8062" spans="1:1" x14ac:dyDescent="0.25">
      <c r="A8062"/>
    </row>
    <row r="8063" spans="1:1" x14ac:dyDescent="0.25">
      <c r="A8063"/>
    </row>
    <row r="8064" spans="1:1" x14ac:dyDescent="0.25">
      <c r="A8064"/>
    </row>
    <row r="8065" spans="1:1" x14ac:dyDescent="0.25">
      <c r="A8065"/>
    </row>
    <row r="8066" spans="1:1" x14ac:dyDescent="0.25">
      <c r="A8066"/>
    </row>
    <row r="8067" spans="1:1" x14ac:dyDescent="0.25">
      <c r="A8067"/>
    </row>
    <row r="8068" spans="1:1" x14ac:dyDescent="0.25">
      <c r="A8068"/>
    </row>
    <row r="8069" spans="1:1" x14ac:dyDescent="0.25">
      <c r="A8069"/>
    </row>
    <row r="8070" spans="1:1" x14ac:dyDescent="0.25">
      <c r="A8070"/>
    </row>
    <row r="8071" spans="1:1" x14ac:dyDescent="0.25">
      <c r="A8071"/>
    </row>
    <row r="8072" spans="1:1" x14ac:dyDescent="0.25">
      <c r="A8072"/>
    </row>
    <row r="8073" spans="1:1" x14ac:dyDescent="0.25">
      <c r="A8073"/>
    </row>
    <row r="8074" spans="1:1" x14ac:dyDescent="0.25">
      <c r="A8074"/>
    </row>
    <row r="8075" spans="1:1" x14ac:dyDescent="0.25">
      <c r="A8075"/>
    </row>
    <row r="8076" spans="1:1" x14ac:dyDescent="0.25">
      <c r="A8076"/>
    </row>
    <row r="8077" spans="1:1" x14ac:dyDescent="0.25">
      <c r="A8077"/>
    </row>
    <row r="8078" spans="1:1" x14ac:dyDescent="0.25">
      <c r="A8078"/>
    </row>
    <row r="8079" spans="1:1" x14ac:dyDescent="0.25">
      <c r="A8079"/>
    </row>
    <row r="8080" spans="1:1" x14ac:dyDescent="0.25">
      <c r="A8080"/>
    </row>
    <row r="8081" spans="1:1" x14ac:dyDescent="0.25">
      <c r="A8081"/>
    </row>
    <row r="8082" spans="1:1" x14ac:dyDescent="0.25">
      <c r="A8082"/>
    </row>
    <row r="8083" spans="1:1" x14ac:dyDescent="0.25">
      <c r="A8083"/>
    </row>
    <row r="8084" spans="1:1" x14ac:dyDescent="0.25">
      <c r="A8084"/>
    </row>
    <row r="8085" spans="1:1" x14ac:dyDescent="0.25">
      <c r="A8085"/>
    </row>
    <row r="8086" spans="1:1" x14ac:dyDescent="0.25">
      <c r="A8086"/>
    </row>
    <row r="8087" spans="1:1" x14ac:dyDescent="0.25">
      <c r="A8087"/>
    </row>
    <row r="8088" spans="1:1" x14ac:dyDescent="0.25">
      <c r="A8088"/>
    </row>
    <row r="8089" spans="1:1" x14ac:dyDescent="0.25">
      <c r="A8089"/>
    </row>
    <row r="8090" spans="1:1" x14ac:dyDescent="0.25">
      <c r="A8090"/>
    </row>
    <row r="8091" spans="1:1" x14ac:dyDescent="0.25">
      <c r="A8091"/>
    </row>
    <row r="8092" spans="1:1" x14ac:dyDescent="0.25">
      <c r="A8092"/>
    </row>
    <row r="8093" spans="1:1" x14ac:dyDescent="0.25">
      <c r="A8093"/>
    </row>
    <row r="8094" spans="1:1" x14ac:dyDescent="0.25">
      <c r="A8094"/>
    </row>
    <row r="8095" spans="1:1" x14ac:dyDescent="0.25">
      <c r="A8095"/>
    </row>
    <row r="8096" spans="1:1" x14ac:dyDescent="0.25">
      <c r="A8096"/>
    </row>
    <row r="8097" spans="1:1" x14ac:dyDescent="0.25">
      <c r="A8097"/>
    </row>
    <row r="8098" spans="1:1" x14ac:dyDescent="0.25">
      <c r="A8098"/>
    </row>
    <row r="8099" spans="1:1" x14ac:dyDescent="0.25">
      <c r="A8099"/>
    </row>
    <row r="8100" spans="1:1" x14ac:dyDescent="0.25">
      <c r="A8100"/>
    </row>
    <row r="8101" spans="1:1" x14ac:dyDescent="0.25">
      <c r="A8101"/>
    </row>
    <row r="8102" spans="1:1" x14ac:dyDescent="0.25">
      <c r="A8102"/>
    </row>
    <row r="8103" spans="1:1" x14ac:dyDescent="0.25">
      <c r="A8103"/>
    </row>
    <row r="8104" spans="1:1" x14ac:dyDescent="0.25">
      <c r="A8104"/>
    </row>
    <row r="8105" spans="1:1" x14ac:dyDescent="0.25">
      <c r="A8105"/>
    </row>
    <row r="8106" spans="1:1" x14ac:dyDescent="0.25">
      <c r="A8106"/>
    </row>
    <row r="8107" spans="1:1" x14ac:dyDescent="0.25">
      <c r="A8107"/>
    </row>
    <row r="8108" spans="1:1" x14ac:dyDescent="0.25">
      <c r="A8108"/>
    </row>
    <row r="8109" spans="1:1" x14ac:dyDescent="0.25">
      <c r="A8109"/>
    </row>
    <row r="8110" spans="1:1" x14ac:dyDescent="0.25">
      <c r="A8110"/>
    </row>
    <row r="8111" spans="1:1" x14ac:dyDescent="0.25">
      <c r="A8111"/>
    </row>
    <row r="8112" spans="1:1" x14ac:dyDescent="0.25">
      <c r="A8112"/>
    </row>
    <row r="8113" spans="1:1" x14ac:dyDescent="0.25">
      <c r="A8113"/>
    </row>
    <row r="8114" spans="1:1" x14ac:dyDescent="0.25">
      <c r="A8114"/>
    </row>
    <row r="8115" spans="1:1" x14ac:dyDescent="0.25">
      <c r="A8115"/>
    </row>
    <row r="8116" spans="1:1" x14ac:dyDescent="0.25">
      <c r="A8116"/>
    </row>
    <row r="8117" spans="1:1" x14ac:dyDescent="0.25">
      <c r="A8117"/>
    </row>
    <row r="8118" spans="1:1" x14ac:dyDescent="0.25">
      <c r="A8118"/>
    </row>
    <row r="8119" spans="1:1" x14ac:dyDescent="0.25">
      <c r="A8119"/>
    </row>
    <row r="8120" spans="1:1" x14ac:dyDescent="0.25">
      <c r="A8120"/>
    </row>
    <row r="8121" spans="1:1" x14ac:dyDescent="0.25">
      <c r="A8121"/>
    </row>
    <row r="8122" spans="1:1" x14ac:dyDescent="0.25">
      <c r="A8122"/>
    </row>
    <row r="8123" spans="1:1" x14ac:dyDescent="0.25">
      <c r="A8123"/>
    </row>
    <row r="8124" spans="1:1" x14ac:dyDescent="0.25">
      <c r="A8124"/>
    </row>
    <row r="8125" spans="1:1" x14ac:dyDescent="0.25">
      <c r="A8125"/>
    </row>
    <row r="8126" spans="1:1" x14ac:dyDescent="0.25">
      <c r="A8126"/>
    </row>
    <row r="8127" spans="1:1" x14ac:dyDescent="0.25">
      <c r="A8127"/>
    </row>
    <row r="8128" spans="1:1" x14ac:dyDescent="0.25">
      <c r="A8128"/>
    </row>
    <row r="8129" spans="1:1" x14ac:dyDescent="0.25">
      <c r="A8129"/>
    </row>
    <row r="8130" spans="1:1" x14ac:dyDescent="0.25">
      <c r="A8130"/>
    </row>
    <row r="8131" spans="1:1" x14ac:dyDescent="0.25">
      <c r="A8131"/>
    </row>
    <row r="8132" spans="1:1" x14ac:dyDescent="0.25">
      <c r="A8132"/>
    </row>
    <row r="8133" spans="1:1" x14ac:dyDescent="0.25">
      <c r="A8133"/>
    </row>
    <row r="8134" spans="1:1" x14ac:dyDescent="0.25">
      <c r="A8134"/>
    </row>
    <row r="8135" spans="1:1" x14ac:dyDescent="0.25">
      <c r="A8135"/>
    </row>
    <row r="8136" spans="1:1" x14ac:dyDescent="0.25">
      <c r="A8136"/>
    </row>
    <row r="8137" spans="1:1" x14ac:dyDescent="0.25">
      <c r="A8137"/>
    </row>
    <row r="8138" spans="1:1" x14ac:dyDescent="0.25">
      <c r="A8138"/>
    </row>
    <row r="8139" spans="1:1" x14ac:dyDescent="0.25">
      <c r="A8139"/>
    </row>
    <row r="8140" spans="1:1" x14ac:dyDescent="0.25">
      <c r="A8140"/>
    </row>
    <row r="8141" spans="1:1" x14ac:dyDescent="0.25">
      <c r="A8141"/>
    </row>
    <row r="8142" spans="1:1" x14ac:dyDescent="0.25">
      <c r="A8142"/>
    </row>
    <row r="8143" spans="1:1" x14ac:dyDescent="0.25">
      <c r="A8143"/>
    </row>
    <row r="8144" spans="1:1" x14ac:dyDescent="0.25">
      <c r="A8144"/>
    </row>
    <row r="8145" spans="1:1" x14ac:dyDescent="0.25">
      <c r="A8145"/>
    </row>
    <row r="8146" spans="1:1" x14ac:dyDescent="0.25">
      <c r="A8146"/>
    </row>
    <row r="8147" spans="1:1" x14ac:dyDescent="0.25">
      <c r="A8147"/>
    </row>
    <row r="8148" spans="1:1" x14ac:dyDescent="0.25">
      <c r="A8148"/>
    </row>
    <row r="8149" spans="1:1" x14ac:dyDescent="0.25">
      <c r="A8149"/>
    </row>
    <row r="8150" spans="1:1" x14ac:dyDescent="0.25">
      <c r="A8150"/>
    </row>
    <row r="8151" spans="1:1" x14ac:dyDescent="0.25">
      <c r="A8151"/>
    </row>
    <row r="8152" spans="1:1" x14ac:dyDescent="0.25">
      <c r="A8152"/>
    </row>
    <row r="8153" spans="1:1" x14ac:dyDescent="0.25">
      <c r="A8153"/>
    </row>
    <row r="8154" spans="1:1" x14ac:dyDescent="0.25">
      <c r="A8154"/>
    </row>
    <row r="8155" spans="1:1" x14ac:dyDescent="0.25">
      <c r="A8155"/>
    </row>
    <row r="8156" spans="1:1" x14ac:dyDescent="0.25">
      <c r="A8156"/>
    </row>
    <row r="8157" spans="1:1" x14ac:dyDescent="0.25">
      <c r="A8157"/>
    </row>
    <row r="8158" spans="1:1" x14ac:dyDescent="0.25">
      <c r="A8158"/>
    </row>
    <row r="8159" spans="1:1" x14ac:dyDescent="0.25">
      <c r="A8159"/>
    </row>
    <row r="8160" spans="1:1" x14ac:dyDescent="0.25">
      <c r="A8160"/>
    </row>
    <row r="8161" spans="1:1" x14ac:dyDescent="0.25">
      <c r="A8161"/>
    </row>
    <row r="8162" spans="1:1" x14ac:dyDescent="0.25">
      <c r="A8162"/>
    </row>
    <row r="8163" spans="1:1" x14ac:dyDescent="0.25">
      <c r="A8163"/>
    </row>
    <row r="8164" spans="1:1" x14ac:dyDescent="0.25">
      <c r="A8164"/>
    </row>
    <row r="8165" spans="1:1" x14ac:dyDescent="0.25">
      <c r="A8165"/>
    </row>
    <row r="8166" spans="1:1" x14ac:dyDescent="0.25">
      <c r="A8166"/>
    </row>
    <row r="8167" spans="1:1" x14ac:dyDescent="0.25">
      <c r="A8167"/>
    </row>
    <row r="8168" spans="1:1" x14ac:dyDescent="0.25">
      <c r="A8168"/>
    </row>
    <row r="8169" spans="1:1" x14ac:dyDescent="0.25">
      <c r="A8169"/>
    </row>
    <row r="8170" spans="1:1" x14ac:dyDescent="0.25">
      <c r="A8170"/>
    </row>
    <row r="8171" spans="1:1" x14ac:dyDescent="0.25">
      <c r="A8171"/>
    </row>
    <row r="8172" spans="1:1" x14ac:dyDescent="0.25">
      <c r="A8172"/>
    </row>
    <row r="8173" spans="1:1" x14ac:dyDescent="0.25">
      <c r="A8173"/>
    </row>
    <row r="8174" spans="1:1" x14ac:dyDescent="0.25">
      <c r="A8174"/>
    </row>
    <row r="8175" spans="1:1" x14ac:dyDescent="0.25">
      <c r="A8175"/>
    </row>
    <row r="8176" spans="1:1" x14ac:dyDescent="0.25">
      <c r="A8176"/>
    </row>
    <row r="8177" spans="1:1" x14ac:dyDescent="0.25">
      <c r="A8177"/>
    </row>
    <row r="8178" spans="1:1" x14ac:dyDescent="0.25">
      <c r="A8178"/>
    </row>
    <row r="8179" spans="1:1" x14ac:dyDescent="0.25">
      <c r="A8179"/>
    </row>
    <row r="8180" spans="1:1" x14ac:dyDescent="0.25">
      <c r="A8180"/>
    </row>
    <row r="8181" spans="1:1" x14ac:dyDescent="0.25">
      <c r="A8181"/>
    </row>
    <row r="8182" spans="1:1" x14ac:dyDescent="0.25">
      <c r="A8182"/>
    </row>
    <row r="8183" spans="1:1" x14ac:dyDescent="0.25">
      <c r="A8183"/>
    </row>
    <row r="8184" spans="1:1" x14ac:dyDescent="0.25">
      <c r="A8184"/>
    </row>
    <row r="8185" spans="1:1" x14ac:dyDescent="0.25">
      <c r="A8185"/>
    </row>
    <row r="8186" spans="1:1" x14ac:dyDescent="0.25">
      <c r="A8186"/>
    </row>
    <row r="8187" spans="1:1" x14ac:dyDescent="0.25">
      <c r="A8187"/>
    </row>
    <row r="8188" spans="1:1" x14ac:dyDescent="0.25">
      <c r="A8188"/>
    </row>
    <row r="8189" spans="1:1" x14ac:dyDescent="0.25">
      <c r="A8189"/>
    </row>
    <row r="8190" spans="1:1" x14ac:dyDescent="0.25">
      <c r="A8190"/>
    </row>
    <row r="8191" spans="1:1" x14ac:dyDescent="0.25">
      <c r="A8191"/>
    </row>
    <row r="8192" spans="1:1" x14ac:dyDescent="0.25">
      <c r="A8192"/>
    </row>
    <row r="8193" spans="1:1" x14ac:dyDescent="0.25">
      <c r="A8193"/>
    </row>
    <row r="8194" spans="1:1" x14ac:dyDescent="0.25">
      <c r="A8194"/>
    </row>
    <row r="8195" spans="1:1" x14ac:dyDescent="0.25">
      <c r="A8195"/>
    </row>
    <row r="8196" spans="1:1" x14ac:dyDescent="0.25">
      <c r="A8196"/>
    </row>
    <row r="8197" spans="1:1" x14ac:dyDescent="0.25">
      <c r="A8197"/>
    </row>
    <row r="8198" spans="1:1" x14ac:dyDescent="0.25">
      <c r="A8198"/>
    </row>
    <row r="8199" spans="1:1" x14ac:dyDescent="0.25">
      <c r="A8199"/>
    </row>
    <row r="8200" spans="1:1" x14ac:dyDescent="0.25">
      <c r="A8200"/>
    </row>
    <row r="8201" spans="1:1" x14ac:dyDescent="0.25">
      <c r="A8201"/>
    </row>
    <row r="8202" spans="1:1" x14ac:dyDescent="0.25">
      <c r="A8202"/>
    </row>
    <row r="8203" spans="1:1" x14ac:dyDescent="0.25">
      <c r="A8203"/>
    </row>
    <row r="8204" spans="1:1" x14ac:dyDescent="0.25">
      <c r="A8204"/>
    </row>
    <row r="8205" spans="1:1" x14ac:dyDescent="0.25">
      <c r="A8205"/>
    </row>
    <row r="8206" spans="1:1" x14ac:dyDescent="0.25">
      <c r="A8206"/>
    </row>
    <row r="8207" spans="1:1" x14ac:dyDescent="0.25">
      <c r="A8207"/>
    </row>
    <row r="8208" spans="1:1" x14ac:dyDescent="0.25">
      <c r="A8208"/>
    </row>
    <row r="8209" spans="1:1" x14ac:dyDescent="0.25">
      <c r="A8209"/>
    </row>
    <row r="8210" spans="1:1" x14ac:dyDescent="0.25">
      <c r="A8210"/>
    </row>
    <row r="8211" spans="1:1" x14ac:dyDescent="0.25">
      <c r="A8211"/>
    </row>
    <row r="8212" spans="1:1" x14ac:dyDescent="0.25">
      <c r="A8212"/>
    </row>
    <row r="8213" spans="1:1" x14ac:dyDescent="0.25">
      <c r="A8213"/>
    </row>
    <row r="8214" spans="1:1" x14ac:dyDescent="0.25">
      <c r="A8214"/>
    </row>
    <row r="8215" spans="1:1" x14ac:dyDescent="0.25">
      <c r="A8215"/>
    </row>
    <row r="8216" spans="1:1" x14ac:dyDescent="0.25">
      <c r="A8216"/>
    </row>
    <row r="8217" spans="1:1" x14ac:dyDescent="0.25">
      <c r="A8217"/>
    </row>
    <row r="8218" spans="1:1" x14ac:dyDescent="0.25">
      <c r="A8218"/>
    </row>
    <row r="8219" spans="1:1" x14ac:dyDescent="0.25">
      <c r="A8219"/>
    </row>
    <row r="8220" spans="1:1" x14ac:dyDescent="0.25">
      <c r="A8220"/>
    </row>
    <row r="8221" spans="1:1" x14ac:dyDescent="0.25">
      <c r="A8221"/>
    </row>
    <row r="8222" spans="1:1" x14ac:dyDescent="0.25">
      <c r="A8222"/>
    </row>
    <row r="8223" spans="1:1" x14ac:dyDescent="0.25">
      <c r="A8223"/>
    </row>
    <row r="8224" spans="1:1" x14ac:dyDescent="0.25">
      <c r="A8224"/>
    </row>
    <row r="8225" spans="1:1" x14ac:dyDescent="0.25">
      <c r="A8225"/>
    </row>
    <row r="8226" spans="1:1" x14ac:dyDescent="0.25">
      <c r="A8226"/>
    </row>
    <row r="8227" spans="1:1" x14ac:dyDescent="0.25">
      <c r="A8227"/>
    </row>
    <row r="8228" spans="1:1" x14ac:dyDescent="0.25">
      <c r="A8228"/>
    </row>
    <row r="8229" spans="1:1" x14ac:dyDescent="0.25">
      <c r="A8229"/>
    </row>
    <row r="8230" spans="1:1" x14ac:dyDescent="0.25">
      <c r="A8230"/>
    </row>
    <row r="8231" spans="1:1" x14ac:dyDescent="0.25">
      <c r="A8231"/>
    </row>
    <row r="8232" spans="1:1" x14ac:dyDescent="0.25">
      <c r="A8232"/>
    </row>
    <row r="8233" spans="1:1" x14ac:dyDescent="0.25">
      <c r="A8233"/>
    </row>
    <row r="8234" spans="1:1" x14ac:dyDescent="0.25">
      <c r="A8234"/>
    </row>
    <row r="8235" spans="1:1" x14ac:dyDescent="0.25">
      <c r="A8235"/>
    </row>
    <row r="8236" spans="1:1" x14ac:dyDescent="0.25">
      <c r="A8236"/>
    </row>
    <row r="8237" spans="1:1" x14ac:dyDescent="0.25">
      <c r="A8237"/>
    </row>
    <row r="8238" spans="1:1" x14ac:dyDescent="0.25">
      <c r="A8238"/>
    </row>
    <row r="8239" spans="1:1" x14ac:dyDescent="0.25">
      <c r="A8239"/>
    </row>
    <row r="8240" spans="1:1" x14ac:dyDescent="0.25">
      <c r="A8240"/>
    </row>
    <row r="8241" spans="1:1" x14ac:dyDescent="0.25">
      <c r="A8241"/>
    </row>
    <row r="8242" spans="1:1" x14ac:dyDescent="0.25">
      <c r="A8242"/>
    </row>
    <row r="8243" spans="1:1" x14ac:dyDescent="0.25">
      <c r="A8243"/>
    </row>
    <row r="8244" spans="1:1" x14ac:dyDescent="0.25">
      <c r="A8244"/>
    </row>
    <row r="8245" spans="1:1" x14ac:dyDescent="0.25">
      <c r="A8245"/>
    </row>
    <row r="8246" spans="1:1" x14ac:dyDescent="0.25">
      <c r="A8246"/>
    </row>
    <row r="8247" spans="1:1" x14ac:dyDescent="0.25">
      <c r="A8247"/>
    </row>
    <row r="8248" spans="1:1" x14ac:dyDescent="0.25">
      <c r="A8248"/>
    </row>
    <row r="8249" spans="1:1" x14ac:dyDescent="0.25">
      <c r="A8249"/>
    </row>
    <row r="8250" spans="1:1" x14ac:dyDescent="0.25">
      <c r="A8250"/>
    </row>
    <row r="8251" spans="1:1" x14ac:dyDescent="0.25">
      <c r="A8251"/>
    </row>
    <row r="8252" spans="1:1" x14ac:dyDescent="0.25">
      <c r="A8252"/>
    </row>
    <row r="8253" spans="1:1" x14ac:dyDescent="0.25">
      <c r="A8253"/>
    </row>
    <row r="8254" spans="1:1" x14ac:dyDescent="0.25">
      <c r="A8254"/>
    </row>
    <row r="8255" spans="1:1" x14ac:dyDescent="0.25">
      <c r="A8255"/>
    </row>
    <row r="8256" spans="1:1" x14ac:dyDescent="0.25">
      <c r="A8256"/>
    </row>
    <row r="8257" spans="1:1" x14ac:dyDescent="0.25">
      <c r="A8257"/>
    </row>
    <row r="8258" spans="1:1" x14ac:dyDescent="0.25">
      <c r="A8258"/>
    </row>
    <row r="8259" spans="1:1" x14ac:dyDescent="0.25">
      <c r="A8259"/>
    </row>
    <row r="8260" spans="1:1" x14ac:dyDescent="0.25">
      <c r="A8260"/>
    </row>
    <row r="8261" spans="1:1" x14ac:dyDescent="0.25">
      <c r="A8261"/>
    </row>
    <row r="8262" spans="1:1" x14ac:dyDescent="0.25">
      <c r="A8262"/>
    </row>
    <row r="8263" spans="1:1" x14ac:dyDescent="0.25">
      <c r="A8263"/>
    </row>
    <row r="8264" spans="1:1" x14ac:dyDescent="0.25">
      <c r="A8264"/>
    </row>
    <row r="8265" spans="1:1" x14ac:dyDescent="0.25">
      <c r="A8265"/>
    </row>
    <row r="8266" spans="1:1" x14ac:dyDescent="0.25">
      <c r="A8266"/>
    </row>
    <row r="8267" spans="1:1" x14ac:dyDescent="0.25">
      <c r="A8267"/>
    </row>
    <row r="8268" spans="1:1" x14ac:dyDescent="0.25">
      <c r="A8268"/>
    </row>
    <row r="8269" spans="1:1" x14ac:dyDescent="0.25">
      <c r="A8269"/>
    </row>
    <row r="8270" spans="1:1" x14ac:dyDescent="0.25">
      <c r="A8270"/>
    </row>
    <row r="8271" spans="1:1" x14ac:dyDescent="0.25">
      <c r="A8271"/>
    </row>
    <row r="8272" spans="1:1" x14ac:dyDescent="0.25">
      <c r="A8272"/>
    </row>
    <row r="8273" spans="1:1" x14ac:dyDescent="0.25">
      <c r="A8273"/>
    </row>
    <row r="8274" spans="1:1" x14ac:dyDescent="0.25">
      <c r="A8274"/>
    </row>
    <row r="8275" spans="1:1" x14ac:dyDescent="0.25">
      <c r="A8275"/>
    </row>
    <row r="8276" spans="1:1" x14ac:dyDescent="0.25">
      <c r="A8276"/>
    </row>
    <row r="8277" spans="1:1" x14ac:dyDescent="0.25">
      <c r="A8277"/>
    </row>
    <row r="8278" spans="1:1" x14ac:dyDescent="0.25">
      <c r="A8278"/>
    </row>
    <row r="8279" spans="1:1" x14ac:dyDescent="0.25">
      <c r="A8279"/>
    </row>
    <row r="8280" spans="1:1" x14ac:dyDescent="0.25">
      <c r="A8280"/>
    </row>
    <row r="8281" spans="1:1" x14ac:dyDescent="0.25">
      <c r="A8281"/>
    </row>
    <row r="8282" spans="1:1" x14ac:dyDescent="0.25">
      <c r="A8282"/>
    </row>
    <row r="8283" spans="1:1" x14ac:dyDescent="0.25">
      <c r="A8283"/>
    </row>
    <row r="8284" spans="1:1" x14ac:dyDescent="0.25">
      <c r="A8284"/>
    </row>
    <row r="8285" spans="1:1" x14ac:dyDescent="0.25">
      <c r="A8285"/>
    </row>
    <row r="8286" spans="1:1" x14ac:dyDescent="0.25">
      <c r="A8286"/>
    </row>
    <row r="8287" spans="1:1" x14ac:dyDescent="0.25">
      <c r="A8287"/>
    </row>
    <row r="8288" spans="1:1" x14ac:dyDescent="0.25">
      <c r="A8288"/>
    </row>
    <row r="8289" spans="1:1" x14ac:dyDescent="0.25">
      <c r="A8289"/>
    </row>
    <row r="8290" spans="1:1" x14ac:dyDescent="0.25">
      <c r="A8290"/>
    </row>
    <row r="8291" spans="1:1" x14ac:dyDescent="0.25">
      <c r="A8291"/>
    </row>
    <row r="8292" spans="1:1" x14ac:dyDescent="0.25">
      <c r="A8292"/>
    </row>
    <row r="8293" spans="1:1" x14ac:dyDescent="0.25">
      <c r="A8293"/>
    </row>
    <row r="8294" spans="1:1" x14ac:dyDescent="0.25">
      <c r="A8294"/>
    </row>
    <row r="8295" spans="1:1" x14ac:dyDescent="0.25">
      <c r="A8295"/>
    </row>
    <row r="8296" spans="1:1" x14ac:dyDescent="0.25">
      <c r="A8296"/>
    </row>
    <row r="8297" spans="1:1" x14ac:dyDescent="0.25">
      <c r="A8297"/>
    </row>
    <row r="8298" spans="1:1" x14ac:dyDescent="0.25">
      <c r="A8298"/>
    </row>
    <row r="8299" spans="1:1" x14ac:dyDescent="0.25">
      <c r="A8299"/>
    </row>
    <row r="8300" spans="1:1" x14ac:dyDescent="0.25">
      <c r="A8300"/>
    </row>
    <row r="8301" spans="1:1" x14ac:dyDescent="0.25">
      <c r="A8301"/>
    </row>
    <row r="8302" spans="1:1" x14ac:dyDescent="0.25">
      <c r="A8302"/>
    </row>
    <row r="8303" spans="1:1" x14ac:dyDescent="0.25">
      <c r="A8303"/>
    </row>
    <row r="8304" spans="1:1" x14ac:dyDescent="0.25">
      <c r="A8304"/>
    </row>
    <row r="8305" spans="1:1" x14ac:dyDescent="0.25">
      <c r="A8305"/>
    </row>
    <row r="8306" spans="1:1" x14ac:dyDescent="0.25">
      <c r="A8306"/>
    </row>
    <row r="8307" spans="1:1" x14ac:dyDescent="0.25">
      <c r="A8307"/>
    </row>
    <row r="8308" spans="1:1" x14ac:dyDescent="0.25">
      <c r="A8308"/>
    </row>
    <row r="8309" spans="1:1" x14ac:dyDescent="0.25">
      <c r="A8309"/>
    </row>
    <row r="8310" spans="1:1" x14ac:dyDescent="0.25">
      <c r="A8310"/>
    </row>
    <row r="8311" spans="1:1" x14ac:dyDescent="0.25">
      <c r="A8311"/>
    </row>
    <row r="8312" spans="1:1" x14ac:dyDescent="0.25">
      <c r="A8312"/>
    </row>
    <row r="8313" spans="1:1" x14ac:dyDescent="0.25">
      <c r="A8313"/>
    </row>
    <row r="8314" spans="1:1" x14ac:dyDescent="0.25">
      <c r="A8314"/>
    </row>
    <row r="8315" spans="1:1" x14ac:dyDescent="0.25">
      <c r="A8315"/>
    </row>
    <row r="8316" spans="1:1" x14ac:dyDescent="0.25">
      <c r="A8316"/>
    </row>
    <row r="8317" spans="1:1" x14ac:dyDescent="0.25">
      <c r="A8317"/>
    </row>
    <row r="8318" spans="1:1" x14ac:dyDescent="0.25">
      <c r="A8318"/>
    </row>
    <row r="8319" spans="1:1" x14ac:dyDescent="0.25">
      <c r="A8319"/>
    </row>
    <row r="8320" spans="1:1" x14ac:dyDescent="0.25">
      <c r="A8320"/>
    </row>
    <row r="8321" spans="1:1" x14ac:dyDescent="0.25">
      <c r="A8321"/>
    </row>
    <row r="8322" spans="1:1" x14ac:dyDescent="0.25">
      <c r="A8322"/>
    </row>
    <row r="8323" spans="1:1" x14ac:dyDescent="0.25">
      <c r="A8323"/>
    </row>
    <row r="8324" spans="1:1" x14ac:dyDescent="0.25">
      <c r="A8324"/>
    </row>
    <row r="8325" spans="1:1" x14ac:dyDescent="0.25">
      <c r="A8325"/>
    </row>
    <row r="8326" spans="1:1" x14ac:dyDescent="0.25">
      <c r="A8326"/>
    </row>
    <row r="8327" spans="1:1" x14ac:dyDescent="0.25">
      <c r="A8327"/>
    </row>
    <row r="8328" spans="1:1" x14ac:dyDescent="0.25">
      <c r="A8328"/>
    </row>
    <row r="8329" spans="1:1" x14ac:dyDescent="0.25">
      <c r="A8329"/>
    </row>
    <row r="8330" spans="1:1" x14ac:dyDescent="0.25">
      <c r="A8330"/>
    </row>
    <row r="8331" spans="1:1" x14ac:dyDescent="0.25">
      <c r="A8331"/>
    </row>
    <row r="8332" spans="1:1" x14ac:dyDescent="0.25">
      <c r="A8332"/>
    </row>
    <row r="8333" spans="1:1" x14ac:dyDescent="0.25">
      <c r="A8333"/>
    </row>
    <row r="8334" spans="1:1" x14ac:dyDescent="0.25">
      <c r="A8334"/>
    </row>
    <row r="8335" spans="1:1" x14ac:dyDescent="0.25">
      <c r="A8335"/>
    </row>
    <row r="8336" spans="1:1" x14ac:dyDescent="0.25">
      <c r="A8336"/>
    </row>
    <row r="8337" spans="1:1" x14ac:dyDescent="0.25">
      <c r="A8337"/>
    </row>
    <row r="8338" spans="1:1" x14ac:dyDescent="0.25">
      <c r="A8338"/>
    </row>
    <row r="8339" spans="1:1" x14ac:dyDescent="0.25">
      <c r="A8339"/>
    </row>
    <row r="8340" spans="1:1" x14ac:dyDescent="0.25">
      <c r="A8340"/>
    </row>
    <row r="8341" spans="1:1" x14ac:dyDescent="0.25">
      <c r="A8341"/>
    </row>
    <row r="8342" spans="1:1" x14ac:dyDescent="0.25">
      <c r="A8342"/>
    </row>
    <row r="8343" spans="1:1" x14ac:dyDescent="0.25">
      <c r="A8343"/>
    </row>
    <row r="8344" spans="1:1" x14ac:dyDescent="0.25">
      <c r="A8344"/>
    </row>
    <row r="8345" spans="1:1" x14ac:dyDescent="0.25">
      <c r="A8345"/>
    </row>
    <row r="8346" spans="1:1" x14ac:dyDescent="0.25">
      <c r="A8346"/>
    </row>
    <row r="8347" spans="1:1" x14ac:dyDescent="0.25">
      <c r="A8347"/>
    </row>
    <row r="8348" spans="1:1" x14ac:dyDescent="0.25">
      <c r="A8348"/>
    </row>
    <row r="8349" spans="1:1" x14ac:dyDescent="0.25">
      <c r="A8349"/>
    </row>
    <row r="8350" spans="1:1" x14ac:dyDescent="0.25">
      <c r="A8350"/>
    </row>
    <row r="8351" spans="1:1" x14ac:dyDescent="0.25">
      <c r="A8351"/>
    </row>
    <row r="8352" spans="1:1" x14ac:dyDescent="0.25">
      <c r="A8352"/>
    </row>
    <row r="8353" spans="1:1" x14ac:dyDescent="0.25">
      <c r="A8353"/>
    </row>
    <row r="8354" spans="1:1" x14ac:dyDescent="0.25">
      <c r="A8354"/>
    </row>
    <row r="8355" spans="1:1" x14ac:dyDescent="0.25">
      <c r="A8355"/>
    </row>
    <row r="8356" spans="1:1" x14ac:dyDescent="0.25">
      <c r="A8356"/>
    </row>
    <row r="8357" spans="1:1" x14ac:dyDescent="0.25">
      <c r="A8357"/>
    </row>
    <row r="8358" spans="1:1" x14ac:dyDescent="0.25">
      <c r="A8358"/>
    </row>
    <row r="8359" spans="1:1" x14ac:dyDescent="0.25">
      <c r="A8359"/>
    </row>
    <row r="8360" spans="1:1" x14ac:dyDescent="0.25">
      <c r="A8360"/>
    </row>
    <row r="8361" spans="1:1" x14ac:dyDescent="0.25">
      <c r="A8361"/>
    </row>
    <row r="8362" spans="1:1" x14ac:dyDescent="0.25">
      <c r="A8362"/>
    </row>
    <row r="8363" spans="1:1" x14ac:dyDescent="0.25">
      <c r="A8363"/>
    </row>
    <row r="8364" spans="1:1" x14ac:dyDescent="0.25">
      <c r="A8364"/>
    </row>
    <row r="8365" spans="1:1" x14ac:dyDescent="0.25">
      <c r="A8365"/>
    </row>
    <row r="8366" spans="1:1" x14ac:dyDescent="0.25">
      <c r="A8366"/>
    </row>
    <row r="8367" spans="1:1" x14ac:dyDescent="0.25">
      <c r="A8367"/>
    </row>
    <row r="8368" spans="1:1" x14ac:dyDescent="0.25">
      <c r="A8368"/>
    </row>
    <row r="8369" spans="1:1" x14ac:dyDescent="0.25">
      <c r="A8369"/>
    </row>
    <row r="8370" spans="1:1" x14ac:dyDescent="0.25">
      <c r="A8370"/>
    </row>
    <row r="8371" spans="1:1" x14ac:dyDescent="0.25">
      <c r="A8371"/>
    </row>
    <row r="8372" spans="1:1" x14ac:dyDescent="0.25">
      <c r="A8372"/>
    </row>
    <row r="8373" spans="1:1" x14ac:dyDescent="0.25">
      <c r="A8373"/>
    </row>
    <row r="8374" spans="1:1" x14ac:dyDescent="0.25">
      <c r="A8374"/>
    </row>
    <row r="8375" spans="1:1" x14ac:dyDescent="0.25">
      <c r="A8375"/>
    </row>
    <row r="8376" spans="1:1" x14ac:dyDescent="0.25">
      <c r="A8376"/>
    </row>
    <row r="8377" spans="1:1" x14ac:dyDescent="0.25">
      <c r="A8377"/>
    </row>
    <row r="8378" spans="1:1" x14ac:dyDescent="0.25">
      <c r="A8378"/>
    </row>
    <row r="8379" spans="1:1" x14ac:dyDescent="0.25">
      <c r="A8379"/>
    </row>
    <row r="8380" spans="1:1" x14ac:dyDescent="0.25">
      <c r="A8380"/>
    </row>
    <row r="8381" spans="1:1" x14ac:dyDescent="0.25">
      <c r="A8381"/>
    </row>
    <row r="8382" spans="1:1" x14ac:dyDescent="0.25">
      <c r="A8382"/>
    </row>
    <row r="8383" spans="1:1" x14ac:dyDescent="0.25">
      <c r="A8383"/>
    </row>
    <row r="8384" spans="1:1" x14ac:dyDescent="0.25">
      <c r="A8384"/>
    </row>
    <row r="8385" spans="1:1" x14ac:dyDescent="0.25">
      <c r="A8385"/>
    </row>
    <row r="8386" spans="1:1" x14ac:dyDescent="0.25">
      <c r="A8386"/>
    </row>
    <row r="8387" spans="1:1" x14ac:dyDescent="0.25">
      <c r="A8387"/>
    </row>
    <row r="8388" spans="1:1" x14ac:dyDescent="0.25">
      <c r="A8388"/>
    </row>
    <row r="8389" spans="1:1" x14ac:dyDescent="0.25">
      <c r="A8389"/>
    </row>
    <row r="8390" spans="1:1" x14ac:dyDescent="0.25">
      <c r="A8390"/>
    </row>
    <row r="8391" spans="1:1" x14ac:dyDescent="0.25">
      <c r="A8391"/>
    </row>
    <row r="8392" spans="1:1" x14ac:dyDescent="0.25">
      <c r="A8392"/>
    </row>
    <row r="8393" spans="1:1" x14ac:dyDescent="0.25">
      <c r="A8393"/>
    </row>
    <row r="8394" spans="1:1" x14ac:dyDescent="0.25">
      <c r="A8394"/>
    </row>
    <row r="8395" spans="1:1" x14ac:dyDescent="0.25">
      <c r="A8395"/>
    </row>
    <row r="8396" spans="1:1" x14ac:dyDescent="0.25">
      <c r="A8396"/>
    </row>
    <row r="8397" spans="1:1" x14ac:dyDescent="0.25">
      <c r="A8397"/>
    </row>
    <row r="8398" spans="1:1" x14ac:dyDescent="0.25">
      <c r="A8398"/>
    </row>
    <row r="8399" spans="1:1" x14ac:dyDescent="0.25">
      <c r="A8399"/>
    </row>
    <row r="8400" spans="1:1" x14ac:dyDescent="0.25">
      <c r="A8400"/>
    </row>
    <row r="8401" spans="1:1" x14ac:dyDescent="0.25">
      <c r="A8401"/>
    </row>
    <row r="8402" spans="1:1" x14ac:dyDescent="0.25">
      <c r="A8402"/>
    </row>
    <row r="8403" spans="1:1" x14ac:dyDescent="0.25">
      <c r="A8403"/>
    </row>
    <row r="8404" spans="1:1" x14ac:dyDescent="0.25">
      <c r="A8404"/>
    </row>
    <row r="8405" spans="1:1" x14ac:dyDescent="0.25">
      <c r="A8405"/>
    </row>
    <row r="8406" spans="1:1" x14ac:dyDescent="0.25">
      <c r="A8406"/>
    </row>
    <row r="8407" spans="1:1" x14ac:dyDescent="0.25">
      <c r="A8407"/>
    </row>
    <row r="8408" spans="1:1" x14ac:dyDescent="0.25">
      <c r="A8408"/>
    </row>
    <row r="8409" spans="1:1" x14ac:dyDescent="0.25">
      <c r="A8409"/>
    </row>
    <row r="8410" spans="1:1" x14ac:dyDescent="0.25">
      <c r="A8410"/>
    </row>
    <row r="8411" spans="1:1" x14ac:dyDescent="0.25">
      <c r="A8411"/>
    </row>
    <row r="8412" spans="1:1" x14ac:dyDescent="0.25">
      <c r="A8412"/>
    </row>
    <row r="8413" spans="1:1" x14ac:dyDescent="0.25">
      <c r="A8413"/>
    </row>
    <row r="8414" spans="1:1" x14ac:dyDescent="0.25">
      <c r="A8414"/>
    </row>
    <row r="8415" spans="1:1" x14ac:dyDescent="0.25">
      <c r="A8415"/>
    </row>
    <row r="8416" spans="1:1" x14ac:dyDescent="0.25">
      <c r="A8416"/>
    </row>
    <row r="8417" spans="1:1" x14ac:dyDescent="0.25">
      <c r="A8417"/>
    </row>
    <row r="8418" spans="1:1" x14ac:dyDescent="0.25">
      <c r="A8418"/>
    </row>
    <row r="8419" spans="1:1" x14ac:dyDescent="0.25">
      <c r="A8419"/>
    </row>
    <row r="8420" spans="1:1" x14ac:dyDescent="0.25">
      <c r="A8420"/>
    </row>
    <row r="8421" spans="1:1" x14ac:dyDescent="0.25">
      <c r="A8421"/>
    </row>
    <row r="8422" spans="1:1" x14ac:dyDescent="0.25">
      <c r="A8422"/>
    </row>
    <row r="8423" spans="1:1" x14ac:dyDescent="0.25">
      <c r="A8423"/>
    </row>
    <row r="8424" spans="1:1" x14ac:dyDescent="0.25">
      <c r="A8424"/>
    </row>
    <row r="8425" spans="1:1" x14ac:dyDescent="0.25">
      <c r="A8425"/>
    </row>
    <row r="8426" spans="1:1" x14ac:dyDescent="0.25">
      <c r="A8426"/>
    </row>
    <row r="8427" spans="1:1" x14ac:dyDescent="0.25">
      <c r="A8427"/>
    </row>
    <row r="8428" spans="1:1" x14ac:dyDescent="0.25">
      <c r="A8428"/>
    </row>
    <row r="8429" spans="1:1" x14ac:dyDescent="0.25">
      <c r="A8429"/>
    </row>
    <row r="8430" spans="1:1" x14ac:dyDescent="0.25">
      <c r="A8430"/>
    </row>
    <row r="8431" spans="1:1" x14ac:dyDescent="0.25">
      <c r="A8431"/>
    </row>
    <row r="8432" spans="1:1" x14ac:dyDescent="0.25">
      <c r="A8432"/>
    </row>
    <row r="8433" spans="1:1" x14ac:dyDescent="0.25">
      <c r="A8433"/>
    </row>
    <row r="8434" spans="1:1" x14ac:dyDescent="0.25">
      <c r="A8434"/>
    </row>
    <row r="8435" spans="1:1" x14ac:dyDescent="0.25">
      <c r="A8435"/>
    </row>
    <row r="8436" spans="1:1" x14ac:dyDescent="0.25">
      <c r="A8436"/>
    </row>
    <row r="8437" spans="1:1" x14ac:dyDescent="0.25">
      <c r="A8437"/>
    </row>
    <row r="8438" spans="1:1" x14ac:dyDescent="0.25">
      <c r="A8438"/>
    </row>
    <row r="8439" spans="1:1" x14ac:dyDescent="0.25">
      <c r="A8439"/>
    </row>
    <row r="8440" spans="1:1" x14ac:dyDescent="0.25">
      <c r="A8440"/>
    </row>
    <row r="8441" spans="1:1" x14ac:dyDescent="0.25">
      <c r="A8441"/>
    </row>
    <row r="8442" spans="1:1" x14ac:dyDescent="0.25">
      <c r="A8442"/>
    </row>
    <row r="8443" spans="1:1" x14ac:dyDescent="0.25">
      <c r="A8443"/>
    </row>
    <row r="8444" spans="1:1" x14ac:dyDescent="0.25">
      <c r="A8444"/>
    </row>
    <row r="8445" spans="1:1" x14ac:dyDescent="0.25">
      <c r="A8445"/>
    </row>
    <row r="8446" spans="1:1" x14ac:dyDescent="0.25">
      <c r="A8446"/>
    </row>
    <row r="8447" spans="1:1" x14ac:dyDescent="0.25">
      <c r="A8447"/>
    </row>
    <row r="8448" spans="1:1" x14ac:dyDescent="0.25">
      <c r="A8448"/>
    </row>
    <row r="8449" spans="1:1" x14ac:dyDescent="0.25">
      <c r="A8449"/>
    </row>
    <row r="8450" spans="1:1" x14ac:dyDescent="0.25">
      <c r="A8450"/>
    </row>
    <row r="8451" spans="1:1" x14ac:dyDescent="0.25">
      <c r="A8451"/>
    </row>
    <row r="8452" spans="1:1" x14ac:dyDescent="0.25">
      <c r="A8452"/>
    </row>
    <row r="8453" spans="1:1" x14ac:dyDescent="0.25">
      <c r="A8453"/>
    </row>
    <row r="8454" spans="1:1" x14ac:dyDescent="0.25">
      <c r="A8454"/>
    </row>
    <row r="8455" spans="1:1" x14ac:dyDescent="0.25">
      <c r="A8455"/>
    </row>
    <row r="8456" spans="1:1" x14ac:dyDescent="0.25">
      <c r="A8456"/>
    </row>
    <row r="8457" spans="1:1" x14ac:dyDescent="0.25">
      <c r="A8457"/>
    </row>
    <row r="8458" spans="1:1" x14ac:dyDescent="0.25">
      <c r="A8458"/>
    </row>
    <row r="8459" spans="1:1" x14ac:dyDescent="0.25">
      <c r="A8459"/>
    </row>
    <row r="8460" spans="1:1" x14ac:dyDescent="0.25">
      <c r="A8460"/>
    </row>
    <row r="8461" spans="1:1" x14ac:dyDescent="0.25">
      <c r="A8461"/>
    </row>
    <row r="8462" spans="1:1" x14ac:dyDescent="0.25">
      <c r="A8462"/>
    </row>
    <row r="8463" spans="1:1" x14ac:dyDescent="0.25">
      <c r="A8463"/>
    </row>
    <row r="8464" spans="1:1" x14ac:dyDescent="0.25">
      <c r="A8464"/>
    </row>
    <row r="8465" spans="1:1" x14ac:dyDescent="0.25">
      <c r="A8465"/>
    </row>
    <row r="8466" spans="1:1" x14ac:dyDescent="0.25">
      <c r="A8466"/>
    </row>
    <row r="8467" spans="1:1" x14ac:dyDescent="0.25">
      <c r="A8467"/>
    </row>
    <row r="8468" spans="1:1" x14ac:dyDescent="0.25">
      <c r="A8468"/>
    </row>
    <row r="8469" spans="1:1" x14ac:dyDescent="0.25">
      <c r="A8469"/>
    </row>
    <row r="8470" spans="1:1" x14ac:dyDescent="0.25">
      <c r="A8470"/>
    </row>
    <row r="8471" spans="1:1" x14ac:dyDescent="0.25">
      <c r="A8471"/>
    </row>
    <row r="8472" spans="1:1" x14ac:dyDescent="0.25">
      <c r="A8472"/>
    </row>
    <row r="8473" spans="1:1" x14ac:dyDescent="0.25">
      <c r="A8473"/>
    </row>
    <row r="8474" spans="1:1" x14ac:dyDescent="0.25">
      <c r="A8474"/>
    </row>
    <row r="8475" spans="1:1" x14ac:dyDescent="0.25">
      <c r="A8475"/>
    </row>
    <row r="8476" spans="1:1" x14ac:dyDescent="0.25">
      <c r="A8476"/>
    </row>
    <row r="8477" spans="1:1" x14ac:dyDescent="0.25">
      <c r="A8477"/>
    </row>
    <row r="8478" spans="1:1" x14ac:dyDescent="0.25">
      <c r="A8478"/>
    </row>
    <row r="8479" spans="1:1" x14ac:dyDescent="0.25">
      <c r="A8479"/>
    </row>
    <row r="8480" spans="1:1" x14ac:dyDescent="0.25">
      <c r="A8480"/>
    </row>
    <row r="8481" spans="1:1" x14ac:dyDescent="0.25">
      <c r="A8481"/>
    </row>
    <row r="8482" spans="1:1" x14ac:dyDescent="0.25">
      <c r="A8482"/>
    </row>
    <row r="8483" spans="1:1" x14ac:dyDescent="0.25">
      <c r="A8483"/>
    </row>
    <row r="8484" spans="1:1" x14ac:dyDescent="0.25">
      <c r="A8484"/>
    </row>
    <row r="8485" spans="1:1" x14ac:dyDescent="0.25">
      <c r="A8485"/>
    </row>
    <row r="8486" spans="1:1" x14ac:dyDescent="0.25">
      <c r="A8486"/>
    </row>
    <row r="8487" spans="1:1" x14ac:dyDescent="0.25">
      <c r="A8487"/>
    </row>
    <row r="8488" spans="1:1" x14ac:dyDescent="0.25">
      <c r="A8488"/>
    </row>
    <row r="8489" spans="1:1" x14ac:dyDescent="0.25">
      <c r="A8489"/>
    </row>
    <row r="8490" spans="1:1" x14ac:dyDescent="0.25">
      <c r="A8490"/>
    </row>
    <row r="8491" spans="1:1" x14ac:dyDescent="0.25">
      <c r="A8491"/>
    </row>
    <row r="8492" spans="1:1" x14ac:dyDescent="0.25">
      <c r="A8492"/>
    </row>
    <row r="8493" spans="1:1" x14ac:dyDescent="0.25">
      <c r="A8493"/>
    </row>
    <row r="8494" spans="1:1" x14ac:dyDescent="0.25">
      <c r="A8494"/>
    </row>
    <row r="8495" spans="1:1" x14ac:dyDescent="0.25">
      <c r="A8495"/>
    </row>
    <row r="8496" spans="1:1" x14ac:dyDescent="0.25">
      <c r="A8496"/>
    </row>
    <row r="8497" spans="1:1" x14ac:dyDescent="0.25">
      <c r="A8497"/>
    </row>
    <row r="8498" spans="1:1" x14ac:dyDescent="0.25">
      <c r="A8498"/>
    </row>
    <row r="8499" spans="1:1" x14ac:dyDescent="0.25">
      <c r="A8499"/>
    </row>
    <row r="8500" spans="1:1" x14ac:dyDescent="0.25">
      <c r="A8500"/>
    </row>
    <row r="8501" spans="1:1" x14ac:dyDescent="0.25">
      <c r="A8501"/>
    </row>
    <row r="8502" spans="1:1" x14ac:dyDescent="0.25">
      <c r="A8502"/>
    </row>
    <row r="8503" spans="1:1" x14ac:dyDescent="0.25">
      <c r="A8503"/>
    </row>
    <row r="8504" spans="1:1" x14ac:dyDescent="0.25">
      <c r="A8504"/>
    </row>
    <row r="8505" spans="1:1" x14ac:dyDescent="0.25">
      <c r="A8505"/>
    </row>
    <row r="8506" spans="1:1" x14ac:dyDescent="0.25">
      <c r="A8506"/>
    </row>
    <row r="8507" spans="1:1" x14ac:dyDescent="0.25">
      <c r="A8507"/>
    </row>
    <row r="8508" spans="1:1" x14ac:dyDescent="0.25">
      <c r="A8508"/>
    </row>
    <row r="8509" spans="1:1" x14ac:dyDescent="0.25">
      <c r="A8509"/>
    </row>
    <row r="8510" spans="1:1" x14ac:dyDescent="0.25">
      <c r="A8510"/>
    </row>
    <row r="8511" spans="1:1" x14ac:dyDescent="0.25">
      <c r="A8511"/>
    </row>
    <row r="8512" spans="1:1" x14ac:dyDescent="0.25">
      <c r="A8512"/>
    </row>
    <row r="8513" spans="1:1" x14ac:dyDescent="0.25">
      <c r="A8513"/>
    </row>
    <row r="8514" spans="1:1" x14ac:dyDescent="0.25">
      <c r="A8514"/>
    </row>
    <row r="8515" spans="1:1" x14ac:dyDescent="0.25">
      <c r="A8515"/>
    </row>
    <row r="8516" spans="1:1" x14ac:dyDescent="0.25">
      <c r="A8516"/>
    </row>
    <row r="8517" spans="1:1" x14ac:dyDescent="0.25">
      <c r="A8517"/>
    </row>
    <row r="8518" spans="1:1" x14ac:dyDescent="0.25">
      <c r="A8518"/>
    </row>
    <row r="8519" spans="1:1" x14ac:dyDescent="0.25">
      <c r="A8519"/>
    </row>
    <row r="8520" spans="1:1" x14ac:dyDescent="0.25">
      <c r="A8520"/>
    </row>
    <row r="8521" spans="1:1" x14ac:dyDescent="0.25">
      <c r="A8521"/>
    </row>
    <row r="8522" spans="1:1" x14ac:dyDescent="0.25">
      <c r="A8522"/>
    </row>
    <row r="8523" spans="1:1" x14ac:dyDescent="0.25">
      <c r="A8523"/>
    </row>
    <row r="8524" spans="1:1" x14ac:dyDescent="0.25">
      <c r="A8524"/>
    </row>
    <row r="8525" spans="1:1" x14ac:dyDescent="0.25">
      <c r="A8525"/>
    </row>
    <row r="8526" spans="1:1" x14ac:dyDescent="0.25">
      <c r="A8526"/>
    </row>
    <row r="8527" spans="1:1" x14ac:dyDescent="0.25">
      <c r="A8527"/>
    </row>
    <row r="8528" spans="1:1" x14ac:dyDescent="0.25">
      <c r="A8528"/>
    </row>
    <row r="8529" spans="1:1" x14ac:dyDescent="0.25">
      <c r="A8529"/>
    </row>
    <row r="8530" spans="1:1" x14ac:dyDescent="0.25">
      <c r="A8530"/>
    </row>
    <row r="8531" spans="1:1" x14ac:dyDescent="0.25">
      <c r="A8531"/>
    </row>
    <row r="8532" spans="1:1" x14ac:dyDescent="0.25">
      <c r="A8532"/>
    </row>
    <row r="8533" spans="1:1" x14ac:dyDescent="0.25">
      <c r="A8533"/>
    </row>
    <row r="8534" spans="1:1" x14ac:dyDescent="0.25">
      <c r="A8534"/>
    </row>
    <row r="8535" spans="1:1" x14ac:dyDescent="0.25">
      <c r="A8535"/>
    </row>
    <row r="8536" spans="1:1" x14ac:dyDescent="0.25">
      <c r="A8536"/>
    </row>
  </sheetData>
  <autoFilter ref="A1:A30">
    <sortState ref="A2:A30">
      <sortCondition ref="A1:A24"/>
    </sortState>
  </autoFilter>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19"/>
  <sheetViews>
    <sheetView showGridLines="0" topLeftCell="A4" workbookViewId="0">
      <selection activeCell="B13" sqref="B13"/>
    </sheetView>
  </sheetViews>
  <sheetFormatPr baseColWidth="10" defaultRowHeight="15" x14ac:dyDescent="0.25"/>
  <cols>
    <col min="1" max="1" width="36.140625" customWidth="1"/>
    <col min="2" max="2" width="133.7109375" bestFit="1" customWidth="1"/>
  </cols>
  <sheetData>
    <row r="1" spans="1:2" ht="15.75" x14ac:dyDescent="0.25">
      <c r="A1" s="137"/>
      <c r="B1" s="1"/>
    </row>
    <row r="2" spans="1:2" x14ac:dyDescent="0.25">
      <c r="A2" s="138"/>
      <c r="B2" s="2" t="s">
        <v>0</v>
      </c>
    </row>
    <row r="3" spans="1:2" x14ac:dyDescent="0.25">
      <c r="A3" s="138"/>
      <c r="B3" s="2" t="s">
        <v>1</v>
      </c>
    </row>
    <row r="4" spans="1:2" x14ac:dyDescent="0.25">
      <c r="A4" s="138"/>
      <c r="B4" s="2" t="s">
        <v>2</v>
      </c>
    </row>
    <row r="5" spans="1:2" x14ac:dyDescent="0.25">
      <c r="A5" s="138"/>
      <c r="B5" s="2" t="s">
        <v>33</v>
      </c>
    </row>
    <row r="6" spans="1:2" ht="15.75" thickBot="1" x14ac:dyDescent="0.3">
      <c r="A6" s="139"/>
      <c r="B6" s="3" t="s">
        <v>3</v>
      </c>
    </row>
    <row r="7" spans="1:2" x14ac:dyDescent="0.25">
      <c r="A7" s="27" t="s">
        <v>28</v>
      </c>
      <c r="B7" s="28"/>
    </row>
    <row r="8" spans="1:2" ht="15" customHeight="1" x14ac:dyDescent="0.25">
      <c r="A8" s="29" t="s">
        <v>198</v>
      </c>
      <c r="B8" s="29"/>
    </row>
    <row r="9" spans="1:2" ht="15.75" thickBot="1" x14ac:dyDescent="0.3">
      <c r="A9" s="27"/>
      <c r="B9" s="28"/>
    </row>
    <row r="10" spans="1:2" ht="15.75" thickBot="1" x14ac:dyDescent="0.3">
      <c r="A10" s="30" t="s">
        <v>29</v>
      </c>
      <c r="B10" s="30" t="s">
        <v>30</v>
      </c>
    </row>
    <row r="11" spans="1:2" ht="15.75" thickBot="1" x14ac:dyDescent="0.3">
      <c r="A11" s="31" t="s">
        <v>31</v>
      </c>
      <c r="B11" s="32" t="s">
        <v>34</v>
      </c>
    </row>
    <row r="12" spans="1:2" ht="15.75" thickBot="1" x14ac:dyDescent="0.3">
      <c r="A12" s="31" t="s">
        <v>185</v>
      </c>
      <c r="B12" s="33" t="s">
        <v>186</v>
      </c>
    </row>
    <row r="13" spans="1:2" ht="15.75" thickBot="1" x14ac:dyDescent="0.3">
      <c r="A13" s="31" t="s">
        <v>200</v>
      </c>
      <c r="B13" s="33" t="s">
        <v>201</v>
      </c>
    </row>
    <row r="14" spans="1:2" ht="15.75" thickBot="1" x14ac:dyDescent="0.3">
      <c r="A14" s="34" t="s">
        <v>187</v>
      </c>
      <c r="B14" s="33" t="s">
        <v>188</v>
      </c>
    </row>
    <row r="15" spans="1:2" ht="15.75" thickBot="1" x14ac:dyDescent="0.3">
      <c r="A15" s="34" t="s">
        <v>189</v>
      </c>
      <c r="B15" s="33" t="s">
        <v>190</v>
      </c>
    </row>
    <row r="16" spans="1:2" ht="15.75" thickBot="1" x14ac:dyDescent="0.3">
      <c r="A16" s="34" t="s">
        <v>191</v>
      </c>
      <c r="B16" s="33" t="s">
        <v>192</v>
      </c>
    </row>
    <row r="17" spans="1:2" ht="15.75" thickBot="1" x14ac:dyDescent="0.3">
      <c r="A17" s="34" t="s">
        <v>193</v>
      </c>
      <c r="B17" s="33" t="s">
        <v>194</v>
      </c>
    </row>
    <row r="18" spans="1:2" ht="15.75" thickBot="1" x14ac:dyDescent="0.3">
      <c r="A18" s="140" t="s">
        <v>32</v>
      </c>
      <c r="B18" s="140"/>
    </row>
    <row r="19" spans="1:2" ht="81" customHeight="1" thickBot="1" x14ac:dyDescent="0.3">
      <c r="A19" s="141" t="s">
        <v>196</v>
      </c>
      <c r="B19" s="141"/>
    </row>
  </sheetData>
  <mergeCells count="3">
    <mergeCell ref="A1:A6"/>
    <mergeCell ref="A18:B18"/>
    <mergeCell ref="A19:B19"/>
  </mergeCells>
  <hyperlinks>
    <hyperlink ref="B12" location="ANALISIS_AUTORIZACIONES!A1" display="Análisis de autorizaciones por especie y por término municipal"/>
    <hyperlink ref="B14" location="'ANALISIS_TIPOLOGIA DE DAÑO'!A1" display="Análisis de autorizaciones por tipología de daño para el término municipal"/>
    <hyperlink ref="B15" location="ANALISIS_CAPTURAS_TM!A1" display="Análisis de capturas por término municipal de por especie"/>
    <hyperlink ref="B16" location="ANALISIS_CAPTURAS_ESPECIE!A1" display="Análisis de capturas por especie. Global"/>
    <hyperlink ref="B17" location="ANALISIS_CAPTURAS_SEXO_C_MAYOR!A1" display="Análisis de capturas por sexo. Especies de caza mayor"/>
    <hyperlink ref="B11" location="BRUTO!A1" display="Datos en formato papel introducidos en el archivo .xlsx; Años 2012 al 2021 "/>
    <hyperlink ref="B13" location="ANALISIS_AUTORIZACIONES_SP!A1" display="Análisis de autorizaciones por especie. Global"/>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AB8536"/>
  <sheetViews>
    <sheetView workbookViewId="0">
      <selection activeCell="E9" sqref="E9"/>
    </sheetView>
  </sheetViews>
  <sheetFormatPr baseColWidth="10" defaultRowHeight="15" x14ac:dyDescent="0.25"/>
  <cols>
    <col min="1" max="1" width="9.7109375" style="52" bestFit="1" customWidth="1"/>
    <col min="2" max="2" width="23.5703125" style="45" bestFit="1" customWidth="1"/>
    <col min="3" max="3" width="21.28515625" style="46" bestFit="1" customWidth="1"/>
    <col min="4" max="7" width="19.85546875" style="46" bestFit="1" customWidth="1"/>
    <col min="8" max="11" width="14.42578125" style="46" bestFit="1" customWidth="1"/>
    <col min="12" max="12" width="20.7109375" style="46" bestFit="1" customWidth="1"/>
    <col min="13" max="13" width="21.28515625" style="48" bestFit="1" customWidth="1"/>
    <col min="14" max="14" width="27" style="48" customWidth="1"/>
    <col min="15" max="15" width="21.28515625" style="48" bestFit="1" customWidth="1"/>
    <col min="16" max="16" width="27" style="48" customWidth="1"/>
    <col min="17" max="17" width="21.28515625" style="48" bestFit="1" customWidth="1"/>
    <col min="18" max="18" width="27" style="48" customWidth="1"/>
    <col min="19" max="19" width="21.28515625" style="49" bestFit="1" customWidth="1"/>
    <col min="20" max="20" width="27" style="49" bestFit="1" customWidth="1"/>
    <col min="21" max="21" width="21.28515625" style="49" bestFit="1" customWidth="1"/>
    <col min="22" max="22" width="27" style="49" bestFit="1" customWidth="1"/>
    <col min="23" max="23" width="21.28515625" style="50" bestFit="1" customWidth="1"/>
    <col min="24" max="24" width="27" style="50" bestFit="1" customWidth="1"/>
    <col min="25" max="25" width="21.28515625" style="51" bestFit="1" customWidth="1"/>
    <col min="26" max="26" width="22.42578125" style="51" bestFit="1" customWidth="1"/>
    <col min="27" max="27" width="16.7109375" style="51" bestFit="1" customWidth="1"/>
    <col min="28" max="28" width="22.42578125" style="51" bestFit="1" customWidth="1"/>
  </cols>
  <sheetData>
    <row r="1" spans="1:28" s="36" customFormat="1" x14ac:dyDescent="0.25">
      <c r="A1" s="37" t="s">
        <v>35</v>
      </c>
      <c r="B1" s="38" t="s">
        <v>36</v>
      </c>
      <c r="C1" s="39" t="s">
        <v>79</v>
      </c>
      <c r="D1" s="39" t="s">
        <v>111</v>
      </c>
      <c r="E1" s="39" t="s">
        <v>112</v>
      </c>
      <c r="F1" s="39" t="s">
        <v>113</v>
      </c>
      <c r="G1" s="39" t="s">
        <v>114</v>
      </c>
      <c r="H1" s="39" t="s">
        <v>98</v>
      </c>
      <c r="I1" s="39" t="s">
        <v>99</v>
      </c>
      <c r="J1" s="39" t="s">
        <v>100</v>
      </c>
      <c r="K1" s="39" t="s">
        <v>101</v>
      </c>
      <c r="L1" s="39" t="s">
        <v>102</v>
      </c>
      <c r="M1" s="40" t="s">
        <v>119</v>
      </c>
      <c r="N1" s="40" t="s">
        <v>120</v>
      </c>
      <c r="O1" s="40" t="s">
        <v>119</v>
      </c>
      <c r="P1" s="40" t="s">
        <v>120</v>
      </c>
      <c r="Q1" s="40" t="s">
        <v>119</v>
      </c>
      <c r="R1" s="40" t="s">
        <v>120</v>
      </c>
      <c r="S1" s="41" t="s">
        <v>122</v>
      </c>
      <c r="T1" s="41" t="s">
        <v>123</v>
      </c>
      <c r="U1" s="41" t="s">
        <v>122</v>
      </c>
      <c r="V1" s="41" t="s">
        <v>123</v>
      </c>
      <c r="W1" s="42" t="s">
        <v>124</v>
      </c>
      <c r="X1" s="42" t="s">
        <v>125</v>
      </c>
      <c r="Y1" s="43" t="s">
        <v>126</v>
      </c>
      <c r="Z1" s="43" t="s">
        <v>127</v>
      </c>
      <c r="AA1" s="43" t="s">
        <v>126</v>
      </c>
      <c r="AB1" s="43" t="s">
        <v>127</v>
      </c>
    </row>
    <row r="2" spans="1:28" x14ac:dyDescent="0.25">
      <c r="A2" s="44">
        <v>2012</v>
      </c>
      <c r="B2" s="45" t="s">
        <v>61</v>
      </c>
      <c r="C2" s="46" t="s">
        <v>80</v>
      </c>
      <c r="D2" s="46" t="s">
        <v>110</v>
      </c>
      <c r="H2" s="47">
        <v>17</v>
      </c>
      <c r="I2" s="47"/>
      <c r="J2" s="47"/>
      <c r="K2" s="47"/>
      <c r="L2" s="46" t="s">
        <v>103</v>
      </c>
      <c r="M2" s="48">
        <v>1</v>
      </c>
      <c r="N2" s="48" t="s">
        <v>117</v>
      </c>
      <c r="O2" s="48">
        <v>3</v>
      </c>
      <c r="P2" s="48" t="s">
        <v>116</v>
      </c>
    </row>
    <row r="3" spans="1:28" x14ac:dyDescent="0.25">
      <c r="A3" s="52">
        <v>2012</v>
      </c>
      <c r="B3" s="45" t="s">
        <v>54</v>
      </c>
      <c r="C3" s="46" t="s">
        <v>80</v>
      </c>
      <c r="D3" s="46" t="s">
        <v>88</v>
      </c>
      <c r="H3" s="47">
        <v>17</v>
      </c>
      <c r="I3" s="47"/>
      <c r="J3" s="47"/>
      <c r="K3" s="47"/>
      <c r="L3" s="46" t="s">
        <v>103</v>
      </c>
      <c r="M3" s="48" t="s">
        <v>110</v>
      </c>
    </row>
    <row r="4" spans="1:28" x14ac:dyDescent="0.25">
      <c r="A4" s="52">
        <v>2012</v>
      </c>
      <c r="B4" s="45" t="s">
        <v>45</v>
      </c>
      <c r="C4" s="46" t="s">
        <v>80</v>
      </c>
      <c r="D4" s="46" t="s">
        <v>110</v>
      </c>
      <c r="H4" s="47">
        <v>20</v>
      </c>
      <c r="I4" s="47"/>
      <c r="J4" s="47"/>
      <c r="K4" s="47"/>
      <c r="L4" s="46" t="s">
        <v>103</v>
      </c>
      <c r="M4" s="48">
        <v>1</v>
      </c>
      <c r="N4" s="48" t="s">
        <v>117</v>
      </c>
      <c r="O4" s="48">
        <v>1</v>
      </c>
      <c r="P4" s="48" t="s">
        <v>116</v>
      </c>
    </row>
    <row r="5" spans="1:28" x14ac:dyDescent="0.25">
      <c r="A5" s="52">
        <v>2012</v>
      </c>
      <c r="B5" s="45" t="s">
        <v>53</v>
      </c>
      <c r="C5" s="46" t="s">
        <v>80</v>
      </c>
      <c r="D5" s="46" t="s">
        <v>110</v>
      </c>
      <c r="H5" s="47">
        <v>17</v>
      </c>
      <c r="I5" s="47"/>
      <c r="J5" s="47"/>
      <c r="K5" s="47"/>
      <c r="L5" s="46" t="s">
        <v>103</v>
      </c>
      <c r="M5" s="48">
        <v>1</v>
      </c>
      <c r="N5" s="48" t="s">
        <v>117</v>
      </c>
    </row>
    <row r="6" spans="1:28" x14ac:dyDescent="0.25">
      <c r="A6" s="52">
        <v>2012</v>
      </c>
      <c r="B6" s="45" t="s">
        <v>71</v>
      </c>
      <c r="C6" s="46" t="s">
        <v>80</v>
      </c>
      <c r="D6" s="46" t="s">
        <v>110</v>
      </c>
      <c r="H6" s="47">
        <v>12</v>
      </c>
      <c r="I6" s="47"/>
      <c r="J6" s="47"/>
      <c r="K6" s="47"/>
      <c r="L6" s="46" t="s">
        <v>103</v>
      </c>
      <c r="M6" s="48" t="s">
        <v>110</v>
      </c>
    </row>
    <row r="7" spans="1:28" x14ac:dyDescent="0.25">
      <c r="A7" s="52">
        <v>2012</v>
      </c>
      <c r="B7" s="45" t="s">
        <v>76</v>
      </c>
      <c r="C7" s="46" t="s">
        <v>80</v>
      </c>
      <c r="D7" s="46" t="s">
        <v>110</v>
      </c>
      <c r="H7" s="47">
        <v>15</v>
      </c>
      <c r="I7" s="47"/>
      <c r="J7" s="47"/>
      <c r="K7" s="47"/>
      <c r="L7" s="46" t="s">
        <v>103</v>
      </c>
      <c r="M7" s="48">
        <v>72</v>
      </c>
    </row>
    <row r="8" spans="1:28" x14ac:dyDescent="0.25">
      <c r="A8" s="52">
        <v>2012</v>
      </c>
      <c r="B8" s="45" t="s">
        <v>76</v>
      </c>
      <c r="C8" s="46" t="s">
        <v>80</v>
      </c>
      <c r="D8" s="46" t="s">
        <v>110</v>
      </c>
      <c r="H8" s="47">
        <v>15</v>
      </c>
      <c r="I8" s="47"/>
      <c r="J8" s="47"/>
      <c r="K8" s="47"/>
      <c r="L8" s="46" t="s">
        <v>103</v>
      </c>
      <c r="M8" s="48">
        <v>90</v>
      </c>
    </row>
    <row r="9" spans="1:28" x14ac:dyDescent="0.25">
      <c r="A9" s="52">
        <v>2012</v>
      </c>
      <c r="B9" s="45" t="s">
        <v>76</v>
      </c>
      <c r="C9" s="46" t="s">
        <v>80</v>
      </c>
      <c r="D9" s="46" t="s">
        <v>110</v>
      </c>
      <c r="H9" s="47">
        <v>15</v>
      </c>
      <c r="I9" s="47"/>
      <c r="J9" s="47"/>
      <c r="K9" s="47"/>
      <c r="L9" s="46" t="s">
        <v>103</v>
      </c>
      <c r="M9" s="48">
        <v>70</v>
      </c>
    </row>
    <row r="10" spans="1:28" x14ac:dyDescent="0.25">
      <c r="A10" s="52">
        <v>2012</v>
      </c>
      <c r="B10" s="45" t="s">
        <v>76</v>
      </c>
      <c r="C10" s="46" t="s">
        <v>80</v>
      </c>
      <c r="D10" s="46" t="s">
        <v>110</v>
      </c>
      <c r="H10" s="47">
        <v>15</v>
      </c>
      <c r="I10" s="47"/>
      <c r="J10" s="47"/>
      <c r="K10" s="47"/>
      <c r="L10" s="46" t="s">
        <v>103</v>
      </c>
      <c r="M10" s="48">
        <v>125</v>
      </c>
    </row>
    <row r="11" spans="1:28" x14ac:dyDescent="0.25">
      <c r="A11" s="52">
        <v>2012</v>
      </c>
      <c r="B11" s="45" t="s">
        <v>57</v>
      </c>
      <c r="C11" s="46" t="s">
        <v>80</v>
      </c>
      <c r="D11" s="46" t="s">
        <v>110</v>
      </c>
      <c r="H11" s="47">
        <v>15</v>
      </c>
      <c r="I11" s="47"/>
      <c r="J11" s="47"/>
      <c r="K11" s="47"/>
      <c r="L11" s="46" t="s">
        <v>104</v>
      </c>
      <c r="M11" s="48">
        <v>180</v>
      </c>
    </row>
    <row r="12" spans="1:28" x14ac:dyDescent="0.25">
      <c r="A12" s="52">
        <v>2012</v>
      </c>
      <c r="B12" s="45" t="s">
        <v>65</v>
      </c>
      <c r="C12" s="46" t="s">
        <v>80</v>
      </c>
      <c r="D12" s="46" t="s">
        <v>110</v>
      </c>
      <c r="H12" s="47">
        <v>15</v>
      </c>
      <c r="I12" s="47"/>
      <c r="J12" s="47"/>
      <c r="K12" s="47"/>
      <c r="L12" s="46" t="s">
        <v>104</v>
      </c>
      <c r="M12" s="48">
        <v>45</v>
      </c>
    </row>
    <row r="13" spans="1:28" x14ac:dyDescent="0.25">
      <c r="A13" s="52">
        <v>2012</v>
      </c>
      <c r="B13" s="45" t="s">
        <v>65</v>
      </c>
      <c r="C13" s="46" t="s">
        <v>80</v>
      </c>
      <c r="D13" s="46" t="s">
        <v>110</v>
      </c>
      <c r="H13" s="47">
        <v>15</v>
      </c>
      <c r="I13" s="47"/>
      <c r="J13" s="47"/>
      <c r="K13" s="47"/>
      <c r="L13" s="46" t="s">
        <v>104</v>
      </c>
      <c r="M13" s="48">
        <v>150</v>
      </c>
    </row>
    <row r="14" spans="1:28" x14ac:dyDescent="0.25">
      <c r="A14" s="52">
        <v>2012</v>
      </c>
      <c r="B14" s="45" t="s">
        <v>47</v>
      </c>
      <c r="C14" s="46" t="s">
        <v>80</v>
      </c>
      <c r="D14" s="46" t="s">
        <v>110</v>
      </c>
      <c r="H14" s="47">
        <v>15</v>
      </c>
      <c r="I14" s="47"/>
      <c r="J14" s="47"/>
      <c r="K14" s="47"/>
      <c r="L14" s="46" t="s">
        <v>104</v>
      </c>
      <c r="M14" s="48" t="s">
        <v>110</v>
      </c>
    </row>
    <row r="15" spans="1:28" x14ac:dyDescent="0.25">
      <c r="A15" s="52">
        <v>2012</v>
      </c>
      <c r="B15" s="45" t="s">
        <v>59</v>
      </c>
      <c r="C15" s="46" t="s">
        <v>80</v>
      </c>
      <c r="D15" s="46" t="s">
        <v>89</v>
      </c>
      <c r="H15" s="47">
        <v>15</v>
      </c>
      <c r="I15" s="47"/>
      <c r="J15" s="47"/>
      <c r="K15" s="47"/>
      <c r="L15" s="46" t="s">
        <v>103</v>
      </c>
      <c r="M15" s="48">
        <v>25</v>
      </c>
    </row>
    <row r="16" spans="1:28" x14ac:dyDescent="0.25">
      <c r="A16" s="52">
        <v>2012</v>
      </c>
      <c r="B16" s="45" t="s">
        <v>57</v>
      </c>
      <c r="C16" s="46" t="s">
        <v>80</v>
      </c>
      <c r="D16" s="46" t="s">
        <v>110</v>
      </c>
      <c r="H16" s="47">
        <v>15</v>
      </c>
      <c r="I16" s="47"/>
      <c r="J16" s="47"/>
      <c r="K16" s="47"/>
      <c r="L16" s="46" t="s">
        <v>104</v>
      </c>
      <c r="M16" s="48">
        <v>55</v>
      </c>
    </row>
    <row r="17" spans="1:14" x14ac:dyDescent="0.25">
      <c r="A17" s="52">
        <v>2012</v>
      </c>
      <c r="B17" s="45" t="s">
        <v>64</v>
      </c>
      <c r="C17" s="46" t="s">
        <v>80</v>
      </c>
      <c r="D17" s="46" t="s">
        <v>110</v>
      </c>
      <c r="H17" s="47">
        <v>15</v>
      </c>
      <c r="I17" s="47"/>
      <c r="J17" s="47"/>
      <c r="K17" s="47"/>
      <c r="L17" s="46" t="s">
        <v>104</v>
      </c>
      <c r="M17" s="48" t="s">
        <v>110</v>
      </c>
    </row>
    <row r="18" spans="1:14" x14ac:dyDescent="0.25">
      <c r="A18" s="52">
        <v>2012</v>
      </c>
      <c r="B18" s="45" t="s">
        <v>47</v>
      </c>
      <c r="C18" s="46" t="s">
        <v>80</v>
      </c>
      <c r="D18" s="46" t="s">
        <v>110</v>
      </c>
      <c r="H18" s="47">
        <v>15</v>
      </c>
      <c r="I18" s="47"/>
      <c r="J18" s="47"/>
      <c r="K18" s="47"/>
      <c r="L18" s="46" t="s">
        <v>104</v>
      </c>
      <c r="M18" s="48" t="s">
        <v>110</v>
      </c>
    </row>
    <row r="19" spans="1:14" x14ac:dyDescent="0.25">
      <c r="A19" s="52">
        <v>2012</v>
      </c>
      <c r="B19" s="45" t="s">
        <v>65</v>
      </c>
      <c r="C19" s="46" t="s">
        <v>80</v>
      </c>
      <c r="D19" s="46" t="s">
        <v>110</v>
      </c>
      <c r="H19" s="47">
        <v>15</v>
      </c>
      <c r="I19" s="47"/>
      <c r="J19" s="47"/>
      <c r="K19" s="47"/>
      <c r="L19" s="46" t="s">
        <v>104</v>
      </c>
      <c r="M19" s="48">
        <v>423</v>
      </c>
    </row>
    <row r="20" spans="1:14" x14ac:dyDescent="0.25">
      <c r="A20" s="52">
        <v>2012</v>
      </c>
      <c r="B20" s="45" t="s">
        <v>38</v>
      </c>
      <c r="C20" s="46" t="s">
        <v>80</v>
      </c>
      <c r="D20" s="46" t="s">
        <v>110</v>
      </c>
      <c r="H20" s="47">
        <v>17</v>
      </c>
      <c r="I20" s="47"/>
      <c r="J20" s="47"/>
      <c r="K20" s="47"/>
      <c r="L20" s="46" t="s">
        <v>103</v>
      </c>
      <c r="M20" s="48" t="s">
        <v>110</v>
      </c>
    </row>
    <row r="21" spans="1:14" x14ac:dyDescent="0.25">
      <c r="A21" s="52">
        <v>2012</v>
      </c>
      <c r="B21" s="45" t="s">
        <v>59</v>
      </c>
      <c r="C21" s="46" t="s">
        <v>85</v>
      </c>
      <c r="D21" s="46" t="s">
        <v>110</v>
      </c>
      <c r="H21" s="47">
        <v>28</v>
      </c>
      <c r="I21" s="47"/>
      <c r="J21" s="47"/>
      <c r="K21" s="47"/>
      <c r="L21" s="46" t="s">
        <v>103</v>
      </c>
      <c r="M21" s="48">
        <v>2</v>
      </c>
    </row>
    <row r="22" spans="1:14" x14ac:dyDescent="0.25">
      <c r="A22" s="52">
        <v>2012</v>
      </c>
      <c r="B22" s="45" t="s">
        <v>59</v>
      </c>
      <c r="C22" s="46" t="s">
        <v>85</v>
      </c>
      <c r="D22" s="46" t="s">
        <v>110</v>
      </c>
      <c r="H22" s="47">
        <v>28</v>
      </c>
      <c r="I22" s="47"/>
      <c r="J22" s="47"/>
      <c r="K22" s="47"/>
      <c r="L22" s="46" t="s">
        <v>103</v>
      </c>
      <c r="M22" s="48">
        <v>1</v>
      </c>
    </row>
    <row r="23" spans="1:14" x14ac:dyDescent="0.25">
      <c r="A23" s="52">
        <v>2012</v>
      </c>
      <c r="B23" s="45" t="s">
        <v>65</v>
      </c>
      <c r="C23" s="46" t="s">
        <v>80</v>
      </c>
      <c r="D23" s="46" t="s">
        <v>110</v>
      </c>
      <c r="H23" s="47">
        <v>15</v>
      </c>
      <c r="I23" s="47"/>
      <c r="J23" s="47"/>
      <c r="K23" s="47"/>
      <c r="L23" s="46" t="s">
        <v>103</v>
      </c>
      <c r="M23" s="48" t="s">
        <v>110</v>
      </c>
    </row>
    <row r="24" spans="1:14" x14ac:dyDescent="0.25">
      <c r="A24" s="52">
        <v>2012</v>
      </c>
      <c r="B24" s="45" t="s">
        <v>76</v>
      </c>
      <c r="C24" s="46" t="s">
        <v>80</v>
      </c>
      <c r="D24" s="46" t="s">
        <v>110</v>
      </c>
      <c r="H24" s="47">
        <v>15</v>
      </c>
      <c r="I24" s="47"/>
      <c r="J24" s="47"/>
      <c r="K24" s="47"/>
      <c r="L24" s="46" t="s">
        <v>103</v>
      </c>
      <c r="M24" s="48" t="s">
        <v>110</v>
      </c>
    </row>
    <row r="25" spans="1:14" x14ac:dyDescent="0.25">
      <c r="A25" s="52">
        <v>2012</v>
      </c>
      <c r="B25" s="45" t="s">
        <v>76</v>
      </c>
      <c r="C25" s="46" t="s">
        <v>80</v>
      </c>
      <c r="D25" s="46" t="s">
        <v>110</v>
      </c>
      <c r="H25" s="47">
        <v>15</v>
      </c>
      <c r="I25" s="47"/>
      <c r="J25" s="47"/>
      <c r="K25" s="47"/>
      <c r="L25" s="46" t="s">
        <v>103</v>
      </c>
      <c r="M25" s="48" t="s">
        <v>110</v>
      </c>
    </row>
    <row r="26" spans="1:14" x14ac:dyDescent="0.25">
      <c r="A26" s="52">
        <v>2012</v>
      </c>
      <c r="B26" s="45" t="s">
        <v>38</v>
      </c>
      <c r="C26" s="46" t="s">
        <v>80</v>
      </c>
      <c r="D26" s="46" t="s">
        <v>110</v>
      </c>
      <c r="H26" s="47">
        <v>17</v>
      </c>
      <c r="I26" s="47"/>
      <c r="J26" s="47"/>
      <c r="K26" s="47"/>
      <c r="L26" s="46" t="s">
        <v>103</v>
      </c>
      <c r="M26" s="48">
        <v>2</v>
      </c>
      <c r="N26" s="48" t="s">
        <v>116</v>
      </c>
    </row>
    <row r="27" spans="1:14" x14ac:dyDescent="0.25">
      <c r="A27" s="52">
        <v>2012</v>
      </c>
      <c r="B27" s="45" t="s">
        <v>76</v>
      </c>
      <c r="C27" s="46" t="s">
        <v>80</v>
      </c>
      <c r="D27" s="46" t="s">
        <v>110</v>
      </c>
      <c r="H27" s="47">
        <v>15</v>
      </c>
      <c r="I27" s="47"/>
      <c r="J27" s="47"/>
      <c r="K27" s="47"/>
      <c r="L27" s="46" t="s">
        <v>103</v>
      </c>
      <c r="M27" s="48" t="s">
        <v>110</v>
      </c>
    </row>
    <row r="28" spans="1:14" x14ac:dyDescent="0.25">
      <c r="A28" s="52">
        <v>2012</v>
      </c>
      <c r="B28" s="45" t="s">
        <v>76</v>
      </c>
      <c r="C28" s="46" t="s">
        <v>80</v>
      </c>
      <c r="D28" s="46" t="s">
        <v>110</v>
      </c>
      <c r="H28" s="47">
        <v>15</v>
      </c>
      <c r="I28" s="47"/>
      <c r="J28" s="47"/>
      <c r="K28" s="47"/>
      <c r="L28" s="46" t="s">
        <v>103</v>
      </c>
      <c r="M28" s="48" t="s">
        <v>110</v>
      </c>
    </row>
    <row r="29" spans="1:14" x14ac:dyDescent="0.25">
      <c r="A29" s="52">
        <v>2012</v>
      </c>
      <c r="B29" s="45" t="s">
        <v>57</v>
      </c>
      <c r="C29" s="46" t="s">
        <v>80</v>
      </c>
      <c r="D29" s="46" t="s">
        <v>110</v>
      </c>
      <c r="H29" s="47">
        <v>15</v>
      </c>
      <c r="I29" s="47"/>
      <c r="J29" s="47"/>
      <c r="K29" s="47"/>
      <c r="L29" s="46" t="s">
        <v>104</v>
      </c>
      <c r="M29" s="48" t="s">
        <v>110</v>
      </c>
    </row>
    <row r="30" spans="1:14" x14ac:dyDescent="0.25">
      <c r="A30" s="52">
        <v>2012</v>
      </c>
      <c r="B30" s="45" t="s">
        <v>76</v>
      </c>
      <c r="C30" s="46" t="s">
        <v>80</v>
      </c>
      <c r="D30" s="46" t="s">
        <v>110</v>
      </c>
      <c r="H30" s="47">
        <v>15</v>
      </c>
      <c r="I30" s="47"/>
      <c r="J30" s="47"/>
      <c r="K30" s="47"/>
      <c r="L30" s="46" t="s">
        <v>103</v>
      </c>
      <c r="M30" s="48" t="s">
        <v>110</v>
      </c>
    </row>
    <row r="31" spans="1:14" x14ac:dyDescent="0.25">
      <c r="A31" s="52">
        <v>2012</v>
      </c>
      <c r="B31" s="45" t="s">
        <v>76</v>
      </c>
      <c r="C31" s="46" t="s">
        <v>80</v>
      </c>
      <c r="D31" s="46" t="s">
        <v>110</v>
      </c>
      <c r="H31" s="47">
        <v>15</v>
      </c>
      <c r="I31" s="47"/>
      <c r="J31" s="47"/>
      <c r="K31" s="47"/>
      <c r="L31" s="46" t="s">
        <v>103</v>
      </c>
      <c r="M31" s="48">
        <v>82</v>
      </c>
    </row>
    <row r="32" spans="1:14" x14ac:dyDescent="0.25">
      <c r="A32" s="52">
        <v>2012</v>
      </c>
      <c r="B32" s="45" t="s">
        <v>59</v>
      </c>
      <c r="C32" s="46" t="s">
        <v>80</v>
      </c>
      <c r="D32" s="46" t="s">
        <v>110</v>
      </c>
      <c r="H32" s="47">
        <v>15</v>
      </c>
      <c r="I32" s="47"/>
      <c r="J32" s="47"/>
      <c r="K32" s="47"/>
      <c r="L32" s="46" t="s">
        <v>103</v>
      </c>
      <c r="M32" s="48">
        <v>16</v>
      </c>
    </row>
    <row r="33" spans="1:19" x14ac:dyDescent="0.25">
      <c r="A33" s="52">
        <v>2012</v>
      </c>
      <c r="B33" s="45" t="s">
        <v>68</v>
      </c>
      <c r="C33" s="46" t="s">
        <v>85</v>
      </c>
      <c r="D33" s="46" t="s">
        <v>110</v>
      </c>
      <c r="H33" s="47">
        <v>28</v>
      </c>
      <c r="I33" s="47"/>
      <c r="J33" s="47"/>
      <c r="K33" s="47"/>
      <c r="L33" s="46" t="s">
        <v>103</v>
      </c>
      <c r="M33" s="48">
        <v>2</v>
      </c>
    </row>
    <row r="34" spans="1:19" x14ac:dyDescent="0.25">
      <c r="A34" s="52">
        <v>2012</v>
      </c>
      <c r="B34" s="45" t="s">
        <v>37</v>
      </c>
      <c r="C34" s="46" t="s">
        <v>80</v>
      </c>
      <c r="D34" s="46" t="s">
        <v>110</v>
      </c>
      <c r="H34" s="47">
        <v>17</v>
      </c>
      <c r="I34" s="47"/>
      <c r="J34" s="47"/>
      <c r="K34" s="47"/>
      <c r="L34" s="46" t="s">
        <v>103</v>
      </c>
      <c r="M34" s="48">
        <v>2</v>
      </c>
      <c r="N34" s="48" t="s">
        <v>117</v>
      </c>
      <c r="O34" s="48">
        <v>4</v>
      </c>
      <c r="P34" s="48" t="s">
        <v>116</v>
      </c>
    </row>
    <row r="35" spans="1:19" x14ac:dyDescent="0.25">
      <c r="A35" s="52">
        <v>2012</v>
      </c>
      <c r="B35" s="45" t="s">
        <v>65</v>
      </c>
      <c r="C35" s="46" t="s">
        <v>80</v>
      </c>
      <c r="D35" s="46" t="s">
        <v>110</v>
      </c>
      <c r="H35" s="47">
        <v>15</v>
      </c>
      <c r="I35" s="47"/>
      <c r="J35" s="47"/>
      <c r="K35" s="47"/>
      <c r="L35" s="46" t="s">
        <v>104</v>
      </c>
      <c r="M35" s="48">
        <v>130</v>
      </c>
    </row>
    <row r="36" spans="1:19" x14ac:dyDescent="0.25">
      <c r="A36" s="52">
        <v>2012</v>
      </c>
      <c r="B36" s="45" t="s">
        <v>47</v>
      </c>
      <c r="C36" s="46" t="s">
        <v>80</v>
      </c>
      <c r="D36" s="46" t="s">
        <v>110</v>
      </c>
      <c r="H36" s="47">
        <v>15</v>
      </c>
      <c r="I36" s="47"/>
      <c r="J36" s="47"/>
      <c r="K36" s="47"/>
      <c r="L36" s="46" t="s">
        <v>104</v>
      </c>
      <c r="M36" s="48" t="s">
        <v>110</v>
      </c>
    </row>
    <row r="37" spans="1:19" x14ac:dyDescent="0.25">
      <c r="A37" s="52">
        <v>2012</v>
      </c>
      <c r="B37" s="45" t="s">
        <v>57</v>
      </c>
      <c r="C37" s="46" t="s">
        <v>80</v>
      </c>
      <c r="D37" s="46" t="s">
        <v>110</v>
      </c>
      <c r="H37" s="47">
        <v>15</v>
      </c>
      <c r="I37" s="47"/>
      <c r="J37" s="47"/>
      <c r="K37" s="47"/>
      <c r="L37" s="46" t="s">
        <v>104</v>
      </c>
      <c r="M37" s="48" t="s">
        <v>110</v>
      </c>
    </row>
    <row r="38" spans="1:19" x14ac:dyDescent="0.25">
      <c r="A38" s="52">
        <v>2012</v>
      </c>
      <c r="B38" s="45" t="s">
        <v>53</v>
      </c>
      <c r="C38" s="46" t="s">
        <v>80</v>
      </c>
      <c r="D38" s="46" t="s">
        <v>110</v>
      </c>
      <c r="H38" s="47">
        <v>15</v>
      </c>
      <c r="I38" s="47"/>
      <c r="J38" s="47"/>
      <c r="K38" s="47"/>
      <c r="L38" s="46" t="s">
        <v>104</v>
      </c>
      <c r="M38" s="48" t="s">
        <v>110</v>
      </c>
    </row>
    <row r="39" spans="1:19" x14ac:dyDescent="0.25">
      <c r="A39" s="52">
        <v>2012</v>
      </c>
      <c r="B39" s="45" t="s">
        <v>61</v>
      </c>
      <c r="C39" s="46" t="s">
        <v>80</v>
      </c>
      <c r="D39" s="46" t="s">
        <v>110</v>
      </c>
      <c r="H39" s="47">
        <v>17</v>
      </c>
      <c r="I39" s="47"/>
      <c r="J39" s="47"/>
      <c r="K39" s="47"/>
      <c r="L39" s="46" t="s">
        <v>103</v>
      </c>
      <c r="M39" s="48">
        <v>2</v>
      </c>
      <c r="N39" s="48" t="s">
        <v>117</v>
      </c>
    </row>
    <row r="40" spans="1:19" x14ac:dyDescent="0.25">
      <c r="A40" s="52">
        <v>2012</v>
      </c>
      <c r="B40" s="45" t="s">
        <v>59</v>
      </c>
      <c r="C40" s="46" t="s">
        <v>81</v>
      </c>
      <c r="D40" s="46" t="s">
        <v>110</v>
      </c>
      <c r="H40" s="46">
        <v>5</v>
      </c>
      <c r="I40" s="46">
        <v>7</v>
      </c>
      <c r="L40" s="46" t="s">
        <v>103</v>
      </c>
      <c r="M40" s="48">
        <v>10</v>
      </c>
      <c r="S40" s="49">
        <v>350</v>
      </c>
    </row>
    <row r="41" spans="1:19" x14ac:dyDescent="0.25">
      <c r="A41" s="52">
        <v>2012</v>
      </c>
      <c r="B41" s="45" t="s">
        <v>59</v>
      </c>
      <c r="C41" s="46" t="s">
        <v>81</v>
      </c>
      <c r="D41" s="46" t="s">
        <v>110</v>
      </c>
      <c r="H41" s="46">
        <v>5</v>
      </c>
      <c r="I41" s="46">
        <v>7</v>
      </c>
      <c r="L41" s="46" t="s">
        <v>103</v>
      </c>
      <c r="M41" s="48">
        <v>60</v>
      </c>
      <c r="S41" s="49">
        <v>200</v>
      </c>
    </row>
    <row r="42" spans="1:19" x14ac:dyDescent="0.25">
      <c r="A42" s="52">
        <v>2012</v>
      </c>
      <c r="B42" s="45" t="s">
        <v>53</v>
      </c>
      <c r="C42" s="46" t="s">
        <v>80</v>
      </c>
      <c r="D42" s="46" t="s">
        <v>110</v>
      </c>
      <c r="H42" s="47">
        <v>15</v>
      </c>
      <c r="I42" s="47"/>
      <c r="J42" s="47"/>
      <c r="K42" s="47"/>
      <c r="L42" s="46" t="s">
        <v>104</v>
      </c>
      <c r="M42" s="48" t="s">
        <v>110</v>
      </c>
    </row>
    <row r="43" spans="1:19" x14ac:dyDescent="0.25">
      <c r="A43" s="52">
        <v>2012</v>
      </c>
      <c r="B43" s="45" t="s">
        <v>53</v>
      </c>
      <c r="C43" s="46" t="s">
        <v>80</v>
      </c>
      <c r="D43" s="46" t="s">
        <v>110</v>
      </c>
      <c r="H43" s="47">
        <v>15</v>
      </c>
      <c r="I43" s="47"/>
      <c r="J43" s="47"/>
      <c r="K43" s="47"/>
      <c r="L43" s="46" t="s">
        <v>104</v>
      </c>
      <c r="M43" s="48" t="s">
        <v>110</v>
      </c>
    </row>
    <row r="44" spans="1:19" x14ac:dyDescent="0.25">
      <c r="A44" s="52">
        <v>2012</v>
      </c>
      <c r="B44" s="45" t="s">
        <v>63</v>
      </c>
      <c r="C44" s="46" t="s">
        <v>80</v>
      </c>
      <c r="D44" s="46" t="s">
        <v>110</v>
      </c>
      <c r="H44" s="47">
        <v>17</v>
      </c>
      <c r="I44" s="47"/>
      <c r="J44" s="47"/>
      <c r="K44" s="47"/>
      <c r="L44" s="46" t="s">
        <v>103</v>
      </c>
      <c r="M44" s="48" t="s">
        <v>110</v>
      </c>
    </row>
    <row r="45" spans="1:19" x14ac:dyDescent="0.25">
      <c r="A45" s="52">
        <v>2012</v>
      </c>
      <c r="B45" s="45" t="s">
        <v>38</v>
      </c>
      <c r="C45" s="46" t="s">
        <v>80</v>
      </c>
      <c r="D45" s="46" t="s">
        <v>110</v>
      </c>
      <c r="H45" s="47">
        <v>17</v>
      </c>
      <c r="I45" s="47"/>
      <c r="J45" s="47"/>
      <c r="K45" s="47"/>
      <c r="L45" s="46" t="s">
        <v>103</v>
      </c>
      <c r="M45" s="48">
        <v>2</v>
      </c>
      <c r="N45" s="48" t="s">
        <v>117</v>
      </c>
      <c r="O45" s="48">
        <v>1</v>
      </c>
      <c r="P45" s="48" t="s">
        <v>116</v>
      </c>
    </row>
    <row r="46" spans="1:19" x14ac:dyDescent="0.25">
      <c r="A46" s="52">
        <v>2012</v>
      </c>
      <c r="B46" s="45" t="s">
        <v>68</v>
      </c>
      <c r="C46" s="46" t="s">
        <v>80</v>
      </c>
      <c r="D46" s="46" t="s">
        <v>110</v>
      </c>
      <c r="H46" s="47">
        <v>15</v>
      </c>
      <c r="I46" s="47"/>
      <c r="J46" s="47"/>
      <c r="K46" s="47"/>
      <c r="L46" s="46" t="s">
        <v>103</v>
      </c>
      <c r="M46" s="48">
        <v>80</v>
      </c>
    </row>
    <row r="47" spans="1:19" x14ac:dyDescent="0.25">
      <c r="A47" s="52">
        <v>2012</v>
      </c>
      <c r="B47" s="45" t="s">
        <v>76</v>
      </c>
      <c r="C47" s="46" t="s">
        <v>80</v>
      </c>
      <c r="D47" s="46" t="s">
        <v>110</v>
      </c>
      <c r="H47" s="47">
        <v>15</v>
      </c>
      <c r="I47" s="47"/>
      <c r="J47" s="47"/>
      <c r="K47" s="47"/>
      <c r="L47" s="46" t="s">
        <v>103</v>
      </c>
      <c r="M47" s="48">
        <v>54</v>
      </c>
    </row>
    <row r="48" spans="1:19" x14ac:dyDescent="0.25">
      <c r="A48" s="52">
        <v>2012</v>
      </c>
      <c r="B48" s="45" t="s">
        <v>76</v>
      </c>
      <c r="C48" s="46" t="s">
        <v>80</v>
      </c>
      <c r="D48" s="46" t="s">
        <v>110</v>
      </c>
      <c r="H48" s="47">
        <v>15</v>
      </c>
      <c r="I48" s="47"/>
      <c r="J48" s="47"/>
      <c r="K48" s="47"/>
      <c r="L48" s="46" t="s">
        <v>103</v>
      </c>
      <c r="M48" s="48">
        <v>58</v>
      </c>
    </row>
    <row r="49" spans="1:16" x14ac:dyDescent="0.25">
      <c r="A49" s="52">
        <v>2012</v>
      </c>
      <c r="B49" s="45" t="s">
        <v>76</v>
      </c>
      <c r="C49" s="46" t="s">
        <v>80</v>
      </c>
      <c r="D49" s="46" t="s">
        <v>110</v>
      </c>
      <c r="H49" s="47">
        <v>15</v>
      </c>
      <c r="I49" s="47"/>
      <c r="J49" s="47"/>
      <c r="K49" s="47"/>
      <c r="L49" s="46" t="s">
        <v>103</v>
      </c>
      <c r="M49" s="48">
        <v>61</v>
      </c>
    </row>
    <row r="50" spans="1:16" x14ac:dyDescent="0.25">
      <c r="A50" s="52">
        <v>2012</v>
      </c>
      <c r="B50" s="45" t="s">
        <v>76</v>
      </c>
      <c r="C50" s="46" t="s">
        <v>80</v>
      </c>
      <c r="D50" s="46" t="s">
        <v>110</v>
      </c>
      <c r="H50" s="47">
        <v>15</v>
      </c>
      <c r="I50" s="47"/>
      <c r="J50" s="47"/>
      <c r="K50" s="47"/>
      <c r="L50" s="46" t="s">
        <v>103</v>
      </c>
      <c r="M50" s="48">
        <v>60</v>
      </c>
    </row>
    <row r="51" spans="1:16" x14ac:dyDescent="0.25">
      <c r="A51" s="52">
        <v>2012</v>
      </c>
      <c r="B51" s="45" t="s">
        <v>76</v>
      </c>
      <c r="C51" s="46" t="s">
        <v>80</v>
      </c>
      <c r="D51" s="46" t="s">
        <v>110</v>
      </c>
      <c r="H51" s="47">
        <v>15</v>
      </c>
      <c r="I51" s="47"/>
      <c r="J51" s="47"/>
      <c r="K51" s="47"/>
      <c r="L51" s="46" t="s">
        <v>103</v>
      </c>
      <c r="M51" s="48">
        <v>170</v>
      </c>
    </row>
    <row r="52" spans="1:16" x14ac:dyDescent="0.25">
      <c r="A52" s="52">
        <v>2012</v>
      </c>
      <c r="B52" s="45" t="s">
        <v>59</v>
      </c>
      <c r="C52" s="46" t="s">
        <v>85</v>
      </c>
      <c r="D52" s="46" t="s">
        <v>110</v>
      </c>
      <c r="H52" s="47">
        <v>28</v>
      </c>
      <c r="I52" s="47"/>
      <c r="J52" s="47"/>
      <c r="K52" s="47"/>
      <c r="L52" s="46" t="s">
        <v>103</v>
      </c>
      <c r="M52" s="48">
        <v>1</v>
      </c>
    </row>
    <row r="53" spans="1:16" x14ac:dyDescent="0.25">
      <c r="A53" s="52">
        <v>2012</v>
      </c>
      <c r="B53" s="45" t="s">
        <v>64</v>
      </c>
      <c r="C53" s="46" t="s">
        <v>80</v>
      </c>
      <c r="D53" s="46" t="s">
        <v>90</v>
      </c>
      <c r="H53" s="47">
        <v>17</v>
      </c>
      <c r="I53" s="47"/>
      <c r="J53" s="47"/>
      <c r="K53" s="47"/>
      <c r="L53" s="46" t="s">
        <v>103</v>
      </c>
      <c r="M53" s="48">
        <v>1</v>
      </c>
      <c r="N53" s="48" t="s">
        <v>117</v>
      </c>
      <c r="O53" s="48">
        <v>2</v>
      </c>
      <c r="P53" s="48" t="s">
        <v>116</v>
      </c>
    </row>
    <row r="54" spans="1:16" x14ac:dyDescent="0.25">
      <c r="A54" s="52">
        <v>2012</v>
      </c>
      <c r="B54" s="45" t="s">
        <v>73</v>
      </c>
      <c r="C54" s="46" t="s">
        <v>80</v>
      </c>
      <c r="D54" s="46" t="s">
        <v>91</v>
      </c>
      <c r="H54" s="47">
        <v>17</v>
      </c>
      <c r="I54" s="47"/>
      <c r="J54" s="47"/>
      <c r="K54" s="47"/>
      <c r="L54" s="46" t="s">
        <v>103</v>
      </c>
      <c r="M54" s="48">
        <v>1</v>
      </c>
      <c r="N54" s="48" t="s">
        <v>117</v>
      </c>
    </row>
    <row r="55" spans="1:16" x14ac:dyDescent="0.25">
      <c r="A55" s="52">
        <v>2012</v>
      </c>
      <c r="B55" s="45" t="s">
        <v>65</v>
      </c>
      <c r="C55" s="46" t="s">
        <v>80</v>
      </c>
      <c r="D55" s="46" t="s">
        <v>110</v>
      </c>
      <c r="H55" s="47">
        <v>15</v>
      </c>
      <c r="I55" s="47"/>
      <c r="J55" s="47"/>
      <c r="K55" s="47"/>
      <c r="L55" s="46" t="s">
        <v>103</v>
      </c>
      <c r="M55" s="48">
        <v>45</v>
      </c>
    </row>
    <row r="56" spans="1:16" x14ac:dyDescent="0.25">
      <c r="A56" s="52">
        <v>2012</v>
      </c>
      <c r="B56" s="45" t="s">
        <v>65</v>
      </c>
      <c r="C56" s="46" t="s">
        <v>80</v>
      </c>
      <c r="D56" s="46" t="s">
        <v>110</v>
      </c>
      <c r="H56" s="47">
        <v>15</v>
      </c>
      <c r="I56" s="47"/>
      <c r="J56" s="47"/>
      <c r="K56" s="47"/>
      <c r="L56" s="46" t="s">
        <v>104</v>
      </c>
      <c r="M56" s="48" t="s">
        <v>110</v>
      </c>
    </row>
    <row r="57" spans="1:16" x14ac:dyDescent="0.25">
      <c r="A57" s="52">
        <v>2012</v>
      </c>
      <c r="B57" s="45" t="s">
        <v>65</v>
      </c>
      <c r="C57" s="46" t="s">
        <v>80</v>
      </c>
      <c r="D57" s="46" t="s">
        <v>110</v>
      </c>
      <c r="H57" s="47">
        <v>15</v>
      </c>
      <c r="I57" s="47"/>
      <c r="J57" s="47"/>
      <c r="K57" s="47"/>
      <c r="L57" s="46" t="s">
        <v>104</v>
      </c>
      <c r="M57" s="48" t="s">
        <v>110</v>
      </c>
    </row>
    <row r="58" spans="1:16" x14ac:dyDescent="0.25">
      <c r="A58" s="52">
        <v>2012</v>
      </c>
      <c r="B58" s="45" t="s">
        <v>69</v>
      </c>
      <c r="C58" s="46" t="s">
        <v>80</v>
      </c>
      <c r="D58" s="46" t="s">
        <v>88</v>
      </c>
      <c r="H58" s="47">
        <v>18</v>
      </c>
      <c r="I58" s="47"/>
      <c r="J58" s="47"/>
      <c r="K58" s="47"/>
      <c r="L58" s="46" t="s">
        <v>103</v>
      </c>
      <c r="M58" s="48" t="s">
        <v>110</v>
      </c>
    </row>
    <row r="59" spans="1:16" x14ac:dyDescent="0.25">
      <c r="A59" s="52">
        <v>2012</v>
      </c>
      <c r="B59" s="45" t="s">
        <v>72</v>
      </c>
      <c r="C59" s="46" t="s">
        <v>80</v>
      </c>
      <c r="D59" s="46" t="s">
        <v>110</v>
      </c>
      <c r="H59" s="47">
        <v>15</v>
      </c>
      <c r="I59" s="47"/>
      <c r="J59" s="47"/>
      <c r="K59" s="47"/>
      <c r="L59" s="46" t="s">
        <v>103</v>
      </c>
      <c r="M59" s="48">
        <v>542</v>
      </c>
    </row>
    <row r="60" spans="1:16" x14ac:dyDescent="0.25">
      <c r="A60" s="52">
        <v>2012</v>
      </c>
      <c r="B60" s="45" t="s">
        <v>73</v>
      </c>
      <c r="C60" s="46" t="s">
        <v>80</v>
      </c>
      <c r="D60" s="46" t="s">
        <v>110</v>
      </c>
      <c r="H60" s="47">
        <v>20</v>
      </c>
      <c r="I60" s="47">
        <v>17</v>
      </c>
      <c r="J60" s="47"/>
      <c r="K60" s="47"/>
      <c r="L60" s="46" t="s">
        <v>103</v>
      </c>
      <c r="M60" s="48">
        <v>3</v>
      </c>
      <c r="N60" s="48" t="s">
        <v>116</v>
      </c>
    </row>
    <row r="61" spans="1:16" x14ac:dyDescent="0.25">
      <c r="A61" s="52">
        <v>2012</v>
      </c>
      <c r="B61" s="45" t="s">
        <v>59</v>
      </c>
      <c r="C61" s="46" t="s">
        <v>80</v>
      </c>
      <c r="D61" s="46" t="s">
        <v>88</v>
      </c>
      <c r="H61" s="47">
        <v>17</v>
      </c>
      <c r="I61" s="47"/>
      <c r="J61" s="47"/>
      <c r="K61" s="47"/>
      <c r="L61" s="46" t="s">
        <v>103</v>
      </c>
      <c r="M61" s="48" t="s">
        <v>110</v>
      </c>
    </row>
    <row r="62" spans="1:16" x14ac:dyDescent="0.25">
      <c r="A62" s="52">
        <v>2012</v>
      </c>
      <c r="B62" s="45" t="s">
        <v>73</v>
      </c>
      <c r="C62" s="46" t="s">
        <v>80</v>
      </c>
      <c r="D62" s="46" t="s">
        <v>94</v>
      </c>
      <c r="E62" s="46" t="s">
        <v>92</v>
      </c>
      <c r="H62" s="47">
        <v>17</v>
      </c>
      <c r="I62" s="47"/>
      <c r="J62" s="47"/>
      <c r="K62" s="47"/>
      <c r="L62" s="46" t="s">
        <v>103</v>
      </c>
      <c r="M62" s="48" t="s">
        <v>110</v>
      </c>
    </row>
    <row r="63" spans="1:16" x14ac:dyDescent="0.25">
      <c r="A63" s="52">
        <v>2012</v>
      </c>
      <c r="B63" s="45" t="s">
        <v>76</v>
      </c>
      <c r="C63" s="46" t="s">
        <v>80</v>
      </c>
      <c r="D63" s="46" t="s">
        <v>110</v>
      </c>
      <c r="H63" s="47">
        <v>15</v>
      </c>
      <c r="I63" s="47"/>
      <c r="J63" s="47"/>
      <c r="K63" s="47"/>
      <c r="L63" s="46" t="s">
        <v>103</v>
      </c>
      <c r="M63" s="48" t="s">
        <v>110</v>
      </c>
    </row>
    <row r="64" spans="1:16" x14ac:dyDescent="0.25">
      <c r="A64" s="52">
        <v>2012</v>
      </c>
      <c r="B64" s="45" t="s">
        <v>59</v>
      </c>
      <c r="C64" s="46" t="s">
        <v>80</v>
      </c>
      <c r="D64" s="46" t="s">
        <v>110</v>
      </c>
      <c r="H64" s="47">
        <v>15</v>
      </c>
      <c r="I64" s="47"/>
      <c r="J64" s="47"/>
      <c r="K64" s="47"/>
      <c r="L64" s="46" t="s">
        <v>103</v>
      </c>
      <c r="M64" s="48">
        <v>65</v>
      </c>
    </row>
    <row r="65" spans="1:16" x14ac:dyDescent="0.25">
      <c r="A65" s="52">
        <v>2012</v>
      </c>
      <c r="B65" s="45" t="s">
        <v>47</v>
      </c>
      <c r="C65" s="46" t="s">
        <v>80</v>
      </c>
      <c r="D65" s="46" t="s">
        <v>110</v>
      </c>
      <c r="H65" s="47">
        <v>15</v>
      </c>
      <c r="I65" s="47"/>
      <c r="J65" s="47"/>
      <c r="K65" s="47"/>
      <c r="L65" s="46" t="s">
        <v>103</v>
      </c>
      <c r="M65" s="48">
        <v>10</v>
      </c>
    </row>
    <row r="66" spans="1:16" x14ac:dyDescent="0.25">
      <c r="A66" s="52">
        <v>2012</v>
      </c>
      <c r="B66" s="45" t="s">
        <v>59</v>
      </c>
      <c r="C66" s="46" t="s">
        <v>80</v>
      </c>
      <c r="D66" s="46" t="s">
        <v>92</v>
      </c>
      <c r="H66" s="47">
        <v>15</v>
      </c>
      <c r="I66" s="47"/>
      <c r="J66" s="47"/>
      <c r="K66" s="47"/>
      <c r="L66" s="46" t="s">
        <v>103</v>
      </c>
      <c r="M66" s="48">
        <v>15</v>
      </c>
    </row>
    <row r="67" spans="1:16" x14ac:dyDescent="0.25">
      <c r="A67" s="52">
        <v>2012</v>
      </c>
      <c r="B67" s="45" t="s">
        <v>53</v>
      </c>
      <c r="C67" s="46" t="s">
        <v>80</v>
      </c>
      <c r="D67" s="46" t="s">
        <v>110</v>
      </c>
      <c r="H67" s="47">
        <v>17</v>
      </c>
      <c r="I67" s="47"/>
      <c r="J67" s="47"/>
      <c r="K67" s="47"/>
      <c r="L67" s="46" t="s">
        <v>103</v>
      </c>
      <c r="M67" s="48">
        <v>3</v>
      </c>
      <c r="N67" s="48" t="s">
        <v>117</v>
      </c>
      <c r="O67" s="48">
        <v>2</v>
      </c>
      <c r="P67" s="48" t="s">
        <v>116</v>
      </c>
    </row>
    <row r="68" spans="1:16" x14ac:dyDescent="0.25">
      <c r="A68" s="52">
        <v>2012</v>
      </c>
      <c r="B68" s="45" t="s">
        <v>38</v>
      </c>
      <c r="C68" s="46" t="s">
        <v>80</v>
      </c>
      <c r="D68" s="46" t="s">
        <v>110</v>
      </c>
      <c r="H68" s="47">
        <v>17</v>
      </c>
      <c r="I68" s="47"/>
      <c r="J68" s="47"/>
      <c r="K68" s="47"/>
      <c r="L68" s="46" t="s">
        <v>103</v>
      </c>
      <c r="M68" s="48">
        <v>1</v>
      </c>
      <c r="N68" s="48" t="s">
        <v>117</v>
      </c>
      <c r="O68" s="48">
        <v>1</v>
      </c>
      <c r="P68" s="48" t="s">
        <v>116</v>
      </c>
    </row>
    <row r="69" spans="1:16" x14ac:dyDescent="0.25">
      <c r="A69" s="52">
        <v>2012</v>
      </c>
      <c r="B69" s="45" t="s">
        <v>38</v>
      </c>
      <c r="C69" s="46" t="s">
        <v>80</v>
      </c>
      <c r="D69" s="46" t="s">
        <v>110</v>
      </c>
      <c r="H69" s="47">
        <v>17</v>
      </c>
      <c r="I69" s="47"/>
      <c r="J69" s="47"/>
      <c r="K69" s="47"/>
      <c r="L69" s="46" t="s">
        <v>103</v>
      </c>
      <c r="M69" s="48">
        <v>1</v>
      </c>
      <c r="N69" s="48" t="s">
        <v>117</v>
      </c>
      <c r="O69" s="48">
        <v>1</v>
      </c>
      <c r="P69" s="48" t="s">
        <v>116</v>
      </c>
    </row>
    <row r="70" spans="1:16" x14ac:dyDescent="0.25">
      <c r="A70" s="52">
        <v>2012</v>
      </c>
      <c r="B70" s="45" t="s">
        <v>38</v>
      </c>
      <c r="C70" s="46" t="s">
        <v>80</v>
      </c>
      <c r="D70" s="46" t="s">
        <v>110</v>
      </c>
      <c r="H70" s="47">
        <v>17</v>
      </c>
      <c r="I70" s="47"/>
      <c r="J70" s="47"/>
      <c r="K70" s="47"/>
      <c r="L70" s="46" t="s">
        <v>103</v>
      </c>
      <c r="M70" s="48">
        <v>2</v>
      </c>
      <c r="N70" s="48" t="s">
        <v>117</v>
      </c>
    </row>
    <row r="71" spans="1:16" x14ac:dyDescent="0.25">
      <c r="A71" s="52">
        <v>2012</v>
      </c>
      <c r="B71" s="45" t="s">
        <v>39</v>
      </c>
      <c r="C71" s="46" t="s">
        <v>80</v>
      </c>
      <c r="D71" s="46" t="s">
        <v>110</v>
      </c>
      <c r="H71" s="47">
        <v>17</v>
      </c>
      <c r="I71" s="47"/>
      <c r="J71" s="47"/>
      <c r="K71" s="47"/>
      <c r="L71" s="46" t="s">
        <v>103</v>
      </c>
      <c r="M71" s="48" t="s">
        <v>110</v>
      </c>
    </row>
    <row r="72" spans="1:16" x14ac:dyDescent="0.25">
      <c r="A72" s="52">
        <v>2012</v>
      </c>
      <c r="B72" s="45" t="s">
        <v>59</v>
      </c>
      <c r="C72" s="46" t="s">
        <v>80</v>
      </c>
      <c r="D72" s="46" t="s">
        <v>110</v>
      </c>
      <c r="H72" s="47">
        <v>17</v>
      </c>
      <c r="I72" s="47"/>
      <c r="J72" s="47"/>
      <c r="K72" s="47"/>
      <c r="L72" s="46" t="s">
        <v>103</v>
      </c>
      <c r="M72" s="48">
        <v>1</v>
      </c>
      <c r="N72" s="48" t="s">
        <v>116</v>
      </c>
    </row>
    <row r="73" spans="1:16" x14ac:dyDescent="0.25">
      <c r="A73" s="52">
        <v>2012</v>
      </c>
      <c r="B73" s="45" t="s">
        <v>47</v>
      </c>
      <c r="C73" s="46" t="s">
        <v>80</v>
      </c>
      <c r="D73" s="46" t="s">
        <v>110</v>
      </c>
      <c r="H73" s="47">
        <v>15</v>
      </c>
      <c r="I73" s="47"/>
      <c r="J73" s="47"/>
      <c r="K73" s="47"/>
      <c r="L73" s="46" t="s">
        <v>104</v>
      </c>
      <c r="M73" s="48" t="s">
        <v>110</v>
      </c>
    </row>
    <row r="74" spans="1:16" x14ac:dyDescent="0.25">
      <c r="A74" s="52">
        <v>2012</v>
      </c>
      <c r="B74" s="45" t="s">
        <v>65</v>
      </c>
      <c r="C74" s="46" t="s">
        <v>80</v>
      </c>
      <c r="D74" s="46" t="s">
        <v>110</v>
      </c>
      <c r="H74" s="47">
        <v>15</v>
      </c>
      <c r="I74" s="47"/>
      <c r="J74" s="47"/>
      <c r="K74" s="47"/>
      <c r="L74" s="46" t="s">
        <v>103</v>
      </c>
      <c r="M74" s="48" t="s">
        <v>110</v>
      </c>
    </row>
    <row r="75" spans="1:16" x14ac:dyDescent="0.25">
      <c r="A75" s="52">
        <v>2012</v>
      </c>
      <c r="B75" s="45" t="s">
        <v>47</v>
      </c>
      <c r="C75" s="46" t="s">
        <v>80</v>
      </c>
      <c r="D75" s="46" t="s">
        <v>110</v>
      </c>
      <c r="H75" s="47">
        <v>15</v>
      </c>
      <c r="I75" s="47"/>
      <c r="J75" s="47"/>
      <c r="K75" s="47"/>
      <c r="L75" s="46" t="s">
        <v>103</v>
      </c>
      <c r="M75" s="48" t="s">
        <v>110</v>
      </c>
    </row>
    <row r="76" spans="1:16" x14ac:dyDescent="0.25">
      <c r="A76" s="52">
        <v>2012</v>
      </c>
      <c r="B76" s="45" t="s">
        <v>76</v>
      </c>
      <c r="C76" s="46" t="s">
        <v>80</v>
      </c>
      <c r="D76" s="46" t="s">
        <v>110</v>
      </c>
      <c r="H76" s="47">
        <v>15</v>
      </c>
      <c r="I76" s="47"/>
      <c r="J76" s="47"/>
      <c r="K76" s="47"/>
      <c r="L76" s="46" t="s">
        <v>103</v>
      </c>
      <c r="M76" s="48" t="s">
        <v>110</v>
      </c>
    </row>
    <row r="77" spans="1:16" x14ac:dyDescent="0.25">
      <c r="A77" s="52">
        <v>2012</v>
      </c>
      <c r="B77" s="45" t="s">
        <v>61</v>
      </c>
      <c r="C77" s="46" t="s">
        <v>80</v>
      </c>
      <c r="D77" s="46" t="s">
        <v>110</v>
      </c>
      <c r="H77" s="47">
        <v>15</v>
      </c>
      <c r="I77" s="47"/>
      <c r="J77" s="47"/>
      <c r="K77" s="47"/>
      <c r="L77" s="46" t="s">
        <v>104</v>
      </c>
      <c r="M77" s="48" t="s">
        <v>110</v>
      </c>
    </row>
    <row r="78" spans="1:16" x14ac:dyDescent="0.25">
      <c r="A78" s="52">
        <v>2012</v>
      </c>
      <c r="B78" s="45" t="s">
        <v>47</v>
      </c>
      <c r="C78" s="46" t="s">
        <v>80</v>
      </c>
      <c r="D78" s="46" t="s">
        <v>110</v>
      </c>
      <c r="H78" s="47">
        <v>15</v>
      </c>
      <c r="I78" s="47"/>
      <c r="J78" s="47"/>
      <c r="K78" s="47"/>
      <c r="L78" s="46" t="s">
        <v>104</v>
      </c>
      <c r="M78" s="48" t="s">
        <v>110</v>
      </c>
    </row>
    <row r="79" spans="1:16" x14ac:dyDescent="0.25">
      <c r="A79" s="52">
        <v>2012</v>
      </c>
      <c r="B79" s="45" t="s">
        <v>69</v>
      </c>
      <c r="C79" s="46" t="s">
        <v>80</v>
      </c>
      <c r="D79" s="46" t="s">
        <v>110</v>
      </c>
      <c r="H79" s="47">
        <v>20</v>
      </c>
      <c r="I79" s="47"/>
      <c r="J79" s="47"/>
      <c r="K79" s="47"/>
      <c r="L79" s="46" t="s">
        <v>103</v>
      </c>
      <c r="M79" s="48" t="s">
        <v>110</v>
      </c>
    </row>
    <row r="80" spans="1:16" x14ac:dyDescent="0.25">
      <c r="A80" s="52">
        <v>2012</v>
      </c>
      <c r="B80" s="45" t="s">
        <v>70</v>
      </c>
      <c r="C80" s="46" t="s">
        <v>80</v>
      </c>
      <c r="D80" s="46" t="s">
        <v>110</v>
      </c>
      <c r="H80" s="47">
        <v>15</v>
      </c>
      <c r="I80" s="47"/>
      <c r="J80" s="47"/>
      <c r="K80" s="47"/>
      <c r="L80" s="46" t="s">
        <v>103</v>
      </c>
      <c r="M80" s="48">
        <v>474</v>
      </c>
    </row>
    <row r="81" spans="1:16" x14ac:dyDescent="0.25">
      <c r="A81" s="52">
        <v>2012</v>
      </c>
      <c r="B81" s="45" t="s">
        <v>62</v>
      </c>
      <c r="C81" s="46" t="s">
        <v>85</v>
      </c>
      <c r="D81" s="46" t="s">
        <v>110</v>
      </c>
      <c r="H81" s="47">
        <v>28</v>
      </c>
      <c r="I81" s="47"/>
      <c r="J81" s="47"/>
      <c r="K81" s="47"/>
      <c r="L81" s="46" t="s">
        <v>103</v>
      </c>
      <c r="M81" s="48" t="s">
        <v>110</v>
      </c>
    </row>
    <row r="82" spans="1:16" x14ac:dyDescent="0.25">
      <c r="A82" s="52">
        <v>2012</v>
      </c>
      <c r="B82" s="45" t="s">
        <v>45</v>
      </c>
      <c r="C82" s="46" t="s">
        <v>80</v>
      </c>
      <c r="D82" s="46" t="s">
        <v>110</v>
      </c>
      <c r="H82" s="47">
        <v>20</v>
      </c>
      <c r="I82" s="47"/>
      <c r="J82" s="47"/>
      <c r="K82" s="47"/>
      <c r="L82" s="46" t="s">
        <v>103</v>
      </c>
      <c r="M82" s="48">
        <v>1</v>
      </c>
      <c r="N82" s="48" t="s">
        <v>116</v>
      </c>
    </row>
    <row r="83" spans="1:16" x14ac:dyDescent="0.25">
      <c r="A83" s="52">
        <v>2012</v>
      </c>
      <c r="B83" s="45" t="s">
        <v>71</v>
      </c>
      <c r="C83" s="46" t="s">
        <v>80</v>
      </c>
      <c r="D83" s="46" t="s">
        <v>110</v>
      </c>
      <c r="H83" s="47">
        <v>15</v>
      </c>
      <c r="I83" s="47"/>
      <c r="J83" s="47"/>
      <c r="K83" s="47"/>
      <c r="L83" s="46" t="s">
        <v>103</v>
      </c>
      <c r="M83" s="48">
        <v>12</v>
      </c>
    </row>
    <row r="84" spans="1:16" x14ac:dyDescent="0.25">
      <c r="A84" s="52">
        <v>2012</v>
      </c>
      <c r="B84" s="45" t="s">
        <v>71</v>
      </c>
      <c r="C84" s="46" t="s">
        <v>80</v>
      </c>
      <c r="D84" s="46" t="s">
        <v>110</v>
      </c>
      <c r="H84" s="47">
        <v>15</v>
      </c>
      <c r="I84" s="47"/>
      <c r="J84" s="47"/>
      <c r="K84" s="47"/>
      <c r="L84" s="46" t="s">
        <v>104</v>
      </c>
      <c r="M84" s="48" t="s">
        <v>110</v>
      </c>
    </row>
    <row r="85" spans="1:16" x14ac:dyDescent="0.25">
      <c r="A85" s="52">
        <v>2012</v>
      </c>
      <c r="B85" s="45" t="s">
        <v>76</v>
      </c>
      <c r="C85" s="46" t="s">
        <v>80</v>
      </c>
      <c r="D85" s="46" t="s">
        <v>110</v>
      </c>
      <c r="H85" s="47">
        <v>15</v>
      </c>
      <c r="I85" s="47"/>
      <c r="J85" s="47"/>
      <c r="K85" s="47"/>
      <c r="L85" s="46" t="s">
        <v>103</v>
      </c>
      <c r="M85" s="48" t="s">
        <v>110</v>
      </c>
    </row>
    <row r="86" spans="1:16" x14ac:dyDescent="0.25">
      <c r="A86" s="52">
        <v>2012</v>
      </c>
      <c r="B86" s="45" t="s">
        <v>76</v>
      </c>
      <c r="C86" s="46" t="s">
        <v>80</v>
      </c>
      <c r="D86" s="46" t="s">
        <v>110</v>
      </c>
      <c r="H86" s="47">
        <v>15</v>
      </c>
      <c r="I86" s="47"/>
      <c r="J86" s="47"/>
      <c r="K86" s="47"/>
      <c r="L86" s="46" t="s">
        <v>103</v>
      </c>
      <c r="M86" s="48" t="s">
        <v>110</v>
      </c>
    </row>
    <row r="87" spans="1:16" x14ac:dyDescent="0.25">
      <c r="A87" s="52">
        <v>2012</v>
      </c>
      <c r="B87" s="45" t="s">
        <v>76</v>
      </c>
      <c r="C87" s="46" t="s">
        <v>80</v>
      </c>
      <c r="D87" s="46" t="s">
        <v>110</v>
      </c>
      <c r="H87" s="47">
        <v>15</v>
      </c>
      <c r="I87" s="47"/>
      <c r="J87" s="47"/>
      <c r="K87" s="47"/>
      <c r="L87" s="46" t="s">
        <v>103</v>
      </c>
      <c r="M87" s="48" t="s">
        <v>110</v>
      </c>
    </row>
    <row r="88" spans="1:16" x14ac:dyDescent="0.25">
      <c r="A88" s="52">
        <v>2012</v>
      </c>
      <c r="B88" s="45" t="s">
        <v>76</v>
      </c>
      <c r="C88" s="46" t="s">
        <v>80</v>
      </c>
      <c r="D88" s="46" t="s">
        <v>110</v>
      </c>
      <c r="H88" s="47">
        <v>12</v>
      </c>
      <c r="I88" s="47"/>
      <c r="J88" s="47"/>
      <c r="K88" s="47"/>
      <c r="L88" s="46" t="s">
        <v>103</v>
      </c>
      <c r="M88" s="48" t="s">
        <v>110</v>
      </c>
    </row>
    <row r="89" spans="1:16" x14ac:dyDescent="0.25">
      <c r="A89" s="52">
        <v>2012</v>
      </c>
      <c r="B89" s="45" t="s">
        <v>59</v>
      </c>
      <c r="C89" s="46" t="s">
        <v>85</v>
      </c>
      <c r="D89" s="46" t="s">
        <v>110</v>
      </c>
      <c r="H89" s="47">
        <v>28</v>
      </c>
      <c r="I89" s="47"/>
      <c r="J89" s="47"/>
      <c r="K89" s="47"/>
      <c r="L89" s="46" t="s">
        <v>103</v>
      </c>
      <c r="M89" s="48" t="s">
        <v>110</v>
      </c>
    </row>
    <row r="90" spans="1:16" x14ac:dyDescent="0.25">
      <c r="A90" s="52">
        <v>2012</v>
      </c>
      <c r="B90" s="45" t="s">
        <v>37</v>
      </c>
      <c r="C90" s="46" t="s">
        <v>80</v>
      </c>
      <c r="D90" s="46" t="s">
        <v>110</v>
      </c>
      <c r="H90" s="47">
        <v>17</v>
      </c>
      <c r="I90" s="47"/>
      <c r="J90" s="47"/>
      <c r="K90" s="47"/>
      <c r="L90" s="46" t="s">
        <v>103</v>
      </c>
      <c r="M90" s="48">
        <v>2</v>
      </c>
      <c r="N90" s="48" t="s">
        <v>117</v>
      </c>
      <c r="O90" s="48">
        <v>1</v>
      </c>
      <c r="P90" s="48" t="s">
        <v>116</v>
      </c>
    </row>
    <row r="91" spans="1:16" x14ac:dyDescent="0.25">
      <c r="A91" s="52">
        <v>2012</v>
      </c>
      <c r="B91" s="45" t="s">
        <v>75</v>
      </c>
      <c r="C91" s="46" t="s">
        <v>80</v>
      </c>
      <c r="D91" s="46" t="s">
        <v>110</v>
      </c>
      <c r="H91" s="47">
        <v>15</v>
      </c>
      <c r="I91" s="47"/>
      <c r="J91" s="47"/>
      <c r="K91" s="47"/>
      <c r="L91" s="46" t="s">
        <v>104</v>
      </c>
      <c r="M91" s="48" t="s">
        <v>110</v>
      </c>
    </row>
    <row r="92" spans="1:16" x14ac:dyDescent="0.25">
      <c r="A92" s="52">
        <v>2012</v>
      </c>
      <c r="B92" s="45" t="s">
        <v>72</v>
      </c>
      <c r="C92" s="46" t="s">
        <v>80</v>
      </c>
      <c r="D92" s="46" t="s">
        <v>110</v>
      </c>
      <c r="H92" s="47">
        <v>15</v>
      </c>
      <c r="I92" s="47"/>
      <c r="J92" s="47"/>
      <c r="K92" s="47"/>
      <c r="L92" s="46" t="s">
        <v>104</v>
      </c>
      <c r="M92" s="48" t="s">
        <v>110</v>
      </c>
    </row>
    <row r="93" spans="1:16" x14ac:dyDescent="0.25">
      <c r="A93" s="52">
        <v>2012</v>
      </c>
      <c r="B93" s="45" t="s">
        <v>66</v>
      </c>
      <c r="C93" s="46" t="s">
        <v>80</v>
      </c>
      <c r="D93" s="46" t="s">
        <v>110</v>
      </c>
      <c r="H93" s="47">
        <v>15</v>
      </c>
      <c r="I93" s="47"/>
      <c r="J93" s="47"/>
      <c r="K93" s="47"/>
      <c r="L93" s="46" t="s">
        <v>104</v>
      </c>
      <c r="M93" s="48">
        <v>117</v>
      </c>
    </row>
    <row r="94" spans="1:16" x14ac:dyDescent="0.25">
      <c r="A94" s="52">
        <v>2012</v>
      </c>
      <c r="B94" s="45" t="s">
        <v>53</v>
      </c>
      <c r="C94" s="46" t="s">
        <v>80</v>
      </c>
      <c r="D94" s="46" t="s">
        <v>110</v>
      </c>
      <c r="H94" s="47">
        <v>15</v>
      </c>
      <c r="I94" s="47"/>
      <c r="J94" s="47"/>
      <c r="K94" s="47"/>
      <c r="L94" s="46" t="s">
        <v>103</v>
      </c>
      <c r="M94" s="48">
        <v>25</v>
      </c>
    </row>
    <row r="95" spans="1:16" x14ac:dyDescent="0.25">
      <c r="A95" s="52">
        <v>2012</v>
      </c>
      <c r="B95" s="45" t="s">
        <v>76</v>
      </c>
      <c r="C95" s="46" t="s">
        <v>80</v>
      </c>
      <c r="D95" s="46" t="s">
        <v>110</v>
      </c>
      <c r="H95" s="47">
        <v>15</v>
      </c>
      <c r="I95" s="47"/>
      <c r="J95" s="47"/>
      <c r="K95" s="47"/>
      <c r="L95" s="46" t="s">
        <v>103</v>
      </c>
      <c r="M95" s="48" t="s">
        <v>110</v>
      </c>
    </row>
    <row r="96" spans="1:16" x14ac:dyDescent="0.25">
      <c r="A96" s="52">
        <v>2012</v>
      </c>
      <c r="B96" s="45" t="s">
        <v>63</v>
      </c>
      <c r="C96" s="46" t="s">
        <v>85</v>
      </c>
      <c r="D96" s="46" t="s">
        <v>110</v>
      </c>
      <c r="H96" s="47">
        <v>28</v>
      </c>
      <c r="I96" s="47"/>
      <c r="J96" s="47"/>
      <c r="K96" s="47"/>
      <c r="L96" s="46" t="s">
        <v>103</v>
      </c>
      <c r="M96" s="48" t="s">
        <v>110</v>
      </c>
    </row>
    <row r="97" spans="1:13" x14ac:dyDescent="0.25">
      <c r="A97" s="52">
        <v>2012</v>
      </c>
      <c r="B97" s="45" t="s">
        <v>64</v>
      </c>
      <c r="C97" s="46" t="s">
        <v>85</v>
      </c>
      <c r="D97" s="46" t="s">
        <v>110</v>
      </c>
      <c r="H97" s="47">
        <v>28</v>
      </c>
      <c r="I97" s="47"/>
      <c r="J97" s="47"/>
      <c r="K97" s="47"/>
      <c r="L97" s="46" t="s">
        <v>103</v>
      </c>
      <c r="M97" s="48" t="s">
        <v>110</v>
      </c>
    </row>
    <row r="98" spans="1:13" x14ac:dyDescent="0.25">
      <c r="A98" s="52">
        <v>2012</v>
      </c>
      <c r="B98" s="45" t="s">
        <v>71</v>
      </c>
      <c r="C98" s="46" t="s">
        <v>80</v>
      </c>
      <c r="D98" s="46" t="s">
        <v>110</v>
      </c>
      <c r="H98" s="47">
        <v>15</v>
      </c>
      <c r="I98" s="47"/>
      <c r="J98" s="47"/>
      <c r="K98" s="47"/>
      <c r="L98" s="46" t="s">
        <v>103</v>
      </c>
      <c r="M98" s="48">
        <v>65</v>
      </c>
    </row>
    <row r="99" spans="1:13" x14ac:dyDescent="0.25">
      <c r="A99" s="52">
        <v>2012</v>
      </c>
      <c r="B99" s="45" t="s">
        <v>47</v>
      </c>
      <c r="C99" s="46" t="s">
        <v>80</v>
      </c>
      <c r="D99" s="46" t="s">
        <v>110</v>
      </c>
      <c r="H99" s="47">
        <v>15</v>
      </c>
      <c r="I99" s="47"/>
      <c r="J99" s="47"/>
      <c r="K99" s="47"/>
      <c r="L99" s="46" t="s">
        <v>104</v>
      </c>
      <c r="M99" s="48" t="s">
        <v>110</v>
      </c>
    </row>
    <row r="100" spans="1:13" x14ac:dyDescent="0.25">
      <c r="A100" s="52">
        <v>2012</v>
      </c>
      <c r="B100" s="45" t="s">
        <v>53</v>
      </c>
      <c r="C100" s="46" t="s">
        <v>80</v>
      </c>
      <c r="D100" s="46" t="s">
        <v>110</v>
      </c>
      <c r="H100" s="47">
        <v>15</v>
      </c>
      <c r="I100" s="47"/>
      <c r="J100" s="47"/>
      <c r="K100" s="47"/>
      <c r="L100" s="46" t="s">
        <v>103</v>
      </c>
      <c r="M100" s="48">
        <v>35</v>
      </c>
    </row>
    <row r="101" spans="1:13" x14ac:dyDescent="0.25">
      <c r="A101" s="52">
        <v>2012</v>
      </c>
      <c r="B101" s="45" t="s">
        <v>73</v>
      </c>
      <c r="C101" s="46" t="s">
        <v>80</v>
      </c>
      <c r="D101" s="46" t="s">
        <v>88</v>
      </c>
      <c r="H101" s="47">
        <v>20</v>
      </c>
      <c r="I101" s="47"/>
      <c r="J101" s="47"/>
      <c r="K101" s="47"/>
      <c r="L101" s="46" t="s">
        <v>103</v>
      </c>
      <c r="M101" s="48" t="s">
        <v>110</v>
      </c>
    </row>
    <row r="102" spans="1:13" x14ac:dyDescent="0.25">
      <c r="A102" s="52">
        <v>2012</v>
      </c>
      <c r="B102" s="45" t="s">
        <v>47</v>
      </c>
      <c r="C102" s="46" t="s">
        <v>80</v>
      </c>
      <c r="D102" s="46" t="s">
        <v>110</v>
      </c>
      <c r="H102" s="47">
        <v>15</v>
      </c>
      <c r="I102" s="47"/>
      <c r="J102" s="47"/>
      <c r="K102" s="47"/>
      <c r="L102" s="46" t="s">
        <v>104</v>
      </c>
      <c r="M102" s="48" t="s">
        <v>110</v>
      </c>
    </row>
    <row r="103" spans="1:13" x14ac:dyDescent="0.25">
      <c r="A103" s="52">
        <v>2012</v>
      </c>
      <c r="B103" s="45" t="s">
        <v>47</v>
      </c>
      <c r="C103" s="46" t="s">
        <v>80</v>
      </c>
      <c r="D103" s="46" t="s">
        <v>110</v>
      </c>
      <c r="H103" s="47">
        <v>15</v>
      </c>
      <c r="I103" s="47"/>
      <c r="J103" s="47"/>
      <c r="K103" s="47"/>
      <c r="L103" s="46" t="s">
        <v>103</v>
      </c>
      <c r="M103" s="48" t="s">
        <v>110</v>
      </c>
    </row>
    <row r="104" spans="1:13" x14ac:dyDescent="0.25">
      <c r="A104" s="52">
        <v>2012</v>
      </c>
      <c r="B104" s="45" t="s">
        <v>47</v>
      </c>
      <c r="C104" s="46" t="s">
        <v>80</v>
      </c>
      <c r="D104" s="46" t="s">
        <v>110</v>
      </c>
      <c r="H104" s="47">
        <v>15</v>
      </c>
      <c r="I104" s="47"/>
      <c r="J104" s="47"/>
      <c r="K104" s="47"/>
      <c r="L104" s="46" t="s">
        <v>103</v>
      </c>
      <c r="M104" s="48" t="s">
        <v>110</v>
      </c>
    </row>
    <row r="105" spans="1:13" x14ac:dyDescent="0.25">
      <c r="A105" s="52">
        <v>2012</v>
      </c>
      <c r="B105" s="45" t="s">
        <v>76</v>
      </c>
      <c r="C105" s="46" t="s">
        <v>80</v>
      </c>
      <c r="D105" s="46" t="s">
        <v>110</v>
      </c>
      <c r="H105" s="47">
        <v>15</v>
      </c>
      <c r="I105" s="47"/>
      <c r="J105" s="47"/>
      <c r="K105" s="47"/>
      <c r="L105" s="46" t="s">
        <v>103</v>
      </c>
      <c r="M105" s="48" t="s">
        <v>110</v>
      </c>
    </row>
    <row r="106" spans="1:13" x14ac:dyDescent="0.25">
      <c r="A106" s="52">
        <v>2012</v>
      </c>
      <c r="B106" s="45" t="s">
        <v>76</v>
      </c>
      <c r="C106" s="46" t="s">
        <v>80</v>
      </c>
      <c r="D106" s="46" t="s">
        <v>110</v>
      </c>
      <c r="H106" s="47">
        <v>15</v>
      </c>
      <c r="I106" s="47"/>
      <c r="J106" s="47"/>
      <c r="K106" s="47"/>
      <c r="L106" s="46" t="s">
        <v>103</v>
      </c>
      <c r="M106" s="48" t="s">
        <v>110</v>
      </c>
    </row>
    <row r="107" spans="1:13" x14ac:dyDescent="0.25">
      <c r="A107" s="52">
        <v>2012</v>
      </c>
      <c r="B107" s="45" t="s">
        <v>76</v>
      </c>
      <c r="C107" s="46" t="s">
        <v>80</v>
      </c>
      <c r="D107" s="46" t="s">
        <v>110</v>
      </c>
      <c r="H107" s="47">
        <v>15</v>
      </c>
      <c r="I107" s="47"/>
      <c r="J107" s="47"/>
      <c r="K107" s="47"/>
      <c r="L107" s="46" t="s">
        <v>103</v>
      </c>
      <c r="M107" s="48" t="s">
        <v>110</v>
      </c>
    </row>
    <row r="108" spans="1:13" x14ac:dyDescent="0.25">
      <c r="A108" s="52">
        <v>2012</v>
      </c>
      <c r="B108" s="45" t="s">
        <v>64</v>
      </c>
      <c r="C108" s="46" t="s">
        <v>80</v>
      </c>
      <c r="D108" s="46" t="s">
        <v>110</v>
      </c>
      <c r="H108" s="47">
        <v>15</v>
      </c>
      <c r="I108" s="47"/>
      <c r="J108" s="47"/>
      <c r="K108" s="47"/>
      <c r="L108" s="46" t="s">
        <v>103</v>
      </c>
      <c r="M108" s="48" t="s">
        <v>110</v>
      </c>
    </row>
    <row r="109" spans="1:13" x14ac:dyDescent="0.25">
      <c r="A109" s="52">
        <v>2012</v>
      </c>
      <c r="B109" s="45" t="s">
        <v>76</v>
      </c>
      <c r="C109" s="46" t="s">
        <v>80</v>
      </c>
      <c r="D109" s="46" t="s">
        <v>110</v>
      </c>
      <c r="H109" s="47">
        <v>15</v>
      </c>
      <c r="I109" s="47"/>
      <c r="J109" s="47"/>
      <c r="K109" s="47"/>
      <c r="L109" s="46" t="s">
        <v>103</v>
      </c>
      <c r="M109" s="48" t="s">
        <v>110</v>
      </c>
    </row>
    <row r="110" spans="1:13" x14ac:dyDescent="0.25">
      <c r="A110" s="52">
        <v>2012</v>
      </c>
      <c r="B110" s="45" t="s">
        <v>76</v>
      </c>
      <c r="C110" s="46" t="s">
        <v>80</v>
      </c>
      <c r="D110" s="46" t="s">
        <v>110</v>
      </c>
      <c r="H110" s="47">
        <v>15</v>
      </c>
      <c r="I110" s="47"/>
      <c r="J110" s="47"/>
      <c r="K110" s="47"/>
      <c r="L110" s="46" t="s">
        <v>103</v>
      </c>
      <c r="M110" s="48">
        <v>57</v>
      </c>
    </row>
    <row r="111" spans="1:13" x14ac:dyDescent="0.25">
      <c r="A111" s="52">
        <v>2012</v>
      </c>
      <c r="B111" s="45" t="s">
        <v>65</v>
      </c>
      <c r="C111" s="46" t="s">
        <v>80</v>
      </c>
      <c r="D111" s="46" t="s">
        <v>110</v>
      </c>
      <c r="H111" s="47">
        <v>15</v>
      </c>
      <c r="I111" s="47"/>
      <c r="J111" s="47"/>
      <c r="K111" s="47"/>
      <c r="L111" s="46" t="s">
        <v>104</v>
      </c>
      <c r="M111" s="48">
        <v>172</v>
      </c>
    </row>
    <row r="112" spans="1:13" x14ac:dyDescent="0.25">
      <c r="A112" s="52">
        <v>2012</v>
      </c>
      <c r="B112" s="45" t="s">
        <v>63</v>
      </c>
      <c r="C112" s="46" t="s">
        <v>80</v>
      </c>
      <c r="D112" s="46" t="s">
        <v>110</v>
      </c>
      <c r="H112" s="47">
        <v>17</v>
      </c>
      <c r="I112" s="47"/>
      <c r="J112" s="47"/>
      <c r="K112" s="47"/>
      <c r="L112" s="46" t="s">
        <v>103</v>
      </c>
      <c r="M112" s="48" t="s">
        <v>110</v>
      </c>
    </row>
    <row r="113" spans="1:19" x14ac:dyDescent="0.25">
      <c r="A113" s="52">
        <v>2012</v>
      </c>
      <c r="B113" s="45" t="s">
        <v>53</v>
      </c>
      <c r="C113" s="46" t="s">
        <v>80</v>
      </c>
      <c r="D113" s="46" t="s">
        <v>110</v>
      </c>
      <c r="H113" s="47">
        <v>17</v>
      </c>
      <c r="I113" s="47"/>
      <c r="J113" s="47"/>
      <c r="K113" s="47"/>
      <c r="L113" s="46" t="s">
        <v>103</v>
      </c>
      <c r="M113" s="48">
        <v>2</v>
      </c>
      <c r="N113" s="48" t="s">
        <v>117</v>
      </c>
      <c r="O113" s="48">
        <v>1</v>
      </c>
      <c r="P113" s="48" t="s">
        <v>116</v>
      </c>
    </row>
    <row r="114" spans="1:19" x14ac:dyDescent="0.25">
      <c r="A114" s="52">
        <v>2012</v>
      </c>
      <c r="B114" s="45" t="s">
        <v>63</v>
      </c>
      <c r="C114" s="46" t="s">
        <v>80</v>
      </c>
      <c r="D114" s="46" t="s">
        <v>110</v>
      </c>
      <c r="H114" s="47">
        <v>17</v>
      </c>
      <c r="I114" s="47"/>
      <c r="J114" s="47"/>
      <c r="K114" s="47"/>
      <c r="L114" s="46" t="s">
        <v>103</v>
      </c>
      <c r="M114" s="48" t="s">
        <v>110</v>
      </c>
    </row>
    <row r="115" spans="1:19" x14ac:dyDescent="0.25">
      <c r="A115" s="52">
        <v>2012</v>
      </c>
      <c r="B115" s="45" t="s">
        <v>64</v>
      </c>
      <c r="C115" s="46" t="s">
        <v>80</v>
      </c>
      <c r="D115" s="46" t="s">
        <v>90</v>
      </c>
      <c r="H115" s="47">
        <v>17</v>
      </c>
      <c r="I115" s="47"/>
      <c r="J115" s="47"/>
      <c r="K115" s="47"/>
      <c r="L115" s="46" t="s">
        <v>103</v>
      </c>
      <c r="M115" s="48" t="s">
        <v>110</v>
      </c>
    </row>
    <row r="116" spans="1:19" x14ac:dyDescent="0.25">
      <c r="A116" s="52">
        <v>2012</v>
      </c>
      <c r="B116" s="45" t="s">
        <v>54</v>
      </c>
      <c r="C116" s="46" t="s">
        <v>85</v>
      </c>
      <c r="D116" s="46" t="s">
        <v>110</v>
      </c>
      <c r="H116" s="47">
        <v>18</v>
      </c>
      <c r="I116" s="47">
        <v>22</v>
      </c>
      <c r="J116" s="47">
        <v>28</v>
      </c>
      <c r="K116" s="47"/>
      <c r="L116" s="46" t="s">
        <v>103</v>
      </c>
      <c r="M116" s="48">
        <v>2</v>
      </c>
      <c r="N116" s="48" t="s">
        <v>116</v>
      </c>
      <c r="S116" s="49">
        <v>3</v>
      </c>
    </row>
    <row r="117" spans="1:19" x14ac:dyDescent="0.25">
      <c r="A117" s="52">
        <v>2012</v>
      </c>
      <c r="B117" s="45" t="s">
        <v>63</v>
      </c>
      <c r="C117" s="46" t="s">
        <v>80</v>
      </c>
      <c r="D117" s="46" t="s">
        <v>110</v>
      </c>
      <c r="H117" s="47">
        <v>17</v>
      </c>
      <c r="I117" s="47"/>
      <c r="J117" s="47"/>
      <c r="K117" s="47"/>
      <c r="L117" s="46" t="s">
        <v>103</v>
      </c>
      <c r="M117" s="48" t="s">
        <v>110</v>
      </c>
    </row>
    <row r="118" spans="1:19" x14ac:dyDescent="0.25">
      <c r="A118" s="52">
        <v>2012</v>
      </c>
      <c r="B118" s="45" t="s">
        <v>38</v>
      </c>
      <c r="C118" s="46" t="s">
        <v>80</v>
      </c>
      <c r="D118" s="46" t="s">
        <v>110</v>
      </c>
      <c r="H118" s="47">
        <v>17</v>
      </c>
      <c r="I118" s="47"/>
      <c r="J118" s="47"/>
      <c r="K118" s="47"/>
      <c r="L118" s="46" t="s">
        <v>103</v>
      </c>
      <c r="M118" s="48">
        <v>1</v>
      </c>
      <c r="N118" s="48" t="s">
        <v>117</v>
      </c>
      <c r="O118" s="48">
        <v>2</v>
      </c>
      <c r="P118" s="48" t="s">
        <v>116</v>
      </c>
    </row>
    <row r="119" spans="1:19" x14ac:dyDescent="0.25">
      <c r="A119" s="52">
        <v>2012</v>
      </c>
      <c r="B119" s="45" t="s">
        <v>47</v>
      </c>
      <c r="C119" s="46" t="s">
        <v>80</v>
      </c>
      <c r="D119" s="46" t="s">
        <v>110</v>
      </c>
      <c r="H119" s="47">
        <v>15</v>
      </c>
      <c r="I119" s="47"/>
      <c r="J119" s="47"/>
      <c r="K119" s="47"/>
      <c r="L119" s="46" t="s">
        <v>103</v>
      </c>
      <c r="M119" s="48" t="s">
        <v>110</v>
      </c>
    </row>
    <row r="120" spans="1:19" x14ac:dyDescent="0.25">
      <c r="A120" s="52">
        <v>2012</v>
      </c>
      <c r="B120" s="45" t="s">
        <v>39</v>
      </c>
      <c r="C120" s="46" t="s">
        <v>80</v>
      </c>
      <c r="D120" s="46" t="s">
        <v>110</v>
      </c>
      <c r="H120" s="47">
        <v>15</v>
      </c>
      <c r="I120" s="47"/>
      <c r="J120" s="47"/>
      <c r="K120" s="47"/>
      <c r="L120" s="46" t="s">
        <v>103</v>
      </c>
      <c r="M120" s="48">
        <v>89</v>
      </c>
    </row>
    <row r="121" spans="1:19" x14ac:dyDescent="0.25">
      <c r="A121" s="52">
        <v>2012</v>
      </c>
      <c r="B121" s="45" t="s">
        <v>61</v>
      </c>
      <c r="C121" s="46" t="s">
        <v>80</v>
      </c>
      <c r="D121" s="46" t="s">
        <v>110</v>
      </c>
      <c r="H121" s="47">
        <v>17</v>
      </c>
      <c r="I121" s="47"/>
      <c r="J121" s="47"/>
      <c r="K121" s="47"/>
      <c r="L121" s="46" t="s">
        <v>103</v>
      </c>
      <c r="M121" s="48">
        <v>3</v>
      </c>
      <c r="N121" s="48" t="s">
        <v>117</v>
      </c>
      <c r="O121" s="48">
        <v>1</v>
      </c>
      <c r="P121" s="48" t="s">
        <v>116</v>
      </c>
    </row>
    <row r="122" spans="1:19" x14ac:dyDescent="0.25">
      <c r="A122" s="52">
        <v>2012</v>
      </c>
      <c r="B122" s="45" t="s">
        <v>63</v>
      </c>
      <c r="C122" s="46" t="s">
        <v>80</v>
      </c>
      <c r="D122" s="46" t="s">
        <v>110</v>
      </c>
      <c r="H122" s="47">
        <v>17</v>
      </c>
      <c r="I122" s="47"/>
      <c r="J122" s="47"/>
      <c r="K122" s="47"/>
      <c r="L122" s="46" t="s">
        <v>103</v>
      </c>
      <c r="M122" s="48" t="s">
        <v>110</v>
      </c>
    </row>
    <row r="123" spans="1:19" x14ac:dyDescent="0.25">
      <c r="A123" s="52">
        <v>2012</v>
      </c>
      <c r="B123" s="45" t="s">
        <v>42</v>
      </c>
      <c r="C123" s="46" t="s">
        <v>80</v>
      </c>
      <c r="D123" s="46" t="s">
        <v>110</v>
      </c>
      <c r="H123" s="47">
        <v>17</v>
      </c>
      <c r="I123" s="47"/>
      <c r="J123" s="47"/>
      <c r="K123" s="47"/>
      <c r="L123" s="46" t="s">
        <v>103</v>
      </c>
      <c r="M123" s="48">
        <v>2</v>
      </c>
      <c r="N123" s="48" t="s">
        <v>117</v>
      </c>
      <c r="O123" s="48">
        <v>1</v>
      </c>
      <c r="P123" s="48" t="s">
        <v>116</v>
      </c>
    </row>
    <row r="124" spans="1:19" x14ac:dyDescent="0.25">
      <c r="A124" s="52">
        <v>2012</v>
      </c>
      <c r="B124" s="45" t="s">
        <v>76</v>
      </c>
      <c r="C124" s="46" t="s">
        <v>80</v>
      </c>
      <c r="D124" s="46" t="s">
        <v>110</v>
      </c>
      <c r="H124" s="47">
        <v>15</v>
      </c>
      <c r="I124" s="47"/>
      <c r="J124" s="47"/>
      <c r="K124" s="47"/>
      <c r="L124" s="46" t="s">
        <v>104</v>
      </c>
      <c r="M124" s="48">
        <v>128</v>
      </c>
    </row>
    <row r="125" spans="1:19" x14ac:dyDescent="0.25">
      <c r="A125" s="52">
        <v>2012</v>
      </c>
      <c r="B125" s="45" t="s">
        <v>76</v>
      </c>
      <c r="C125" s="46" t="s">
        <v>80</v>
      </c>
      <c r="D125" s="46" t="s">
        <v>110</v>
      </c>
      <c r="H125" s="47">
        <v>15</v>
      </c>
      <c r="I125" s="47"/>
      <c r="J125" s="47"/>
      <c r="K125" s="47"/>
      <c r="L125" s="46" t="s">
        <v>104</v>
      </c>
      <c r="M125" s="48">
        <v>87</v>
      </c>
    </row>
    <row r="126" spans="1:19" x14ac:dyDescent="0.25">
      <c r="A126" s="52">
        <v>2012</v>
      </c>
      <c r="B126" s="45" t="s">
        <v>53</v>
      </c>
      <c r="C126" s="46" t="s">
        <v>80</v>
      </c>
      <c r="D126" s="46" t="s">
        <v>110</v>
      </c>
      <c r="H126" s="47">
        <v>17</v>
      </c>
      <c r="I126" s="47"/>
      <c r="J126" s="47"/>
      <c r="K126" s="47"/>
      <c r="L126" s="46" t="s">
        <v>103</v>
      </c>
      <c r="M126" s="48">
        <v>3</v>
      </c>
      <c r="N126" s="48" t="s">
        <v>116</v>
      </c>
    </row>
    <row r="127" spans="1:19" x14ac:dyDescent="0.25">
      <c r="A127" s="52">
        <v>2012</v>
      </c>
      <c r="B127" s="45" t="s">
        <v>38</v>
      </c>
      <c r="C127" s="46" t="s">
        <v>80</v>
      </c>
      <c r="D127" s="46" t="s">
        <v>110</v>
      </c>
      <c r="H127" s="47">
        <v>18</v>
      </c>
      <c r="I127" s="47"/>
      <c r="J127" s="47"/>
      <c r="K127" s="47"/>
      <c r="L127" s="46" t="s">
        <v>103</v>
      </c>
      <c r="M127" s="48">
        <v>1</v>
      </c>
      <c r="N127" s="48" t="s">
        <v>116</v>
      </c>
    </row>
    <row r="128" spans="1:19" x14ac:dyDescent="0.25">
      <c r="A128" s="52">
        <v>2012</v>
      </c>
      <c r="B128" s="45" t="s">
        <v>73</v>
      </c>
      <c r="C128" s="46" t="s">
        <v>80</v>
      </c>
      <c r="D128" s="46" t="s">
        <v>110</v>
      </c>
      <c r="H128" s="47">
        <v>15</v>
      </c>
      <c r="I128" s="47"/>
      <c r="J128" s="47"/>
      <c r="K128" s="47"/>
      <c r="L128" s="46" t="s">
        <v>103</v>
      </c>
      <c r="M128" s="48">
        <v>180</v>
      </c>
    </row>
    <row r="129" spans="1:16" x14ac:dyDescent="0.25">
      <c r="A129" s="52">
        <v>2012</v>
      </c>
      <c r="B129" s="45" t="s">
        <v>53</v>
      </c>
      <c r="C129" s="46" t="s">
        <v>80</v>
      </c>
      <c r="D129" s="46" t="s">
        <v>110</v>
      </c>
      <c r="H129" s="47">
        <v>17</v>
      </c>
      <c r="I129" s="47"/>
      <c r="J129" s="47"/>
      <c r="K129" s="47"/>
      <c r="L129" s="46" t="s">
        <v>103</v>
      </c>
      <c r="M129" s="48">
        <v>2</v>
      </c>
      <c r="N129" s="48" t="s">
        <v>117</v>
      </c>
      <c r="O129" s="48">
        <v>1</v>
      </c>
      <c r="P129" s="48" t="s">
        <v>116</v>
      </c>
    </row>
    <row r="130" spans="1:16" x14ac:dyDescent="0.25">
      <c r="A130" s="52">
        <v>2012</v>
      </c>
      <c r="B130" s="45" t="s">
        <v>59</v>
      </c>
      <c r="C130" s="46" t="s">
        <v>85</v>
      </c>
      <c r="D130" s="46" t="s">
        <v>110</v>
      </c>
      <c r="H130" s="47">
        <v>28</v>
      </c>
      <c r="I130" s="47"/>
      <c r="J130" s="47"/>
      <c r="K130" s="47"/>
      <c r="L130" s="46" t="s">
        <v>103</v>
      </c>
      <c r="M130" s="48">
        <v>4</v>
      </c>
    </row>
    <row r="131" spans="1:16" x14ac:dyDescent="0.25">
      <c r="A131" s="52">
        <v>2012</v>
      </c>
      <c r="B131" s="45" t="s">
        <v>59</v>
      </c>
      <c r="C131" s="46" t="s">
        <v>85</v>
      </c>
      <c r="D131" s="46" t="s">
        <v>110</v>
      </c>
      <c r="H131" s="47">
        <v>28</v>
      </c>
      <c r="I131" s="47"/>
      <c r="J131" s="47"/>
      <c r="K131" s="47"/>
      <c r="L131" s="46" t="s">
        <v>103</v>
      </c>
      <c r="M131" s="48">
        <v>2</v>
      </c>
    </row>
    <row r="132" spans="1:16" x14ac:dyDescent="0.25">
      <c r="A132" s="52">
        <v>2012</v>
      </c>
      <c r="B132" s="45" t="s">
        <v>59</v>
      </c>
      <c r="C132" s="46" t="s">
        <v>85</v>
      </c>
      <c r="D132" s="46" t="s">
        <v>110</v>
      </c>
      <c r="H132" s="47">
        <v>28</v>
      </c>
      <c r="I132" s="47"/>
      <c r="J132" s="47"/>
      <c r="K132" s="47"/>
      <c r="L132" s="46" t="s">
        <v>103</v>
      </c>
      <c r="M132" s="48">
        <v>1</v>
      </c>
    </row>
    <row r="133" spans="1:16" x14ac:dyDescent="0.25">
      <c r="A133" s="52">
        <v>2012</v>
      </c>
      <c r="B133" s="45" t="s">
        <v>53</v>
      </c>
      <c r="C133" s="46" t="s">
        <v>85</v>
      </c>
      <c r="D133" s="46" t="s">
        <v>110</v>
      </c>
      <c r="H133" s="47">
        <v>28</v>
      </c>
      <c r="I133" s="47"/>
      <c r="J133" s="47"/>
      <c r="K133" s="47"/>
      <c r="L133" s="46" t="s">
        <v>103</v>
      </c>
      <c r="M133" s="48">
        <v>8</v>
      </c>
    </row>
    <row r="134" spans="1:16" x14ac:dyDescent="0.25">
      <c r="A134" s="52">
        <v>2012</v>
      </c>
      <c r="B134" s="45" t="s">
        <v>37</v>
      </c>
      <c r="C134" s="46" t="s">
        <v>80</v>
      </c>
      <c r="D134" s="46" t="s">
        <v>110</v>
      </c>
      <c r="H134" s="47">
        <v>17</v>
      </c>
      <c r="I134" s="47"/>
      <c r="J134" s="47"/>
      <c r="K134" s="47"/>
      <c r="L134" s="46" t="s">
        <v>103</v>
      </c>
      <c r="M134" s="48">
        <v>1</v>
      </c>
      <c r="N134" s="48" t="s">
        <v>117</v>
      </c>
      <c r="O134" s="48">
        <v>2</v>
      </c>
      <c r="P134" s="48" t="s">
        <v>116</v>
      </c>
    </row>
    <row r="135" spans="1:16" x14ac:dyDescent="0.25">
      <c r="A135" s="52">
        <v>2012</v>
      </c>
      <c r="B135" s="45" t="s">
        <v>37</v>
      </c>
      <c r="C135" s="46" t="s">
        <v>80</v>
      </c>
      <c r="D135" s="46" t="s">
        <v>110</v>
      </c>
      <c r="H135" s="47">
        <v>17</v>
      </c>
      <c r="I135" s="47"/>
      <c r="J135" s="47"/>
      <c r="K135" s="47"/>
      <c r="L135" s="46" t="s">
        <v>103</v>
      </c>
      <c r="M135" s="48">
        <v>2</v>
      </c>
      <c r="N135" s="48" t="s">
        <v>117</v>
      </c>
      <c r="O135" s="48">
        <v>1</v>
      </c>
      <c r="P135" s="48" t="s">
        <v>116</v>
      </c>
    </row>
    <row r="136" spans="1:16" x14ac:dyDescent="0.25">
      <c r="A136" s="52">
        <v>2012</v>
      </c>
      <c r="B136" s="45" t="s">
        <v>47</v>
      </c>
      <c r="C136" s="46" t="s">
        <v>80</v>
      </c>
      <c r="D136" s="46" t="s">
        <v>110</v>
      </c>
      <c r="H136" s="47">
        <v>15</v>
      </c>
      <c r="I136" s="47"/>
      <c r="J136" s="47"/>
      <c r="K136" s="47"/>
      <c r="L136" s="46" t="s">
        <v>104</v>
      </c>
      <c r="M136" s="48" t="s">
        <v>110</v>
      </c>
    </row>
    <row r="137" spans="1:16" x14ac:dyDescent="0.25">
      <c r="A137" s="52">
        <v>2012</v>
      </c>
      <c r="B137" s="45" t="s">
        <v>54</v>
      </c>
      <c r="C137" s="46" t="s">
        <v>85</v>
      </c>
      <c r="D137" s="46" t="s">
        <v>110</v>
      </c>
      <c r="H137" s="47">
        <v>28</v>
      </c>
      <c r="I137" s="47"/>
      <c r="J137" s="47"/>
      <c r="K137" s="47"/>
      <c r="L137" s="46" t="s">
        <v>103</v>
      </c>
      <c r="M137" s="48">
        <v>3</v>
      </c>
    </row>
    <row r="138" spans="1:16" x14ac:dyDescent="0.25">
      <c r="A138" s="52">
        <v>2012</v>
      </c>
      <c r="B138" s="45" t="s">
        <v>59</v>
      </c>
      <c r="C138" s="46" t="s">
        <v>85</v>
      </c>
      <c r="D138" s="46" t="s">
        <v>110</v>
      </c>
      <c r="H138" s="47">
        <v>28</v>
      </c>
      <c r="I138" s="47"/>
      <c r="J138" s="47"/>
      <c r="K138" s="47"/>
      <c r="L138" s="46" t="s">
        <v>103</v>
      </c>
      <c r="M138" s="48" t="s">
        <v>110</v>
      </c>
    </row>
    <row r="139" spans="1:16" x14ac:dyDescent="0.25">
      <c r="A139" s="52">
        <v>2012</v>
      </c>
      <c r="B139" s="45" t="s">
        <v>71</v>
      </c>
      <c r="C139" s="46" t="s">
        <v>80</v>
      </c>
      <c r="D139" s="46" t="s">
        <v>110</v>
      </c>
      <c r="H139" s="47">
        <v>15</v>
      </c>
      <c r="I139" s="47"/>
      <c r="J139" s="47"/>
      <c r="K139" s="47"/>
      <c r="L139" s="46" t="s">
        <v>103</v>
      </c>
      <c r="M139" s="48">
        <v>65</v>
      </c>
    </row>
    <row r="140" spans="1:16" x14ac:dyDescent="0.25">
      <c r="A140" s="52">
        <v>2012</v>
      </c>
      <c r="B140" s="45" t="s">
        <v>38</v>
      </c>
      <c r="C140" s="46" t="s">
        <v>80</v>
      </c>
      <c r="D140" s="46" t="s">
        <v>110</v>
      </c>
      <c r="H140" s="47">
        <v>17</v>
      </c>
      <c r="I140" s="47"/>
      <c r="J140" s="47"/>
      <c r="K140" s="47"/>
      <c r="L140" s="46" t="s">
        <v>103</v>
      </c>
      <c r="M140" s="48">
        <v>1</v>
      </c>
      <c r="N140" s="48" t="s">
        <v>117</v>
      </c>
    </row>
    <row r="141" spans="1:16" x14ac:dyDescent="0.25">
      <c r="A141" s="52">
        <v>2012</v>
      </c>
      <c r="B141" s="45" t="s">
        <v>69</v>
      </c>
      <c r="C141" s="46" t="s">
        <v>80</v>
      </c>
      <c r="D141" s="46" t="s">
        <v>88</v>
      </c>
      <c r="H141" s="47">
        <v>20</v>
      </c>
      <c r="I141" s="47"/>
      <c r="J141" s="47"/>
      <c r="K141" s="47"/>
      <c r="L141" s="46" t="s">
        <v>103</v>
      </c>
      <c r="M141" s="48" t="s">
        <v>110</v>
      </c>
    </row>
    <row r="142" spans="1:16" x14ac:dyDescent="0.25">
      <c r="A142" s="52">
        <v>2012</v>
      </c>
      <c r="B142" s="45" t="s">
        <v>69</v>
      </c>
      <c r="C142" s="46" t="s">
        <v>80</v>
      </c>
      <c r="D142" s="46" t="s">
        <v>88</v>
      </c>
      <c r="H142" s="47">
        <v>18</v>
      </c>
      <c r="I142" s="47"/>
      <c r="J142" s="47"/>
      <c r="K142" s="47"/>
      <c r="L142" s="46" t="s">
        <v>103</v>
      </c>
      <c r="M142" s="48" t="s">
        <v>110</v>
      </c>
    </row>
    <row r="143" spans="1:16" x14ac:dyDescent="0.25">
      <c r="A143" s="52">
        <v>2012</v>
      </c>
      <c r="B143" s="45" t="s">
        <v>69</v>
      </c>
      <c r="C143" s="46" t="s">
        <v>80</v>
      </c>
      <c r="D143" s="46" t="s">
        <v>88</v>
      </c>
      <c r="E143" s="46" t="s">
        <v>92</v>
      </c>
      <c r="H143" s="47">
        <v>18</v>
      </c>
      <c r="I143" s="47"/>
      <c r="J143" s="47"/>
      <c r="K143" s="47"/>
      <c r="L143" s="46" t="s">
        <v>103</v>
      </c>
      <c r="M143" s="48" t="s">
        <v>110</v>
      </c>
    </row>
    <row r="144" spans="1:16" x14ac:dyDescent="0.25">
      <c r="A144" s="52">
        <v>2012</v>
      </c>
      <c r="B144" s="45" t="s">
        <v>63</v>
      </c>
      <c r="C144" s="46" t="s">
        <v>80</v>
      </c>
      <c r="D144" s="46" t="s">
        <v>110</v>
      </c>
      <c r="H144" s="47">
        <v>17</v>
      </c>
      <c r="I144" s="47"/>
      <c r="J144" s="47"/>
      <c r="K144" s="47"/>
      <c r="L144" s="46" t="s">
        <v>103</v>
      </c>
      <c r="M144" s="48" t="s">
        <v>110</v>
      </c>
    </row>
    <row r="145" spans="1:19" x14ac:dyDescent="0.25">
      <c r="A145" s="52">
        <v>2012</v>
      </c>
      <c r="B145" s="45" t="s">
        <v>56</v>
      </c>
      <c r="C145" s="46" t="s">
        <v>80</v>
      </c>
      <c r="D145" s="46" t="s">
        <v>89</v>
      </c>
      <c r="H145" s="47">
        <v>17</v>
      </c>
      <c r="I145" s="47"/>
      <c r="J145" s="47"/>
      <c r="K145" s="47"/>
      <c r="L145" s="46" t="s">
        <v>103</v>
      </c>
      <c r="M145" s="48">
        <v>4</v>
      </c>
      <c r="N145" s="48" t="s">
        <v>117</v>
      </c>
    </row>
    <row r="146" spans="1:19" x14ac:dyDescent="0.25">
      <c r="A146" s="52">
        <v>2012</v>
      </c>
      <c r="B146" s="45" t="s">
        <v>65</v>
      </c>
      <c r="C146" s="46" t="s">
        <v>80</v>
      </c>
      <c r="D146" s="46" t="s">
        <v>110</v>
      </c>
      <c r="H146" s="47">
        <v>15</v>
      </c>
      <c r="I146" s="47"/>
      <c r="J146" s="47"/>
      <c r="K146" s="47"/>
      <c r="L146" s="46" t="s">
        <v>104</v>
      </c>
      <c r="M146" s="48">
        <v>145</v>
      </c>
    </row>
    <row r="147" spans="1:19" x14ac:dyDescent="0.25">
      <c r="A147" s="52">
        <v>2012</v>
      </c>
      <c r="B147" s="45" t="s">
        <v>47</v>
      </c>
      <c r="C147" s="46" t="s">
        <v>80</v>
      </c>
      <c r="D147" s="46" t="s">
        <v>110</v>
      </c>
      <c r="H147" s="47">
        <v>17</v>
      </c>
      <c r="I147" s="47"/>
      <c r="J147" s="47"/>
      <c r="K147" s="47"/>
      <c r="L147" s="46" t="s">
        <v>103</v>
      </c>
      <c r="M147" s="48" t="s">
        <v>110</v>
      </c>
    </row>
    <row r="148" spans="1:19" x14ac:dyDescent="0.25">
      <c r="A148" s="52">
        <v>2012</v>
      </c>
      <c r="B148" s="45" t="s">
        <v>76</v>
      </c>
      <c r="C148" s="46" t="s">
        <v>80</v>
      </c>
      <c r="D148" s="46" t="s">
        <v>110</v>
      </c>
      <c r="H148" s="47">
        <v>15</v>
      </c>
      <c r="I148" s="47"/>
      <c r="J148" s="47"/>
      <c r="K148" s="47"/>
      <c r="L148" s="46" t="s">
        <v>104</v>
      </c>
      <c r="M148" s="48" t="s">
        <v>110</v>
      </c>
    </row>
    <row r="149" spans="1:19" x14ac:dyDescent="0.25">
      <c r="A149" s="52">
        <v>2012</v>
      </c>
      <c r="B149" s="45" t="s">
        <v>59</v>
      </c>
      <c r="C149" s="46" t="s">
        <v>81</v>
      </c>
      <c r="D149" s="46" t="s">
        <v>110</v>
      </c>
      <c r="H149" s="47">
        <v>5</v>
      </c>
      <c r="I149" s="47">
        <v>7</v>
      </c>
      <c r="J149" s="47"/>
      <c r="K149" s="47"/>
      <c r="L149" s="46" t="s">
        <v>103</v>
      </c>
      <c r="M149" s="48">
        <v>100</v>
      </c>
      <c r="S149" s="49">
        <v>80</v>
      </c>
    </row>
    <row r="150" spans="1:19" x14ac:dyDescent="0.25">
      <c r="A150" s="52">
        <v>2012</v>
      </c>
      <c r="B150" s="45" t="s">
        <v>59</v>
      </c>
      <c r="C150" s="46" t="s">
        <v>81</v>
      </c>
      <c r="D150" s="46" t="s">
        <v>110</v>
      </c>
      <c r="H150" s="47">
        <v>5</v>
      </c>
      <c r="I150" s="47">
        <v>7</v>
      </c>
      <c r="J150" s="47"/>
      <c r="K150" s="47"/>
      <c r="L150" s="46" t="s">
        <v>103</v>
      </c>
      <c r="M150" s="48">
        <v>250</v>
      </c>
      <c r="S150" s="49">
        <v>50</v>
      </c>
    </row>
    <row r="151" spans="1:19" x14ac:dyDescent="0.25">
      <c r="A151" s="52">
        <v>2012</v>
      </c>
      <c r="B151" s="45" t="s">
        <v>68</v>
      </c>
      <c r="C151" s="46" t="s">
        <v>80</v>
      </c>
      <c r="D151" s="46" t="s">
        <v>110</v>
      </c>
      <c r="H151" s="47">
        <v>15</v>
      </c>
      <c r="I151" s="47"/>
      <c r="J151" s="47"/>
      <c r="K151" s="47"/>
      <c r="L151" s="46" t="s">
        <v>104</v>
      </c>
      <c r="M151" s="48">
        <v>50</v>
      </c>
    </row>
    <row r="152" spans="1:19" x14ac:dyDescent="0.25">
      <c r="A152" s="52">
        <v>2012</v>
      </c>
      <c r="B152" s="45" t="s">
        <v>38</v>
      </c>
      <c r="C152" s="46" t="s">
        <v>80</v>
      </c>
      <c r="D152" s="46" t="s">
        <v>110</v>
      </c>
      <c r="H152" s="47">
        <v>17</v>
      </c>
      <c r="I152" s="47"/>
      <c r="J152" s="47"/>
      <c r="K152" s="47"/>
      <c r="L152" s="46" t="s">
        <v>103</v>
      </c>
      <c r="M152" s="48">
        <v>1</v>
      </c>
      <c r="N152" s="48" t="s">
        <v>117</v>
      </c>
      <c r="O152" s="48">
        <v>4</v>
      </c>
      <c r="P152" s="48" t="s">
        <v>116</v>
      </c>
    </row>
    <row r="153" spans="1:19" x14ac:dyDescent="0.25">
      <c r="A153" s="52">
        <v>2012</v>
      </c>
      <c r="B153" s="45" t="s">
        <v>59</v>
      </c>
      <c r="C153" s="46" t="s">
        <v>80</v>
      </c>
      <c r="D153" s="46" t="s">
        <v>110</v>
      </c>
      <c r="H153" s="47">
        <v>17</v>
      </c>
      <c r="I153" s="47"/>
      <c r="J153" s="47"/>
      <c r="K153" s="47"/>
      <c r="L153" s="46" t="s">
        <v>103</v>
      </c>
      <c r="M153" s="48" t="s">
        <v>110</v>
      </c>
    </row>
    <row r="154" spans="1:19" x14ac:dyDescent="0.25">
      <c r="A154" s="52">
        <v>2012</v>
      </c>
      <c r="B154" s="45" t="s">
        <v>59</v>
      </c>
      <c r="C154" s="46" t="s">
        <v>80</v>
      </c>
      <c r="D154" s="46" t="s">
        <v>110</v>
      </c>
      <c r="H154" s="47">
        <v>17</v>
      </c>
      <c r="I154" s="47"/>
      <c r="J154" s="47"/>
      <c r="K154" s="47"/>
      <c r="L154" s="46" t="s">
        <v>103</v>
      </c>
      <c r="M154" s="48" t="s">
        <v>110</v>
      </c>
    </row>
    <row r="155" spans="1:19" x14ac:dyDescent="0.25">
      <c r="A155" s="52">
        <v>2012</v>
      </c>
      <c r="B155" s="45" t="s">
        <v>59</v>
      </c>
      <c r="C155" s="46" t="s">
        <v>80</v>
      </c>
      <c r="D155" s="46" t="s">
        <v>110</v>
      </c>
      <c r="H155" s="47">
        <v>20</v>
      </c>
      <c r="I155" s="47"/>
      <c r="J155" s="47"/>
      <c r="K155" s="47"/>
      <c r="L155" s="46" t="s">
        <v>103</v>
      </c>
      <c r="M155" s="48" t="s">
        <v>110</v>
      </c>
    </row>
    <row r="156" spans="1:19" x14ac:dyDescent="0.25">
      <c r="A156" s="52">
        <v>2012</v>
      </c>
      <c r="B156" s="45" t="s">
        <v>57</v>
      </c>
      <c r="C156" s="46" t="s">
        <v>80</v>
      </c>
      <c r="D156" s="46" t="s">
        <v>89</v>
      </c>
      <c r="H156" s="47">
        <v>17</v>
      </c>
      <c r="I156" s="47"/>
      <c r="J156" s="47"/>
      <c r="K156" s="47"/>
      <c r="L156" s="46" t="s">
        <v>103</v>
      </c>
      <c r="M156" s="48" t="s">
        <v>110</v>
      </c>
    </row>
    <row r="157" spans="1:19" x14ac:dyDescent="0.25">
      <c r="A157" s="52">
        <v>2012</v>
      </c>
      <c r="B157" s="45" t="s">
        <v>59</v>
      </c>
      <c r="C157" s="46" t="s">
        <v>80</v>
      </c>
      <c r="D157" s="46" t="s">
        <v>89</v>
      </c>
      <c r="H157" s="47">
        <v>17</v>
      </c>
      <c r="I157" s="47"/>
      <c r="J157" s="47"/>
      <c r="K157" s="47"/>
      <c r="L157" s="46" t="s">
        <v>103</v>
      </c>
      <c r="M157" s="48" t="s">
        <v>110</v>
      </c>
    </row>
    <row r="158" spans="1:19" x14ac:dyDescent="0.25">
      <c r="A158" s="52">
        <v>2012</v>
      </c>
      <c r="B158" s="45" t="s">
        <v>64</v>
      </c>
      <c r="C158" s="46" t="s">
        <v>80</v>
      </c>
      <c r="D158" s="46" t="s">
        <v>110</v>
      </c>
      <c r="H158" s="47">
        <v>15</v>
      </c>
      <c r="I158" s="47"/>
      <c r="J158" s="47"/>
      <c r="K158" s="47"/>
      <c r="L158" s="46" t="s">
        <v>104</v>
      </c>
      <c r="M158" s="48" t="s">
        <v>110</v>
      </c>
    </row>
    <row r="159" spans="1:19" x14ac:dyDescent="0.25">
      <c r="A159" s="52">
        <v>2012</v>
      </c>
      <c r="B159" s="45" t="s">
        <v>58</v>
      </c>
      <c r="C159" s="46" t="s">
        <v>80</v>
      </c>
      <c r="D159" s="46" t="s">
        <v>110</v>
      </c>
      <c r="H159" s="47">
        <v>15</v>
      </c>
      <c r="I159" s="47"/>
      <c r="J159" s="47"/>
      <c r="K159" s="47"/>
      <c r="L159" s="46" t="s">
        <v>104</v>
      </c>
      <c r="M159" s="48" t="s">
        <v>110</v>
      </c>
    </row>
    <row r="160" spans="1:19" x14ac:dyDescent="0.25">
      <c r="A160" s="52">
        <v>2012</v>
      </c>
      <c r="B160" s="45" t="s">
        <v>38</v>
      </c>
      <c r="C160" s="46" t="s">
        <v>80</v>
      </c>
      <c r="D160" s="46" t="s">
        <v>88</v>
      </c>
      <c r="H160" s="47">
        <v>18</v>
      </c>
      <c r="I160" s="47"/>
      <c r="J160" s="47"/>
      <c r="K160" s="47"/>
      <c r="L160" s="46" t="s">
        <v>103</v>
      </c>
      <c r="M160" s="48" t="s">
        <v>110</v>
      </c>
    </row>
    <row r="161" spans="1:16" x14ac:dyDescent="0.25">
      <c r="A161" s="52">
        <v>2012</v>
      </c>
      <c r="B161" s="45" t="s">
        <v>63</v>
      </c>
      <c r="C161" s="46" t="s">
        <v>80</v>
      </c>
      <c r="D161" s="46" t="s">
        <v>110</v>
      </c>
      <c r="H161" s="47">
        <v>17</v>
      </c>
      <c r="I161" s="47"/>
      <c r="J161" s="47"/>
      <c r="K161" s="47"/>
      <c r="L161" s="46" t="s">
        <v>103</v>
      </c>
      <c r="M161" s="48" t="s">
        <v>110</v>
      </c>
    </row>
    <row r="162" spans="1:16" x14ac:dyDescent="0.25">
      <c r="A162" s="52">
        <v>2012</v>
      </c>
      <c r="B162" s="45" t="s">
        <v>37</v>
      </c>
      <c r="C162" s="46" t="s">
        <v>85</v>
      </c>
      <c r="D162" s="46" t="s">
        <v>110</v>
      </c>
      <c r="H162" s="47">
        <v>28</v>
      </c>
      <c r="I162" s="47"/>
      <c r="J162" s="47"/>
      <c r="K162" s="47"/>
      <c r="L162" s="46" t="s">
        <v>103</v>
      </c>
      <c r="M162" s="48">
        <v>7</v>
      </c>
    </row>
    <row r="163" spans="1:16" x14ac:dyDescent="0.25">
      <c r="A163" s="52">
        <v>2012</v>
      </c>
      <c r="B163" s="45" t="s">
        <v>37</v>
      </c>
      <c r="C163" s="46" t="s">
        <v>80</v>
      </c>
      <c r="D163" s="46" t="s">
        <v>110</v>
      </c>
      <c r="H163" s="47">
        <v>17</v>
      </c>
      <c r="I163" s="47"/>
      <c r="J163" s="47"/>
      <c r="K163" s="47"/>
      <c r="L163" s="46" t="s">
        <v>103</v>
      </c>
      <c r="M163" s="48">
        <v>3</v>
      </c>
      <c r="N163" s="48" t="s">
        <v>117</v>
      </c>
      <c r="O163" s="48">
        <v>2</v>
      </c>
      <c r="P163" s="48" t="s">
        <v>116</v>
      </c>
    </row>
    <row r="164" spans="1:16" x14ac:dyDescent="0.25">
      <c r="A164" s="52">
        <v>2012</v>
      </c>
      <c r="B164" s="45" t="s">
        <v>38</v>
      </c>
      <c r="C164" s="46" t="s">
        <v>80</v>
      </c>
      <c r="D164" s="46" t="s">
        <v>110</v>
      </c>
      <c r="H164" s="47">
        <v>18</v>
      </c>
      <c r="I164" s="47"/>
      <c r="J164" s="47"/>
      <c r="K164" s="47"/>
      <c r="L164" s="46" t="s">
        <v>103</v>
      </c>
      <c r="M164" s="48" t="s">
        <v>110</v>
      </c>
    </row>
    <row r="165" spans="1:16" x14ac:dyDescent="0.25">
      <c r="A165" s="52">
        <v>2012</v>
      </c>
      <c r="B165" s="45" t="s">
        <v>57</v>
      </c>
      <c r="C165" s="46" t="s">
        <v>80</v>
      </c>
      <c r="D165" s="46" t="s">
        <v>110</v>
      </c>
      <c r="H165" s="47">
        <v>15</v>
      </c>
      <c r="I165" s="47"/>
      <c r="J165" s="47"/>
      <c r="K165" s="47"/>
      <c r="L165" s="46" t="s">
        <v>104</v>
      </c>
      <c r="M165" s="48" t="s">
        <v>110</v>
      </c>
    </row>
    <row r="166" spans="1:16" x14ac:dyDescent="0.25">
      <c r="A166" s="52">
        <v>2012</v>
      </c>
      <c r="B166" s="45" t="s">
        <v>53</v>
      </c>
      <c r="C166" s="46" t="s">
        <v>80</v>
      </c>
      <c r="D166" s="46" t="s">
        <v>110</v>
      </c>
      <c r="H166" s="47">
        <v>15</v>
      </c>
      <c r="I166" s="47"/>
      <c r="J166" s="47"/>
      <c r="K166" s="47"/>
      <c r="L166" s="46" t="s">
        <v>104</v>
      </c>
      <c r="M166" s="48" t="s">
        <v>110</v>
      </c>
    </row>
    <row r="167" spans="1:16" x14ac:dyDescent="0.25">
      <c r="A167" s="52">
        <v>2012</v>
      </c>
      <c r="B167" s="45" t="s">
        <v>52</v>
      </c>
      <c r="C167" s="46" t="s">
        <v>85</v>
      </c>
      <c r="D167" s="46" t="s">
        <v>110</v>
      </c>
      <c r="H167" s="47">
        <v>28</v>
      </c>
      <c r="I167" s="47"/>
      <c r="J167" s="47"/>
      <c r="K167" s="47"/>
      <c r="L167" s="46" t="s">
        <v>103</v>
      </c>
      <c r="M167" s="48">
        <v>3</v>
      </c>
    </row>
    <row r="168" spans="1:16" x14ac:dyDescent="0.25">
      <c r="A168" s="52">
        <v>2012</v>
      </c>
      <c r="B168" s="45" t="s">
        <v>43</v>
      </c>
      <c r="C168" s="46" t="s">
        <v>80</v>
      </c>
      <c r="D168" s="46" t="s">
        <v>110</v>
      </c>
      <c r="H168" s="47">
        <v>17</v>
      </c>
      <c r="I168" s="47"/>
      <c r="J168" s="47"/>
      <c r="K168" s="47"/>
      <c r="L168" s="46" t="s">
        <v>103</v>
      </c>
      <c r="M168" s="48">
        <v>2</v>
      </c>
      <c r="N168" s="48" t="s">
        <v>117</v>
      </c>
      <c r="O168" s="48">
        <v>1</v>
      </c>
      <c r="P168" s="48" t="s">
        <v>116</v>
      </c>
    </row>
    <row r="169" spans="1:16" x14ac:dyDescent="0.25">
      <c r="A169" s="52">
        <v>2012</v>
      </c>
      <c r="B169" s="45" t="s">
        <v>59</v>
      </c>
      <c r="C169" s="46" t="s">
        <v>80</v>
      </c>
      <c r="D169" s="46" t="s">
        <v>110</v>
      </c>
      <c r="H169" s="47">
        <v>17</v>
      </c>
      <c r="I169" s="47"/>
      <c r="J169" s="47"/>
      <c r="K169" s="47"/>
      <c r="L169" s="46" t="s">
        <v>103</v>
      </c>
      <c r="M169" s="48">
        <v>1</v>
      </c>
      <c r="N169" s="48" t="s">
        <v>117</v>
      </c>
    </row>
    <row r="170" spans="1:16" x14ac:dyDescent="0.25">
      <c r="A170" s="52">
        <v>2012</v>
      </c>
      <c r="B170" s="45" t="s">
        <v>43</v>
      </c>
      <c r="C170" s="46" t="s">
        <v>80</v>
      </c>
      <c r="D170" s="46" t="s">
        <v>110</v>
      </c>
      <c r="H170" s="47">
        <v>17</v>
      </c>
      <c r="I170" s="47"/>
      <c r="J170" s="47"/>
      <c r="K170" s="47"/>
      <c r="L170" s="46" t="s">
        <v>103</v>
      </c>
      <c r="M170" s="48">
        <v>1</v>
      </c>
      <c r="N170" s="48" t="s">
        <v>117</v>
      </c>
    </row>
    <row r="171" spans="1:16" x14ac:dyDescent="0.25">
      <c r="A171" s="52">
        <v>2012</v>
      </c>
      <c r="B171" s="45" t="s">
        <v>43</v>
      </c>
      <c r="C171" s="46" t="s">
        <v>80</v>
      </c>
      <c r="D171" s="46" t="s">
        <v>110</v>
      </c>
      <c r="H171" s="47">
        <v>17</v>
      </c>
      <c r="I171" s="47"/>
      <c r="J171" s="47"/>
      <c r="K171" s="47"/>
      <c r="L171" s="46" t="s">
        <v>103</v>
      </c>
      <c r="M171" s="48">
        <v>2</v>
      </c>
      <c r="N171" s="48" t="s">
        <v>117</v>
      </c>
      <c r="O171" s="48">
        <v>1</v>
      </c>
      <c r="P171" s="48" t="s">
        <v>116</v>
      </c>
    </row>
    <row r="172" spans="1:16" x14ac:dyDescent="0.25">
      <c r="A172" s="52">
        <v>2012</v>
      </c>
      <c r="B172" s="45" t="s">
        <v>43</v>
      </c>
      <c r="C172" s="46" t="s">
        <v>80</v>
      </c>
      <c r="D172" s="46" t="s">
        <v>110</v>
      </c>
      <c r="H172" s="47">
        <v>17</v>
      </c>
      <c r="I172" s="47"/>
      <c r="J172" s="47"/>
      <c r="K172" s="47"/>
      <c r="L172" s="46" t="s">
        <v>103</v>
      </c>
      <c r="M172" s="48">
        <v>1</v>
      </c>
      <c r="N172" s="48" t="s">
        <v>117</v>
      </c>
      <c r="O172" s="48">
        <v>2</v>
      </c>
      <c r="P172" s="48" t="s">
        <v>116</v>
      </c>
    </row>
    <row r="173" spans="1:16" x14ac:dyDescent="0.25">
      <c r="A173" s="52">
        <v>2012</v>
      </c>
      <c r="B173" s="45" t="s">
        <v>43</v>
      </c>
      <c r="C173" s="46" t="s">
        <v>80</v>
      </c>
      <c r="D173" s="46" t="s">
        <v>110</v>
      </c>
      <c r="H173" s="47">
        <v>17</v>
      </c>
      <c r="I173" s="47"/>
      <c r="J173" s="47"/>
      <c r="K173" s="47"/>
      <c r="L173" s="46" t="s">
        <v>103</v>
      </c>
      <c r="M173" s="48">
        <v>2</v>
      </c>
      <c r="N173" s="48" t="s">
        <v>117</v>
      </c>
    </row>
    <row r="174" spans="1:16" x14ac:dyDescent="0.25">
      <c r="A174" s="52">
        <v>2012</v>
      </c>
      <c r="B174" s="45" t="s">
        <v>43</v>
      </c>
      <c r="C174" s="46" t="s">
        <v>80</v>
      </c>
      <c r="D174" s="46" t="s">
        <v>110</v>
      </c>
      <c r="H174" s="47">
        <v>17</v>
      </c>
      <c r="I174" s="47"/>
      <c r="J174" s="47"/>
      <c r="K174" s="47"/>
      <c r="L174" s="46" t="s">
        <v>103</v>
      </c>
      <c r="M174" s="48">
        <v>1</v>
      </c>
      <c r="N174" s="48" t="s">
        <v>117</v>
      </c>
    </row>
    <row r="175" spans="1:16" x14ac:dyDescent="0.25">
      <c r="A175" s="52">
        <v>2012</v>
      </c>
      <c r="B175" s="45" t="s">
        <v>59</v>
      </c>
      <c r="C175" s="46" t="s">
        <v>80</v>
      </c>
      <c r="D175" s="46" t="s">
        <v>110</v>
      </c>
      <c r="H175" s="47">
        <v>17</v>
      </c>
      <c r="I175" s="47"/>
      <c r="J175" s="47"/>
      <c r="K175" s="47"/>
      <c r="L175" s="46" t="s">
        <v>110</v>
      </c>
      <c r="M175" s="48">
        <v>1</v>
      </c>
      <c r="N175" s="48" t="s">
        <v>117</v>
      </c>
      <c r="O175" s="48">
        <v>1</v>
      </c>
      <c r="P175" s="48" t="s">
        <v>116</v>
      </c>
    </row>
    <row r="176" spans="1:16" x14ac:dyDescent="0.25">
      <c r="A176" s="52">
        <v>2012</v>
      </c>
      <c r="B176" s="45" t="s">
        <v>38</v>
      </c>
      <c r="C176" s="46" t="s">
        <v>80</v>
      </c>
      <c r="D176" s="46" t="s">
        <v>110</v>
      </c>
      <c r="H176" s="47">
        <v>15</v>
      </c>
      <c r="I176" s="47"/>
      <c r="J176" s="47"/>
      <c r="K176" s="47"/>
      <c r="L176" s="46" t="s">
        <v>103</v>
      </c>
      <c r="M176" s="48">
        <v>82</v>
      </c>
    </row>
    <row r="177" spans="1:19" x14ac:dyDescent="0.25">
      <c r="A177" s="52">
        <v>2012</v>
      </c>
      <c r="B177" s="45" t="s">
        <v>59</v>
      </c>
      <c r="C177" s="46" t="s">
        <v>80</v>
      </c>
      <c r="D177" s="46" t="s">
        <v>110</v>
      </c>
      <c r="H177" s="47">
        <v>15</v>
      </c>
      <c r="I177" s="47"/>
      <c r="J177" s="47"/>
      <c r="K177" s="47"/>
      <c r="L177" s="46" t="s">
        <v>104</v>
      </c>
      <c r="M177" s="48">
        <v>40</v>
      </c>
    </row>
    <row r="178" spans="1:19" x14ac:dyDescent="0.25">
      <c r="A178" s="52">
        <v>2012</v>
      </c>
      <c r="B178" s="45" t="s">
        <v>59</v>
      </c>
      <c r="C178" s="46" t="s">
        <v>81</v>
      </c>
      <c r="D178" s="46" t="s">
        <v>110</v>
      </c>
      <c r="H178" s="46">
        <v>5</v>
      </c>
      <c r="I178" s="46">
        <v>7</v>
      </c>
      <c r="L178" s="46" t="s">
        <v>103</v>
      </c>
      <c r="M178" s="48">
        <v>100</v>
      </c>
      <c r="S178" s="49">
        <v>250</v>
      </c>
    </row>
    <row r="179" spans="1:19" x14ac:dyDescent="0.25">
      <c r="A179" s="52">
        <v>2012</v>
      </c>
      <c r="B179" s="45" t="s">
        <v>59</v>
      </c>
      <c r="C179" s="46" t="s">
        <v>81</v>
      </c>
      <c r="D179" s="46" t="s">
        <v>110</v>
      </c>
      <c r="H179" s="46">
        <v>5</v>
      </c>
      <c r="I179" s="46">
        <v>7</v>
      </c>
      <c r="L179" s="46" t="s">
        <v>103</v>
      </c>
      <c r="M179" s="48">
        <v>150</v>
      </c>
      <c r="S179" s="49">
        <v>200</v>
      </c>
    </row>
    <row r="180" spans="1:19" x14ac:dyDescent="0.25">
      <c r="A180" s="52">
        <v>2012</v>
      </c>
      <c r="B180" s="45" t="s">
        <v>59</v>
      </c>
      <c r="C180" s="46" t="s">
        <v>81</v>
      </c>
      <c r="D180" s="46" t="s">
        <v>110</v>
      </c>
      <c r="H180" s="46">
        <v>5</v>
      </c>
      <c r="I180" s="46">
        <v>7</v>
      </c>
      <c r="L180" s="46" t="s">
        <v>103</v>
      </c>
      <c r="M180" s="48">
        <v>100</v>
      </c>
      <c r="S180" s="49">
        <v>150</v>
      </c>
    </row>
    <row r="181" spans="1:19" x14ac:dyDescent="0.25">
      <c r="A181" s="52">
        <v>2012</v>
      </c>
      <c r="B181" s="45" t="s">
        <v>59</v>
      </c>
      <c r="C181" s="46" t="s">
        <v>81</v>
      </c>
      <c r="D181" s="46" t="s">
        <v>110</v>
      </c>
      <c r="H181" s="46">
        <v>5</v>
      </c>
      <c r="I181" s="46">
        <v>7</v>
      </c>
      <c r="L181" s="46" t="s">
        <v>103</v>
      </c>
      <c r="M181" s="48">
        <v>200</v>
      </c>
      <c r="S181" s="49">
        <v>300</v>
      </c>
    </row>
    <row r="182" spans="1:19" x14ac:dyDescent="0.25">
      <c r="A182" s="52">
        <v>2012</v>
      </c>
      <c r="B182" s="45" t="s">
        <v>59</v>
      </c>
      <c r="C182" s="46" t="s">
        <v>81</v>
      </c>
      <c r="D182" s="46" t="s">
        <v>110</v>
      </c>
      <c r="H182" s="46">
        <v>5</v>
      </c>
      <c r="I182" s="46">
        <v>7</v>
      </c>
      <c r="L182" s="46" t="s">
        <v>103</v>
      </c>
      <c r="M182" s="48">
        <v>200</v>
      </c>
      <c r="S182" s="49">
        <v>200</v>
      </c>
    </row>
    <row r="183" spans="1:19" x14ac:dyDescent="0.25">
      <c r="A183" s="52">
        <v>2012</v>
      </c>
      <c r="B183" s="45" t="s">
        <v>63</v>
      </c>
      <c r="C183" s="46" t="s">
        <v>80</v>
      </c>
      <c r="D183" s="46" t="s">
        <v>88</v>
      </c>
      <c r="H183" s="47">
        <v>17</v>
      </c>
      <c r="I183" s="47"/>
      <c r="J183" s="47"/>
      <c r="K183" s="47"/>
      <c r="L183" s="46" t="s">
        <v>103</v>
      </c>
      <c r="M183" s="48">
        <v>2</v>
      </c>
      <c r="N183" s="48" t="s">
        <v>117</v>
      </c>
    </row>
    <row r="184" spans="1:19" x14ac:dyDescent="0.25">
      <c r="A184" s="52">
        <v>2012</v>
      </c>
      <c r="B184" s="45" t="s">
        <v>68</v>
      </c>
      <c r="C184" s="46" t="s">
        <v>80</v>
      </c>
      <c r="D184" s="46" t="s">
        <v>110</v>
      </c>
      <c r="H184" s="47">
        <v>15</v>
      </c>
      <c r="I184" s="47"/>
      <c r="J184" s="47"/>
      <c r="K184" s="47"/>
      <c r="L184" s="46" t="s">
        <v>104</v>
      </c>
      <c r="M184" s="48">
        <v>60</v>
      </c>
    </row>
    <row r="185" spans="1:19" x14ac:dyDescent="0.25">
      <c r="A185" s="52">
        <v>2012</v>
      </c>
      <c r="B185" s="45" t="s">
        <v>75</v>
      </c>
      <c r="C185" s="46" t="s">
        <v>80</v>
      </c>
      <c r="D185" s="46" t="s">
        <v>93</v>
      </c>
      <c r="H185" s="47">
        <v>15</v>
      </c>
      <c r="I185" s="47"/>
      <c r="J185" s="47"/>
      <c r="K185" s="47"/>
      <c r="L185" s="46" t="s">
        <v>103</v>
      </c>
      <c r="M185" s="48">
        <v>139</v>
      </c>
    </row>
    <row r="186" spans="1:19" x14ac:dyDescent="0.25">
      <c r="A186" s="52">
        <v>2012</v>
      </c>
      <c r="B186" s="45" t="s">
        <v>59</v>
      </c>
      <c r="C186" s="46" t="s">
        <v>80</v>
      </c>
      <c r="D186" s="46" t="s">
        <v>110</v>
      </c>
      <c r="H186" s="47">
        <v>15</v>
      </c>
      <c r="I186" s="47"/>
      <c r="J186" s="47"/>
      <c r="K186" s="47"/>
      <c r="L186" s="46" t="s">
        <v>110</v>
      </c>
      <c r="M186" s="48" t="s">
        <v>110</v>
      </c>
    </row>
    <row r="187" spans="1:19" x14ac:dyDescent="0.25">
      <c r="A187" s="52">
        <v>2012</v>
      </c>
      <c r="B187" s="45" t="s">
        <v>58</v>
      </c>
      <c r="C187" s="46" t="s">
        <v>80</v>
      </c>
      <c r="D187" s="46" t="s">
        <v>110</v>
      </c>
      <c r="H187" s="47">
        <v>20</v>
      </c>
      <c r="I187" s="47"/>
      <c r="J187" s="47"/>
      <c r="K187" s="47"/>
      <c r="L187" s="46" t="s">
        <v>103</v>
      </c>
      <c r="M187" s="48" t="s">
        <v>110</v>
      </c>
    </row>
    <row r="188" spans="1:19" x14ac:dyDescent="0.25">
      <c r="A188" s="52">
        <v>2012</v>
      </c>
      <c r="B188" s="45" t="s">
        <v>58</v>
      </c>
      <c r="C188" s="46" t="s">
        <v>85</v>
      </c>
      <c r="D188" s="46" t="s">
        <v>110</v>
      </c>
      <c r="H188" s="47">
        <v>28</v>
      </c>
      <c r="I188" s="47"/>
      <c r="J188" s="47"/>
      <c r="K188" s="47"/>
      <c r="L188" s="46" t="s">
        <v>103</v>
      </c>
      <c r="M188" s="48" t="s">
        <v>110</v>
      </c>
    </row>
    <row r="189" spans="1:19" x14ac:dyDescent="0.25">
      <c r="A189" s="52">
        <v>2012</v>
      </c>
      <c r="B189" s="45" t="s">
        <v>47</v>
      </c>
      <c r="C189" s="46" t="s">
        <v>80</v>
      </c>
      <c r="D189" s="46" t="s">
        <v>110</v>
      </c>
      <c r="H189" s="47">
        <v>17</v>
      </c>
      <c r="I189" s="47"/>
      <c r="J189" s="47"/>
      <c r="K189" s="47"/>
      <c r="L189" s="46" t="s">
        <v>103</v>
      </c>
      <c r="M189" s="48" t="s">
        <v>110</v>
      </c>
    </row>
    <row r="190" spans="1:19" x14ac:dyDescent="0.25">
      <c r="A190" s="52">
        <v>2012</v>
      </c>
      <c r="B190" s="45" t="s">
        <v>59</v>
      </c>
      <c r="C190" s="46" t="s">
        <v>80</v>
      </c>
      <c r="D190" s="46" t="s">
        <v>110</v>
      </c>
      <c r="H190" s="47">
        <v>17</v>
      </c>
      <c r="I190" s="47"/>
      <c r="J190" s="47"/>
      <c r="K190" s="47"/>
      <c r="L190" s="46" t="s">
        <v>103</v>
      </c>
      <c r="M190" s="48">
        <v>2</v>
      </c>
      <c r="N190" s="48" t="s">
        <v>117</v>
      </c>
    </row>
    <row r="191" spans="1:19" x14ac:dyDescent="0.25">
      <c r="A191" s="52">
        <v>2012</v>
      </c>
      <c r="B191" s="45" t="s">
        <v>59</v>
      </c>
      <c r="C191" s="46" t="s">
        <v>80</v>
      </c>
      <c r="D191" s="46" t="s">
        <v>110</v>
      </c>
      <c r="H191" s="47">
        <v>17</v>
      </c>
      <c r="I191" s="47"/>
      <c r="J191" s="47"/>
      <c r="K191" s="47"/>
      <c r="L191" s="46" t="s">
        <v>103</v>
      </c>
      <c r="M191" s="48">
        <v>4</v>
      </c>
      <c r="N191" s="48" t="s">
        <v>117</v>
      </c>
      <c r="O191" s="48">
        <v>7</v>
      </c>
      <c r="P191" s="48" t="s">
        <v>116</v>
      </c>
    </row>
    <row r="192" spans="1:19" x14ac:dyDescent="0.25">
      <c r="A192" s="52">
        <v>2012</v>
      </c>
      <c r="B192" s="45" t="s">
        <v>52</v>
      </c>
      <c r="C192" s="46" t="s">
        <v>85</v>
      </c>
      <c r="D192" s="46" t="s">
        <v>110</v>
      </c>
      <c r="H192" s="47">
        <v>28</v>
      </c>
      <c r="I192" s="47"/>
      <c r="J192" s="47"/>
      <c r="K192" s="47"/>
      <c r="L192" s="46" t="s">
        <v>103</v>
      </c>
      <c r="M192" s="48">
        <v>2</v>
      </c>
    </row>
    <row r="193" spans="1:16" x14ac:dyDescent="0.25">
      <c r="A193" s="52">
        <v>2012</v>
      </c>
      <c r="B193" s="45" t="s">
        <v>53</v>
      </c>
      <c r="C193" s="46" t="s">
        <v>80</v>
      </c>
      <c r="D193" s="46" t="s">
        <v>110</v>
      </c>
      <c r="H193" s="47">
        <v>17</v>
      </c>
      <c r="I193" s="47"/>
      <c r="J193" s="47"/>
      <c r="K193" s="47"/>
      <c r="L193" s="46" t="s">
        <v>103</v>
      </c>
      <c r="M193" s="48">
        <v>1</v>
      </c>
      <c r="N193" s="48" t="s">
        <v>117</v>
      </c>
      <c r="O193" s="48">
        <v>3</v>
      </c>
      <c r="P193" s="48" t="s">
        <v>116</v>
      </c>
    </row>
    <row r="194" spans="1:16" x14ac:dyDescent="0.25">
      <c r="A194" s="52">
        <v>2012</v>
      </c>
      <c r="B194" s="45" t="s">
        <v>47</v>
      </c>
      <c r="C194" s="46" t="s">
        <v>80</v>
      </c>
      <c r="D194" s="46" t="s">
        <v>110</v>
      </c>
      <c r="H194" s="47">
        <v>15</v>
      </c>
      <c r="I194" s="47"/>
      <c r="J194" s="47"/>
      <c r="K194" s="47"/>
      <c r="L194" s="46" t="s">
        <v>104</v>
      </c>
      <c r="M194" s="48" t="s">
        <v>110</v>
      </c>
    </row>
    <row r="195" spans="1:16" x14ac:dyDescent="0.25">
      <c r="A195" s="52">
        <v>2012</v>
      </c>
      <c r="B195" s="45" t="s">
        <v>59</v>
      </c>
      <c r="C195" s="46" t="s">
        <v>80</v>
      </c>
      <c r="D195" s="46" t="s">
        <v>110</v>
      </c>
      <c r="H195" s="47">
        <v>20</v>
      </c>
      <c r="I195" s="47"/>
      <c r="J195" s="47"/>
      <c r="K195" s="47"/>
      <c r="L195" s="46" t="s">
        <v>103</v>
      </c>
      <c r="M195" s="48" t="s">
        <v>110</v>
      </c>
    </row>
    <row r="196" spans="1:16" x14ac:dyDescent="0.25">
      <c r="A196" s="52">
        <v>2012</v>
      </c>
      <c r="B196" s="45" t="s">
        <v>59</v>
      </c>
      <c r="C196" s="46" t="s">
        <v>80</v>
      </c>
      <c r="D196" s="46" t="s">
        <v>110</v>
      </c>
      <c r="H196" s="47">
        <v>20</v>
      </c>
      <c r="I196" s="47"/>
      <c r="J196" s="47"/>
      <c r="K196" s="47"/>
      <c r="L196" s="46" t="s">
        <v>103</v>
      </c>
      <c r="M196" s="48">
        <v>5</v>
      </c>
      <c r="N196" s="48" t="s">
        <v>116</v>
      </c>
    </row>
    <row r="197" spans="1:16" x14ac:dyDescent="0.25">
      <c r="A197" s="52">
        <v>2012</v>
      </c>
      <c r="B197" s="45" t="s">
        <v>59</v>
      </c>
      <c r="C197" s="46" t="s">
        <v>80</v>
      </c>
      <c r="D197" s="46" t="s">
        <v>110</v>
      </c>
      <c r="H197" s="47">
        <v>20</v>
      </c>
      <c r="I197" s="47"/>
      <c r="J197" s="47"/>
      <c r="K197" s="47"/>
      <c r="L197" s="46" t="s">
        <v>103</v>
      </c>
      <c r="M197" s="48" t="s">
        <v>110</v>
      </c>
    </row>
    <row r="198" spans="1:16" x14ac:dyDescent="0.25">
      <c r="A198" s="52">
        <v>2012</v>
      </c>
      <c r="B198" s="45" t="s">
        <v>69</v>
      </c>
      <c r="C198" s="46" t="s">
        <v>80</v>
      </c>
      <c r="D198" s="46" t="s">
        <v>110</v>
      </c>
      <c r="H198" s="47">
        <v>18</v>
      </c>
      <c r="I198" s="47"/>
      <c r="J198" s="47"/>
      <c r="K198" s="47"/>
      <c r="L198" s="46" t="s">
        <v>103</v>
      </c>
      <c r="M198" s="48" t="s">
        <v>110</v>
      </c>
    </row>
    <row r="199" spans="1:16" x14ac:dyDescent="0.25">
      <c r="A199" s="52">
        <v>2012</v>
      </c>
      <c r="B199" s="45" t="s">
        <v>71</v>
      </c>
      <c r="C199" s="46" t="s">
        <v>80</v>
      </c>
      <c r="D199" s="46" t="s">
        <v>110</v>
      </c>
      <c r="H199" s="47">
        <v>15</v>
      </c>
      <c r="I199" s="47"/>
      <c r="J199" s="47"/>
      <c r="K199" s="47"/>
      <c r="L199" s="46" t="s">
        <v>103</v>
      </c>
      <c r="M199" s="48">
        <v>80</v>
      </c>
    </row>
    <row r="200" spans="1:16" x14ac:dyDescent="0.25">
      <c r="A200" s="52">
        <v>2012</v>
      </c>
      <c r="B200" s="45" t="s">
        <v>59</v>
      </c>
      <c r="C200" s="46" t="s">
        <v>80</v>
      </c>
      <c r="D200" s="46" t="s">
        <v>110</v>
      </c>
      <c r="H200" s="47">
        <v>17</v>
      </c>
      <c r="I200" s="47"/>
      <c r="J200" s="47"/>
      <c r="K200" s="47"/>
      <c r="L200" s="46" t="s">
        <v>103</v>
      </c>
      <c r="M200" s="48">
        <v>3</v>
      </c>
      <c r="N200" s="48" t="s">
        <v>117</v>
      </c>
      <c r="O200" s="48">
        <v>2</v>
      </c>
      <c r="P200" s="48" t="s">
        <v>116</v>
      </c>
    </row>
    <row r="201" spans="1:16" x14ac:dyDescent="0.25">
      <c r="A201" s="52">
        <v>2012</v>
      </c>
      <c r="B201" s="45" t="s">
        <v>59</v>
      </c>
      <c r="C201" s="46" t="s">
        <v>80</v>
      </c>
      <c r="D201" s="46" t="s">
        <v>88</v>
      </c>
      <c r="H201" s="47">
        <v>20</v>
      </c>
      <c r="I201" s="47"/>
      <c r="J201" s="47"/>
      <c r="K201" s="47"/>
      <c r="L201" s="46" t="s">
        <v>103</v>
      </c>
      <c r="M201" s="48">
        <v>2</v>
      </c>
      <c r="N201" s="48" t="s">
        <v>116</v>
      </c>
    </row>
    <row r="202" spans="1:16" x14ac:dyDescent="0.25">
      <c r="A202" s="52">
        <v>2012</v>
      </c>
      <c r="B202" s="45" t="s">
        <v>38</v>
      </c>
      <c r="C202" s="46" t="s">
        <v>80</v>
      </c>
      <c r="D202" s="46" t="s">
        <v>110</v>
      </c>
      <c r="H202" s="47">
        <v>18</v>
      </c>
      <c r="I202" s="47"/>
      <c r="J202" s="47"/>
      <c r="K202" s="47"/>
      <c r="L202" s="46" t="s">
        <v>103</v>
      </c>
      <c r="M202" s="48" t="s">
        <v>110</v>
      </c>
    </row>
    <row r="203" spans="1:16" x14ac:dyDescent="0.25">
      <c r="A203" s="52">
        <v>2012</v>
      </c>
      <c r="B203" s="45" t="s">
        <v>38</v>
      </c>
      <c r="C203" s="46" t="s">
        <v>80</v>
      </c>
      <c r="D203" s="46" t="s">
        <v>110</v>
      </c>
      <c r="H203" s="47">
        <v>18</v>
      </c>
      <c r="I203" s="47"/>
      <c r="J203" s="47"/>
      <c r="K203" s="47"/>
      <c r="L203" s="46" t="s">
        <v>103</v>
      </c>
      <c r="M203" s="48" t="s">
        <v>110</v>
      </c>
    </row>
    <row r="204" spans="1:16" x14ac:dyDescent="0.25">
      <c r="A204" s="52">
        <v>2012</v>
      </c>
      <c r="B204" s="45" t="s">
        <v>38</v>
      </c>
      <c r="C204" s="46" t="s">
        <v>80</v>
      </c>
      <c r="D204" s="46" t="s">
        <v>110</v>
      </c>
      <c r="H204" s="47">
        <v>18</v>
      </c>
      <c r="I204" s="47"/>
      <c r="J204" s="47"/>
      <c r="K204" s="47"/>
      <c r="L204" s="46" t="s">
        <v>103</v>
      </c>
      <c r="M204" s="48" t="s">
        <v>110</v>
      </c>
    </row>
    <row r="205" spans="1:16" x14ac:dyDescent="0.25">
      <c r="A205" s="52">
        <v>2012</v>
      </c>
      <c r="B205" s="45" t="s">
        <v>49</v>
      </c>
      <c r="C205" s="46" t="s">
        <v>80</v>
      </c>
      <c r="D205" s="46" t="s">
        <v>110</v>
      </c>
      <c r="H205" s="47">
        <v>18</v>
      </c>
      <c r="I205" s="47">
        <v>22</v>
      </c>
      <c r="J205" s="47"/>
      <c r="K205" s="47"/>
      <c r="L205" s="46" t="s">
        <v>103</v>
      </c>
      <c r="M205" s="48">
        <v>2</v>
      </c>
      <c r="N205" s="48" t="s">
        <v>117</v>
      </c>
      <c r="O205" s="48">
        <v>1</v>
      </c>
      <c r="P205" s="48" t="s">
        <v>116</v>
      </c>
    </row>
    <row r="206" spans="1:16" x14ac:dyDescent="0.25">
      <c r="A206" s="52">
        <v>2012</v>
      </c>
      <c r="B206" s="45" t="s">
        <v>76</v>
      </c>
      <c r="C206" s="46" t="s">
        <v>80</v>
      </c>
      <c r="D206" s="46" t="s">
        <v>110</v>
      </c>
      <c r="H206" s="47">
        <v>15</v>
      </c>
      <c r="I206" s="47"/>
      <c r="J206" s="47"/>
      <c r="K206" s="47"/>
      <c r="L206" s="46" t="s">
        <v>103</v>
      </c>
      <c r="M206" s="48">
        <v>456</v>
      </c>
    </row>
    <row r="207" spans="1:16" x14ac:dyDescent="0.25">
      <c r="A207" s="52">
        <v>2012</v>
      </c>
      <c r="B207" s="45" t="s">
        <v>61</v>
      </c>
      <c r="C207" s="46" t="s">
        <v>80</v>
      </c>
      <c r="D207" s="46" t="s">
        <v>110</v>
      </c>
      <c r="H207" s="47">
        <v>17</v>
      </c>
      <c r="I207" s="47"/>
      <c r="J207" s="47"/>
      <c r="K207" s="47"/>
      <c r="L207" s="46" t="s">
        <v>103</v>
      </c>
      <c r="M207" s="48">
        <v>2</v>
      </c>
      <c r="N207" s="48" t="s">
        <v>117</v>
      </c>
      <c r="O207" s="48">
        <v>4</v>
      </c>
      <c r="P207" s="48" t="s">
        <v>116</v>
      </c>
    </row>
    <row r="208" spans="1:16" x14ac:dyDescent="0.25">
      <c r="A208" s="52">
        <v>2012</v>
      </c>
      <c r="B208" s="45" t="s">
        <v>54</v>
      </c>
      <c r="C208" s="46" t="s">
        <v>85</v>
      </c>
      <c r="D208" s="46" t="s">
        <v>110</v>
      </c>
      <c r="H208" s="47">
        <v>28</v>
      </c>
      <c r="I208" s="47"/>
      <c r="J208" s="47"/>
      <c r="K208" s="47"/>
      <c r="L208" s="46" t="s">
        <v>103</v>
      </c>
      <c r="M208" s="48">
        <v>5</v>
      </c>
    </row>
    <row r="209" spans="1:19" x14ac:dyDescent="0.25">
      <c r="A209" s="52">
        <v>2012</v>
      </c>
      <c r="B209" s="45" t="s">
        <v>53</v>
      </c>
      <c r="C209" s="46" t="s">
        <v>80</v>
      </c>
      <c r="D209" s="46" t="s">
        <v>110</v>
      </c>
      <c r="H209" s="47">
        <v>17</v>
      </c>
      <c r="I209" s="47"/>
      <c r="J209" s="47"/>
      <c r="K209" s="47"/>
      <c r="L209" s="46" t="s">
        <v>103</v>
      </c>
      <c r="M209" s="48">
        <v>3</v>
      </c>
      <c r="N209" s="48" t="s">
        <v>117</v>
      </c>
    </row>
    <row r="210" spans="1:19" x14ac:dyDescent="0.25">
      <c r="A210" s="52">
        <v>2012</v>
      </c>
      <c r="B210" s="45" t="s">
        <v>73</v>
      </c>
      <c r="C210" s="46" t="s">
        <v>80</v>
      </c>
      <c r="D210" s="46" t="s">
        <v>91</v>
      </c>
      <c r="L210" s="46" t="s">
        <v>103</v>
      </c>
      <c r="M210" s="48">
        <v>2</v>
      </c>
      <c r="N210" s="48" t="s">
        <v>117</v>
      </c>
    </row>
    <row r="211" spans="1:19" x14ac:dyDescent="0.25">
      <c r="A211" s="52">
        <v>2012</v>
      </c>
      <c r="B211" s="45" t="s">
        <v>59</v>
      </c>
      <c r="C211" s="46" t="s">
        <v>81</v>
      </c>
      <c r="D211" s="46" t="s">
        <v>110</v>
      </c>
      <c r="H211" s="46">
        <v>5</v>
      </c>
      <c r="I211" s="46">
        <v>7</v>
      </c>
      <c r="L211" s="46" t="s">
        <v>103</v>
      </c>
      <c r="M211" s="48">
        <v>100</v>
      </c>
      <c r="S211" s="49">
        <v>50</v>
      </c>
    </row>
    <row r="212" spans="1:19" x14ac:dyDescent="0.25">
      <c r="A212" s="52">
        <v>2012</v>
      </c>
      <c r="B212" s="45" t="s">
        <v>69</v>
      </c>
      <c r="C212" s="46" t="s">
        <v>80</v>
      </c>
      <c r="D212" s="46" t="s">
        <v>88</v>
      </c>
      <c r="H212" s="46">
        <v>18</v>
      </c>
      <c r="L212" s="46" t="s">
        <v>103</v>
      </c>
      <c r="M212" s="48" t="s">
        <v>110</v>
      </c>
    </row>
    <row r="213" spans="1:19" x14ac:dyDescent="0.25">
      <c r="A213" s="52">
        <v>2012</v>
      </c>
      <c r="B213" s="45" t="s">
        <v>66</v>
      </c>
      <c r="C213" s="46" t="s">
        <v>80</v>
      </c>
      <c r="D213" s="46" t="s">
        <v>93</v>
      </c>
      <c r="H213" s="47">
        <v>15</v>
      </c>
      <c r="I213" s="47"/>
      <c r="J213" s="47"/>
      <c r="K213" s="47"/>
      <c r="L213" s="46" t="s">
        <v>103</v>
      </c>
      <c r="M213" s="48">
        <v>40</v>
      </c>
    </row>
    <row r="214" spans="1:19" x14ac:dyDescent="0.25">
      <c r="A214" s="52">
        <v>2012</v>
      </c>
      <c r="B214" s="45" t="s">
        <v>38</v>
      </c>
      <c r="C214" s="46" t="s">
        <v>80</v>
      </c>
      <c r="D214" s="46" t="s">
        <v>110</v>
      </c>
      <c r="H214" s="47">
        <v>17</v>
      </c>
      <c r="I214" s="47"/>
      <c r="J214" s="47"/>
      <c r="K214" s="47"/>
      <c r="L214" s="46" t="s">
        <v>103</v>
      </c>
      <c r="M214" s="48">
        <v>3</v>
      </c>
      <c r="N214" s="48" t="s">
        <v>117</v>
      </c>
      <c r="O214" s="48">
        <v>5</v>
      </c>
      <c r="P214" s="48" t="s">
        <v>116</v>
      </c>
    </row>
    <row r="215" spans="1:19" x14ac:dyDescent="0.25">
      <c r="A215" s="52">
        <v>2012</v>
      </c>
      <c r="B215" s="45" t="s">
        <v>42</v>
      </c>
      <c r="C215" s="46" t="s">
        <v>80</v>
      </c>
      <c r="D215" s="46" t="s">
        <v>110</v>
      </c>
      <c r="H215" s="47">
        <v>17</v>
      </c>
      <c r="I215" s="47"/>
      <c r="J215" s="47"/>
      <c r="K215" s="47"/>
      <c r="L215" s="46" t="s">
        <v>103</v>
      </c>
      <c r="M215" s="48">
        <v>3</v>
      </c>
      <c r="N215" s="48" t="s">
        <v>117</v>
      </c>
    </row>
    <row r="216" spans="1:19" x14ac:dyDescent="0.25">
      <c r="A216" s="52">
        <v>2012</v>
      </c>
      <c r="B216" s="45" t="s">
        <v>54</v>
      </c>
      <c r="C216" s="46" t="s">
        <v>80</v>
      </c>
      <c r="D216" s="46" t="s">
        <v>110</v>
      </c>
      <c r="H216" s="47">
        <v>17</v>
      </c>
      <c r="I216" s="47"/>
      <c r="J216" s="47"/>
      <c r="K216" s="47"/>
      <c r="L216" s="46" t="s">
        <v>103</v>
      </c>
      <c r="M216" s="48">
        <v>5</v>
      </c>
      <c r="N216" s="48" t="s">
        <v>117</v>
      </c>
    </row>
    <row r="217" spans="1:19" x14ac:dyDescent="0.25">
      <c r="A217" s="52">
        <v>2012</v>
      </c>
      <c r="B217" s="45" t="s">
        <v>69</v>
      </c>
      <c r="C217" s="46" t="s">
        <v>80</v>
      </c>
      <c r="D217" s="46" t="s">
        <v>88</v>
      </c>
      <c r="E217" s="46" t="s">
        <v>93</v>
      </c>
      <c r="H217" s="47">
        <v>17</v>
      </c>
      <c r="I217" s="47"/>
      <c r="J217" s="47"/>
      <c r="K217" s="47"/>
      <c r="L217" s="46" t="s">
        <v>103</v>
      </c>
      <c r="M217" s="48">
        <v>1</v>
      </c>
      <c r="N217" s="48" t="s">
        <v>117</v>
      </c>
    </row>
    <row r="218" spans="1:19" x14ac:dyDescent="0.25">
      <c r="A218" s="52">
        <v>2012</v>
      </c>
      <c r="B218" s="45" t="s">
        <v>38</v>
      </c>
      <c r="C218" s="46" t="s">
        <v>80</v>
      </c>
      <c r="D218" s="46" t="s">
        <v>110</v>
      </c>
      <c r="H218" s="47">
        <v>17</v>
      </c>
      <c r="I218" s="47"/>
      <c r="J218" s="47"/>
      <c r="K218" s="47"/>
      <c r="L218" s="46" t="s">
        <v>103</v>
      </c>
      <c r="M218" s="48">
        <v>2</v>
      </c>
      <c r="N218" s="48" t="s">
        <v>117</v>
      </c>
    </row>
    <row r="219" spans="1:19" x14ac:dyDescent="0.25">
      <c r="A219" s="52">
        <v>2012</v>
      </c>
      <c r="B219" s="45" t="s">
        <v>53</v>
      </c>
      <c r="C219" s="46" t="s">
        <v>80</v>
      </c>
      <c r="D219" s="46" t="s">
        <v>110</v>
      </c>
      <c r="H219" s="47">
        <v>15</v>
      </c>
      <c r="I219" s="47"/>
      <c r="J219" s="47"/>
      <c r="K219" s="47"/>
      <c r="L219" s="46" t="s">
        <v>104</v>
      </c>
      <c r="M219" s="48" t="s">
        <v>110</v>
      </c>
    </row>
    <row r="220" spans="1:19" x14ac:dyDescent="0.25">
      <c r="A220" s="52">
        <v>2012</v>
      </c>
      <c r="B220" s="45" t="s">
        <v>47</v>
      </c>
      <c r="C220" s="46" t="s">
        <v>80</v>
      </c>
      <c r="D220" s="46" t="s">
        <v>110</v>
      </c>
      <c r="H220" s="47">
        <v>15</v>
      </c>
      <c r="I220" s="47"/>
      <c r="J220" s="47"/>
      <c r="K220" s="47"/>
      <c r="L220" s="46" t="s">
        <v>104</v>
      </c>
      <c r="M220" s="48" t="s">
        <v>110</v>
      </c>
    </row>
    <row r="221" spans="1:19" x14ac:dyDescent="0.25">
      <c r="A221" s="52">
        <v>2012</v>
      </c>
      <c r="B221" s="45" t="s">
        <v>47</v>
      </c>
      <c r="C221" s="46" t="s">
        <v>80</v>
      </c>
      <c r="D221" s="46" t="s">
        <v>110</v>
      </c>
      <c r="H221" s="47">
        <v>15</v>
      </c>
      <c r="I221" s="47"/>
      <c r="J221" s="47"/>
      <c r="K221" s="47"/>
      <c r="L221" s="46" t="s">
        <v>104</v>
      </c>
      <c r="M221" s="48" t="s">
        <v>110</v>
      </c>
    </row>
    <row r="222" spans="1:19" x14ac:dyDescent="0.25">
      <c r="A222" s="52">
        <v>2012</v>
      </c>
      <c r="B222" s="45" t="s">
        <v>37</v>
      </c>
      <c r="C222" s="46" t="s">
        <v>85</v>
      </c>
      <c r="D222" s="46" t="s">
        <v>110</v>
      </c>
      <c r="H222" s="47">
        <v>28</v>
      </c>
      <c r="I222" s="47"/>
      <c r="J222" s="47"/>
      <c r="K222" s="47"/>
      <c r="L222" s="46" t="s">
        <v>103</v>
      </c>
      <c r="M222" s="48">
        <v>2</v>
      </c>
    </row>
    <row r="223" spans="1:19" x14ac:dyDescent="0.25">
      <c r="A223" s="52">
        <v>2012</v>
      </c>
      <c r="B223" s="45" t="s">
        <v>38</v>
      </c>
      <c r="C223" s="46" t="s">
        <v>80</v>
      </c>
      <c r="D223" s="46" t="s">
        <v>110</v>
      </c>
      <c r="H223" s="47">
        <v>17</v>
      </c>
      <c r="I223" s="47"/>
      <c r="J223" s="47"/>
      <c r="K223" s="47"/>
      <c r="L223" s="46" t="s">
        <v>103</v>
      </c>
      <c r="M223" s="48">
        <v>1</v>
      </c>
      <c r="N223" s="48" t="s">
        <v>117</v>
      </c>
    </row>
    <row r="224" spans="1:19" x14ac:dyDescent="0.25">
      <c r="A224" s="52">
        <v>2012</v>
      </c>
      <c r="B224" s="45" t="s">
        <v>37</v>
      </c>
      <c r="C224" s="46" t="s">
        <v>80</v>
      </c>
      <c r="D224" s="46" t="s">
        <v>110</v>
      </c>
      <c r="H224" s="47">
        <v>17</v>
      </c>
      <c r="I224" s="47"/>
      <c r="J224" s="47"/>
      <c r="K224" s="47"/>
      <c r="L224" s="46" t="s">
        <v>103</v>
      </c>
      <c r="M224" s="48">
        <v>2</v>
      </c>
      <c r="N224" s="48" t="s">
        <v>117</v>
      </c>
      <c r="O224" s="48">
        <v>3</v>
      </c>
      <c r="P224" s="48" t="s">
        <v>116</v>
      </c>
    </row>
    <row r="225" spans="1:16" x14ac:dyDescent="0.25">
      <c r="A225" s="52">
        <v>2012</v>
      </c>
      <c r="B225" s="45" t="s">
        <v>37</v>
      </c>
      <c r="C225" s="46" t="s">
        <v>80</v>
      </c>
      <c r="D225" s="46" t="s">
        <v>110</v>
      </c>
      <c r="H225" s="47">
        <v>17</v>
      </c>
      <c r="I225" s="47"/>
      <c r="J225" s="47"/>
      <c r="K225" s="47"/>
      <c r="L225" s="46" t="s">
        <v>103</v>
      </c>
      <c r="M225" s="48">
        <v>3</v>
      </c>
      <c r="N225" s="48" t="s">
        <v>117</v>
      </c>
      <c r="O225" s="48">
        <v>2</v>
      </c>
      <c r="P225" s="48" t="s">
        <v>116</v>
      </c>
    </row>
    <row r="226" spans="1:16" x14ac:dyDescent="0.25">
      <c r="A226" s="52">
        <v>2012</v>
      </c>
      <c r="B226" s="45" t="s">
        <v>76</v>
      </c>
      <c r="C226" s="46" t="s">
        <v>80</v>
      </c>
      <c r="D226" s="46" t="s">
        <v>110</v>
      </c>
      <c r="H226" s="47">
        <v>15</v>
      </c>
      <c r="I226" s="47"/>
      <c r="J226" s="47"/>
      <c r="K226" s="47"/>
      <c r="L226" s="46" t="s">
        <v>103</v>
      </c>
      <c r="M226" s="48" t="s">
        <v>110</v>
      </c>
    </row>
    <row r="227" spans="1:16" x14ac:dyDescent="0.25">
      <c r="A227" s="52">
        <v>2012</v>
      </c>
      <c r="B227" s="45" t="s">
        <v>38</v>
      </c>
      <c r="C227" s="46" t="s">
        <v>80</v>
      </c>
      <c r="D227" s="46" t="s">
        <v>110</v>
      </c>
      <c r="H227" s="47">
        <v>15</v>
      </c>
      <c r="I227" s="47"/>
      <c r="J227" s="47"/>
      <c r="K227" s="47"/>
      <c r="L227" s="46" t="s">
        <v>104</v>
      </c>
      <c r="M227" s="48">
        <v>75</v>
      </c>
    </row>
    <row r="228" spans="1:16" x14ac:dyDescent="0.25">
      <c r="A228" s="52">
        <v>2012</v>
      </c>
      <c r="B228" s="45" t="s">
        <v>59</v>
      </c>
      <c r="C228" s="46" t="s">
        <v>80</v>
      </c>
      <c r="D228" s="46" t="s">
        <v>88</v>
      </c>
      <c r="H228" s="47">
        <v>20</v>
      </c>
      <c r="I228" s="47"/>
      <c r="J228" s="47"/>
      <c r="K228" s="47"/>
      <c r="L228" s="46" t="s">
        <v>103</v>
      </c>
      <c r="M228" s="48" t="s">
        <v>110</v>
      </c>
    </row>
    <row r="229" spans="1:16" x14ac:dyDescent="0.25">
      <c r="A229" s="52">
        <v>2012</v>
      </c>
      <c r="B229" s="45" t="s">
        <v>63</v>
      </c>
      <c r="C229" s="46" t="s">
        <v>80</v>
      </c>
      <c r="D229" s="46" t="s">
        <v>89</v>
      </c>
      <c r="H229" s="47">
        <v>17</v>
      </c>
      <c r="I229" s="47"/>
      <c r="J229" s="47"/>
      <c r="K229" s="47"/>
      <c r="L229" s="46" t="s">
        <v>103</v>
      </c>
      <c r="M229" s="48" t="s">
        <v>110</v>
      </c>
    </row>
    <row r="230" spans="1:16" x14ac:dyDescent="0.25">
      <c r="A230" s="52">
        <v>2012</v>
      </c>
      <c r="B230" s="45" t="s">
        <v>76</v>
      </c>
      <c r="C230" s="46" t="s">
        <v>80</v>
      </c>
      <c r="D230" s="46" t="s">
        <v>110</v>
      </c>
      <c r="H230" s="47">
        <v>15</v>
      </c>
      <c r="I230" s="47"/>
      <c r="J230" s="47"/>
      <c r="K230" s="47"/>
      <c r="L230" s="46" t="s">
        <v>103</v>
      </c>
      <c r="M230" s="48">
        <v>124</v>
      </c>
    </row>
    <row r="231" spans="1:16" x14ac:dyDescent="0.25">
      <c r="A231" s="52">
        <v>2012</v>
      </c>
      <c r="B231" s="45" t="s">
        <v>47</v>
      </c>
      <c r="C231" s="46" t="s">
        <v>80</v>
      </c>
      <c r="D231" s="46" t="s">
        <v>110</v>
      </c>
      <c r="H231" s="47">
        <v>15</v>
      </c>
      <c r="I231" s="47"/>
      <c r="J231" s="47"/>
      <c r="K231" s="47"/>
      <c r="L231" s="46" t="s">
        <v>104</v>
      </c>
      <c r="M231" s="48" t="s">
        <v>110</v>
      </c>
    </row>
    <row r="232" spans="1:16" x14ac:dyDescent="0.25">
      <c r="A232" s="52">
        <v>2012</v>
      </c>
      <c r="B232" s="45" t="s">
        <v>59</v>
      </c>
      <c r="C232" s="46" t="s">
        <v>80</v>
      </c>
      <c r="D232" s="46" t="s">
        <v>110</v>
      </c>
      <c r="H232" s="47">
        <v>20</v>
      </c>
      <c r="I232" s="47"/>
      <c r="J232" s="47"/>
      <c r="K232" s="47"/>
      <c r="L232" s="46" t="s">
        <v>103</v>
      </c>
      <c r="M232" s="48" t="s">
        <v>110</v>
      </c>
    </row>
    <row r="233" spans="1:16" x14ac:dyDescent="0.25">
      <c r="A233" s="52">
        <v>2012</v>
      </c>
      <c r="B233" s="45" t="s">
        <v>63</v>
      </c>
      <c r="C233" s="46" t="s">
        <v>80</v>
      </c>
      <c r="D233" s="46" t="s">
        <v>110</v>
      </c>
      <c r="H233" s="47">
        <v>17</v>
      </c>
      <c r="I233" s="47"/>
      <c r="J233" s="47"/>
      <c r="K233" s="47"/>
      <c r="L233" s="46" t="s">
        <v>103</v>
      </c>
      <c r="M233" s="48" t="s">
        <v>110</v>
      </c>
    </row>
    <row r="234" spans="1:16" x14ac:dyDescent="0.25">
      <c r="A234" s="52">
        <v>2012</v>
      </c>
      <c r="B234" s="45" t="s">
        <v>54</v>
      </c>
      <c r="C234" s="46" t="s">
        <v>80</v>
      </c>
      <c r="D234" s="46" t="s">
        <v>110</v>
      </c>
      <c r="H234" s="47">
        <v>17</v>
      </c>
      <c r="I234" s="47"/>
      <c r="J234" s="47"/>
      <c r="K234" s="47"/>
      <c r="L234" s="46" t="s">
        <v>103</v>
      </c>
      <c r="M234" s="48">
        <v>1</v>
      </c>
      <c r="N234" s="48" t="s">
        <v>117</v>
      </c>
    </row>
    <row r="235" spans="1:16" x14ac:dyDescent="0.25">
      <c r="A235" s="52">
        <v>2012</v>
      </c>
      <c r="B235" s="45" t="s">
        <v>59</v>
      </c>
      <c r="C235" s="46" t="s">
        <v>80</v>
      </c>
      <c r="D235" s="46" t="s">
        <v>110</v>
      </c>
      <c r="H235" s="47">
        <v>20</v>
      </c>
      <c r="I235" s="47"/>
      <c r="J235" s="47"/>
      <c r="K235" s="47"/>
      <c r="L235" s="46" t="s">
        <v>103</v>
      </c>
      <c r="M235" s="48">
        <v>2</v>
      </c>
      <c r="N235" s="48" t="s">
        <v>116</v>
      </c>
    </row>
    <row r="236" spans="1:16" x14ac:dyDescent="0.25">
      <c r="A236" s="52">
        <v>2012</v>
      </c>
      <c r="B236" s="45" t="s">
        <v>73</v>
      </c>
      <c r="C236" s="46" t="s">
        <v>80</v>
      </c>
      <c r="D236" s="46" t="s">
        <v>110</v>
      </c>
      <c r="H236" s="47">
        <v>17</v>
      </c>
      <c r="I236" s="47"/>
      <c r="J236" s="47"/>
      <c r="K236" s="47"/>
      <c r="L236" s="46" t="s">
        <v>103</v>
      </c>
      <c r="M236" s="48">
        <v>1</v>
      </c>
      <c r="N236" s="48" t="s">
        <v>117</v>
      </c>
      <c r="O236" s="48">
        <v>1</v>
      </c>
      <c r="P236" s="48" t="s">
        <v>116</v>
      </c>
    </row>
    <row r="237" spans="1:16" x14ac:dyDescent="0.25">
      <c r="A237" s="52">
        <v>2012</v>
      </c>
      <c r="B237" s="45" t="s">
        <v>65</v>
      </c>
      <c r="C237" s="46" t="s">
        <v>80</v>
      </c>
      <c r="D237" s="46" t="s">
        <v>110</v>
      </c>
      <c r="H237" s="47">
        <v>15</v>
      </c>
      <c r="I237" s="47"/>
      <c r="J237" s="47"/>
      <c r="K237" s="47"/>
      <c r="L237" s="46" t="s">
        <v>104</v>
      </c>
      <c r="M237" s="48">
        <v>184</v>
      </c>
    </row>
    <row r="238" spans="1:16" x14ac:dyDescent="0.25">
      <c r="A238" s="52">
        <v>2012</v>
      </c>
      <c r="B238" s="45" t="s">
        <v>65</v>
      </c>
      <c r="C238" s="46" t="s">
        <v>80</v>
      </c>
      <c r="D238" s="46" t="s">
        <v>110</v>
      </c>
      <c r="H238" s="47">
        <v>15</v>
      </c>
      <c r="I238" s="47"/>
      <c r="J238" s="47"/>
      <c r="K238" s="47"/>
      <c r="L238" s="46" t="s">
        <v>104</v>
      </c>
      <c r="M238" s="48">
        <v>171</v>
      </c>
    </row>
    <row r="239" spans="1:16" x14ac:dyDescent="0.25">
      <c r="A239" s="52">
        <v>2012</v>
      </c>
      <c r="B239" s="45" t="s">
        <v>65</v>
      </c>
      <c r="C239" s="46" t="s">
        <v>80</v>
      </c>
      <c r="D239" s="46" t="s">
        <v>110</v>
      </c>
      <c r="H239" s="47">
        <v>15</v>
      </c>
      <c r="I239" s="47"/>
      <c r="J239" s="47"/>
      <c r="K239" s="47"/>
      <c r="L239" s="46" t="s">
        <v>104</v>
      </c>
      <c r="M239" s="48">
        <v>93</v>
      </c>
    </row>
    <row r="240" spans="1:16" x14ac:dyDescent="0.25">
      <c r="A240" s="52">
        <v>2012</v>
      </c>
      <c r="B240" s="45" t="s">
        <v>42</v>
      </c>
      <c r="C240" s="46" t="s">
        <v>85</v>
      </c>
      <c r="D240" s="46" t="s">
        <v>110</v>
      </c>
      <c r="H240" s="47">
        <v>28</v>
      </c>
      <c r="I240" s="47"/>
      <c r="J240" s="47"/>
      <c r="K240" s="47"/>
      <c r="L240" s="46" t="s">
        <v>103</v>
      </c>
      <c r="M240" s="48">
        <v>2</v>
      </c>
    </row>
    <row r="241" spans="1:19" x14ac:dyDescent="0.25">
      <c r="A241" s="52">
        <v>2012</v>
      </c>
      <c r="B241" s="45" t="s">
        <v>42</v>
      </c>
      <c r="C241" s="46" t="s">
        <v>85</v>
      </c>
      <c r="D241" s="46" t="s">
        <v>110</v>
      </c>
      <c r="H241" s="47">
        <v>28</v>
      </c>
      <c r="I241" s="47"/>
      <c r="J241" s="47"/>
      <c r="K241" s="47"/>
      <c r="L241" s="46" t="s">
        <v>103</v>
      </c>
      <c r="M241" s="48">
        <v>3</v>
      </c>
    </row>
    <row r="242" spans="1:19" x14ac:dyDescent="0.25">
      <c r="A242" s="52">
        <v>2012</v>
      </c>
      <c r="B242" s="45" t="s">
        <v>38</v>
      </c>
      <c r="C242" s="46" t="s">
        <v>80</v>
      </c>
      <c r="D242" s="46" t="s">
        <v>110</v>
      </c>
      <c r="H242" s="47">
        <v>17</v>
      </c>
      <c r="I242" s="47"/>
      <c r="J242" s="47"/>
      <c r="K242" s="47"/>
      <c r="L242" s="46" t="s">
        <v>103</v>
      </c>
      <c r="M242" s="48">
        <v>1</v>
      </c>
      <c r="N242" s="48" t="s">
        <v>117</v>
      </c>
    </row>
    <row r="243" spans="1:19" x14ac:dyDescent="0.25">
      <c r="A243" s="52">
        <v>2012</v>
      </c>
      <c r="B243" s="45" t="s">
        <v>47</v>
      </c>
      <c r="C243" s="46" t="s">
        <v>80</v>
      </c>
      <c r="D243" s="46" t="s">
        <v>110</v>
      </c>
      <c r="H243" s="47">
        <v>15</v>
      </c>
      <c r="I243" s="47"/>
      <c r="J243" s="47"/>
      <c r="K243" s="47"/>
      <c r="L243" s="46" t="s">
        <v>104</v>
      </c>
      <c r="M243" s="48" t="s">
        <v>110</v>
      </c>
    </row>
    <row r="244" spans="1:19" x14ac:dyDescent="0.25">
      <c r="A244" s="52">
        <v>2012</v>
      </c>
      <c r="B244" s="45" t="s">
        <v>59</v>
      </c>
      <c r="C244" s="46" t="s">
        <v>80</v>
      </c>
      <c r="D244" s="46" t="s">
        <v>110</v>
      </c>
      <c r="H244" s="47">
        <v>20</v>
      </c>
      <c r="I244" s="47"/>
      <c r="J244" s="47"/>
      <c r="K244" s="47"/>
      <c r="L244" s="46" t="s">
        <v>103</v>
      </c>
      <c r="M244" s="48" t="s">
        <v>110</v>
      </c>
    </row>
    <row r="245" spans="1:19" x14ac:dyDescent="0.25">
      <c r="A245" s="52">
        <v>2012</v>
      </c>
      <c r="B245" s="45" t="s">
        <v>38</v>
      </c>
      <c r="C245" s="46" t="s">
        <v>80</v>
      </c>
      <c r="D245" s="46" t="s">
        <v>110</v>
      </c>
      <c r="H245" s="47">
        <v>17</v>
      </c>
      <c r="I245" s="47"/>
      <c r="J245" s="47"/>
      <c r="K245" s="47"/>
      <c r="L245" s="46" t="s">
        <v>103</v>
      </c>
      <c r="M245" s="48" t="s">
        <v>110</v>
      </c>
    </row>
    <row r="246" spans="1:19" x14ac:dyDescent="0.25">
      <c r="A246" s="52">
        <v>2012</v>
      </c>
      <c r="B246" s="45" t="s">
        <v>59</v>
      </c>
      <c r="C246" s="46" t="s">
        <v>80</v>
      </c>
      <c r="D246" s="46" t="s">
        <v>110</v>
      </c>
      <c r="H246" s="47">
        <v>17</v>
      </c>
      <c r="I246" s="47"/>
      <c r="J246" s="47"/>
      <c r="K246" s="47"/>
      <c r="L246" s="46" t="s">
        <v>103</v>
      </c>
      <c r="M246" s="48">
        <v>2</v>
      </c>
      <c r="N246" s="48" t="s">
        <v>116</v>
      </c>
    </row>
    <row r="247" spans="1:19" x14ac:dyDescent="0.25">
      <c r="A247" s="52">
        <v>2012</v>
      </c>
      <c r="B247" s="45" t="s">
        <v>38</v>
      </c>
      <c r="C247" s="46" t="s">
        <v>80</v>
      </c>
      <c r="D247" s="46" t="s">
        <v>110</v>
      </c>
      <c r="H247" s="47">
        <v>17</v>
      </c>
      <c r="I247" s="47"/>
      <c r="J247" s="47"/>
      <c r="K247" s="47"/>
      <c r="L247" s="46" t="s">
        <v>103</v>
      </c>
      <c r="M247" s="48" t="s">
        <v>110</v>
      </c>
    </row>
    <row r="248" spans="1:19" x14ac:dyDescent="0.25">
      <c r="A248" s="52">
        <v>2012</v>
      </c>
      <c r="B248" s="45" t="s">
        <v>54</v>
      </c>
      <c r="C248" s="46" t="s">
        <v>85</v>
      </c>
      <c r="D248" s="46" t="s">
        <v>110</v>
      </c>
      <c r="H248" s="47">
        <v>28</v>
      </c>
      <c r="I248" s="47"/>
      <c r="J248" s="47"/>
      <c r="K248" s="47"/>
      <c r="L248" s="46" t="s">
        <v>103</v>
      </c>
      <c r="M248" s="48">
        <v>6</v>
      </c>
    </row>
    <row r="249" spans="1:19" x14ac:dyDescent="0.25">
      <c r="A249" s="52">
        <v>2012</v>
      </c>
      <c r="B249" s="45" t="s">
        <v>75</v>
      </c>
      <c r="C249" s="46" t="s">
        <v>80</v>
      </c>
      <c r="D249" s="46" t="s">
        <v>90</v>
      </c>
      <c r="H249" s="47">
        <v>15</v>
      </c>
      <c r="I249" s="47"/>
      <c r="J249" s="47"/>
      <c r="K249" s="47"/>
      <c r="L249" s="46" t="s">
        <v>103</v>
      </c>
      <c r="M249" s="48">
        <v>35</v>
      </c>
    </row>
    <row r="250" spans="1:19" x14ac:dyDescent="0.25">
      <c r="A250" s="52">
        <v>2012</v>
      </c>
      <c r="B250" s="45" t="s">
        <v>68</v>
      </c>
      <c r="C250" s="46" t="s">
        <v>80</v>
      </c>
      <c r="D250" s="46" t="s">
        <v>110</v>
      </c>
      <c r="H250" s="47">
        <v>15</v>
      </c>
      <c r="I250" s="47"/>
      <c r="J250" s="47"/>
      <c r="K250" s="47"/>
      <c r="L250" s="46" t="s">
        <v>103</v>
      </c>
      <c r="M250" s="48">
        <v>40</v>
      </c>
    </row>
    <row r="251" spans="1:19" x14ac:dyDescent="0.25">
      <c r="A251" s="52">
        <v>2012</v>
      </c>
      <c r="B251" s="45" t="s">
        <v>59</v>
      </c>
      <c r="C251" s="46" t="s">
        <v>80</v>
      </c>
      <c r="D251" s="46" t="s">
        <v>110</v>
      </c>
      <c r="H251" s="47">
        <v>15</v>
      </c>
      <c r="I251" s="47"/>
      <c r="J251" s="47"/>
      <c r="K251" s="47"/>
      <c r="L251" s="46" t="s">
        <v>103</v>
      </c>
      <c r="M251" s="48">
        <v>180</v>
      </c>
    </row>
    <row r="252" spans="1:19" x14ac:dyDescent="0.25">
      <c r="A252" s="52">
        <v>2012</v>
      </c>
      <c r="B252" s="45" t="s">
        <v>69</v>
      </c>
      <c r="C252" s="46" t="s">
        <v>80</v>
      </c>
      <c r="D252" s="46" t="s">
        <v>88</v>
      </c>
      <c r="H252" s="46">
        <v>18</v>
      </c>
      <c r="L252" s="46" t="s">
        <v>103</v>
      </c>
      <c r="M252" s="48">
        <v>1</v>
      </c>
      <c r="N252" s="48" t="s">
        <v>116</v>
      </c>
    </row>
    <row r="253" spans="1:19" x14ac:dyDescent="0.25">
      <c r="A253" s="52">
        <v>2012</v>
      </c>
      <c r="B253" s="45" t="s">
        <v>65</v>
      </c>
      <c r="C253" s="46" t="s">
        <v>80</v>
      </c>
      <c r="D253" s="46" t="s">
        <v>110</v>
      </c>
      <c r="H253" s="47">
        <v>15</v>
      </c>
      <c r="I253" s="47"/>
      <c r="J253" s="47"/>
      <c r="K253" s="47"/>
      <c r="L253" s="46" t="s">
        <v>104</v>
      </c>
      <c r="M253" s="48">
        <v>150</v>
      </c>
    </row>
    <row r="254" spans="1:19" x14ac:dyDescent="0.25">
      <c r="A254" s="52">
        <v>2012</v>
      </c>
      <c r="B254" s="45" t="s">
        <v>47</v>
      </c>
      <c r="C254" s="46" t="s">
        <v>80</v>
      </c>
      <c r="D254" s="46" t="s">
        <v>110</v>
      </c>
      <c r="H254" s="47">
        <v>15</v>
      </c>
      <c r="I254" s="47"/>
      <c r="J254" s="47"/>
      <c r="K254" s="47"/>
      <c r="L254" s="46" t="s">
        <v>104</v>
      </c>
      <c r="M254" s="48" t="s">
        <v>110</v>
      </c>
    </row>
    <row r="255" spans="1:19" x14ac:dyDescent="0.25">
      <c r="A255" s="52">
        <v>2012</v>
      </c>
      <c r="B255" s="45" t="s">
        <v>57</v>
      </c>
      <c r="C255" s="46" t="s">
        <v>80</v>
      </c>
      <c r="D255" s="46" t="s">
        <v>110</v>
      </c>
      <c r="H255" s="47">
        <v>15</v>
      </c>
      <c r="I255" s="47"/>
      <c r="J255" s="47"/>
      <c r="K255" s="47"/>
      <c r="L255" s="46" t="s">
        <v>104</v>
      </c>
      <c r="M255" s="48">
        <v>133</v>
      </c>
    </row>
    <row r="256" spans="1:19" x14ac:dyDescent="0.25">
      <c r="A256" s="52">
        <v>2012</v>
      </c>
      <c r="B256" s="45" t="s">
        <v>59</v>
      </c>
      <c r="C256" s="46" t="s">
        <v>81</v>
      </c>
      <c r="D256" s="46" t="s">
        <v>110</v>
      </c>
      <c r="H256" s="46">
        <v>5</v>
      </c>
      <c r="I256" s="46">
        <v>7</v>
      </c>
      <c r="L256" s="46" t="s">
        <v>103</v>
      </c>
      <c r="M256" s="48">
        <v>80</v>
      </c>
      <c r="S256" s="49">
        <v>100</v>
      </c>
    </row>
    <row r="257" spans="1:16" x14ac:dyDescent="0.25">
      <c r="A257" s="52">
        <v>2012</v>
      </c>
      <c r="B257" s="45" t="s">
        <v>63</v>
      </c>
      <c r="C257" s="46" t="s">
        <v>80</v>
      </c>
      <c r="D257" s="46" t="s">
        <v>110</v>
      </c>
      <c r="H257" s="47">
        <v>17</v>
      </c>
      <c r="I257" s="47"/>
      <c r="J257" s="47"/>
      <c r="K257" s="47"/>
      <c r="L257" s="46" t="s">
        <v>103</v>
      </c>
      <c r="M257" s="48" t="s">
        <v>110</v>
      </c>
    </row>
    <row r="258" spans="1:16" x14ac:dyDescent="0.25">
      <c r="A258" s="52">
        <v>2012</v>
      </c>
      <c r="B258" s="45" t="s">
        <v>59</v>
      </c>
      <c r="C258" s="46" t="s">
        <v>80</v>
      </c>
      <c r="D258" s="46" t="s">
        <v>110</v>
      </c>
      <c r="H258" s="47">
        <v>20</v>
      </c>
      <c r="I258" s="47"/>
      <c r="J258" s="47"/>
      <c r="K258" s="47"/>
      <c r="L258" s="46" t="s">
        <v>103</v>
      </c>
      <c r="M258" s="48">
        <v>2</v>
      </c>
      <c r="N258" s="48" t="s">
        <v>116</v>
      </c>
    </row>
    <row r="259" spans="1:16" x14ac:dyDescent="0.25">
      <c r="A259" s="52">
        <v>2012</v>
      </c>
      <c r="B259" s="45" t="s">
        <v>59</v>
      </c>
      <c r="C259" s="46" t="s">
        <v>80</v>
      </c>
      <c r="D259" s="46" t="s">
        <v>88</v>
      </c>
      <c r="H259" s="47">
        <v>20</v>
      </c>
      <c r="I259" s="47"/>
      <c r="J259" s="47"/>
      <c r="K259" s="47"/>
      <c r="L259" s="46" t="s">
        <v>103</v>
      </c>
      <c r="M259" s="48">
        <v>1</v>
      </c>
      <c r="N259" s="48" t="s">
        <v>116</v>
      </c>
    </row>
    <row r="260" spans="1:16" x14ac:dyDescent="0.25">
      <c r="A260" s="52">
        <v>2012</v>
      </c>
      <c r="B260" s="45" t="s">
        <v>59</v>
      </c>
      <c r="C260" s="46" t="s">
        <v>80</v>
      </c>
      <c r="D260" s="46" t="s">
        <v>110</v>
      </c>
      <c r="H260" s="47">
        <v>20</v>
      </c>
      <c r="I260" s="47"/>
      <c r="J260" s="47"/>
      <c r="K260" s="47"/>
      <c r="L260" s="46" t="s">
        <v>103</v>
      </c>
      <c r="M260" s="48" t="s">
        <v>110</v>
      </c>
    </row>
    <row r="261" spans="1:16" x14ac:dyDescent="0.25">
      <c r="A261" s="52">
        <v>2012</v>
      </c>
      <c r="B261" s="45" t="s">
        <v>38</v>
      </c>
      <c r="C261" s="46" t="s">
        <v>80</v>
      </c>
      <c r="D261" s="46" t="s">
        <v>110</v>
      </c>
      <c r="H261" s="47">
        <v>17</v>
      </c>
      <c r="I261" s="47"/>
      <c r="J261" s="47"/>
      <c r="K261" s="47"/>
      <c r="L261" s="46" t="s">
        <v>103</v>
      </c>
      <c r="M261" s="48">
        <v>2</v>
      </c>
      <c r="N261" s="48" t="s">
        <v>117</v>
      </c>
      <c r="O261" s="48">
        <v>1</v>
      </c>
      <c r="P261" s="48" t="s">
        <v>116</v>
      </c>
    </row>
    <row r="262" spans="1:16" x14ac:dyDescent="0.25">
      <c r="A262" s="52">
        <v>2012</v>
      </c>
      <c r="B262" s="45" t="s">
        <v>59</v>
      </c>
      <c r="C262" s="46" t="s">
        <v>80</v>
      </c>
      <c r="D262" s="46" t="s">
        <v>110</v>
      </c>
      <c r="H262" s="47">
        <v>17</v>
      </c>
      <c r="I262" s="47"/>
      <c r="J262" s="47"/>
      <c r="K262" s="47"/>
      <c r="L262" s="46" t="s">
        <v>103</v>
      </c>
      <c r="M262" s="48">
        <v>1</v>
      </c>
      <c r="N262" s="48" t="s">
        <v>117</v>
      </c>
      <c r="O262" s="48">
        <v>1</v>
      </c>
      <c r="P262" s="48" t="s">
        <v>116</v>
      </c>
    </row>
    <row r="263" spans="1:16" x14ac:dyDescent="0.25">
      <c r="A263" s="52">
        <v>2012</v>
      </c>
      <c r="B263" s="45" t="s">
        <v>59</v>
      </c>
      <c r="C263" s="46" t="s">
        <v>80</v>
      </c>
      <c r="D263" s="46" t="s">
        <v>110</v>
      </c>
      <c r="H263" s="47">
        <v>17</v>
      </c>
      <c r="I263" s="47"/>
      <c r="J263" s="47"/>
      <c r="K263" s="47"/>
      <c r="L263" s="46" t="s">
        <v>103</v>
      </c>
      <c r="M263" s="48">
        <v>1</v>
      </c>
      <c r="N263" s="48" t="s">
        <v>117</v>
      </c>
    </row>
    <row r="264" spans="1:16" x14ac:dyDescent="0.25">
      <c r="A264" s="52">
        <v>2012</v>
      </c>
      <c r="B264" s="45" t="s">
        <v>59</v>
      </c>
      <c r="C264" s="46" t="s">
        <v>80</v>
      </c>
      <c r="D264" s="46" t="s">
        <v>110</v>
      </c>
      <c r="H264" s="47">
        <v>17</v>
      </c>
      <c r="I264" s="47"/>
      <c r="J264" s="47"/>
      <c r="K264" s="47"/>
      <c r="L264" s="46" t="s">
        <v>103</v>
      </c>
      <c r="M264" s="48">
        <v>2</v>
      </c>
      <c r="N264" s="48" t="s">
        <v>117</v>
      </c>
      <c r="O264" s="48">
        <v>1</v>
      </c>
      <c r="P264" s="48" t="s">
        <v>116</v>
      </c>
    </row>
    <row r="265" spans="1:16" x14ac:dyDescent="0.25">
      <c r="A265" s="52">
        <v>2012</v>
      </c>
      <c r="B265" s="45" t="s">
        <v>59</v>
      </c>
      <c r="C265" s="46" t="s">
        <v>80</v>
      </c>
      <c r="D265" s="46" t="s">
        <v>110</v>
      </c>
      <c r="H265" s="47">
        <v>15</v>
      </c>
      <c r="I265" s="47"/>
      <c r="J265" s="47"/>
      <c r="K265" s="47"/>
      <c r="L265" s="46" t="s">
        <v>103</v>
      </c>
      <c r="M265" s="48">
        <v>100</v>
      </c>
    </row>
    <row r="266" spans="1:16" x14ac:dyDescent="0.25">
      <c r="A266" s="52">
        <v>2012</v>
      </c>
      <c r="B266" s="45" t="s">
        <v>45</v>
      </c>
      <c r="C266" s="46" t="s">
        <v>80</v>
      </c>
      <c r="D266" s="46" t="s">
        <v>94</v>
      </c>
      <c r="H266" s="47">
        <v>17</v>
      </c>
      <c r="I266" s="47"/>
      <c r="J266" s="47"/>
      <c r="K266" s="47"/>
      <c r="L266" s="46" t="s">
        <v>103</v>
      </c>
      <c r="M266" s="48">
        <v>1</v>
      </c>
      <c r="N266" s="48" t="s">
        <v>117</v>
      </c>
    </row>
    <row r="267" spans="1:16" x14ac:dyDescent="0.25">
      <c r="A267" s="52">
        <v>2012</v>
      </c>
      <c r="B267" s="45" t="s">
        <v>45</v>
      </c>
      <c r="C267" s="46" t="s">
        <v>80</v>
      </c>
      <c r="D267" s="46" t="s">
        <v>94</v>
      </c>
      <c r="H267" s="47">
        <v>17</v>
      </c>
      <c r="I267" s="47"/>
      <c r="J267" s="47"/>
      <c r="K267" s="47"/>
      <c r="L267" s="46" t="s">
        <v>103</v>
      </c>
      <c r="M267" s="48">
        <v>1</v>
      </c>
      <c r="N267" s="48" t="s">
        <v>117</v>
      </c>
      <c r="O267" s="48">
        <v>1</v>
      </c>
      <c r="P267" s="48" t="s">
        <v>116</v>
      </c>
    </row>
    <row r="268" spans="1:16" x14ac:dyDescent="0.25">
      <c r="A268" s="52">
        <v>2012</v>
      </c>
      <c r="B268" s="45" t="s">
        <v>37</v>
      </c>
      <c r="C268" s="46" t="s">
        <v>80</v>
      </c>
      <c r="D268" s="46" t="s">
        <v>110</v>
      </c>
      <c r="H268" s="47">
        <v>17</v>
      </c>
      <c r="I268" s="47"/>
      <c r="J268" s="47"/>
      <c r="K268" s="47"/>
      <c r="L268" s="46" t="s">
        <v>103</v>
      </c>
      <c r="M268" s="48">
        <v>1</v>
      </c>
      <c r="N268" s="48" t="s">
        <v>117</v>
      </c>
    </row>
    <row r="269" spans="1:16" x14ac:dyDescent="0.25">
      <c r="A269" s="52">
        <v>2012</v>
      </c>
      <c r="B269" s="45" t="s">
        <v>37</v>
      </c>
      <c r="C269" s="46" t="s">
        <v>80</v>
      </c>
      <c r="D269" s="46" t="s">
        <v>110</v>
      </c>
      <c r="H269" s="47">
        <v>17</v>
      </c>
      <c r="I269" s="47"/>
      <c r="J269" s="47"/>
      <c r="K269" s="47"/>
      <c r="L269" s="46" t="s">
        <v>103</v>
      </c>
      <c r="M269" s="48">
        <v>3</v>
      </c>
      <c r="N269" s="48" t="s">
        <v>117</v>
      </c>
      <c r="O269" s="48">
        <v>1</v>
      </c>
      <c r="P269" s="48" t="s">
        <v>116</v>
      </c>
    </row>
    <row r="270" spans="1:16" x14ac:dyDescent="0.25">
      <c r="A270" s="52">
        <v>2012</v>
      </c>
      <c r="B270" s="45" t="s">
        <v>69</v>
      </c>
      <c r="C270" s="46" t="s">
        <v>80</v>
      </c>
      <c r="D270" s="46" t="s">
        <v>88</v>
      </c>
      <c r="H270" s="47">
        <v>17</v>
      </c>
      <c r="I270" s="47"/>
      <c r="J270" s="47"/>
      <c r="K270" s="47"/>
      <c r="L270" s="46" t="s">
        <v>103</v>
      </c>
      <c r="M270" s="48">
        <v>1</v>
      </c>
      <c r="N270" s="48" t="s">
        <v>116</v>
      </c>
    </row>
    <row r="271" spans="1:16" x14ac:dyDescent="0.25">
      <c r="A271" s="52">
        <v>2012</v>
      </c>
      <c r="B271" s="45" t="s">
        <v>58</v>
      </c>
      <c r="C271" s="46" t="s">
        <v>80</v>
      </c>
      <c r="D271" s="46" t="s">
        <v>110</v>
      </c>
      <c r="H271" s="47">
        <v>15</v>
      </c>
      <c r="I271" s="47"/>
      <c r="J271" s="47"/>
      <c r="K271" s="47"/>
      <c r="L271" s="46" t="s">
        <v>104</v>
      </c>
      <c r="M271" s="48" t="s">
        <v>110</v>
      </c>
    </row>
    <row r="272" spans="1:16" x14ac:dyDescent="0.25">
      <c r="A272" s="52">
        <v>2012</v>
      </c>
      <c r="B272" s="45" t="s">
        <v>47</v>
      </c>
      <c r="C272" s="46" t="s">
        <v>80</v>
      </c>
      <c r="D272" s="46" t="s">
        <v>110</v>
      </c>
      <c r="H272" s="47">
        <v>15</v>
      </c>
      <c r="I272" s="47"/>
      <c r="J272" s="47"/>
      <c r="K272" s="47"/>
      <c r="L272" s="46" t="s">
        <v>104</v>
      </c>
      <c r="M272" s="48" t="s">
        <v>110</v>
      </c>
    </row>
    <row r="273" spans="1:16" x14ac:dyDescent="0.25">
      <c r="A273" s="52">
        <v>2012</v>
      </c>
      <c r="B273" s="45" t="s">
        <v>47</v>
      </c>
      <c r="C273" s="46" t="s">
        <v>80</v>
      </c>
      <c r="D273" s="46" t="s">
        <v>110</v>
      </c>
      <c r="H273" s="47">
        <v>15</v>
      </c>
      <c r="I273" s="47"/>
      <c r="J273" s="47"/>
      <c r="K273" s="47"/>
      <c r="L273" s="46" t="s">
        <v>104</v>
      </c>
      <c r="M273" s="48" t="s">
        <v>110</v>
      </c>
    </row>
    <row r="274" spans="1:16" x14ac:dyDescent="0.25">
      <c r="A274" s="52">
        <v>2012</v>
      </c>
      <c r="B274" s="45" t="s">
        <v>47</v>
      </c>
      <c r="C274" s="46" t="s">
        <v>80</v>
      </c>
      <c r="D274" s="46" t="s">
        <v>110</v>
      </c>
      <c r="H274" s="47">
        <v>15</v>
      </c>
      <c r="I274" s="47"/>
      <c r="J274" s="47"/>
      <c r="K274" s="47"/>
      <c r="L274" s="46" t="s">
        <v>104</v>
      </c>
      <c r="M274" s="48" t="s">
        <v>110</v>
      </c>
    </row>
    <row r="275" spans="1:16" x14ac:dyDescent="0.25">
      <c r="A275" s="52">
        <v>2012</v>
      </c>
      <c r="B275" s="45" t="s">
        <v>59</v>
      </c>
      <c r="C275" s="46" t="s">
        <v>80</v>
      </c>
      <c r="D275" s="46" t="s">
        <v>110</v>
      </c>
      <c r="H275" s="47">
        <v>20</v>
      </c>
      <c r="I275" s="47"/>
      <c r="J275" s="47"/>
      <c r="K275" s="47"/>
      <c r="L275" s="46" t="s">
        <v>103</v>
      </c>
      <c r="M275" s="48">
        <v>5</v>
      </c>
      <c r="N275" s="48" t="s">
        <v>116</v>
      </c>
    </row>
    <row r="276" spans="1:16" x14ac:dyDescent="0.25">
      <c r="A276" s="52">
        <v>2012</v>
      </c>
      <c r="B276" s="45" t="s">
        <v>59</v>
      </c>
      <c r="C276" s="46" t="s">
        <v>81</v>
      </c>
      <c r="D276" s="46" t="s">
        <v>110</v>
      </c>
      <c r="H276" s="47">
        <v>20</v>
      </c>
      <c r="I276" s="47"/>
      <c r="J276" s="47"/>
      <c r="K276" s="47"/>
      <c r="L276" s="46" t="s">
        <v>103</v>
      </c>
      <c r="M276" s="48">
        <v>2</v>
      </c>
      <c r="N276" s="48" t="s">
        <v>116</v>
      </c>
    </row>
    <row r="277" spans="1:16" x14ac:dyDescent="0.25">
      <c r="A277" s="52">
        <v>2012</v>
      </c>
      <c r="B277" s="45" t="s">
        <v>54</v>
      </c>
      <c r="C277" s="46" t="s">
        <v>80</v>
      </c>
      <c r="D277" s="46" t="s">
        <v>110</v>
      </c>
      <c r="H277" s="47">
        <v>18</v>
      </c>
      <c r="I277" s="47"/>
      <c r="J277" s="47"/>
      <c r="K277" s="47"/>
      <c r="L277" s="46" t="s">
        <v>103</v>
      </c>
      <c r="M277" s="48" t="s">
        <v>110</v>
      </c>
    </row>
    <row r="278" spans="1:16" x14ac:dyDescent="0.25">
      <c r="A278" s="52">
        <v>2012</v>
      </c>
      <c r="B278" s="45" t="s">
        <v>59</v>
      </c>
      <c r="C278" s="46" t="s">
        <v>80</v>
      </c>
      <c r="D278" s="46" t="s">
        <v>110</v>
      </c>
      <c r="H278" s="47">
        <v>17</v>
      </c>
      <c r="I278" s="47"/>
      <c r="J278" s="47"/>
      <c r="K278" s="47"/>
      <c r="L278" s="46" t="s">
        <v>103</v>
      </c>
      <c r="M278" s="48" t="s">
        <v>110</v>
      </c>
    </row>
    <row r="279" spans="1:16" x14ac:dyDescent="0.25">
      <c r="A279" s="52">
        <v>2012</v>
      </c>
      <c r="B279" s="45" t="s">
        <v>37</v>
      </c>
      <c r="C279" s="46" t="s">
        <v>80</v>
      </c>
      <c r="D279" s="46" t="s">
        <v>110</v>
      </c>
      <c r="H279" s="47">
        <v>17</v>
      </c>
      <c r="I279" s="47"/>
      <c r="J279" s="47"/>
      <c r="K279" s="47"/>
      <c r="L279" s="46" t="s">
        <v>103</v>
      </c>
      <c r="M279" s="48">
        <v>1</v>
      </c>
      <c r="N279" s="48" t="s">
        <v>117</v>
      </c>
    </row>
    <row r="280" spans="1:16" x14ac:dyDescent="0.25">
      <c r="A280" s="52">
        <v>2012</v>
      </c>
      <c r="B280" s="45" t="s">
        <v>59</v>
      </c>
      <c r="C280" s="46" t="s">
        <v>85</v>
      </c>
      <c r="D280" s="46" t="s">
        <v>110</v>
      </c>
      <c r="H280" s="47">
        <v>28</v>
      </c>
      <c r="I280" s="47"/>
      <c r="J280" s="47"/>
      <c r="K280" s="47"/>
      <c r="L280" s="46" t="s">
        <v>103</v>
      </c>
      <c r="M280" s="48" t="s">
        <v>110</v>
      </c>
    </row>
    <row r="281" spans="1:16" x14ac:dyDescent="0.25">
      <c r="A281" s="52">
        <v>2012</v>
      </c>
      <c r="B281" s="45" t="s">
        <v>59</v>
      </c>
      <c r="C281" s="46" t="s">
        <v>85</v>
      </c>
      <c r="D281" s="46" t="s">
        <v>110</v>
      </c>
      <c r="H281" s="47">
        <v>28</v>
      </c>
      <c r="I281" s="47"/>
      <c r="J281" s="47"/>
      <c r="K281" s="47"/>
      <c r="L281" s="46" t="s">
        <v>103</v>
      </c>
      <c r="M281" s="48">
        <v>2</v>
      </c>
    </row>
    <row r="282" spans="1:16" x14ac:dyDescent="0.25">
      <c r="A282" s="52">
        <v>2012</v>
      </c>
      <c r="B282" s="45" t="s">
        <v>59</v>
      </c>
      <c r="C282" s="46" t="s">
        <v>80</v>
      </c>
      <c r="D282" s="46" t="s">
        <v>110</v>
      </c>
      <c r="H282" s="47">
        <v>17</v>
      </c>
      <c r="I282" s="47"/>
      <c r="J282" s="47"/>
      <c r="K282" s="47"/>
      <c r="L282" s="46" t="s">
        <v>103</v>
      </c>
      <c r="M282" s="48">
        <v>2</v>
      </c>
      <c r="N282" s="48" t="s">
        <v>117</v>
      </c>
    </row>
    <row r="283" spans="1:16" x14ac:dyDescent="0.25">
      <c r="A283" s="52">
        <v>2012</v>
      </c>
      <c r="B283" s="45" t="s">
        <v>37</v>
      </c>
      <c r="C283" s="46" t="s">
        <v>80</v>
      </c>
      <c r="D283" s="46" t="s">
        <v>110</v>
      </c>
      <c r="H283" s="47">
        <v>17</v>
      </c>
      <c r="I283" s="47"/>
      <c r="J283" s="47"/>
      <c r="K283" s="47"/>
      <c r="L283" s="46" t="s">
        <v>103</v>
      </c>
      <c r="M283" s="48">
        <v>2</v>
      </c>
      <c r="N283" s="48" t="s">
        <v>117</v>
      </c>
      <c r="O283" s="48">
        <v>1</v>
      </c>
      <c r="P283" s="48" t="s">
        <v>116</v>
      </c>
    </row>
    <row r="284" spans="1:16" x14ac:dyDescent="0.25">
      <c r="A284" s="52">
        <v>2012</v>
      </c>
      <c r="B284" s="45" t="s">
        <v>59</v>
      </c>
      <c r="C284" s="46" t="s">
        <v>80</v>
      </c>
      <c r="D284" s="46" t="s">
        <v>110</v>
      </c>
      <c r="H284" s="47">
        <v>17</v>
      </c>
      <c r="I284" s="47"/>
      <c r="J284" s="47"/>
      <c r="K284" s="47"/>
      <c r="L284" s="46" t="s">
        <v>103</v>
      </c>
      <c r="M284" s="48">
        <v>2</v>
      </c>
      <c r="N284" s="48" t="s">
        <v>117</v>
      </c>
      <c r="O284" s="48">
        <v>3</v>
      </c>
      <c r="P284" s="48" t="s">
        <v>116</v>
      </c>
    </row>
    <row r="285" spans="1:16" x14ac:dyDescent="0.25">
      <c r="A285" s="52">
        <v>2012</v>
      </c>
      <c r="B285" s="45" t="s">
        <v>64</v>
      </c>
      <c r="C285" s="46" t="s">
        <v>80</v>
      </c>
      <c r="D285" s="46" t="s">
        <v>110</v>
      </c>
      <c r="H285" s="47">
        <v>15</v>
      </c>
      <c r="I285" s="47"/>
      <c r="J285" s="47"/>
      <c r="K285" s="47"/>
      <c r="L285" s="46" t="s">
        <v>103</v>
      </c>
      <c r="M285" s="48" t="s">
        <v>110</v>
      </c>
    </row>
    <row r="286" spans="1:16" x14ac:dyDescent="0.25">
      <c r="A286" s="52">
        <v>2012</v>
      </c>
      <c r="B286" s="45" t="s">
        <v>59</v>
      </c>
      <c r="C286" s="46" t="s">
        <v>80</v>
      </c>
      <c r="D286" s="46" t="s">
        <v>110</v>
      </c>
      <c r="H286" s="47">
        <v>20</v>
      </c>
      <c r="I286" s="47"/>
      <c r="J286" s="47"/>
      <c r="K286" s="47"/>
      <c r="L286" s="46" t="s">
        <v>103</v>
      </c>
      <c r="M286" s="48">
        <v>1</v>
      </c>
      <c r="N286" s="48" t="s">
        <v>116</v>
      </c>
    </row>
    <row r="287" spans="1:16" x14ac:dyDescent="0.25">
      <c r="A287" s="52">
        <v>2012</v>
      </c>
      <c r="B287" s="45" t="s">
        <v>76</v>
      </c>
      <c r="C287" s="46" t="s">
        <v>80</v>
      </c>
      <c r="D287" s="46" t="s">
        <v>110</v>
      </c>
      <c r="H287" s="47">
        <v>12</v>
      </c>
      <c r="I287" s="47"/>
      <c r="J287" s="47"/>
      <c r="K287" s="47"/>
      <c r="L287" s="46" t="s">
        <v>103</v>
      </c>
      <c r="M287" s="48" t="s">
        <v>110</v>
      </c>
    </row>
    <row r="288" spans="1:16" x14ac:dyDescent="0.25">
      <c r="A288" s="52">
        <v>2012</v>
      </c>
      <c r="B288" s="45" t="s">
        <v>53</v>
      </c>
      <c r="C288" s="46" t="s">
        <v>80</v>
      </c>
      <c r="D288" s="46" t="s">
        <v>110</v>
      </c>
      <c r="H288" s="47">
        <v>17</v>
      </c>
      <c r="I288" s="47"/>
      <c r="J288" s="47"/>
      <c r="K288" s="47"/>
      <c r="L288" s="46" t="s">
        <v>103</v>
      </c>
      <c r="M288" s="48">
        <v>4</v>
      </c>
      <c r="N288" s="48" t="s">
        <v>117</v>
      </c>
      <c r="O288" s="48">
        <v>4</v>
      </c>
      <c r="P288" s="48" t="s">
        <v>116</v>
      </c>
    </row>
    <row r="289" spans="1:14" x14ac:dyDescent="0.25">
      <c r="A289" s="52">
        <v>2012</v>
      </c>
      <c r="B289" s="45" t="s">
        <v>47</v>
      </c>
      <c r="C289" s="46" t="s">
        <v>80</v>
      </c>
      <c r="D289" s="46" t="s">
        <v>110</v>
      </c>
      <c r="H289" s="47">
        <v>20</v>
      </c>
      <c r="I289" s="47"/>
      <c r="J289" s="47"/>
      <c r="K289" s="47"/>
      <c r="L289" s="46" t="s">
        <v>103</v>
      </c>
      <c r="M289" s="48" t="s">
        <v>110</v>
      </c>
    </row>
    <row r="290" spans="1:14" x14ac:dyDescent="0.25">
      <c r="A290" s="52">
        <v>2012</v>
      </c>
      <c r="B290" s="45" t="s">
        <v>73</v>
      </c>
      <c r="C290" s="46" t="s">
        <v>80</v>
      </c>
      <c r="D290" s="46" t="s">
        <v>110</v>
      </c>
      <c r="H290" s="47">
        <v>20</v>
      </c>
      <c r="I290" s="47"/>
      <c r="J290" s="47"/>
      <c r="K290" s="47"/>
      <c r="L290" s="46" t="s">
        <v>103</v>
      </c>
      <c r="M290" s="48">
        <v>2</v>
      </c>
      <c r="N290" s="48" t="s">
        <v>116</v>
      </c>
    </row>
    <row r="291" spans="1:14" x14ac:dyDescent="0.25">
      <c r="A291" s="52">
        <v>2012</v>
      </c>
      <c r="B291" s="45" t="s">
        <v>47</v>
      </c>
      <c r="C291" s="46" t="s">
        <v>80</v>
      </c>
      <c r="D291" s="46" t="s">
        <v>110</v>
      </c>
      <c r="H291" s="47">
        <v>15</v>
      </c>
      <c r="I291" s="47"/>
      <c r="J291" s="47"/>
      <c r="K291" s="47"/>
      <c r="L291" s="46" t="s">
        <v>104</v>
      </c>
      <c r="M291" s="48" t="s">
        <v>110</v>
      </c>
    </row>
    <row r="292" spans="1:14" x14ac:dyDescent="0.25">
      <c r="A292" s="52">
        <v>2012</v>
      </c>
      <c r="B292" s="45" t="s">
        <v>47</v>
      </c>
      <c r="C292" s="46" t="s">
        <v>80</v>
      </c>
      <c r="D292" s="46" t="s">
        <v>110</v>
      </c>
      <c r="H292" s="47">
        <v>15</v>
      </c>
      <c r="I292" s="47"/>
      <c r="J292" s="47"/>
      <c r="K292" s="47"/>
      <c r="L292" s="46" t="s">
        <v>104</v>
      </c>
      <c r="M292" s="48" t="s">
        <v>110</v>
      </c>
    </row>
    <row r="293" spans="1:14" x14ac:dyDescent="0.25">
      <c r="A293" s="52">
        <v>2012</v>
      </c>
      <c r="B293" s="45" t="s">
        <v>47</v>
      </c>
      <c r="C293" s="46" t="s">
        <v>80</v>
      </c>
      <c r="D293" s="46" t="s">
        <v>110</v>
      </c>
      <c r="H293" s="47">
        <v>15</v>
      </c>
      <c r="I293" s="47"/>
      <c r="J293" s="47"/>
      <c r="K293" s="47"/>
      <c r="L293" s="46" t="s">
        <v>104</v>
      </c>
      <c r="M293" s="48" t="s">
        <v>110</v>
      </c>
    </row>
    <row r="294" spans="1:14" x14ac:dyDescent="0.25">
      <c r="A294" s="52">
        <v>2012</v>
      </c>
      <c r="B294" s="45" t="s">
        <v>47</v>
      </c>
      <c r="C294" s="46" t="s">
        <v>80</v>
      </c>
      <c r="D294" s="46" t="s">
        <v>110</v>
      </c>
      <c r="H294" s="47">
        <v>15</v>
      </c>
      <c r="I294" s="47"/>
      <c r="J294" s="47"/>
      <c r="K294" s="47"/>
      <c r="L294" s="46" t="s">
        <v>104</v>
      </c>
      <c r="M294" s="48" t="s">
        <v>110</v>
      </c>
    </row>
    <row r="295" spans="1:14" x14ac:dyDescent="0.25">
      <c r="A295" s="52">
        <v>2012</v>
      </c>
      <c r="B295" s="45" t="s">
        <v>47</v>
      </c>
      <c r="C295" s="46" t="s">
        <v>80</v>
      </c>
      <c r="D295" s="46" t="s">
        <v>110</v>
      </c>
      <c r="H295" s="47">
        <v>15</v>
      </c>
      <c r="I295" s="47"/>
      <c r="J295" s="47"/>
      <c r="K295" s="47"/>
      <c r="L295" s="46" t="s">
        <v>103</v>
      </c>
      <c r="M295" s="48">
        <v>22</v>
      </c>
    </row>
    <row r="296" spans="1:14" x14ac:dyDescent="0.25">
      <c r="A296" s="52">
        <v>2012</v>
      </c>
      <c r="B296" s="45" t="s">
        <v>66</v>
      </c>
      <c r="C296" s="46" t="s">
        <v>80</v>
      </c>
      <c r="D296" s="46" t="s">
        <v>93</v>
      </c>
      <c r="H296" s="47">
        <v>15</v>
      </c>
      <c r="I296" s="47"/>
      <c r="J296" s="47"/>
      <c r="K296" s="47"/>
      <c r="L296" s="46" t="s">
        <v>103</v>
      </c>
      <c r="M296" s="48">
        <v>45</v>
      </c>
    </row>
    <row r="297" spans="1:14" x14ac:dyDescent="0.25">
      <c r="A297" s="52">
        <v>2012</v>
      </c>
      <c r="B297" s="45" t="s">
        <v>62</v>
      </c>
      <c r="C297" s="46" t="s">
        <v>80</v>
      </c>
      <c r="D297" s="46" t="s">
        <v>110</v>
      </c>
      <c r="H297" s="47">
        <v>15</v>
      </c>
      <c r="I297" s="47"/>
      <c r="J297" s="47"/>
      <c r="K297" s="47"/>
      <c r="L297" s="46" t="s">
        <v>104</v>
      </c>
      <c r="M297" s="48">
        <v>108</v>
      </c>
    </row>
    <row r="298" spans="1:14" x14ac:dyDescent="0.25">
      <c r="A298" s="52">
        <v>2012</v>
      </c>
      <c r="B298" s="45" t="s">
        <v>59</v>
      </c>
      <c r="C298" s="46" t="s">
        <v>80</v>
      </c>
      <c r="D298" s="46" t="s">
        <v>110</v>
      </c>
      <c r="H298" s="47">
        <v>20</v>
      </c>
      <c r="I298" s="47"/>
      <c r="J298" s="47"/>
      <c r="K298" s="47"/>
      <c r="L298" s="46" t="s">
        <v>103</v>
      </c>
      <c r="M298" s="48">
        <v>1</v>
      </c>
      <c r="N298" s="48" t="s">
        <v>116</v>
      </c>
    </row>
    <row r="299" spans="1:14" x14ac:dyDescent="0.25">
      <c r="A299" s="52">
        <v>2012</v>
      </c>
      <c r="B299" s="45" t="s">
        <v>75</v>
      </c>
      <c r="C299" s="46" t="s">
        <v>80</v>
      </c>
      <c r="D299" s="46" t="s">
        <v>93</v>
      </c>
      <c r="H299" s="47">
        <v>15</v>
      </c>
      <c r="I299" s="47"/>
      <c r="J299" s="47"/>
      <c r="K299" s="47"/>
      <c r="L299" s="46" t="s">
        <v>103</v>
      </c>
      <c r="M299" s="48">
        <v>83</v>
      </c>
    </row>
    <row r="300" spans="1:14" x14ac:dyDescent="0.25">
      <c r="A300" s="52">
        <v>2012</v>
      </c>
      <c r="B300" s="45" t="s">
        <v>53</v>
      </c>
      <c r="C300" s="46" t="s">
        <v>80</v>
      </c>
      <c r="D300" s="46" t="s">
        <v>110</v>
      </c>
      <c r="H300" s="47">
        <v>15</v>
      </c>
      <c r="I300" s="47"/>
      <c r="J300" s="47"/>
      <c r="K300" s="47"/>
      <c r="L300" s="46" t="s">
        <v>103</v>
      </c>
      <c r="M300" s="48">
        <v>25</v>
      </c>
    </row>
    <row r="301" spans="1:14" x14ac:dyDescent="0.25">
      <c r="A301" s="52">
        <v>2012</v>
      </c>
      <c r="B301" s="45" t="s">
        <v>68</v>
      </c>
      <c r="C301" s="46" t="s">
        <v>80</v>
      </c>
      <c r="D301" s="46" t="s">
        <v>110</v>
      </c>
      <c r="H301" s="47">
        <v>15</v>
      </c>
      <c r="I301" s="47"/>
      <c r="J301" s="47"/>
      <c r="K301" s="47"/>
      <c r="L301" s="46" t="s">
        <v>103</v>
      </c>
      <c r="M301" s="48">
        <v>50</v>
      </c>
    </row>
    <row r="302" spans="1:14" x14ac:dyDescent="0.25">
      <c r="A302" s="52">
        <v>2012</v>
      </c>
      <c r="B302" s="45" t="s">
        <v>59</v>
      </c>
      <c r="C302" s="46" t="s">
        <v>80</v>
      </c>
      <c r="D302" s="46" t="s">
        <v>110</v>
      </c>
      <c r="H302" s="47">
        <v>17</v>
      </c>
      <c r="I302" s="47"/>
      <c r="J302" s="47"/>
      <c r="K302" s="47"/>
      <c r="L302" s="46" t="s">
        <v>103</v>
      </c>
      <c r="M302" s="48">
        <v>2</v>
      </c>
      <c r="N302" s="48" t="s">
        <v>117</v>
      </c>
    </row>
    <row r="303" spans="1:14" x14ac:dyDescent="0.25">
      <c r="A303" s="52">
        <v>2012</v>
      </c>
      <c r="B303" s="45" t="s">
        <v>69</v>
      </c>
      <c r="C303" s="46" t="s">
        <v>80</v>
      </c>
      <c r="D303" s="46" t="s">
        <v>88</v>
      </c>
      <c r="H303" s="46">
        <v>18</v>
      </c>
      <c r="L303" s="46" t="s">
        <v>103</v>
      </c>
      <c r="M303" s="48" t="s">
        <v>110</v>
      </c>
    </row>
    <row r="304" spans="1:14" x14ac:dyDescent="0.25">
      <c r="A304" s="52">
        <v>2012</v>
      </c>
      <c r="B304" s="45" t="s">
        <v>53</v>
      </c>
      <c r="C304" s="46" t="s">
        <v>80</v>
      </c>
      <c r="D304" s="46" t="s">
        <v>110</v>
      </c>
      <c r="H304" s="47">
        <v>17</v>
      </c>
      <c r="I304" s="47"/>
      <c r="J304" s="47"/>
      <c r="K304" s="47"/>
      <c r="L304" s="46" t="s">
        <v>103</v>
      </c>
      <c r="M304" s="48">
        <v>2</v>
      </c>
      <c r="N304" s="48" t="s">
        <v>117</v>
      </c>
    </row>
    <row r="305" spans="1:16" x14ac:dyDescent="0.25">
      <c r="A305" s="52">
        <v>2012</v>
      </c>
      <c r="B305" s="45" t="s">
        <v>72</v>
      </c>
      <c r="C305" s="46" t="s">
        <v>80</v>
      </c>
      <c r="D305" s="46" t="s">
        <v>90</v>
      </c>
      <c r="H305" s="47">
        <v>15</v>
      </c>
      <c r="I305" s="47"/>
      <c r="J305" s="47"/>
      <c r="K305" s="47"/>
      <c r="L305" s="46" t="s">
        <v>103</v>
      </c>
      <c r="M305" s="48">
        <v>70</v>
      </c>
    </row>
    <row r="306" spans="1:16" x14ac:dyDescent="0.25">
      <c r="A306" s="52">
        <v>2012</v>
      </c>
      <c r="B306" s="45" t="s">
        <v>38</v>
      </c>
      <c r="C306" s="46" t="s">
        <v>80</v>
      </c>
      <c r="D306" s="46" t="s">
        <v>110</v>
      </c>
      <c r="H306" s="46">
        <v>18</v>
      </c>
      <c r="L306" s="46" t="s">
        <v>103</v>
      </c>
      <c r="M306" s="48">
        <v>1</v>
      </c>
      <c r="N306" s="48" t="s">
        <v>116</v>
      </c>
    </row>
    <row r="307" spans="1:16" x14ac:dyDescent="0.25">
      <c r="A307" s="52">
        <v>2012</v>
      </c>
      <c r="B307" s="45" t="s">
        <v>38</v>
      </c>
      <c r="C307" s="46" t="s">
        <v>80</v>
      </c>
      <c r="D307" s="46" t="s">
        <v>110</v>
      </c>
      <c r="H307" s="47">
        <v>18</v>
      </c>
      <c r="I307" s="47"/>
      <c r="J307" s="47"/>
      <c r="K307" s="47"/>
      <c r="L307" s="46" t="s">
        <v>103</v>
      </c>
      <c r="M307" s="48">
        <v>1</v>
      </c>
      <c r="N307" s="48" t="s">
        <v>116</v>
      </c>
    </row>
    <row r="308" spans="1:16" x14ac:dyDescent="0.25">
      <c r="A308" s="52">
        <v>2012</v>
      </c>
      <c r="B308" s="45" t="s">
        <v>38</v>
      </c>
      <c r="C308" s="46" t="s">
        <v>80</v>
      </c>
      <c r="D308" s="46" t="s">
        <v>110</v>
      </c>
      <c r="H308" s="47">
        <v>17</v>
      </c>
      <c r="I308" s="47"/>
      <c r="J308" s="47"/>
      <c r="K308" s="47"/>
      <c r="L308" s="46" t="s">
        <v>103</v>
      </c>
      <c r="M308" s="48" t="s">
        <v>110</v>
      </c>
    </row>
    <row r="309" spans="1:16" x14ac:dyDescent="0.25">
      <c r="A309" s="52">
        <v>2012</v>
      </c>
      <c r="B309" s="45" t="s">
        <v>59</v>
      </c>
      <c r="C309" s="46" t="s">
        <v>80</v>
      </c>
      <c r="D309" s="46" t="s">
        <v>110</v>
      </c>
      <c r="H309" s="47">
        <v>20</v>
      </c>
      <c r="I309" s="47"/>
      <c r="J309" s="47"/>
      <c r="K309" s="47"/>
      <c r="L309" s="46" t="s">
        <v>103</v>
      </c>
      <c r="M309" s="48" t="s">
        <v>110</v>
      </c>
    </row>
    <row r="310" spans="1:16" x14ac:dyDescent="0.25">
      <c r="A310" s="52">
        <v>2012</v>
      </c>
      <c r="B310" s="45" t="s">
        <v>38</v>
      </c>
      <c r="C310" s="46" t="s">
        <v>80</v>
      </c>
      <c r="D310" s="46" t="s">
        <v>110</v>
      </c>
      <c r="H310" s="47">
        <v>15</v>
      </c>
      <c r="I310" s="47"/>
      <c r="J310" s="47"/>
      <c r="K310" s="47"/>
      <c r="L310" s="46" t="s">
        <v>104</v>
      </c>
      <c r="M310" s="48">
        <v>120</v>
      </c>
    </row>
    <row r="311" spans="1:16" x14ac:dyDescent="0.25">
      <c r="A311" s="52">
        <v>2012</v>
      </c>
      <c r="B311" s="45" t="s">
        <v>73</v>
      </c>
      <c r="C311" s="46" t="s">
        <v>80</v>
      </c>
      <c r="D311" s="46" t="s">
        <v>91</v>
      </c>
      <c r="H311" s="47">
        <v>20</v>
      </c>
      <c r="I311" s="47"/>
      <c r="J311" s="47"/>
      <c r="K311" s="47"/>
      <c r="L311" s="46" t="s">
        <v>103</v>
      </c>
      <c r="M311" s="48" t="s">
        <v>110</v>
      </c>
    </row>
    <row r="312" spans="1:16" x14ac:dyDescent="0.25">
      <c r="A312" s="52">
        <v>2012</v>
      </c>
      <c r="B312" s="45" t="s">
        <v>71</v>
      </c>
      <c r="C312" s="46" t="s">
        <v>80</v>
      </c>
      <c r="D312" s="46" t="s">
        <v>110</v>
      </c>
      <c r="H312" s="47">
        <v>15</v>
      </c>
      <c r="I312" s="47"/>
      <c r="J312" s="47"/>
      <c r="K312" s="47"/>
      <c r="L312" s="46" t="s">
        <v>104</v>
      </c>
      <c r="M312" s="48" t="s">
        <v>110</v>
      </c>
    </row>
    <row r="313" spans="1:16" x14ac:dyDescent="0.25">
      <c r="A313" s="52">
        <v>2012</v>
      </c>
      <c r="B313" s="45" t="s">
        <v>47</v>
      </c>
      <c r="C313" s="46" t="s">
        <v>80</v>
      </c>
      <c r="D313" s="46" t="s">
        <v>110</v>
      </c>
      <c r="H313" s="47">
        <v>15</v>
      </c>
      <c r="I313" s="47"/>
      <c r="J313" s="47"/>
      <c r="K313" s="47"/>
      <c r="L313" s="46" t="s">
        <v>104</v>
      </c>
      <c r="M313" s="48" t="s">
        <v>110</v>
      </c>
    </row>
    <row r="314" spans="1:16" x14ac:dyDescent="0.25">
      <c r="A314" s="52">
        <v>2012</v>
      </c>
      <c r="B314" s="45" t="s">
        <v>57</v>
      </c>
      <c r="C314" s="46" t="s">
        <v>80</v>
      </c>
      <c r="D314" s="46" t="s">
        <v>110</v>
      </c>
      <c r="H314" s="47">
        <v>15</v>
      </c>
      <c r="I314" s="47"/>
      <c r="J314" s="47"/>
      <c r="K314" s="47"/>
      <c r="L314" s="46" t="s">
        <v>104</v>
      </c>
      <c r="M314" s="48">
        <v>145</v>
      </c>
    </row>
    <row r="315" spans="1:16" x14ac:dyDescent="0.25">
      <c r="A315" s="52">
        <v>2012</v>
      </c>
      <c r="B315" s="45" t="s">
        <v>57</v>
      </c>
      <c r="C315" s="46" t="s">
        <v>80</v>
      </c>
      <c r="D315" s="46" t="s">
        <v>110</v>
      </c>
      <c r="H315" s="47">
        <v>17</v>
      </c>
      <c r="I315" s="47"/>
      <c r="J315" s="47"/>
      <c r="K315" s="47"/>
      <c r="L315" s="46" t="s">
        <v>103</v>
      </c>
      <c r="M315" s="48" t="s">
        <v>110</v>
      </c>
    </row>
    <row r="316" spans="1:16" x14ac:dyDescent="0.25">
      <c r="A316" s="52">
        <v>2012</v>
      </c>
      <c r="B316" s="45" t="s">
        <v>42</v>
      </c>
      <c r="C316" s="46" t="s">
        <v>80</v>
      </c>
      <c r="D316" s="46" t="s">
        <v>110</v>
      </c>
      <c r="H316" s="47">
        <v>17</v>
      </c>
      <c r="I316" s="47"/>
      <c r="J316" s="47"/>
      <c r="K316" s="47"/>
      <c r="L316" s="46" t="s">
        <v>103</v>
      </c>
      <c r="M316" s="48">
        <v>2</v>
      </c>
      <c r="N316" s="48" t="s">
        <v>117</v>
      </c>
    </row>
    <row r="317" spans="1:16" x14ac:dyDescent="0.25">
      <c r="A317" s="52">
        <v>2012</v>
      </c>
      <c r="B317" s="45" t="s">
        <v>69</v>
      </c>
      <c r="C317" s="46" t="s">
        <v>80</v>
      </c>
      <c r="D317" s="46" t="s">
        <v>88</v>
      </c>
      <c r="H317" s="47">
        <v>17</v>
      </c>
      <c r="I317" s="47"/>
      <c r="J317" s="47"/>
      <c r="K317" s="47"/>
      <c r="L317" s="46" t="s">
        <v>103</v>
      </c>
      <c r="M317" s="48">
        <v>1</v>
      </c>
      <c r="N317" s="48" t="s">
        <v>117</v>
      </c>
    </row>
    <row r="318" spans="1:16" x14ac:dyDescent="0.25">
      <c r="A318" s="52">
        <v>2012</v>
      </c>
      <c r="B318" s="45" t="s">
        <v>58</v>
      </c>
      <c r="C318" s="46" t="s">
        <v>80</v>
      </c>
      <c r="D318" s="46" t="s">
        <v>110</v>
      </c>
      <c r="H318" s="47">
        <v>15</v>
      </c>
      <c r="I318" s="47"/>
      <c r="J318" s="47"/>
      <c r="K318" s="47"/>
      <c r="L318" s="46" t="s">
        <v>103</v>
      </c>
      <c r="M318" s="48">
        <v>143</v>
      </c>
    </row>
    <row r="319" spans="1:16" x14ac:dyDescent="0.25">
      <c r="A319" s="52">
        <v>2012</v>
      </c>
      <c r="B319" s="45" t="s">
        <v>76</v>
      </c>
      <c r="C319" s="46" t="s">
        <v>80</v>
      </c>
      <c r="D319" s="46" t="s">
        <v>110</v>
      </c>
      <c r="H319" s="47">
        <v>15</v>
      </c>
      <c r="I319" s="47"/>
      <c r="J319" s="47"/>
      <c r="K319" s="47"/>
      <c r="L319" s="46" t="s">
        <v>103</v>
      </c>
      <c r="M319" s="48" t="s">
        <v>110</v>
      </c>
    </row>
    <row r="320" spans="1:16" x14ac:dyDescent="0.25">
      <c r="A320" s="52">
        <v>2012</v>
      </c>
      <c r="B320" s="45" t="s">
        <v>61</v>
      </c>
      <c r="C320" s="46" t="s">
        <v>80</v>
      </c>
      <c r="D320" s="46" t="s">
        <v>110</v>
      </c>
      <c r="H320" s="47">
        <v>17</v>
      </c>
      <c r="I320" s="47"/>
      <c r="J320" s="47"/>
      <c r="K320" s="47"/>
      <c r="L320" s="46" t="s">
        <v>103</v>
      </c>
      <c r="M320" s="48">
        <v>3</v>
      </c>
      <c r="N320" s="48" t="s">
        <v>117</v>
      </c>
      <c r="O320" s="48">
        <v>3</v>
      </c>
      <c r="P320" s="48" t="s">
        <v>116</v>
      </c>
    </row>
    <row r="321" spans="1:16" x14ac:dyDescent="0.25">
      <c r="A321" s="52">
        <v>2012</v>
      </c>
      <c r="B321" s="45" t="s">
        <v>57</v>
      </c>
      <c r="C321" s="46" t="s">
        <v>80</v>
      </c>
      <c r="D321" s="46" t="s">
        <v>110</v>
      </c>
      <c r="H321" s="47">
        <v>15</v>
      </c>
      <c r="I321" s="47"/>
      <c r="J321" s="47"/>
      <c r="K321" s="47"/>
      <c r="L321" s="46" t="s">
        <v>104</v>
      </c>
      <c r="M321" s="48">
        <v>139</v>
      </c>
    </row>
    <row r="322" spans="1:16" x14ac:dyDescent="0.25">
      <c r="A322" s="52">
        <v>2012</v>
      </c>
      <c r="B322" s="45" t="s">
        <v>63</v>
      </c>
      <c r="C322" s="46" t="s">
        <v>80</v>
      </c>
      <c r="D322" s="46" t="s">
        <v>88</v>
      </c>
      <c r="H322" s="47">
        <v>17</v>
      </c>
      <c r="I322" s="47"/>
      <c r="J322" s="47"/>
      <c r="K322" s="47"/>
      <c r="L322" s="46" t="s">
        <v>103</v>
      </c>
      <c r="M322" s="48" t="s">
        <v>110</v>
      </c>
    </row>
    <row r="323" spans="1:16" x14ac:dyDescent="0.25">
      <c r="A323" s="52">
        <v>2012</v>
      </c>
      <c r="B323" s="45" t="s">
        <v>54</v>
      </c>
      <c r="C323" s="46" t="s">
        <v>80</v>
      </c>
      <c r="D323" s="46" t="s">
        <v>110</v>
      </c>
      <c r="H323" s="46">
        <v>18</v>
      </c>
      <c r="L323" s="46" t="s">
        <v>103</v>
      </c>
      <c r="M323" s="48" t="s">
        <v>110</v>
      </c>
    </row>
    <row r="324" spans="1:16" x14ac:dyDescent="0.25">
      <c r="A324" s="52">
        <v>2012</v>
      </c>
      <c r="B324" s="45" t="s">
        <v>76</v>
      </c>
      <c r="C324" s="46" t="s">
        <v>80</v>
      </c>
      <c r="D324" s="46" t="s">
        <v>110</v>
      </c>
      <c r="H324" s="47">
        <v>15</v>
      </c>
      <c r="I324" s="47"/>
      <c r="J324" s="47"/>
      <c r="K324" s="47"/>
      <c r="L324" s="46" t="s">
        <v>103</v>
      </c>
      <c r="M324" s="48" t="s">
        <v>110</v>
      </c>
    </row>
    <row r="325" spans="1:16" x14ac:dyDescent="0.25">
      <c r="A325" s="52">
        <v>2012</v>
      </c>
      <c r="B325" s="45" t="s">
        <v>65</v>
      </c>
      <c r="C325" s="46" t="s">
        <v>80</v>
      </c>
      <c r="D325" s="46" t="s">
        <v>110</v>
      </c>
      <c r="H325" s="47">
        <v>15</v>
      </c>
      <c r="I325" s="47"/>
      <c r="J325" s="47"/>
      <c r="K325" s="47"/>
      <c r="L325" s="46" t="s">
        <v>104</v>
      </c>
      <c r="M325" s="48">
        <v>600</v>
      </c>
    </row>
    <row r="326" spans="1:16" x14ac:dyDescent="0.25">
      <c r="A326" s="52">
        <v>2012</v>
      </c>
      <c r="B326" s="45" t="s">
        <v>71</v>
      </c>
      <c r="C326" s="46" t="s">
        <v>80</v>
      </c>
      <c r="D326" s="46" t="s">
        <v>110</v>
      </c>
      <c r="H326" s="47">
        <v>15</v>
      </c>
      <c r="I326" s="47"/>
      <c r="J326" s="47"/>
      <c r="K326" s="47"/>
      <c r="L326" s="46" t="s">
        <v>104</v>
      </c>
      <c r="M326" s="48" t="s">
        <v>110</v>
      </c>
    </row>
    <row r="327" spans="1:16" x14ac:dyDescent="0.25">
      <c r="A327" s="52">
        <v>2012</v>
      </c>
      <c r="B327" s="45" t="s">
        <v>63</v>
      </c>
      <c r="C327" s="46" t="s">
        <v>80</v>
      </c>
      <c r="D327" s="46" t="s">
        <v>88</v>
      </c>
      <c r="E327" s="46" t="s">
        <v>89</v>
      </c>
      <c r="H327" s="47">
        <v>17</v>
      </c>
      <c r="I327" s="47"/>
      <c r="J327" s="47"/>
      <c r="K327" s="47"/>
      <c r="L327" s="46" t="s">
        <v>103</v>
      </c>
      <c r="M327" s="48" t="s">
        <v>110</v>
      </c>
    </row>
    <row r="328" spans="1:16" x14ac:dyDescent="0.25">
      <c r="A328" s="52">
        <v>2012</v>
      </c>
      <c r="B328" s="45" t="s">
        <v>42</v>
      </c>
      <c r="C328" s="46" t="s">
        <v>80</v>
      </c>
      <c r="D328" s="46" t="s">
        <v>110</v>
      </c>
      <c r="H328" s="47">
        <v>17</v>
      </c>
      <c r="I328" s="47"/>
      <c r="J328" s="47"/>
      <c r="K328" s="47"/>
      <c r="L328" s="46" t="s">
        <v>103</v>
      </c>
      <c r="M328" s="48">
        <v>1</v>
      </c>
      <c r="N328" s="48" t="s">
        <v>117</v>
      </c>
      <c r="O328" s="48">
        <v>1</v>
      </c>
      <c r="P328" s="48" t="s">
        <v>116</v>
      </c>
    </row>
    <row r="329" spans="1:16" x14ac:dyDescent="0.25">
      <c r="A329" s="52">
        <v>2012</v>
      </c>
      <c r="B329" s="45" t="s">
        <v>59</v>
      </c>
      <c r="C329" s="46" t="s">
        <v>80</v>
      </c>
      <c r="D329" s="46" t="s">
        <v>110</v>
      </c>
      <c r="H329" s="47">
        <v>20</v>
      </c>
      <c r="I329" s="47"/>
      <c r="J329" s="47"/>
      <c r="K329" s="47"/>
      <c r="L329" s="46" t="s">
        <v>103</v>
      </c>
      <c r="M329" s="48" t="s">
        <v>110</v>
      </c>
    </row>
    <row r="330" spans="1:16" x14ac:dyDescent="0.25">
      <c r="A330" s="52">
        <v>2012</v>
      </c>
      <c r="B330" s="45" t="s">
        <v>65</v>
      </c>
      <c r="C330" s="46" t="s">
        <v>80</v>
      </c>
      <c r="D330" s="46" t="s">
        <v>110</v>
      </c>
      <c r="H330" s="47">
        <v>15</v>
      </c>
      <c r="I330" s="47"/>
      <c r="J330" s="47"/>
      <c r="K330" s="47"/>
      <c r="L330" s="46" t="s">
        <v>104</v>
      </c>
      <c r="M330" s="48">
        <v>128</v>
      </c>
    </row>
    <row r="331" spans="1:16" x14ac:dyDescent="0.25">
      <c r="A331" s="52">
        <v>2012</v>
      </c>
      <c r="B331" s="45" t="s">
        <v>53</v>
      </c>
      <c r="C331" s="46" t="s">
        <v>80</v>
      </c>
      <c r="D331" s="46" t="s">
        <v>110</v>
      </c>
      <c r="H331" s="47">
        <v>17</v>
      </c>
      <c r="I331" s="47"/>
      <c r="J331" s="47"/>
      <c r="K331" s="47"/>
      <c r="L331" s="46" t="s">
        <v>103</v>
      </c>
      <c r="M331" s="48">
        <v>2</v>
      </c>
      <c r="N331" s="48" t="s">
        <v>117</v>
      </c>
      <c r="O331" s="48">
        <v>4</v>
      </c>
      <c r="P331" s="48" t="s">
        <v>116</v>
      </c>
    </row>
    <row r="332" spans="1:16" x14ac:dyDescent="0.25">
      <c r="A332" s="52">
        <v>2012</v>
      </c>
      <c r="B332" s="45" t="s">
        <v>53</v>
      </c>
      <c r="C332" s="46" t="s">
        <v>80</v>
      </c>
      <c r="D332" s="46" t="s">
        <v>110</v>
      </c>
      <c r="H332" s="47">
        <v>15</v>
      </c>
      <c r="I332" s="47"/>
      <c r="J332" s="47"/>
      <c r="K332" s="47"/>
      <c r="L332" s="46" t="s">
        <v>103</v>
      </c>
      <c r="M332" s="48">
        <v>68</v>
      </c>
    </row>
    <row r="333" spans="1:16" x14ac:dyDescent="0.25">
      <c r="A333" s="52">
        <v>2012</v>
      </c>
      <c r="B333" s="45" t="s">
        <v>71</v>
      </c>
      <c r="C333" s="46" t="s">
        <v>80</v>
      </c>
      <c r="D333" s="46" t="s">
        <v>110</v>
      </c>
      <c r="H333" s="47">
        <v>15</v>
      </c>
      <c r="I333" s="47"/>
      <c r="J333" s="47"/>
      <c r="K333" s="47"/>
      <c r="L333" s="46" t="s">
        <v>104</v>
      </c>
      <c r="M333" s="48" t="s">
        <v>110</v>
      </c>
    </row>
    <row r="334" spans="1:16" x14ac:dyDescent="0.25">
      <c r="A334" s="52">
        <v>2012</v>
      </c>
      <c r="B334" s="45" t="s">
        <v>54</v>
      </c>
      <c r="C334" s="46" t="s">
        <v>80</v>
      </c>
      <c r="D334" s="46" t="s">
        <v>88</v>
      </c>
      <c r="H334" s="47">
        <v>17</v>
      </c>
      <c r="I334" s="47"/>
      <c r="J334" s="47"/>
      <c r="K334" s="47"/>
      <c r="L334" s="46" t="s">
        <v>103</v>
      </c>
      <c r="M334" s="48">
        <v>3</v>
      </c>
      <c r="N334" s="48" t="s">
        <v>117</v>
      </c>
      <c r="O334" s="48">
        <v>2</v>
      </c>
      <c r="P334" s="48" t="s">
        <v>116</v>
      </c>
    </row>
    <row r="335" spans="1:16" x14ac:dyDescent="0.25">
      <c r="A335" s="52">
        <v>2012</v>
      </c>
      <c r="B335" s="45" t="s">
        <v>53</v>
      </c>
      <c r="C335" s="46" t="s">
        <v>80</v>
      </c>
      <c r="D335" s="46" t="s">
        <v>94</v>
      </c>
      <c r="H335" s="47">
        <v>17</v>
      </c>
      <c r="I335" s="47"/>
      <c r="J335" s="47"/>
      <c r="K335" s="47"/>
      <c r="L335" s="46" t="s">
        <v>103</v>
      </c>
      <c r="M335" s="48">
        <v>3</v>
      </c>
      <c r="N335" s="48" t="s">
        <v>117</v>
      </c>
      <c r="O335" s="48">
        <v>2</v>
      </c>
      <c r="P335" s="48" t="s">
        <v>116</v>
      </c>
    </row>
    <row r="336" spans="1:16" x14ac:dyDescent="0.25">
      <c r="A336" s="52">
        <v>2012</v>
      </c>
      <c r="B336" s="45" t="s">
        <v>47</v>
      </c>
      <c r="C336" s="46" t="s">
        <v>80</v>
      </c>
      <c r="D336" s="46" t="s">
        <v>110</v>
      </c>
      <c r="H336" s="47">
        <v>15</v>
      </c>
      <c r="I336" s="47"/>
      <c r="J336" s="47"/>
      <c r="K336" s="47"/>
      <c r="L336" s="46" t="s">
        <v>104</v>
      </c>
      <c r="M336" s="48" t="s">
        <v>110</v>
      </c>
    </row>
    <row r="337" spans="1:19" x14ac:dyDescent="0.25">
      <c r="A337" s="52">
        <v>2012</v>
      </c>
      <c r="B337" s="45" t="s">
        <v>59</v>
      </c>
      <c r="C337" s="46" t="s">
        <v>81</v>
      </c>
      <c r="D337" s="46" t="s">
        <v>110</v>
      </c>
      <c r="H337" s="46">
        <v>5</v>
      </c>
      <c r="I337" s="46">
        <v>7</v>
      </c>
      <c r="L337" s="46" t="s">
        <v>103</v>
      </c>
      <c r="M337" s="48">
        <v>40</v>
      </c>
      <c r="S337" s="49">
        <v>60</v>
      </c>
    </row>
    <row r="338" spans="1:19" x14ac:dyDescent="0.25">
      <c r="A338" s="52">
        <v>2012</v>
      </c>
      <c r="B338" s="45" t="s">
        <v>59</v>
      </c>
      <c r="C338" s="46" t="s">
        <v>81</v>
      </c>
      <c r="D338" s="46" t="s">
        <v>110</v>
      </c>
      <c r="H338" s="46">
        <v>5</v>
      </c>
      <c r="I338" s="46">
        <v>7</v>
      </c>
      <c r="L338" s="46" t="s">
        <v>103</v>
      </c>
      <c r="M338" s="48">
        <v>80</v>
      </c>
      <c r="S338" s="49">
        <v>100</v>
      </c>
    </row>
    <row r="339" spans="1:19" x14ac:dyDescent="0.25">
      <c r="A339" s="52">
        <v>2012</v>
      </c>
      <c r="B339" s="45" t="s">
        <v>59</v>
      </c>
      <c r="C339" s="46" t="s">
        <v>80</v>
      </c>
      <c r="D339" s="46" t="s">
        <v>110</v>
      </c>
      <c r="H339" s="47">
        <v>20</v>
      </c>
      <c r="I339" s="47"/>
      <c r="J339" s="47"/>
      <c r="K339" s="47"/>
      <c r="L339" s="46" t="s">
        <v>103</v>
      </c>
      <c r="M339" s="48">
        <v>2</v>
      </c>
      <c r="N339" s="48" t="s">
        <v>116</v>
      </c>
    </row>
    <row r="340" spans="1:19" x14ac:dyDescent="0.25">
      <c r="A340" s="52">
        <v>2012</v>
      </c>
      <c r="B340" s="45" t="s">
        <v>75</v>
      </c>
      <c r="C340" s="46" t="s">
        <v>80</v>
      </c>
      <c r="D340" s="46" t="s">
        <v>110</v>
      </c>
      <c r="H340" s="47">
        <v>15</v>
      </c>
      <c r="I340" s="47"/>
      <c r="J340" s="47"/>
      <c r="K340" s="47"/>
      <c r="L340" s="46" t="s">
        <v>104</v>
      </c>
      <c r="M340" s="48" t="s">
        <v>110</v>
      </c>
    </row>
    <row r="341" spans="1:19" x14ac:dyDescent="0.25">
      <c r="A341" s="52">
        <v>2012</v>
      </c>
      <c r="B341" s="45" t="s">
        <v>72</v>
      </c>
      <c r="C341" s="46" t="s">
        <v>80</v>
      </c>
      <c r="D341" s="46" t="s">
        <v>110</v>
      </c>
      <c r="H341" s="47">
        <v>15</v>
      </c>
      <c r="I341" s="47"/>
      <c r="J341" s="47"/>
      <c r="K341" s="47"/>
      <c r="L341" s="46" t="s">
        <v>104</v>
      </c>
      <c r="M341" s="48" t="s">
        <v>110</v>
      </c>
    </row>
    <row r="342" spans="1:19" x14ac:dyDescent="0.25">
      <c r="A342" s="52">
        <v>2012</v>
      </c>
      <c r="B342" s="45" t="s">
        <v>66</v>
      </c>
      <c r="C342" s="46" t="s">
        <v>80</v>
      </c>
      <c r="D342" s="46" t="s">
        <v>110</v>
      </c>
      <c r="H342" s="47">
        <v>15</v>
      </c>
      <c r="I342" s="47"/>
      <c r="J342" s="47"/>
      <c r="K342" s="47"/>
      <c r="L342" s="46" t="s">
        <v>104</v>
      </c>
      <c r="M342" s="48">
        <v>167</v>
      </c>
    </row>
    <row r="343" spans="1:19" x14ac:dyDescent="0.25">
      <c r="A343" s="52">
        <v>2012</v>
      </c>
      <c r="B343" s="45" t="s">
        <v>59</v>
      </c>
      <c r="C343" s="46" t="s">
        <v>80</v>
      </c>
      <c r="D343" s="46" t="s">
        <v>88</v>
      </c>
      <c r="H343" s="47">
        <v>20</v>
      </c>
      <c r="I343" s="47"/>
      <c r="J343" s="47"/>
      <c r="K343" s="47"/>
      <c r="L343" s="46" t="s">
        <v>103</v>
      </c>
      <c r="M343" s="48">
        <v>3</v>
      </c>
      <c r="N343" s="48" t="s">
        <v>116</v>
      </c>
    </row>
    <row r="344" spans="1:19" x14ac:dyDescent="0.25">
      <c r="A344" s="52">
        <v>2012</v>
      </c>
      <c r="B344" s="45" t="s">
        <v>37</v>
      </c>
      <c r="C344" s="46" t="s">
        <v>80</v>
      </c>
      <c r="D344" s="46" t="s">
        <v>110</v>
      </c>
      <c r="H344" s="47">
        <v>17</v>
      </c>
      <c r="I344" s="47"/>
      <c r="J344" s="47"/>
      <c r="K344" s="47"/>
      <c r="L344" s="46" t="s">
        <v>103</v>
      </c>
      <c r="M344" s="48">
        <v>4</v>
      </c>
      <c r="N344" s="48" t="s">
        <v>117</v>
      </c>
      <c r="O344" s="48">
        <v>3</v>
      </c>
      <c r="P344" s="48" t="s">
        <v>116</v>
      </c>
    </row>
    <row r="345" spans="1:19" x14ac:dyDescent="0.25">
      <c r="A345" s="52">
        <v>2012</v>
      </c>
      <c r="B345" s="45" t="s">
        <v>37</v>
      </c>
      <c r="C345" s="46" t="s">
        <v>80</v>
      </c>
      <c r="D345" s="46" t="s">
        <v>110</v>
      </c>
      <c r="H345" s="47">
        <v>17</v>
      </c>
      <c r="I345" s="47"/>
      <c r="J345" s="47"/>
      <c r="K345" s="47"/>
      <c r="L345" s="46" t="s">
        <v>103</v>
      </c>
      <c r="M345" s="48">
        <v>3</v>
      </c>
      <c r="N345" s="48" t="s">
        <v>117</v>
      </c>
    </row>
    <row r="346" spans="1:19" x14ac:dyDescent="0.25">
      <c r="A346" s="52">
        <v>2012</v>
      </c>
      <c r="B346" s="45" t="s">
        <v>47</v>
      </c>
      <c r="C346" s="46" t="s">
        <v>80</v>
      </c>
      <c r="D346" s="46" t="s">
        <v>110</v>
      </c>
      <c r="H346" s="47">
        <v>15</v>
      </c>
      <c r="I346" s="47"/>
      <c r="J346" s="47"/>
      <c r="K346" s="47"/>
      <c r="L346" s="46" t="s">
        <v>104</v>
      </c>
      <c r="M346" s="48" t="s">
        <v>110</v>
      </c>
    </row>
    <row r="347" spans="1:19" x14ac:dyDescent="0.25">
      <c r="A347" s="52">
        <v>2012</v>
      </c>
      <c r="B347" s="45" t="s">
        <v>62</v>
      </c>
      <c r="C347" s="46" t="s">
        <v>80</v>
      </c>
      <c r="D347" s="46" t="s">
        <v>110</v>
      </c>
      <c r="H347" s="46">
        <v>12</v>
      </c>
      <c r="L347" s="46" t="s">
        <v>103</v>
      </c>
      <c r="M347" s="48">
        <v>56</v>
      </c>
    </row>
    <row r="348" spans="1:19" x14ac:dyDescent="0.25">
      <c r="A348" s="52">
        <v>2012</v>
      </c>
      <c r="B348" s="45" t="s">
        <v>59</v>
      </c>
      <c r="C348" s="46" t="s">
        <v>80</v>
      </c>
      <c r="D348" s="46" t="s">
        <v>88</v>
      </c>
      <c r="H348" s="47">
        <v>20</v>
      </c>
      <c r="I348" s="47"/>
      <c r="J348" s="47"/>
      <c r="K348" s="47"/>
      <c r="L348" s="46" t="s">
        <v>103</v>
      </c>
      <c r="M348" s="48">
        <v>1</v>
      </c>
      <c r="N348" s="48" t="s">
        <v>116</v>
      </c>
    </row>
    <row r="349" spans="1:19" x14ac:dyDescent="0.25">
      <c r="A349" s="52">
        <v>2012</v>
      </c>
      <c r="B349" s="45" t="s">
        <v>59</v>
      </c>
      <c r="C349" s="46" t="s">
        <v>80</v>
      </c>
      <c r="D349" s="46" t="s">
        <v>110</v>
      </c>
      <c r="H349" s="47">
        <v>15</v>
      </c>
      <c r="I349" s="47"/>
      <c r="J349" s="47"/>
      <c r="K349" s="47"/>
      <c r="L349" s="46" t="s">
        <v>103</v>
      </c>
      <c r="M349" s="48">
        <v>30</v>
      </c>
    </row>
    <row r="350" spans="1:19" x14ac:dyDescent="0.25">
      <c r="A350" s="52">
        <v>2012</v>
      </c>
      <c r="B350" s="45" t="s">
        <v>45</v>
      </c>
      <c r="C350" s="46" t="s">
        <v>80</v>
      </c>
      <c r="D350" s="46" t="s">
        <v>88</v>
      </c>
      <c r="H350" s="47">
        <v>20</v>
      </c>
      <c r="I350" s="47"/>
      <c r="J350" s="47"/>
      <c r="K350" s="47"/>
      <c r="L350" s="46" t="s">
        <v>103</v>
      </c>
      <c r="M350" s="48">
        <v>1</v>
      </c>
      <c r="N350" s="48" t="s">
        <v>116</v>
      </c>
    </row>
    <row r="351" spans="1:19" x14ac:dyDescent="0.25">
      <c r="A351" s="52">
        <v>2012</v>
      </c>
      <c r="B351" s="45" t="s">
        <v>47</v>
      </c>
      <c r="C351" s="46" t="s">
        <v>80</v>
      </c>
      <c r="D351" s="46" t="s">
        <v>110</v>
      </c>
      <c r="H351" s="47">
        <v>15</v>
      </c>
      <c r="I351" s="47"/>
      <c r="J351" s="47"/>
      <c r="K351" s="47"/>
      <c r="L351" s="46" t="s">
        <v>104</v>
      </c>
      <c r="M351" s="48" t="s">
        <v>110</v>
      </c>
    </row>
    <row r="352" spans="1:19" x14ac:dyDescent="0.25">
      <c r="A352" s="52">
        <v>2012</v>
      </c>
      <c r="B352" s="45" t="s">
        <v>45</v>
      </c>
      <c r="C352" s="46" t="s">
        <v>80</v>
      </c>
      <c r="D352" s="46" t="s">
        <v>88</v>
      </c>
      <c r="E352" s="46" t="s">
        <v>92</v>
      </c>
      <c r="H352" s="47">
        <v>17</v>
      </c>
      <c r="I352" s="47"/>
      <c r="J352" s="47"/>
      <c r="K352" s="47"/>
      <c r="L352" s="46" t="s">
        <v>103</v>
      </c>
      <c r="M352" s="48" t="s">
        <v>110</v>
      </c>
    </row>
    <row r="353" spans="1:16" x14ac:dyDescent="0.25">
      <c r="A353" s="52">
        <v>2012</v>
      </c>
      <c r="B353" s="45" t="s">
        <v>54</v>
      </c>
      <c r="C353" s="46" t="s">
        <v>80</v>
      </c>
      <c r="D353" s="46" t="s">
        <v>88</v>
      </c>
      <c r="H353" s="46">
        <v>22</v>
      </c>
      <c r="L353" s="46" t="s">
        <v>103</v>
      </c>
      <c r="M353" s="48" t="s">
        <v>110</v>
      </c>
    </row>
    <row r="354" spans="1:16" x14ac:dyDescent="0.25">
      <c r="A354" s="52">
        <v>2012</v>
      </c>
      <c r="B354" s="45" t="s">
        <v>45</v>
      </c>
      <c r="C354" s="46" t="s">
        <v>80</v>
      </c>
      <c r="D354" s="46" t="s">
        <v>88</v>
      </c>
      <c r="E354" s="46" t="s">
        <v>92</v>
      </c>
      <c r="H354" s="47">
        <v>17</v>
      </c>
      <c r="I354" s="47"/>
      <c r="J354" s="47"/>
      <c r="K354" s="47"/>
      <c r="L354" s="46" t="s">
        <v>103</v>
      </c>
      <c r="M354" s="48">
        <v>2</v>
      </c>
      <c r="N354" s="48" t="s">
        <v>117</v>
      </c>
    </row>
    <row r="355" spans="1:16" x14ac:dyDescent="0.25">
      <c r="A355" s="52">
        <v>2012</v>
      </c>
      <c r="B355" s="45" t="s">
        <v>47</v>
      </c>
      <c r="C355" s="46" t="s">
        <v>80</v>
      </c>
      <c r="D355" s="46" t="s">
        <v>110</v>
      </c>
      <c r="H355" s="47">
        <v>15</v>
      </c>
      <c r="I355" s="47"/>
      <c r="J355" s="47"/>
      <c r="K355" s="47"/>
      <c r="L355" s="46" t="s">
        <v>104</v>
      </c>
      <c r="M355" s="48" t="s">
        <v>110</v>
      </c>
    </row>
    <row r="356" spans="1:16" x14ac:dyDescent="0.25">
      <c r="A356" s="52">
        <v>2012</v>
      </c>
      <c r="B356" s="45" t="s">
        <v>47</v>
      </c>
      <c r="C356" s="46" t="s">
        <v>80</v>
      </c>
      <c r="D356" s="46" t="s">
        <v>110</v>
      </c>
      <c r="H356" s="47">
        <v>15</v>
      </c>
      <c r="I356" s="47"/>
      <c r="J356" s="47"/>
      <c r="K356" s="47"/>
      <c r="L356" s="46" t="s">
        <v>103</v>
      </c>
      <c r="M356" s="48" t="s">
        <v>110</v>
      </c>
    </row>
    <row r="357" spans="1:16" x14ac:dyDescent="0.25">
      <c r="A357" s="52">
        <v>2012</v>
      </c>
      <c r="B357" s="45" t="s">
        <v>47</v>
      </c>
      <c r="C357" s="46" t="s">
        <v>80</v>
      </c>
      <c r="D357" s="46" t="s">
        <v>110</v>
      </c>
      <c r="H357" s="47">
        <v>15</v>
      </c>
      <c r="I357" s="47"/>
      <c r="J357" s="47"/>
      <c r="K357" s="47"/>
      <c r="L357" s="46" t="s">
        <v>104</v>
      </c>
      <c r="M357" s="48" t="s">
        <v>110</v>
      </c>
    </row>
    <row r="358" spans="1:16" x14ac:dyDescent="0.25">
      <c r="A358" s="52">
        <v>2012</v>
      </c>
      <c r="B358" s="45" t="s">
        <v>59</v>
      </c>
      <c r="C358" s="46" t="s">
        <v>80</v>
      </c>
      <c r="D358" s="46" t="s">
        <v>110</v>
      </c>
      <c r="H358" s="47">
        <v>20</v>
      </c>
      <c r="I358" s="47"/>
      <c r="J358" s="47"/>
      <c r="K358" s="47"/>
      <c r="L358" s="46" t="s">
        <v>103</v>
      </c>
      <c r="M358" s="48">
        <v>1</v>
      </c>
      <c r="N358" s="48" t="s">
        <v>116</v>
      </c>
    </row>
    <row r="359" spans="1:16" x14ac:dyDescent="0.25">
      <c r="A359" s="52">
        <v>2012</v>
      </c>
      <c r="B359" s="45" t="s">
        <v>69</v>
      </c>
      <c r="C359" s="46" t="s">
        <v>80</v>
      </c>
      <c r="D359" s="46" t="s">
        <v>88</v>
      </c>
      <c r="H359" s="47">
        <v>17</v>
      </c>
      <c r="I359" s="47"/>
      <c r="J359" s="47"/>
      <c r="K359" s="47"/>
      <c r="L359" s="46" t="s">
        <v>103</v>
      </c>
      <c r="M359" s="48">
        <v>2</v>
      </c>
      <c r="N359" s="48" t="s">
        <v>117</v>
      </c>
    </row>
    <row r="360" spans="1:16" x14ac:dyDescent="0.25">
      <c r="A360" s="52">
        <v>2012</v>
      </c>
      <c r="B360" s="45" t="s">
        <v>69</v>
      </c>
      <c r="C360" s="46" t="s">
        <v>80</v>
      </c>
      <c r="D360" s="46" t="s">
        <v>88</v>
      </c>
      <c r="H360" s="47">
        <v>17</v>
      </c>
      <c r="I360" s="47"/>
      <c r="J360" s="47"/>
      <c r="K360" s="47"/>
      <c r="L360" s="46" t="s">
        <v>103</v>
      </c>
      <c r="M360" s="48">
        <v>1</v>
      </c>
      <c r="N360" s="48" t="s">
        <v>116</v>
      </c>
    </row>
    <row r="361" spans="1:16" x14ac:dyDescent="0.25">
      <c r="A361" s="52">
        <v>2012</v>
      </c>
      <c r="B361" s="45" t="s">
        <v>38</v>
      </c>
      <c r="C361" s="46" t="s">
        <v>80</v>
      </c>
      <c r="D361" s="46" t="s">
        <v>110</v>
      </c>
      <c r="H361" s="47">
        <v>17</v>
      </c>
      <c r="I361" s="47"/>
      <c r="J361" s="47"/>
      <c r="K361" s="47"/>
      <c r="L361" s="46" t="s">
        <v>103</v>
      </c>
      <c r="M361" s="48" t="s">
        <v>110</v>
      </c>
    </row>
    <row r="362" spans="1:16" x14ac:dyDescent="0.25">
      <c r="A362" s="52">
        <v>2012</v>
      </c>
      <c r="B362" s="45" t="s">
        <v>59</v>
      </c>
      <c r="C362" s="46" t="s">
        <v>80</v>
      </c>
      <c r="D362" s="46" t="s">
        <v>110</v>
      </c>
      <c r="H362" s="47">
        <v>20</v>
      </c>
      <c r="I362" s="47"/>
      <c r="J362" s="47"/>
      <c r="K362" s="47"/>
      <c r="L362" s="46" t="s">
        <v>103</v>
      </c>
      <c r="M362" s="48">
        <v>3</v>
      </c>
      <c r="N362" s="48" t="s">
        <v>116</v>
      </c>
    </row>
    <row r="363" spans="1:16" x14ac:dyDescent="0.25">
      <c r="A363" s="52">
        <v>2012</v>
      </c>
      <c r="B363" s="45" t="s">
        <v>38</v>
      </c>
      <c r="C363" s="46" t="s">
        <v>80</v>
      </c>
      <c r="D363" s="46" t="s">
        <v>110</v>
      </c>
      <c r="H363" s="47">
        <v>17</v>
      </c>
      <c r="I363" s="47"/>
      <c r="J363" s="47"/>
      <c r="K363" s="47"/>
      <c r="L363" s="46" t="s">
        <v>103</v>
      </c>
      <c r="M363" s="48">
        <v>4</v>
      </c>
      <c r="N363" s="48" t="s">
        <v>117</v>
      </c>
    </row>
    <row r="364" spans="1:16" x14ac:dyDescent="0.25">
      <c r="A364" s="52">
        <v>2012</v>
      </c>
      <c r="B364" s="45" t="s">
        <v>38</v>
      </c>
      <c r="C364" s="46" t="s">
        <v>80</v>
      </c>
      <c r="D364" s="46" t="s">
        <v>88</v>
      </c>
      <c r="H364" s="47">
        <v>17</v>
      </c>
      <c r="I364" s="47"/>
      <c r="J364" s="47"/>
      <c r="K364" s="47"/>
      <c r="L364" s="46" t="s">
        <v>103</v>
      </c>
      <c r="M364" s="48">
        <v>2</v>
      </c>
      <c r="N364" s="48" t="s">
        <v>117</v>
      </c>
      <c r="O364" s="48">
        <v>4</v>
      </c>
      <c r="P364" s="48" t="s">
        <v>116</v>
      </c>
    </row>
    <row r="365" spans="1:16" x14ac:dyDescent="0.25">
      <c r="A365" s="52">
        <v>2012</v>
      </c>
      <c r="B365" s="45" t="s">
        <v>59</v>
      </c>
      <c r="C365" s="46" t="s">
        <v>80</v>
      </c>
      <c r="D365" s="46" t="s">
        <v>110</v>
      </c>
      <c r="H365" s="47">
        <v>20</v>
      </c>
      <c r="I365" s="47"/>
      <c r="J365" s="47"/>
      <c r="K365" s="47"/>
      <c r="L365" s="46" t="s">
        <v>103</v>
      </c>
      <c r="M365" s="48" t="s">
        <v>110</v>
      </c>
    </row>
    <row r="366" spans="1:16" x14ac:dyDescent="0.25">
      <c r="A366" s="52">
        <v>2012</v>
      </c>
      <c r="B366" s="45" t="s">
        <v>59</v>
      </c>
      <c r="C366" s="46" t="s">
        <v>80</v>
      </c>
      <c r="D366" s="46" t="s">
        <v>110</v>
      </c>
      <c r="H366" s="47">
        <v>20</v>
      </c>
      <c r="I366" s="47"/>
      <c r="J366" s="47"/>
      <c r="K366" s="47"/>
      <c r="L366" s="46" t="s">
        <v>103</v>
      </c>
      <c r="M366" s="48" t="s">
        <v>110</v>
      </c>
    </row>
    <row r="367" spans="1:16" x14ac:dyDescent="0.25">
      <c r="A367" s="52">
        <v>2012</v>
      </c>
      <c r="B367" s="45" t="s">
        <v>59</v>
      </c>
      <c r="C367" s="46" t="s">
        <v>80</v>
      </c>
      <c r="D367" s="46" t="s">
        <v>110</v>
      </c>
      <c r="H367" s="47">
        <v>20</v>
      </c>
      <c r="I367" s="47"/>
      <c r="J367" s="47"/>
      <c r="K367" s="47"/>
      <c r="L367" s="46" t="s">
        <v>103</v>
      </c>
      <c r="M367" s="48" t="s">
        <v>110</v>
      </c>
    </row>
    <row r="368" spans="1:16" x14ac:dyDescent="0.25">
      <c r="A368" s="52">
        <v>2012</v>
      </c>
      <c r="B368" s="45" t="s">
        <v>59</v>
      </c>
      <c r="C368" s="46" t="s">
        <v>80</v>
      </c>
      <c r="D368" s="46" t="s">
        <v>110</v>
      </c>
      <c r="H368" s="47">
        <v>20</v>
      </c>
      <c r="I368" s="47"/>
      <c r="J368" s="47"/>
      <c r="K368" s="47"/>
      <c r="L368" s="46" t="s">
        <v>103</v>
      </c>
      <c r="M368" s="48" t="s">
        <v>110</v>
      </c>
    </row>
    <row r="369" spans="1:14" x14ac:dyDescent="0.25">
      <c r="A369" s="52">
        <v>2012</v>
      </c>
      <c r="B369" s="45" t="s">
        <v>59</v>
      </c>
      <c r="C369" s="46" t="s">
        <v>80</v>
      </c>
      <c r="D369" s="46" t="s">
        <v>110</v>
      </c>
      <c r="H369" s="47">
        <v>20</v>
      </c>
      <c r="I369" s="47"/>
      <c r="J369" s="47"/>
      <c r="K369" s="47"/>
      <c r="L369" s="46" t="s">
        <v>103</v>
      </c>
      <c r="M369" s="48" t="s">
        <v>110</v>
      </c>
    </row>
    <row r="370" spans="1:14" x14ac:dyDescent="0.25">
      <c r="A370" s="52">
        <v>2012</v>
      </c>
      <c r="B370" s="45" t="s">
        <v>66</v>
      </c>
      <c r="C370" s="46" t="s">
        <v>80</v>
      </c>
      <c r="D370" s="46" t="s">
        <v>93</v>
      </c>
      <c r="H370" s="47">
        <v>15</v>
      </c>
      <c r="I370" s="47"/>
      <c r="J370" s="47"/>
      <c r="K370" s="47"/>
      <c r="L370" s="46" t="s">
        <v>103</v>
      </c>
      <c r="M370" s="48">
        <v>21</v>
      </c>
    </row>
    <row r="371" spans="1:14" x14ac:dyDescent="0.25">
      <c r="A371" s="52">
        <v>2012</v>
      </c>
      <c r="B371" s="45" t="s">
        <v>66</v>
      </c>
      <c r="C371" s="46" t="s">
        <v>80</v>
      </c>
      <c r="D371" s="46" t="s">
        <v>93</v>
      </c>
      <c r="H371" s="47">
        <v>15</v>
      </c>
      <c r="I371" s="47"/>
      <c r="J371" s="47"/>
      <c r="K371" s="47"/>
      <c r="L371" s="46" t="s">
        <v>103</v>
      </c>
      <c r="M371" s="48">
        <v>28</v>
      </c>
    </row>
    <row r="372" spans="1:14" x14ac:dyDescent="0.25">
      <c r="A372" s="52">
        <v>2012</v>
      </c>
      <c r="B372" s="45" t="s">
        <v>59</v>
      </c>
      <c r="C372" s="46" t="s">
        <v>80</v>
      </c>
      <c r="D372" s="46" t="s">
        <v>110</v>
      </c>
      <c r="H372" s="47">
        <v>20</v>
      </c>
      <c r="I372" s="47"/>
      <c r="J372" s="47"/>
      <c r="K372" s="47"/>
      <c r="L372" s="46" t="s">
        <v>103</v>
      </c>
      <c r="M372" s="48" t="s">
        <v>110</v>
      </c>
    </row>
    <row r="373" spans="1:14" x14ac:dyDescent="0.25">
      <c r="A373" s="52">
        <v>2012</v>
      </c>
      <c r="B373" s="45" t="s">
        <v>38</v>
      </c>
      <c r="C373" s="46" t="s">
        <v>80</v>
      </c>
      <c r="D373" s="46" t="s">
        <v>110</v>
      </c>
      <c r="H373" s="47">
        <v>12</v>
      </c>
      <c r="I373" s="47"/>
      <c r="J373" s="47"/>
      <c r="K373" s="47"/>
      <c r="L373" s="46" t="s">
        <v>103</v>
      </c>
      <c r="M373" s="48">
        <v>5</v>
      </c>
    </row>
    <row r="374" spans="1:14" x14ac:dyDescent="0.25">
      <c r="A374" s="52">
        <v>2012</v>
      </c>
      <c r="B374" s="45" t="s">
        <v>56</v>
      </c>
      <c r="C374" s="46" t="s">
        <v>80</v>
      </c>
      <c r="D374" s="46" t="s">
        <v>92</v>
      </c>
      <c r="H374" s="47">
        <v>15</v>
      </c>
      <c r="I374" s="47"/>
      <c r="J374" s="47"/>
      <c r="K374" s="47"/>
      <c r="L374" s="46" t="s">
        <v>103</v>
      </c>
      <c r="M374" s="48">
        <v>26</v>
      </c>
    </row>
    <row r="375" spans="1:14" x14ac:dyDescent="0.25">
      <c r="A375" s="52">
        <v>2012</v>
      </c>
      <c r="B375" s="45" t="s">
        <v>59</v>
      </c>
      <c r="C375" s="46" t="s">
        <v>80</v>
      </c>
      <c r="D375" s="46" t="s">
        <v>110</v>
      </c>
      <c r="H375" s="47">
        <v>15</v>
      </c>
      <c r="I375" s="47"/>
      <c r="J375" s="47"/>
      <c r="K375" s="47"/>
      <c r="L375" s="46" t="s">
        <v>104</v>
      </c>
      <c r="M375" s="48">
        <v>50</v>
      </c>
    </row>
    <row r="376" spans="1:14" x14ac:dyDescent="0.25">
      <c r="A376" s="52">
        <v>2012</v>
      </c>
      <c r="B376" s="45" t="s">
        <v>59</v>
      </c>
      <c r="C376" s="46" t="s">
        <v>80</v>
      </c>
      <c r="D376" s="46" t="s">
        <v>110</v>
      </c>
      <c r="H376" s="47">
        <v>15</v>
      </c>
      <c r="I376" s="47"/>
      <c r="J376" s="47"/>
      <c r="K376" s="47"/>
      <c r="L376" s="46" t="s">
        <v>104</v>
      </c>
      <c r="M376" s="48">
        <v>40</v>
      </c>
    </row>
    <row r="377" spans="1:14" x14ac:dyDescent="0.25">
      <c r="A377" s="52">
        <v>2012</v>
      </c>
      <c r="B377" s="45" t="s">
        <v>53</v>
      </c>
      <c r="C377" s="46" t="s">
        <v>80</v>
      </c>
      <c r="D377" s="46" t="s">
        <v>110</v>
      </c>
      <c r="H377" s="47">
        <v>17</v>
      </c>
      <c r="I377" s="47"/>
      <c r="J377" s="47"/>
      <c r="K377" s="47"/>
      <c r="L377" s="46" t="s">
        <v>103</v>
      </c>
      <c r="M377" s="48">
        <v>2</v>
      </c>
      <c r="N377" s="48" t="s">
        <v>117</v>
      </c>
    </row>
    <row r="378" spans="1:14" x14ac:dyDescent="0.25">
      <c r="A378" s="52">
        <v>2012</v>
      </c>
      <c r="B378" s="45" t="s">
        <v>38</v>
      </c>
      <c r="C378" s="46" t="s">
        <v>80</v>
      </c>
      <c r="D378" s="46" t="s">
        <v>110</v>
      </c>
      <c r="H378" s="47">
        <v>17</v>
      </c>
      <c r="I378" s="47"/>
      <c r="J378" s="47"/>
      <c r="K378" s="47"/>
      <c r="L378" s="46" t="s">
        <v>103</v>
      </c>
      <c r="M378" s="48">
        <v>1</v>
      </c>
      <c r="N378" s="48" t="s">
        <v>117</v>
      </c>
    </row>
    <row r="379" spans="1:14" x14ac:dyDescent="0.25">
      <c r="A379" s="52">
        <v>2012</v>
      </c>
      <c r="B379" s="45" t="s">
        <v>69</v>
      </c>
      <c r="C379" s="46" t="s">
        <v>80</v>
      </c>
      <c r="D379" s="46" t="s">
        <v>88</v>
      </c>
      <c r="H379" s="47">
        <v>17</v>
      </c>
      <c r="I379" s="47"/>
      <c r="J379" s="47"/>
      <c r="K379" s="47"/>
      <c r="L379" s="46" t="s">
        <v>103</v>
      </c>
      <c r="M379" s="48">
        <v>1</v>
      </c>
      <c r="N379" s="48" t="s">
        <v>117</v>
      </c>
    </row>
    <row r="380" spans="1:14" x14ac:dyDescent="0.25">
      <c r="A380" s="52">
        <v>2012</v>
      </c>
      <c r="B380" s="45" t="s">
        <v>72</v>
      </c>
      <c r="C380" s="46" t="s">
        <v>80</v>
      </c>
      <c r="D380" s="46" t="s">
        <v>90</v>
      </c>
      <c r="E380" s="46" t="s">
        <v>93</v>
      </c>
      <c r="H380" s="47">
        <v>15</v>
      </c>
      <c r="I380" s="47"/>
      <c r="J380" s="47"/>
      <c r="K380" s="47"/>
      <c r="L380" s="46" t="s">
        <v>103</v>
      </c>
      <c r="M380" s="48">
        <v>65</v>
      </c>
    </row>
    <row r="381" spans="1:14" x14ac:dyDescent="0.25">
      <c r="A381" s="52">
        <v>2012</v>
      </c>
      <c r="B381" s="45" t="s">
        <v>54</v>
      </c>
      <c r="C381" s="46" t="s">
        <v>80</v>
      </c>
      <c r="D381" s="46" t="s">
        <v>110</v>
      </c>
      <c r="H381" s="46">
        <v>18</v>
      </c>
      <c r="L381" s="46" t="s">
        <v>103</v>
      </c>
      <c r="M381" s="48" t="s">
        <v>110</v>
      </c>
    </row>
    <row r="382" spans="1:14" x14ac:dyDescent="0.25">
      <c r="A382" s="52">
        <v>2012</v>
      </c>
      <c r="B382" s="45" t="s">
        <v>54</v>
      </c>
      <c r="C382" s="46" t="s">
        <v>80</v>
      </c>
      <c r="D382" s="46" t="s">
        <v>110</v>
      </c>
      <c r="H382" s="46">
        <v>18</v>
      </c>
      <c r="L382" s="46" t="s">
        <v>103</v>
      </c>
      <c r="M382" s="48" t="s">
        <v>110</v>
      </c>
    </row>
    <row r="383" spans="1:14" x14ac:dyDescent="0.25">
      <c r="A383" s="52">
        <v>2012</v>
      </c>
      <c r="B383" s="45" t="s">
        <v>50</v>
      </c>
      <c r="C383" s="46" t="s">
        <v>80</v>
      </c>
      <c r="D383" s="46" t="s">
        <v>88</v>
      </c>
      <c r="H383" s="46">
        <v>18</v>
      </c>
      <c r="L383" s="46" t="s">
        <v>103</v>
      </c>
      <c r="M383" s="48" t="s">
        <v>110</v>
      </c>
    </row>
    <row r="384" spans="1:14" x14ac:dyDescent="0.25">
      <c r="A384" s="52">
        <v>2012</v>
      </c>
      <c r="B384" s="45" t="s">
        <v>54</v>
      </c>
      <c r="C384" s="46" t="s">
        <v>80</v>
      </c>
      <c r="D384" s="46" t="s">
        <v>110</v>
      </c>
      <c r="H384" s="46">
        <v>17</v>
      </c>
      <c r="L384" s="46" t="s">
        <v>103</v>
      </c>
      <c r="M384" s="48" t="s">
        <v>110</v>
      </c>
    </row>
    <row r="385" spans="1:16" x14ac:dyDescent="0.25">
      <c r="A385" s="52">
        <v>2012</v>
      </c>
      <c r="B385" s="45" t="s">
        <v>54</v>
      </c>
      <c r="C385" s="46" t="s">
        <v>80</v>
      </c>
      <c r="D385" s="46" t="s">
        <v>110</v>
      </c>
      <c r="H385" s="46">
        <v>22</v>
      </c>
      <c r="L385" s="46" t="s">
        <v>103</v>
      </c>
      <c r="M385" s="48" t="s">
        <v>110</v>
      </c>
    </row>
    <row r="386" spans="1:16" x14ac:dyDescent="0.25">
      <c r="A386" s="52">
        <v>2012</v>
      </c>
      <c r="B386" s="45" t="s">
        <v>54</v>
      </c>
      <c r="C386" s="46" t="s">
        <v>80</v>
      </c>
      <c r="D386" s="46" t="s">
        <v>110</v>
      </c>
      <c r="H386" s="47">
        <v>17</v>
      </c>
      <c r="I386" s="47"/>
      <c r="J386" s="47"/>
      <c r="K386" s="47"/>
      <c r="L386" s="46" t="s">
        <v>103</v>
      </c>
      <c r="M386" s="48" t="s">
        <v>110</v>
      </c>
    </row>
    <row r="387" spans="1:16" x14ac:dyDescent="0.25">
      <c r="A387" s="52">
        <v>2012</v>
      </c>
      <c r="B387" s="45" t="s">
        <v>54</v>
      </c>
      <c r="C387" s="46" t="s">
        <v>80</v>
      </c>
      <c r="D387" s="46" t="s">
        <v>88</v>
      </c>
      <c r="H387" s="47">
        <v>17</v>
      </c>
      <c r="I387" s="47"/>
      <c r="J387" s="47"/>
      <c r="K387" s="47"/>
      <c r="L387" s="46" t="s">
        <v>103</v>
      </c>
      <c r="M387" s="48" t="s">
        <v>110</v>
      </c>
    </row>
    <row r="388" spans="1:16" x14ac:dyDescent="0.25">
      <c r="A388" s="52">
        <v>2012</v>
      </c>
      <c r="B388" s="45" t="s">
        <v>73</v>
      </c>
      <c r="C388" s="46" t="s">
        <v>80</v>
      </c>
      <c r="D388" s="46" t="s">
        <v>110</v>
      </c>
      <c r="H388" s="47">
        <v>15</v>
      </c>
      <c r="I388" s="47"/>
      <c r="J388" s="47"/>
      <c r="K388" s="47"/>
      <c r="L388" s="46" t="s">
        <v>103</v>
      </c>
      <c r="M388" s="48" t="s">
        <v>110</v>
      </c>
    </row>
    <row r="389" spans="1:16" x14ac:dyDescent="0.25">
      <c r="A389" s="52">
        <v>2012</v>
      </c>
      <c r="B389" s="45" t="s">
        <v>59</v>
      </c>
      <c r="C389" s="46" t="s">
        <v>80</v>
      </c>
      <c r="D389" s="46" t="s">
        <v>88</v>
      </c>
      <c r="H389" s="47">
        <v>17</v>
      </c>
      <c r="I389" s="47"/>
      <c r="J389" s="47"/>
      <c r="K389" s="47"/>
      <c r="L389" s="46" t="s">
        <v>103</v>
      </c>
      <c r="M389" s="48">
        <v>1</v>
      </c>
      <c r="N389" s="48" t="s">
        <v>116</v>
      </c>
    </row>
    <row r="390" spans="1:16" x14ac:dyDescent="0.25">
      <c r="A390" s="52">
        <v>2012</v>
      </c>
      <c r="B390" s="45" t="s">
        <v>45</v>
      </c>
      <c r="C390" s="46" t="s">
        <v>81</v>
      </c>
      <c r="D390" s="46" t="s">
        <v>110</v>
      </c>
      <c r="H390" s="46">
        <v>5</v>
      </c>
      <c r="I390" s="46">
        <v>7</v>
      </c>
      <c r="L390" s="46" t="s">
        <v>103</v>
      </c>
      <c r="M390" s="48">
        <v>150</v>
      </c>
    </row>
    <row r="391" spans="1:16" x14ac:dyDescent="0.25">
      <c r="A391" s="52">
        <v>2012</v>
      </c>
      <c r="B391" s="45" t="s">
        <v>61</v>
      </c>
      <c r="C391" s="46" t="s">
        <v>80</v>
      </c>
      <c r="D391" s="46" t="s">
        <v>110</v>
      </c>
      <c r="H391" s="47">
        <v>17</v>
      </c>
      <c r="I391" s="47"/>
      <c r="J391" s="47"/>
      <c r="K391" s="47"/>
      <c r="L391" s="46" t="s">
        <v>103</v>
      </c>
      <c r="M391" s="48">
        <v>5</v>
      </c>
      <c r="N391" s="48" t="s">
        <v>117</v>
      </c>
      <c r="O391" s="48">
        <v>1</v>
      </c>
      <c r="P391" s="48" t="s">
        <v>116</v>
      </c>
    </row>
    <row r="392" spans="1:16" x14ac:dyDescent="0.25">
      <c r="A392" s="52">
        <v>2012</v>
      </c>
      <c r="B392" s="45" t="s">
        <v>54</v>
      </c>
      <c r="C392" s="46" t="s">
        <v>80</v>
      </c>
      <c r="D392" s="46" t="s">
        <v>91</v>
      </c>
      <c r="H392" s="46">
        <v>18</v>
      </c>
      <c r="L392" s="46" t="s">
        <v>103</v>
      </c>
      <c r="M392" s="48" t="s">
        <v>110</v>
      </c>
    </row>
    <row r="393" spans="1:16" x14ac:dyDescent="0.25">
      <c r="A393" s="52">
        <v>2012</v>
      </c>
      <c r="B393" s="45" t="s">
        <v>65</v>
      </c>
      <c r="C393" s="46" t="s">
        <v>80</v>
      </c>
      <c r="D393" s="46" t="s">
        <v>110</v>
      </c>
      <c r="H393" s="47">
        <v>15</v>
      </c>
      <c r="I393" s="47"/>
      <c r="J393" s="47"/>
      <c r="K393" s="47"/>
      <c r="L393" s="46" t="s">
        <v>104</v>
      </c>
      <c r="M393" s="48">
        <v>159</v>
      </c>
    </row>
    <row r="394" spans="1:16" x14ac:dyDescent="0.25">
      <c r="A394" s="52">
        <v>2012</v>
      </c>
      <c r="B394" s="45" t="s">
        <v>65</v>
      </c>
      <c r="C394" s="46" t="s">
        <v>80</v>
      </c>
      <c r="D394" s="46" t="s">
        <v>110</v>
      </c>
      <c r="H394" s="47">
        <v>15</v>
      </c>
      <c r="I394" s="47"/>
      <c r="J394" s="47"/>
      <c r="K394" s="47"/>
      <c r="L394" s="46" t="s">
        <v>104</v>
      </c>
      <c r="M394" s="48">
        <v>95</v>
      </c>
    </row>
    <row r="395" spans="1:16" x14ac:dyDescent="0.25">
      <c r="A395" s="52">
        <v>2012</v>
      </c>
      <c r="B395" s="45" t="s">
        <v>65</v>
      </c>
      <c r="C395" s="46" t="s">
        <v>80</v>
      </c>
      <c r="D395" s="46" t="s">
        <v>110</v>
      </c>
      <c r="H395" s="47">
        <v>15</v>
      </c>
      <c r="I395" s="47"/>
      <c r="J395" s="47"/>
      <c r="K395" s="47"/>
      <c r="L395" s="46" t="s">
        <v>104</v>
      </c>
      <c r="M395" s="48">
        <v>147</v>
      </c>
    </row>
    <row r="396" spans="1:16" x14ac:dyDescent="0.25">
      <c r="A396" s="52">
        <v>2012</v>
      </c>
      <c r="B396" s="45" t="s">
        <v>54</v>
      </c>
      <c r="C396" s="46" t="s">
        <v>80</v>
      </c>
      <c r="D396" s="46" t="s">
        <v>110</v>
      </c>
      <c r="H396" s="46">
        <v>17</v>
      </c>
      <c r="L396" s="46" t="s">
        <v>103</v>
      </c>
      <c r="M396" s="48" t="s">
        <v>110</v>
      </c>
    </row>
    <row r="397" spans="1:16" x14ac:dyDescent="0.25">
      <c r="A397" s="52">
        <v>2012</v>
      </c>
      <c r="B397" s="45" t="s">
        <v>54</v>
      </c>
      <c r="C397" s="46" t="s">
        <v>80</v>
      </c>
      <c r="D397" s="46" t="s">
        <v>110</v>
      </c>
      <c r="H397" s="47">
        <v>17</v>
      </c>
      <c r="I397" s="47"/>
      <c r="J397" s="47"/>
      <c r="K397" s="47"/>
      <c r="L397" s="46" t="s">
        <v>103</v>
      </c>
      <c r="M397" s="48" t="s">
        <v>110</v>
      </c>
    </row>
    <row r="398" spans="1:16" x14ac:dyDescent="0.25">
      <c r="A398" s="52">
        <v>2012</v>
      </c>
      <c r="B398" s="45" t="s">
        <v>54</v>
      </c>
      <c r="C398" s="46" t="s">
        <v>80</v>
      </c>
      <c r="D398" s="46" t="s">
        <v>110</v>
      </c>
      <c r="H398" s="47">
        <v>17</v>
      </c>
      <c r="I398" s="47"/>
      <c r="J398" s="47"/>
      <c r="K398" s="47"/>
      <c r="L398" s="46" t="s">
        <v>103</v>
      </c>
      <c r="M398" s="48">
        <v>1</v>
      </c>
      <c r="N398" s="48" t="s">
        <v>117</v>
      </c>
      <c r="O398" s="48">
        <v>1</v>
      </c>
      <c r="P398" s="48" t="s">
        <v>116</v>
      </c>
    </row>
    <row r="399" spans="1:16" x14ac:dyDescent="0.25">
      <c r="A399" s="52">
        <v>2012</v>
      </c>
      <c r="B399" s="45" t="s">
        <v>63</v>
      </c>
      <c r="C399" s="46" t="s">
        <v>80</v>
      </c>
      <c r="D399" s="46" t="s">
        <v>88</v>
      </c>
      <c r="H399" s="47">
        <v>17</v>
      </c>
      <c r="I399" s="47"/>
      <c r="J399" s="47"/>
      <c r="K399" s="47"/>
      <c r="L399" s="46" t="s">
        <v>103</v>
      </c>
      <c r="M399" s="48" t="s">
        <v>110</v>
      </c>
    </row>
    <row r="400" spans="1:16" x14ac:dyDescent="0.25">
      <c r="A400" s="52">
        <v>2012</v>
      </c>
      <c r="B400" s="45" t="s">
        <v>41</v>
      </c>
      <c r="C400" s="46" t="s">
        <v>80</v>
      </c>
      <c r="D400" s="46" t="s">
        <v>88</v>
      </c>
      <c r="E400" s="46" t="s">
        <v>91</v>
      </c>
      <c r="H400" s="47">
        <v>17</v>
      </c>
      <c r="I400" s="47"/>
      <c r="J400" s="47"/>
      <c r="K400" s="47"/>
      <c r="L400" s="46" t="s">
        <v>103</v>
      </c>
      <c r="M400" s="48">
        <v>2</v>
      </c>
      <c r="N400" s="48" t="s">
        <v>117</v>
      </c>
    </row>
    <row r="401" spans="1:14" x14ac:dyDescent="0.25">
      <c r="A401" s="52">
        <v>2012</v>
      </c>
      <c r="B401" s="45" t="s">
        <v>72</v>
      </c>
      <c r="C401" s="46" t="s">
        <v>80</v>
      </c>
      <c r="D401" s="46" t="s">
        <v>90</v>
      </c>
      <c r="H401" s="47">
        <v>15</v>
      </c>
      <c r="I401" s="47"/>
      <c r="J401" s="47"/>
      <c r="K401" s="47"/>
      <c r="L401" s="46" t="s">
        <v>104</v>
      </c>
      <c r="M401" s="48">
        <v>54</v>
      </c>
    </row>
    <row r="402" spans="1:14" x14ac:dyDescent="0.25">
      <c r="A402" s="52">
        <v>2012</v>
      </c>
      <c r="B402" s="45" t="s">
        <v>54</v>
      </c>
      <c r="C402" s="46" t="s">
        <v>80</v>
      </c>
      <c r="D402" s="46" t="s">
        <v>110</v>
      </c>
      <c r="H402" s="46">
        <v>18</v>
      </c>
      <c r="L402" s="46" t="s">
        <v>103</v>
      </c>
      <c r="M402" s="48" t="s">
        <v>110</v>
      </c>
    </row>
    <row r="403" spans="1:14" x14ac:dyDescent="0.25">
      <c r="A403" s="52">
        <v>2012</v>
      </c>
      <c r="B403" s="45" t="s">
        <v>66</v>
      </c>
      <c r="C403" s="46" t="s">
        <v>80</v>
      </c>
      <c r="D403" s="46" t="s">
        <v>88</v>
      </c>
      <c r="H403" s="47">
        <v>17</v>
      </c>
      <c r="I403" s="47"/>
      <c r="J403" s="47"/>
      <c r="K403" s="47"/>
      <c r="L403" s="46" t="s">
        <v>103</v>
      </c>
      <c r="M403" s="48" t="s">
        <v>110</v>
      </c>
    </row>
    <row r="404" spans="1:14" x14ac:dyDescent="0.25">
      <c r="A404" s="52">
        <v>2012</v>
      </c>
      <c r="B404" s="45" t="s">
        <v>69</v>
      </c>
      <c r="C404" s="46" t="s">
        <v>80</v>
      </c>
      <c r="D404" s="46" t="s">
        <v>88</v>
      </c>
      <c r="H404" s="47">
        <v>17</v>
      </c>
      <c r="I404" s="47"/>
      <c r="J404" s="47"/>
      <c r="K404" s="47"/>
      <c r="L404" s="46" t="s">
        <v>103</v>
      </c>
      <c r="M404" s="48">
        <v>1</v>
      </c>
      <c r="N404" s="48" t="s">
        <v>117</v>
      </c>
    </row>
    <row r="405" spans="1:14" x14ac:dyDescent="0.25">
      <c r="A405" s="52">
        <v>2012</v>
      </c>
      <c r="B405" s="45" t="s">
        <v>63</v>
      </c>
      <c r="C405" s="46" t="s">
        <v>80</v>
      </c>
      <c r="D405" s="46" t="s">
        <v>88</v>
      </c>
      <c r="H405" s="47">
        <v>17</v>
      </c>
      <c r="I405" s="47"/>
      <c r="J405" s="47"/>
      <c r="K405" s="47"/>
      <c r="L405" s="46" t="s">
        <v>103</v>
      </c>
      <c r="M405" s="48">
        <v>2</v>
      </c>
      <c r="N405" s="48" t="s">
        <v>117</v>
      </c>
    </row>
    <row r="406" spans="1:14" x14ac:dyDescent="0.25">
      <c r="A406" s="52">
        <v>2012</v>
      </c>
      <c r="B406" s="45" t="s">
        <v>54</v>
      </c>
      <c r="C406" s="46" t="s">
        <v>80</v>
      </c>
      <c r="D406" s="46" t="s">
        <v>110</v>
      </c>
      <c r="H406" s="46">
        <v>18</v>
      </c>
      <c r="L406" s="46" t="s">
        <v>103</v>
      </c>
      <c r="M406" s="48" t="s">
        <v>110</v>
      </c>
    </row>
    <row r="407" spans="1:14" x14ac:dyDescent="0.25">
      <c r="A407" s="52">
        <v>2012</v>
      </c>
      <c r="B407" s="45" t="s">
        <v>54</v>
      </c>
      <c r="C407" s="46" t="s">
        <v>80</v>
      </c>
      <c r="D407" s="46" t="s">
        <v>110</v>
      </c>
      <c r="H407" s="47">
        <v>17</v>
      </c>
      <c r="I407" s="47"/>
      <c r="J407" s="47"/>
      <c r="K407" s="47"/>
      <c r="L407" s="46" t="s">
        <v>103</v>
      </c>
      <c r="M407" s="48">
        <v>1</v>
      </c>
      <c r="N407" s="48" t="s">
        <v>117</v>
      </c>
    </row>
    <row r="408" spans="1:14" x14ac:dyDescent="0.25">
      <c r="A408" s="52">
        <v>2012</v>
      </c>
      <c r="B408" s="45" t="s">
        <v>63</v>
      </c>
      <c r="C408" s="46" t="s">
        <v>80</v>
      </c>
      <c r="D408" s="46" t="s">
        <v>88</v>
      </c>
      <c r="H408" s="47">
        <v>17</v>
      </c>
      <c r="I408" s="47"/>
      <c r="J408" s="47"/>
      <c r="K408" s="47"/>
      <c r="L408" s="46" t="s">
        <v>103</v>
      </c>
      <c r="M408" s="48">
        <v>1</v>
      </c>
      <c r="N408" s="48" t="s">
        <v>116</v>
      </c>
    </row>
    <row r="409" spans="1:14" x14ac:dyDescent="0.25">
      <c r="A409" s="52">
        <v>2012</v>
      </c>
      <c r="B409" s="45" t="s">
        <v>50</v>
      </c>
      <c r="C409" s="46" t="s">
        <v>80</v>
      </c>
      <c r="D409" s="46" t="s">
        <v>110</v>
      </c>
      <c r="H409" s="46">
        <v>18</v>
      </c>
      <c r="L409" s="46" t="s">
        <v>103</v>
      </c>
      <c r="M409" s="48" t="s">
        <v>110</v>
      </c>
    </row>
    <row r="410" spans="1:14" x14ac:dyDescent="0.25">
      <c r="A410" s="52">
        <v>2012</v>
      </c>
      <c r="B410" s="45" t="s">
        <v>42</v>
      </c>
      <c r="C410" s="46" t="s">
        <v>80</v>
      </c>
      <c r="D410" s="46" t="s">
        <v>110</v>
      </c>
      <c r="H410" s="46">
        <v>12</v>
      </c>
      <c r="L410" s="46" t="s">
        <v>103</v>
      </c>
      <c r="M410" s="48">
        <v>3</v>
      </c>
    </row>
    <row r="411" spans="1:14" x14ac:dyDescent="0.25">
      <c r="A411" s="52">
        <v>2012</v>
      </c>
      <c r="B411" s="45" t="s">
        <v>65</v>
      </c>
      <c r="C411" s="46" t="s">
        <v>80</v>
      </c>
      <c r="D411" s="46" t="s">
        <v>110</v>
      </c>
      <c r="H411" s="47">
        <v>15</v>
      </c>
      <c r="I411" s="47"/>
      <c r="J411" s="47"/>
      <c r="K411" s="47"/>
      <c r="L411" s="46" t="s">
        <v>104</v>
      </c>
      <c r="M411" s="48">
        <v>150</v>
      </c>
    </row>
    <row r="412" spans="1:14" x14ac:dyDescent="0.25">
      <c r="A412" s="52">
        <v>2012</v>
      </c>
      <c r="B412" s="45" t="s">
        <v>39</v>
      </c>
      <c r="C412" s="46" t="s">
        <v>80</v>
      </c>
      <c r="D412" s="46" t="s">
        <v>110</v>
      </c>
      <c r="H412" s="46">
        <v>12</v>
      </c>
      <c r="L412" s="46" t="s">
        <v>103</v>
      </c>
      <c r="M412" s="48">
        <v>75</v>
      </c>
    </row>
    <row r="413" spans="1:14" x14ac:dyDescent="0.25">
      <c r="A413" s="52">
        <v>2012</v>
      </c>
      <c r="B413" s="45" t="s">
        <v>63</v>
      </c>
      <c r="C413" s="46" t="s">
        <v>80</v>
      </c>
      <c r="D413" s="46" t="s">
        <v>88</v>
      </c>
      <c r="H413" s="47">
        <v>17</v>
      </c>
      <c r="I413" s="47"/>
      <c r="J413" s="47"/>
      <c r="K413" s="47"/>
      <c r="L413" s="46" t="s">
        <v>103</v>
      </c>
      <c r="M413" s="48" t="s">
        <v>110</v>
      </c>
    </row>
    <row r="414" spans="1:14" x14ac:dyDescent="0.25">
      <c r="A414" s="52">
        <v>2012</v>
      </c>
      <c r="B414" s="45" t="s">
        <v>75</v>
      </c>
      <c r="C414" s="46" t="s">
        <v>80</v>
      </c>
      <c r="D414" s="46" t="s">
        <v>90</v>
      </c>
      <c r="E414" s="46" t="s">
        <v>93</v>
      </c>
      <c r="H414" s="47">
        <v>15</v>
      </c>
      <c r="I414" s="47"/>
      <c r="J414" s="47"/>
      <c r="K414" s="47"/>
      <c r="L414" s="46" t="s">
        <v>103</v>
      </c>
      <c r="M414" s="48">
        <v>14</v>
      </c>
    </row>
    <row r="415" spans="1:14" x14ac:dyDescent="0.25">
      <c r="A415" s="52">
        <v>2012</v>
      </c>
      <c r="B415" s="45" t="s">
        <v>66</v>
      </c>
      <c r="C415" s="46" t="s">
        <v>80</v>
      </c>
      <c r="D415" s="46" t="s">
        <v>90</v>
      </c>
      <c r="H415" s="47">
        <v>15</v>
      </c>
      <c r="I415" s="47"/>
      <c r="J415" s="47"/>
      <c r="K415" s="47"/>
      <c r="L415" s="46" t="s">
        <v>110</v>
      </c>
      <c r="M415" s="48" t="s">
        <v>110</v>
      </c>
    </row>
    <row r="416" spans="1:14" x14ac:dyDescent="0.25">
      <c r="A416" s="52">
        <v>2012</v>
      </c>
      <c r="B416" s="45" t="s">
        <v>50</v>
      </c>
      <c r="C416" s="46" t="s">
        <v>80</v>
      </c>
      <c r="D416" s="46" t="s">
        <v>89</v>
      </c>
      <c r="H416" s="46">
        <v>17</v>
      </c>
      <c r="L416" s="46" t="s">
        <v>103</v>
      </c>
      <c r="M416" s="48" t="s">
        <v>110</v>
      </c>
    </row>
    <row r="417" spans="1:16" x14ac:dyDescent="0.25">
      <c r="A417" s="52">
        <v>2012</v>
      </c>
      <c r="B417" s="45" t="s">
        <v>50</v>
      </c>
      <c r="C417" s="46" t="s">
        <v>80</v>
      </c>
      <c r="D417" s="46" t="s">
        <v>110</v>
      </c>
      <c r="H417" s="46">
        <v>17</v>
      </c>
      <c r="L417" s="46" t="s">
        <v>103</v>
      </c>
      <c r="M417" s="48" t="s">
        <v>110</v>
      </c>
    </row>
    <row r="418" spans="1:16" x14ac:dyDescent="0.25">
      <c r="A418" s="52">
        <v>2012</v>
      </c>
      <c r="B418" s="45" t="s">
        <v>50</v>
      </c>
      <c r="C418" s="46" t="s">
        <v>80</v>
      </c>
      <c r="D418" s="46" t="s">
        <v>89</v>
      </c>
      <c r="H418" s="46">
        <v>17</v>
      </c>
      <c r="L418" s="46" t="s">
        <v>103</v>
      </c>
      <c r="M418" s="48" t="s">
        <v>110</v>
      </c>
    </row>
    <row r="419" spans="1:16" x14ac:dyDescent="0.25">
      <c r="A419" s="52">
        <v>2012</v>
      </c>
      <c r="B419" s="45" t="s">
        <v>76</v>
      </c>
      <c r="C419" s="46" t="s">
        <v>80</v>
      </c>
      <c r="D419" s="46" t="s">
        <v>110</v>
      </c>
      <c r="H419" s="47">
        <v>15</v>
      </c>
      <c r="I419" s="47"/>
      <c r="J419" s="47"/>
      <c r="K419" s="47"/>
      <c r="L419" s="46" t="s">
        <v>103</v>
      </c>
      <c r="M419" s="48" t="s">
        <v>110</v>
      </c>
    </row>
    <row r="420" spans="1:16" x14ac:dyDescent="0.25">
      <c r="A420" s="52">
        <v>2012</v>
      </c>
      <c r="B420" s="45" t="s">
        <v>37</v>
      </c>
      <c r="C420" s="46" t="s">
        <v>80</v>
      </c>
      <c r="D420" s="46" t="s">
        <v>110</v>
      </c>
      <c r="H420" s="46">
        <v>12</v>
      </c>
      <c r="L420" s="46" t="s">
        <v>103</v>
      </c>
      <c r="M420" s="48">
        <v>31</v>
      </c>
    </row>
    <row r="421" spans="1:16" x14ac:dyDescent="0.25">
      <c r="A421" s="52">
        <v>2012</v>
      </c>
      <c r="B421" s="45" t="s">
        <v>42</v>
      </c>
      <c r="C421" s="46" t="s">
        <v>80</v>
      </c>
      <c r="D421" s="46" t="s">
        <v>110</v>
      </c>
      <c r="H421" s="46">
        <v>12</v>
      </c>
      <c r="L421" s="46" t="s">
        <v>103</v>
      </c>
      <c r="M421" s="48">
        <v>17</v>
      </c>
    </row>
    <row r="422" spans="1:16" x14ac:dyDescent="0.25">
      <c r="A422" s="52">
        <v>2012</v>
      </c>
      <c r="B422" s="45" t="s">
        <v>56</v>
      </c>
      <c r="C422" s="46" t="s">
        <v>80</v>
      </c>
      <c r="D422" s="46" t="s">
        <v>93</v>
      </c>
      <c r="H422" s="47">
        <v>17</v>
      </c>
      <c r="I422" s="47"/>
      <c r="J422" s="47"/>
      <c r="K422" s="47"/>
      <c r="L422" s="46" t="s">
        <v>103</v>
      </c>
      <c r="M422" s="48">
        <v>1</v>
      </c>
      <c r="N422" s="48" t="s">
        <v>117</v>
      </c>
      <c r="O422" s="48">
        <v>1</v>
      </c>
      <c r="P422" s="48" t="s">
        <v>116</v>
      </c>
    </row>
    <row r="423" spans="1:16" x14ac:dyDescent="0.25">
      <c r="A423" s="52">
        <v>2012</v>
      </c>
      <c r="B423" s="45" t="s">
        <v>59</v>
      </c>
      <c r="C423" s="46" t="s">
        <v>80</v>
      </c>
      <c r="D423" s="46" t="s">
        <v>110</v>
      </c>
      <c r="H423" s="47">
        <v>20</v>
      </c>
      <c r="I423" s="47"/>
      <c r="J423" s="47"/>
      <c r="K423" s="47"/>
      <c r="L423" s="46" t="s">
        <v>103</v>
      </c>
      <c r="M423" s="48" t="s">
        <v>110</v>
      </c>
    </row>
    <row r="424" spans="1:16" x14ac:dyDescent="0.25">
      <c r="A424" s="52">
        <v>2012</v>
      </c>
      <c r="B424" s="45" t="s">
        <v>54</v>
      </c>
      <c r="C424" s="46" t="s">
        <v>80</v>
      </c>
      <c r="D424" s="46" t="s">
        <v>88</v>
      </c>
      <c r="H424" s="46">
        <v>18</v>
      </c>
      <c r="L424" s="46" t="s">
        <v>103</v>
      </c>
      <c r="M424" s="48" t="s">
        <v>110</v>
      </c>
    </row>
    <row r="425" spans="1:16" x14ac:dyDescent="0.25">
      <c r="A425" s="52">
        <v>2012</v>
      </c>
      <c r="B425" s="45" t="s">
        <v>50</v>
      </c>
      <c r="C425" s="46" t="s">
        <v>80</v>
      </c>
      <c r="D425" s="46" t="s">
        <v>110</v>
      </c>
      <c r="H425" s="46">
        <v>17</v>
      </c>
      <c r="L425" s="46" t="s">
        <v>103</v>
      </c>
      <c r="M425" s="48" t="s">
        <v>110</v>
      </c>
    </row>
    <row r="426" spans="1:16" x14ac:dyDescent="0.25">
      <c r="A426" s="52">
        <v>2012</v>
      </c>
      <c r="B426" s="45" t="s">
        <v>65</v>
      </c>
      <c r="C426" s="46" t="s">
        <v>80</v>
      </c>
      <c r="D426" s="46" t="s">
        <v>110</v>
      </c>
      <c r="H426" s="47">
        <v>15</v>
      </c>
      <c r="I426" s="47"/>
      <c r="J426" s="47"/>
      <c r="K426" s="47"/>
      <c r="L426" s="46" t="s">
        <v>104</v>
      </c>
      <c r="M426" s="48">
        <v>158</v>
      </c>
    </row>
    <row r="427" spans="1:16" x14ac:dyDescent="0.25">
      <c r="A427" s="52">
        <v>2012</v>
      </c>
      <c r="B427" s="45" t="s">
        <v>57</v>
      </c>
      <c r="C427" s="46" t="s">
        <v>81</v>
      </c>
      <c r="D427" s="46" t="s">
        <v>110</v>
      </c>
      <c r="H427" s="47">
        <v>7</v>
      </c>
      <c r="I427" s="47"/>
      <c r="J427" s="47"/>
      <c r="K427" s="47"/>
      <c r="L427" s="46" t="s">
        <v>103</v>
      </c>
      <c r="M427" s="48">
        <v>145</v>
      </c>
    </row>
    <row r="428" spans="1:16" x14ac:dyDescent="0.25">
      <c r="A428" s="52">
        <v>2012</v>
      </c>
      <c r="B428" s="45" t="s">
        <v>62</v>
      </c>
      <c r="C428" s="46" t="s">
        <v>80</v>
      </c>
      <c r="D428" s="46" t="s">
        <v>110</v>
      </c>
      <c r="H428" s="46">
        <v>12</v>
      </c>
      <c r="L428" s="46" t="s">
        <v>103</v>
      </c>
      <c r="M428" s="48">
        <v>60</v>
      </c>
    </row>
    <row r="429" spans="1:16" x14ac:dyDescent="0.25">
      <c r="A429" s="52">
        <v>2012</v>
      </c>
      <c r="B429" s="45" t="s">
        <v>59</v>
      </c>
      <c r="C429" s="46" t="s">
        <v>80</v>
      </c>
      <c r="D429" s="46" t="s">
        <v>110</v>
      </c>
      <c r="H429" s="47">
        <v>15</v>
      </c>
      <c r="I429" s="47"/>
      <c r="J429" s="47"/>
      <c r="K429" s="47"/>
      <c r="L429" s="46" t="s">
        <v>104</v>
      </c>
      <c r="M429" s="48" t="s">
        <v>110</v>
      </c>
    </row>
    <row r="430" spans="1:16" x14ac:dyDescent="0.25">
      <c r="A430" s="52">
        <v>2012</v>
      </c>
      <c r="B430" s="45" t="s">
        <v>59</v>
      </c>
      <c r="C430" s="46" t="s">
        <v>80</v>
      </c>
      <c r="D430" s="46" t="s">
        <v>88</v>
      </c>
      <c r="H430" s="47">
        <v>17</v>
      </c>
      <c r="I430" s="47"/>
      <c r="J430" s="47"/>
      <c r="K430" s="47"/>
      <c r="L430" s="46" t="s">
        <v>103</v>
      </c>
      <c r="M430" s="48">
        <v>3</v>
      </c>
      <c r="N430" s="48" t="s">
        <v>117</v>
      </c>
      <c r="O430" s="48">
        <v>2</v>
      </c>
      <c r="P430" s="48" t="s">
        <v>116</v>
      </c>
    </row>
    <row r="431" spans="1:16" x14ac:dyDescent="0.25">
      <c r="A431" s="52">
        <v>2012</v>
      </c>
      <c r="B431" s="45" t="s">
        <v>59</v>
      </c>
      <c r="C431" s="46" t="s">
        <v>80</v>
      </c>
      <c r="D431" s="46" t="s">
        <v>110</v>
      </c>
      <c r="H431" s="47">
        <v>15</v>
      </c>
      <c r="I431" s="47"/>
      <c r="J431" s="47"/>
      <c r="K431" s="47"/>
      <c r="L431" s="46" t="s">
        <v>104</v>
      </c>
      <c r="M431" s="48" t="s">
        <v>110</v>
      </c>
    </row>
    <row r="432" spans="1:16" x14ac:dyDescent="0.25">
      <c r="A432" s="52">
        <v>2012</v>
      </c>
      <c r="B432" s="45" t="s">
        <v>59</v>
      </c>
      <c r="C432" s="46" t="s">
        <v>80</v>
      </c>
      <c r="D432" s="46" t="s">
        <v>110</v>
      </c>
      <c r="H432" s="47">
        <v>15</v>
      </c>
      <c r="I432" s="47"/>
      <c r="J432" s="47"/>
      <c r="K432" s="47"/>
      <c r="L432" s="46" t="s">
        <v>103</v>
      </c>
      <c r="M432" s="48" t="s">
        <v>110</v>
      </c>
    </row>
    <row r="433" spans="1:16" x14ac:dyDescent="0.25">
      <c r="A433" s="52">
        <v>2012</v>
      </c>
      <c r="B433" s="45" t="s">
        <v>73</v>
      </c>
      <c r="C433" s="46" t="s">
        <v>80</v>
      </c>
      <c r="D433" s="46" t="s">
        <v>91</v>
      </c>
      <c r="H433" s="47">
        <v>17</v>
      </c>
      <c r="I433" s="47"/>
      <c r="J433" s="47"/>
      <c r="K433" s="47"/>
      <c r="L433" s="46" t="s">
        <v>103</v>
      </c>
      <c r="M433" s="48">
        <v>1</v>
      </c>
      <c r="N433" s="48" t="s">
        <v>116</v>
      </c>
    </row>
    <row r="434" spans="1:16" x14ac:dyDescent="0.25">
      <c r="A434" s="52">
        <v>2012</v>
      </c>
      <c r="B434" s="45" t="s">
        <v>54</v>
      </c>
      <c r="C434" s="46" t="s">
        <v>80</v>
      </c>
      <c r="D434" s="46" t="s">
        <v>88</v>
      </c>
      <c r="H434" s="47">
        <v>17</v>
      </c>
      <c r="I434" s="47">
        <v>20</v>
      </c>
      <c r="J434" s="47"/>
      <c r="K434" s="47"/>
      <c r="L434" s="46" t="s">
        <v>103</v>
      </c>
      <c r="M434" s="48" t="s">
        <v>110</v>
      </c>
    </row>
    <row r="435" spans="1:16" x14ac:dyDescent="0.25">
      <c r="A435" s="52">
        <v>2012</v>
      </c>
      <c r="B435" s="45" t="s">
        <v>50</v>
      </c>
      <c r="C435" s="46" t="s">
        <v>80</v>
      </c>
      <c r="D435" s="46" t="s">
        <v>110</v>
      </c>
      <c r="H435" s="46">
        <v>18</v>
      </c>
      <c r="L435" s="46" t="s">
        <v>103</v>
      </c>
      <c r="M435" s="48" t="s">
        <v>110</v>
      </c>
    </row>
    <row r="436" spans="1:16" x14ac:dyDescent="0.25">
      <c r="A436" s="52">
        <v>2012</v>
      </c>
      <c r="B436" s="45" t="s">
        <v>59</v>
      </c>
      <c r="C436" s="46" t="s">
        <v>80</v>
      </c>
      <c r="D436" s="46" t="s">
        <v>110</v>
      </c>
      <c r="H436" s="47">
        <v>20</v>
      </c>
      <c r="I436" s="47"/>
      <c r="J436" s="47"/>
      <c r="K436" s="47"/>
      <c r="L436" s="46" t="s">
        <v>103</v>
      </c>
      <c r="M436" s="48" t="s">
        <v>110</v>
      </c>
    </row>
    <row r="437" spans="1:16" x14ac:dyDescent="0.25">
      <c r="A437" s="52">
        <v>2012</v>
      </c>
      <c r="B437" s="45" t="s">
        <v>73</v>
      </c>
      <c r="C437" s="46" t="s">
        <v>80</v>
      </c>
      <c r="D437" s="46" t="s">
        <v>91</v>
      </c>
      <c r="H437" s="47">
        <v>20</v>
      </c>
      <c r="I437" s="47"/>
      <c r="J437" s="47"/>
      <c r="K437" s="47"/>
      <c r="L437" s="46" t="s">
        <v>103</v>
      </c>
      <c r="M437" s="48">
        <v>1</v>
      </c>
      <c r="N437" s="48" t="s">
        <v>116</v>
      </c>
    </row>
    <row r="438" spans="1:16" x14ac:dyDescent="0.25">
      <c r="A438" s="52">
        <v>2012</v>
      </c>
      <c r="B438" s="45" t="s">
        <v>73</v>
      </c>
      <c r="C438" s="46" t="s">
        <v>80</v>
      </c>
      <c r="D438" s="46" t="s">
        <v>91</v>
      </c>
      <c r="H438" s="46">
        <v>5</v>
      </c>
      <c r="L438" s="46" t="s">
        <v>103</v>
      </c>
      <c r="M438" s="48" t="s">
        <v>110</v>
      </c>
    </row>
    <row r="439" spans="1:16" x14ac:dyDescent="0.25">
      <c r="A439" s="52">
        <v>2012</v>
      </c>
      <c r="B439" s="45" t="s">
        <v>50</v>
      </c>
      <c r="C439" s="46" t="s">
        <v>80</v>
      </c>
      <c r="D439" s="46" t="s">
        <v>110</v>
      </c>
      <c r="H439" s="46">
        <v>17</v>
      </c>
      <c r="L439" s="46" t="s">
        <v>103</v>
      </c>
      <c r="M439" s="48" t="s">
        <v>110</v>
      </c>
    </row>
    <row r="440" spans="1:16" x14ac:dyDescent="0.25">
      <c r="A440" s="52">
        <v>2012</v>
      </c>
      <c r="B440" s="45" t="s">
        <v>50</v>
      </c>
      <c r="C440" s="46" t="s">
        <v>80</v>
      </c>
      <c r="D440" s="46" t="s">
        <v>110</v>
      </c>
      <c r="H440" s="47">
        <v>17</v>
      </c>
      <c r="I440" s="47"/>
      <c r="J440" s="47"/>
      <c r="K440" s="47"/>
      <c r="L440" s="46" t="s">
        <v>103</v>
      </c>
      <c r="M440" s="48" t="s">
        <v>110</v>
      </c>
    </row>
    <row r="441" spans="1:16" x14ac:dyDescent="0.25">
      <c r="A441" s="52">
        <v>2012</v>
      </c>
      <c r="B441" s="45" t="s">
        <v>61</v>
      </c>
      <c r="C441" s="46" t="s">
        <v>80</v>
      </c>
      <c r="D441" s="46" t="s">
        <v>110</v>
      </c>
      <c r="H441" s="47">
        <v>17</v>
      </c>
      <c r="I441" s="47"/>
      <c r="J441" s="47"/>
      <c r="K441" s="47"/>
      <c r="L441" s="46" t="s">
        <v>103</v>
      </c>
      <c r="M441" s="48">
        <v>2</v>
      </c>
      <c r="N441" s="48" t="s">
        <v>117</v>
      </c>
      <c r="O441" s="48">
        <v>1</v>
      </c>
      <c r="P441" s="48" t="s">
        <v>116</v>
      </c>
    </row>
    <row r="442" spans="1:16" x14ac:dyDescent="0.25">
      <c r="A442" s="52">
        <v>2012</v>
      </c>
      <c r="B442" s="45" t="s">
        <v>45</v>
      </c>
      <c r="C442" s="46" t="s">
        <v>81</v>
      </c>
      <c r="D442" s="46" t="s">
        <v>110</v>
      </c>
      <c r="H442" s="47">
        <v>5</v>
      </c>
      <c r="I442" s="47"/>
      <c r="J442" s="47"/>
      <c r="K442" s="47"/>
      <c r="L442" s="46" t="s">
        <v>103</v>
      </c>
      <c r="M442" s="48">
        <v>51</v>
      </c>
    </row>
    <row r="443" spans="1:16" x14ac:dyDescent="0.25">
      <c r="A443" s="52">
        <v>2012</v>
      </c>
      <c r="B443" s="45" t="s">
        <v>54</v>
      </c>
      <c r="C443" s="46" t="s">
        <v>80</v>
      </c>
      <c r="D443" s="46" t="s">
        <v>110</v>
      </c>
      <c r="H443" s="47">
        <v>17</v>
      </c>
      <c r="I443" s="47"/>
      <c r="J443" s="47"/>
      <c r="K443" s="47"/>
      <c r="L443" s="46" t="s">
        <v>103</v>
      </c>
      <c r="M443" s="48">
        <v>1</v>
      </c>
      <c r="N443" s="48" t="s">
        <v>117</v>
      </c>
      <c r="O443" s="48">
        <v>1</v>
      </c>
      <c r="P443" s="48" t="s">
        <v>116</v>
      </c>
    </row>
    <row r="444" spans="1:16" x14ac:dyDescent="0.25">
      <c r="A444" s="52">
        <v>2012</v>
      </c>
      <c r="B444" s="45" t="s">
        <v>53</v>
      </c>
      <c r="C444" s="46" t="s">
        <v>80</v>
      </c>
      <c r="D444" s="46" t="s">
        <v>110</v>
      </c>
      <c r="H444" s="47">
        <v>17</v>
      </c>
      <c r="I444" s="47"/>
      <c r="J444" s="47"/>
      <c r="K444" s="47"/>
      <c r="L444" s="46" t="s">
        <v>103</v>
      </c>
      <c r="M444" s="48">
        <v>2</v>
      </c>
      <c r="N444" s="48" t="s">
        <v>117</v>
      </c>
      <c r="O444" s="48">
        <v>2</v>
      </c>
      <c r="P444" s="48" t="s">
        <v>116</v>
      </c>
    </row>
    <row r="445" spans="1:16" x14ac:dyDescent="0.25">
      <c r="A445" s="52">
        <v>2012</v>
      </c>
      <c r="B445" s="45" t="s">
        <v>73</v>
      </c>
      <c r="C445" s="46" t="s">
        <v>80</v>
      </c>
      <c r="D445" s="46" t="s">
        <v>91</v>
      </c>
      <c r="H445" s="47">
        <v>20</v>
      </c>
      <c r="I445" s="47"/>
      <c r="J445" s="47"/>
      <c r="K445" s="47"/>
      <c r="L445" s="46" t="s">
        <v>103</v>
      </c>
      <c r="M445" s="48" t="s">
        <v>110</v>
      </c>
    </row>
    <row r="446" spans="1:16" x14ac:dyDescent="0.25">
      <c r="A446" s="52">
        <v>2012</v>
      </c>
      <c r="B446" s="45" t="s">
        <v>59</v>
      </c>
      <c r="C446" s="46" t="s">
        <v>80</v>
      </c>
      <c r="D446" s="46" t="s">
        <v>88</v>
      </c>
      <c r="H446" s="47">
        <v>17</v>
      </c>
      <c r="I446" s="47"/>
      <c r="J446" s="47"/>
      <c r="K446" s="47"/>
      <c r="L446" s="46" t="s">
        <v>103</v>
      </c>
      <c r="M446" s="48" t="s">
        <v>110</v>
      </c>
    </row>
    <row r="447" spans="1:16" x14ac:dyDescent="0.25">
      <c r="A447" s="52">
        <v>2012</v>
      </c>
      <c r="B447" s="45" t="s">
        <v>59</v>
      </c>
      <c r="C447" s="46" t="s">
        <v>80</v>
      </c>
      <c r="D447" s="46" t="s">
        <v>88</v>
      </c>
      <c r="H447" s="47">
        <v>17</v>
      </c>
      <c r="I447" s="47"/>
      <c r="J447" s="47"/>
      <c r="K447" s="47"/>
      <c r="L447" s="46" t="s">
        <v>103</v>
      </c>
      <c r="M447" s="48" t="s">
        <v>110</v>
      </c>
    </row>
    <row r="448" spans="1:16" x14ac:dyDescent="0.25">
      <c r="A448" s="52">
        <v>2012</v>
      </c>
      <c r="B448" s="45" t="s">
        <v>52</v>
      </c>
      <c r="C448" s="46" t="s">
        <v>80</v>
      </c>
      <c r="D448" s="46" t="s">
        <v>89</v>
      </c>
      <c r="H448" s="47">
        <v>17</v>
      </c>
      <c r="I448" s="47"/>
      <c r="J448" s="47"/>
      <c r="K448" s="47"/>
      <c r="L448" s="46" t="s">
        <v>103</v>
      </c>
      <c r="M448" s="48" t="s">
        <v>110</v>
      </c>
    </row>
    <row r="449" spans="1:16" x14ac:dyDescent="0.25">
      <c r="A449" s="52">
        <v>2012</v>
      </c>
      <c r="B449" s="45" t="s">
        <v>52</v>
      </c>
      <c r="C449" s="46" t="s">
        <v>80</v>
      </c>
      <c r="D449" s="46" t="s">
        <v>88</v>
      </c>
      <c r="H449" s="47">
        <v>17</v>
      </c>
      <c r="I449" s="47"/>
      <c r="J449" s="47"/>
      <c r="K449" s="47"/>
      <c r="L449" s="46" t="s">
        <v>103</v>
      </c>
      <c r="M449" s="48">
        <v>2</v>
      </c>
      <c r="N449" s="48" t="s">
        <v>117</v>
      </c>
      <c r="O449" s="48">
        <v>2</v>
      </c>
      <c r="P449" s="48" t="s">
        <v>116</v>
      </c>
    </row>
    <row r="450" spans="1:16" x14ac:dyDescent="0.25">
      <c r="A450" s="52">
        <v>2012</v>
      </c>
      <c r="B450" s="45" t="s">
        <v>59</v>
      </c>
      <c r="C450" s="46" t="s">
        <v>80</v>
      </c>
      <c r="D450" s="46" t="s">
        <v>91</v>
      </c>
      <c r="H450" s="47">
        <v>17</v>
      </c>
      <c r="I450" s="47"/>
      <c r="J450" s="47"/>
      <c r="K450" s="47"/>
      <c r="L450" s="46" t="s">
        <v>103</v>
      </c>
      <c r="M450" s="48" t="s">
        <v>110</v>
      </c>
    </row>
    <row r="451" spans="1:16" x14ac:dyDescent="0.25">
      <c r="A451" s="52">
        <v>2012</v>
      </c>
      <c r="B451" s="45" t="s">
        <v>59</v>
      </c>
      <c r="C451" s="46" t="s">
        <v>80</v>
      </c>
      <c r="D451" s="46" t="s">
        <v>91</v>
      </c>
      <c r="H451" s="47">
        <v>17</v>
      </c>
      <c r="I451" s="47"/>
      <c r="J451" s="47"/>
      <c r="K451" s="47"/>
      <c r="L451" s="46" t="s">
        <v>103</v>
      </c>
      <c r="M451" s="48" t="s">
        <v>110</v>
      </c>
    </row>
    <row r="452" spans="1:16" x14ac:dyDescent="0.25">
      <c r="A452" s="52">
        <v>2012</v>
      </c>
      <c r="B452" s="45" t="s">
        <v>63</v>
      </c>
      <c r="C452" s="46" t="s">
        <v>80</v>
      </c>
      <c r="D452" s="46" t="s">
        <v>88</v>
      </c>
      <c r="H452" s="47">
        <v>17</v>
      </c>
      <c r="I452" s="47"/>
      <c r="J452" s="47"/>
      <c r="K452" s="47"/>
      <c r="L452" s="46" t="s">
        <v>103</v>
      </c>
      <c r="M452" s="48" t="s">
        <v>110</v>
      </c>
    </row>
    <row r="453" spans="1:16" x14ac:dyDescent="0.25">
      <c r="A453" s="52">
        <v>2012</v>
      </c>
      <c r="B453" s="45" t="s">
        <v>38</v>
      </c>
      <c r="C453" s="46" t="s">
        <v>80</v>
      </c>
      <c r="D453" s="46" t="s">
        <v>110</v>
      </c>
      <c r="H453" s="47">
        <v>17</v>
      </c>
      <c r="I453" s="47"/>
      <c r="J453" s="47"/>
      <c r="K453" s="47"/>
      <c r="L453" s="46" t="s">
        <v>103</v>
      </c>
      <c r="M453" s="48" t="s">
        <v>110</v>
      </c>
    </row>
    <row r="454" spans="1:16" x14ac:dyDescent="0.25">
      <c r="A454" s="52">
        <v>2012</v>
      </c>
      <c r="B454" s="45" t="s">
        <v>50</v>
      </c>
      <c r="C454" s="46" t="s">
        <v>80</v>
      </c>
      <c r="D454" s="46" t="s">
        <v>110</v>
      </c>
      <c r="H454" s="46">
        <v>18</v>
      </c>
      <c r="L454" s="46" t="s">
        <v>103</v>
      </c>
      <c r="M454" s="48" t="s">
        <v>110</v>
      </c>
    </row>
    <row r="455" spans="1:16" x14ac:dyDescent="0.25">
      <c r="A455" s="52">
        <v>2012</v>
      </c>
      <c r="B455" s="45" t="s">
        <v>50</v>
      </c>
      <c r="C455" s="46" t="s">
        <v>80</v>
      </c>
      <c r="D455" s="46" t="s">
        <v>88</v>
      </c>
      <c r="H455" s="46">
        <v>18</v>
      </c>
      <c r="L455" s="46" t="s">
        <v>103</v>
      </c>
      <c r="M455" s="48" t="s">
        <v>110</v>
      </c>
    </row>
    <row r="456" spans="1:16" x14ac:dyDescent="0.25">
      <c r="A456" s="52">
        <v>2012</v>
      </c>
      <c r="B456" s="45" t="s">
        <v>37</v>
      </c>
      <c r="C456" s="46" t="s">
        <v>80</v>
      </c>
      <c r="D456" s="46" t="s">
        <v>110</v>
      </c>
      <c r="H456" s="47">
        <v>17</v>
      </c>
      <c r="I456" s="47"/>
      <c r="J456" s="47"/>
      <c r="K456" s="47"/>
      <c r="L456" s="46" t="s">
        <v>103</v>
      </c>
      <c r="M456" s="48">
        <v>3</v>
      </c>
      <c r="N456" s="48" t="s">
        <v>117</v>
      </c>
      <c r="O456" s="48">
        <v>2</v>
      </c>
      <c r="P456" s="48" t="s">
        <v>116</v>
      </c>
    </row>
    <row r="457" spans="1:16" x14ac:dyDescent="0.25">
      <c r="A457" s="52">
        <v>2012</v>
      </c>
      <c r="B457" s="45" t="s">
        <v>37</v>
      </c>
      <c r="C457" s="46" t="s">
        <v>80</v>
      </c>
      <c r="D457" s="46" t="s">
        <v>110</v>
      </c>
      <c r="H457" s="47">
        <v>17</v>
      </c>
      <c r="I457" s="47"/>
      <c r="J457" s="47"/>
      <c r="K457" s="47"/>
      <c r="L457" s="46" t="s">
        <v>103</v>
      </c>
      <c r="M457" s="48">
        <v>4</v>
      </c>
      <c r="N457" s="48" t="s">
        <v>117</v>
      </c>
      <c r="O457" s="48">
        <v>5</v>
      </c>
      <c r="P457" s="48" t="s">
        <v>116</v>
      </c>
    </row>
    <row r="458" spans="1:16" x14ac:dyDescent="0.25">
      <c r="A458" s="52">
        <v>2012</v>
      </c>
      <c r="B458" s="45" t="s">
        <v>47</v>
      </c>
      <c r="C458" s="46" t="s">
        <v>80</v>
      </c>
      <c r="D458" s="46" t="s">
        <v>110</v>
      </c>
      <c r="H458" s="47">
        <v>15</v>
      </c>
      <c r="I458" s="47"/>
      <c r="J458" s="47"/>
      <c r="K458" s="47"/>
      <c r="L458" s="46" t="s">
        <v>104</v>
      </c>
      <c r="M458" s="48" t="s">
        <v>110</v>
      </c>
    </row>
    <row r="459" spans="1:16" x14ac:dyDescent="0.25">
      <c r="A459" s="52">
        <v>2012</v>
      </c>
      <c r="B459" s="45" t="s">
        <v>54</v>
      </c>
      <c r="C459" s="46" t="s">
        <v>80</v>
      </c>
      <c r="D459" s="46" t="s">
        <v>110</v>
      </c>
      <c r="H459" s="47">
        <v>17</v>
      </c>
      <c r="I459" s="47"/>
      <c r="J459" s="47"/>
      <c r="K459" s="47"/>
      <c r="L459" s="46" t="s">
        <v>103</v>
      </c>
      <c r="M459" s="48">
        <v>2</v>
      </c>
      <c r="N459" s="48" t="s">
        <v>117</v>
      </c>
      <c r="O459" s="48">
        <v>1</v>
      </c>
      <c r="P459" s="48" t="s">
        <v>116</v>
      </c>
    </row>
    <row r="460" spans="1:16" x14ac:dyDescent="0.25">
      <c r="A460" s="52">
        <v>2012</v>
      </c>
      <c r="B460" s="45" t="s">
        <v>59</v>
      </c>
      <c r="C460" s="46" t="s">
        <v>80</v>
      </c>
      <c r="D460" s="46" t="s">
        <v>88</v>
      </c>
      <c r="H460" s="47">
        <v>20</v>
      </c>
      <c r="I460" s="47"/>
      <c r="J460" s="47"/>
      <c r="K460" s="47"/>
      <c r="L460" s="46" t="s">
        <v>103</v>
      </c>
      <c r="M460" s="48" t="s">
        <v>110</v>
      </c>
    </row>
    <row r="461" spans="1:16" x14ac:dyDescent="0.25">
      <c r="A461" s="52">
        <v>2012</v>
      </c>
      <c r="B461" s="45" t="s">
        <v>41</v>
      </c>
      <c r="C461" s="46" t="s">
        <v>80</v>
      </c>
      <c r="D461" s="46" t="s">
        <v>88</v>
      </c>
      <c r="E461" s="46" t="s">
        <v>91</v>
      </c>
      <c r="H461" s="47">
        <v>17</v>
      </c>
      <c r="I461" s="47"/>
      <c r="J461" s="47"/>
      <c r="K461" s="47"/>
      <c r="L461" s="46" t="s">
        <v>103</v>
      </c>
      <c r="M461" s="48">
        <v>1</v>
      </c>
      <c r="N461" s="48" t="s">
        <v>117</v>
      </c>
    </row>
    <row r="462" spans="1:16" x14ac:dyDescent="0.25">
      <c r="A462" s="52">
        <v>2012</v>
      </c>
      <c r="B462" s="45" t="s">
        <v>41</v>
      </c>
      <c r="C462" s="46" t="s">
        <v>80</v>
      </c>
      <c r="D462" s="46" t="s">
        <v>88</v>
      </c>
      <c r="E462" s="46" t="s">
        <v>91</v>
      </c>
      <c r="H462" s="47">
        <v>17</v>
      </c>
      <c r="I462" s="47"/>
      <c r="J462" s="47"/>
      <c r="K462" s="47"/>
      <c r="L462" s="46" t="s">
        <v>103</v>
      </c>
      <c r="M462" s="48">
        <v>1</v>
      </c>
      <c r="N462" s="48" t="s">
        <v>117</v>
      </c>
    </row>
    <row r="463" spans="1:16" x14ac:dyDescent="0.25">
      <c r="A463" s="52">
        <v>2012</v>
      </c>
      <c r="B463" s="45" t="s">
        <v>56</v>
      </c>
      <c r="C463" s="46" t="s">
        <v>80</v>
      </c>
      <c r="D463" s="46" t="s">
        <v>93</v>
      </c>
      <c r="H463" s="47">
        <v>15</v>
      </c>
      <c r="I463" s="47"/>
      <c r="J463" s="47"/>
      <c r="K463" s="47"/>
      <c r="L463" s="46" t="s">
        <v>104</v>
      </c>
      <c r="M463" s="48">
        <v>8</v>
      </c>
    </row>
    <row r="464" spans="1:16" x14ac:dyDescent="0.25">
      <c r="A464" s="52">
        <v>2012</v>
      </c>
      <c r="B464" s="45" t="s">
        <v>50</v>
      </c>
      <c r="C464" s="46" t="s">
        <v>80</v>
      </c>
      <c r="D464" s="46" t="s">
        <v>110</v>
      </c>
      <c r="H464" s="46">
        <v>17</v>
      </c>
      <c r="L464" s="46" t="s">
        <v>103</v>
      </c>
      <c r="M464" s="48" t="s">
        <v>110</v>
      </c>
    </row>
    <row r="465" spans="1:16" x14ac:dyDescent="0.25">
      <c r="A465" s="52">
        <v>2012</v>
      </c>
      <c r="B465" s="45" t="s">
        <v>50</v>
      </c>
      <c r="C465" s="46" t="s">
        <v>80</v>
      </c>
      <c r="D465" s="46" t="s">
        <v>110</v>
      </c>
      <c r="H465" s="46">
        <v>17</v>
      </c>
      <c r="L465" s="46" t="s">
        <v>103</v>
      </c>
      <c r="M465" s="48" t="s">
        <v>110</v>
      </c>
    </row>
    <row r="466" spans="1:16" x14ac:dyDescent="0.25">
      <c r="A466" s="52">
        <v>2012</v>
      </c>
      <c r="B466" s="45" t="s">
        <v>50</v>
      </c>
      <c r="C466" s="46" t="s">
        <v>80</v>
      </c>
      <c r="D466" s="46" t="s">
        <v>110</v>
      </c>
      <c r="H466" s="46">
        <v>17</v>
      </c>
      <c r="L466" s="46" t="s">
        <v>103</v>
      </c>
      <c r="M466" s="48" t="s">
        <v>110</v>
      </c>
    </row>
    <row r="467" spans="1:16" x14ac:dyDescent="0.25">
      <c r="A467" s="52">
        <v>2012</v>
      </c>
      <c r="B467" s="45" t="s">
        <v>41</v>
      </c>
      <c r="C467" s="46" t="s">
        <v>80</v>
      </c>
      <c r="D467" s="46" t="s">
        <v>88</v>
      </c>
      <c r="E467" s="46" t="s">
        <v>91</v>
      </c>
      <c r="H467" s="47">
        <v>17</v>
      </c>
      <c r="I467" s="47"/>
      <c r="J467" s="47"/>
      <c r="K467" s="47"/>
      <c r="L467" s="46" t="s">
        <v>103</v>
      </c>
      <c r="M467" s="48">
        <v>1</v>
      </c>
      <c r="N467" s="48" t="s">
        <v>117</v>
      </c>
    </row>
    <row r="468" spans="1:16" x14ac:dyDescent="0.25">
      <c r="A468" s="52">
        <v>2012</v>
      </c>
      <c r="B468" s="45" t="s">
        <v>65</v>
      </c>
      <c r="C468" s="46" t="s">
        <v>80</v>
      </c>
      <c r="D468" s="46" t="s">
        <v>110</v>
      </c>
      <c r="H468" s="47">
        <v>15</v>
      </c>
      <c r="I468" s="47"/>
      <c r="J468" s="47"/>
      <c r="K468" s="47"/>
      <c r="L468" s="46" t="s">
        <v>104</v>
      </c>
      <c r="M468" s="48">
        <v>169</v>
      </c>
    </row>
    <row r="469" spans="1:16" x14ac:dyDescent="0.25">
      <c r="A469" s="52">
        <v>2012</v>
      </c>
      <c r="B469" s="45" t="s">
        <v>65</v>
      </c>
      <c r="C469" s="46" t="s">
        <v>80</v>
      </c>
      <c r="D469" s="46" t="s">
        <v>110</v>
      </c>
      <c r="H469" s="47">
        <v>15</v>
      </c>
      <c r="I469" s="47"/>
      <c r="J469" s="47"/>
      <c r="K469" s="47"/>
      <c r="L469" s="46" t="s">
        <v>104</v>
      </c>
      <c r="M469" s="48">
        <v>179</v>
      </c>
    </row>
    <row r="470" spans="1:16" x14ac:dyDescent="0.25">
      <c r="A470" s="52">
        <v>2012</v>
      </c>
      <c r="B470" s="45" t="s">
        <v>65</v>
      </c>
      <c r="C470" s="46" t="s">
        <v>80</v>
      </c>
      <c r="D470" s="46" t="s">
        <v>110</v>
      </c>
      <c r="H470" s="47">
        <v>15</v>
      </c>
      <c r="I470" s="47"/>
      <c r="J470" s="47"/>
      <c r="K470" s="47"/>
      <c r="L470" s="46" t="s">
        <v>104</v>
      </c>
      <c r="M470" s="48">
        <v>169</v>
      </c>
    </row>
    <row r="471" spans="1:16" x14ac:dyDescent="0.25">
      <c r="A471" s="52">
        <v>2012</v>
      </c>
      <c r="B471" s="45" t="s">
        <v>65</v>
      </c>
      <c r="C471" s="46" t="s">
        <v>80</v>
      </c>
      <c r="D471" s="46" t="s">
        <v>110</v>
      </c>
      <c r="H471" s="47">
        <v>15</v>
      </c>
      <c r="I471" s="47"/>
      <c r="J471" s="47"/>
      <c r="K471" s="47"/>
      <c r="L471" s="46" t="s">
        <v>104</v>
      </c>
      <c r="M471" s="48">
        <v>183</v>
      </c>
    </row>
    <row r="472" spans="1:16" x14ac:dyDescent="0.25">
      <c r="A472" s="52">
        <v>2012</v>
      </c>
      <c r="B472" s="45" t="s">
        <v>65</v>
      </c>
      <c r="C472" s="46" t="s">
        <v>80</v>
      </c>
      <c r="D472" s="46" t="s">
        <v>110</v>
      </c>
      <c r="H472" s="47">
        <v>15</v>
      </c>
      <c r="I472" s="47"/>
      <c r="J472" s="47"/>
      <c r="K472" s="47"/>
      <c r="L472" s="46" t="s">
        <v>104</v>
      </c>
      <c r="M472" s="48">
        <v>172</v>
      </c>
    </row>
    <row r="473" spans="1:16" x14ac:dyDescent="0.25">
      <c r="A473" s="52">
        <v>2012</v>
      </c>
      <c r="B473" s="45" t="s">
        <v>76</v>
      </c>
      <c r="C473" s="46" t="s">
        <v>80</v>
      </c>
      <c r="D473" s="46" t="s">
        <v>91</v>
      </c>
      <c r="H473" s="47">
        <v>12</v>
      </c>
      <c r="I473" s="47"/>
      <c r="J473" s="47"/>
      <c r="K473" s="47"/>
      <c r="L473" s="46" t="s">
        <v>103</v>
      </c>
      <c r="M473" s="48" t="s">
        <v>110</v>
      </c>
    </row>
    <row r="474" spans="1:16" x14ac:dyDescent="0.25">
      <c r="A474" s="52">
        <v>2012</v>
      </c>
      <c r="B474" s="45" t="s">
        <v>38</v>
      </c>
      <c r="C474" s="46" t="s">
        <v>80</v>
      </c>
      <c r="D474" s="46" t="s">
        <v>88</v>
      </c>
      <c r="H474" s="46">
        <v>18</v>
      </c>
      <c r="L474" s="46" t="s">
        <v>103</v>
      </c>
      <c r="M474" s="48" t="s">
        <v>110</v>
      </c>
    </row>
    <row r="475" spans="1:16" x14ac:dyDescent="0.25">
      <c r="A475" s="52">
        <v>2012</v>
      </c>
      <c r="B475" s="45" t="s">
        <v>54</v>
      </c>
      <c r="C475" s="46" t="s">
        <v>80</v>
      </c>
      <c r="D475" s="46" t="s">
        <v>110</v>
      </c>
      <c r="H475" s="46">
        <v>18</v>
      </c>
      <c r="L475" s="46" t="s">
        <v>103</v>
      </c>
      <c r="M475" s="48" t="s">
        <v>110</v>
      </c>
    </row>
    <row r="476" spans="1:16" x14ac:dyDescent="0.25">
      <c r="A476" s="52">
        <v>2012</v>
      </c>
      <c r="B476" s="45" t="s">
        <v>72</v>
      </c>
      <c r="C476" s="46" t="s">
        <v>80</v>
      </c>
      <c r="D476" s="46" t="s">
        <v>90</v>
      </c>
      <c r="E476" s="46" t="s">
        <v>93</v>
      </c>
      <c r="H476" s="47">
        <v>15</v>
      </c>
      <c r="I476" s="47"/>
      <c r="J476" s="47"/>
      <c r="K476" s="47"/>
      <c r="L476" s="46" t="s">
        <v>103</v>
      </c>
      <c r="M476" s="48">
        <v>120</v>
      </c>
    </row>
    <row r="477" spans="1:16" x14ac:dyDescent="0.25">
      <c r="A477" s="52">
        <v>2012</v>
      </c>
      <c r="B477" s="45" t="s">
        <v>53</v>
      </c>
      <c r="C477" s="46" t="s">
        <v>80</v>
      </c>
      <c r="D477" s="46" t="s">
        <v>110</v>
      </c>
      <c r="H477" s="47">
        <v>17</v>
      </c>
      <c r="I477" s="47"/>
      <c r="J477" s="47"/>
      <c r="K477" s="47"/>
      <c r="L477" s="46" t="s">
        <v>103</v>
      </c>
      <c r="M477" s="48">
        <v>1</v>
      </c>
      <c r="N477" s="48" t="s">
        <v>117</v>
      </c>
      <c r="O477" s="48">
        <v>3</v>
      </c>
      <c r="P477" s="48" t="s">
        <v>116</v>
      </c>
    </row>
    <row r="478" spans="1:16" x14ac:dyDescent="0.25">
      <c r="A478" s="52">
        <v>2012</v>
      </c>
      <c r="B478" s="45" t="s">
        <v>53</v>
      </c>
      <c r="C478" s="46" t="s">
        <v>80</v>
      </c>
      <c r="D478" s="46" t="s">
        <v>110</v>
      </c>
      <c r="H478" s="47">
        <v>15</v>
      </c>
      <c r="I478" s="47"/>
      <c r="J478" s="47"/>
      <c r="K478" s="47"/>
      <c r="L478" s="46" t="s">
        <v>103</v>
      </c>
      <c r="M478" s="48">
        <v>35</v>
      </c>
    </row>
    <row r="479" spans="1:16" x14ac:dyDescent="0.25">
      <c r="A479" s="52">
        <v>2012</v>
      </c>
      <c r="B479" s="45" t="s">
        <v>54</v>
      </c>
      <c r="C479" s="46" t="s">
        <v>80</v>
      </c>
      <c r="D479" s="46" t="s">
        <v>110</v>
      </c>
      <c r="H479" s="46">
        <v>18</v>
      </c>
      <c r="L479" s="46" t="s">
        <v>103</v>
      </c>
      <c r="M479" s="48" t="s">
        <v>110</v>
      </c>
    </row>
    <row r="480" spans="1:16" x14ac:dyDescent="0.25">
      <c r="A480" s="52">
        <v>2012</v>
      </c>
      <c r="B480" s="45" t="s">
        <v>39</v>
      </c>
      <c r="C480" s="46" t="s">
        <v>80</v>
      </c>
      <c r="D480" s="46" t="s">
        <v>110</v>
      </c>
      <c r="H480" s="46">
        <v>12</v>
      </c>
      <c r="L480" s="46" t="s">
        <v>103</v>
      </c>
      <c r="M480" s="48">
        <v>50</v>
      </c>
    </row>
    <row r="481" spans="1:16" x14ac:dyDescent="0.25">
      <c r="A481" s="52">
        <v>2012</v>
      </c>
      <c r="B481" s="45" t="s">
        <v>62</v>
      </c>
      <c r="C481" s="46" t="s">
        <v>80</v>
      </c>
      <c r="D481" s="46" t="s">
        <v>110</v>
      </c>
      <c r="H481" s="46">
        <v>12</v>
      </c>
      <c r="L481" s="46" t="s">
        <v>103</v>
      </c>
      <c r="M481" s="48">
        <v>45</v>
      </c>
    </row>
    <row r="482" spans="1:16" x14ac:dyDescent="0.25">
      <c r="A482" s="52">
        <v>2012</v>
      </c>
      <c r="B482" s="45" t="s">
        <v>56</v>
      </c>
      <c r="C482" s="46" t="s">
        <v>80</v>
      </c>
      <c r="D482" s="46" t="s">
        <v>110</v>
      </c>
      <c r="H482" s="47">
        <v>17</v>
      </c>
      <c r="I482" s="47"/>
      <c r="J482" s="47"/>
      <c r="K482" s="47"/>
      <c r="L482" s="46" t="s">
        <v>103</v>
      </c>
      <c r="M482" s="48">
        <v>1</v>
      </c>
      <c r="N482" s="48" t="s">
        <v>117</v>
      </c>
      <c r="O482" s="48">
        <v>1</v>
      </c>
      <c r="P482" s="48" t="s">
        <v>116</v>
      </c>
    </row>
    <row r="483" spans="1:16" x14ac:dyDescent="0.25">
      <c r="A483" s="52">
        <v>2012</v>
      </c>
      <c r="B483" s="45" t="s">
        <v>47</v>
      </c>
      <c r="C483" s="46" t="s">
        <v>80</v>
      </c>
      <c r="D483" s="46" t="s">
        <v>110</v>
      </c>
      <c r="H483" s="47">
        <v>15</v>
      </c>
      <c r="I483" s="47"/>
      <c r="J483" s="47"/>
      <c r="K483" s="47"/>
      <c r="L483" s="46" t="s">
        <v>104</v>
      </c>
      <c r="M483" s="48" t="s">
        <v>110</v>
      </c>
    </row>
    <row r="484" spans="1:16" x14ac:dyDescent="0.25">
      <c r="A484" s="52">
        <v>2012</v>
      </c>
      <c r="B484" s="45" t="s">
        <v>47</v>
      </c>
      <c r="C484" s="46" t="s">
        <v>80</v>
      </c>
      <c r="D484" s="46" t="s">
        <v>110</v>
      </c>
      <c r="H484" s="47">
        <v>15</v>
      </c>
      <c r="I484" s="47"/>
      <c r="J484" s="47"/>
      <c r="K484" s="47"/>
      <c r="L484" s="46" t="s">
        <v>104</v>
      </c>
      <c r="M484" s="48" t="s">
        <v>110</v>
      </c>
    </row>
    <row r="485" spans="1:16" x14ac:dyDescent="0.25">
      <c r="A485" s="52">
        <v>2012</v>
      </c>
      <c r="B485" s="45" t="s">
        <v>57</v>
      </c>
      <c r="C485" s="46" t="s">
        <v>80</v>
      </c>
      <c r="D485" s="46" t="s">
        <v>110</v>
      </c>
      <c r="H485" s="47">
        <v>15</v>
      </c>
      <c r="I485" s="47"/>
      <c r="J485" s="47"/>
      <c r="K485" s="47"/>
      <c r="L485" s="46" t="s">
        <v>104</v>
      </c>
      <c r="M485" s="48" t="s">
        <v>110</v>
      </c>
    </row>
    <row r="486" spans="1:16" x14ac:dyDescent="0.25">
      <c r="A486" s="52">
        <v>2012</v>
      </c>
      <c r="B486" s="45" t="s">
        <v>57</v>
      </c>
      <c r="C486" s="46" t="s">
        <v>80</v>
      </c>
      <c r="D486" s="46" t="s">
        <v>110</v>
      </c>
      <c r="H486" s="47">
        <v>15</v>
      </c>
      <c r="I486" s="47"/>
      <c r="J486" s="47"/>
      <c r="K486" s="47"/>
      <c r="L486" s="46" t="s">
        <v>104</v>
      </c>
      <c r="M486" s="48" t="s">
        <v>110</v>
      </c>
    </row>
    <row r="487" spans="1:16" x14ac:dyDescent="0.25">
      <c r="A487" s="52">
        <v>2012</v>
      </c>
      <c r="B487" s="45" t="s">
        <v>54</v>
      </c>
      <c r="C487" s="46" t="s">
        <v>80</v>
      </c>
      <c r="D487" s="46" t="s">
        <v>110</v>
      </c>
      <c r="H487" s="46">
        <v>17</v>
      </c>
      <c r="L487" s="46" t="s">
        <v>103</v>
      </c>
      <c r="M487" s="48" t="s">
        <v>110</v>
      </c>
    </row>
    <row r="488" spans="1:16" x14ac:dyDescent="0.25">
      <c r="A488" s="52">
        <v>2012</v>
      </c>
      <c r="B488" s="45" t="s">
        <v>54</v>
      </c>
      <c r="C488" s="46" t="s">
        <v>80</v>
      </c>
      <c r="D488" s="46" t="s">
        <v>110</v>
      </c>
      <c r="H488" s="46">
        <v>17</v>
      </c>
      <c r="L488" s="46" t="s">
        <v>103</v>
      </c>
      <c r="M488" s="48" t="s">
        <v>110</v>
      </c>
    </row>
    <row r="489" spans="1:16" x14ac:dyDescent="0.25">
      <c r="A489" s="52">
        <v>2012</v>
      </c>
      <c r="B489" s="45" t="s">
        <v>54</v>
      </c>
      <c r="C489" s="46" t="s">
        <v>80</v>
      </c>
      <c r="D489" s="46" t="s">
        <v>110</v>
      </c>
      <c r="H489" s="46">
        <v>22</v>
      </c>
      <c r="L489" s="46" t="s">
        <v>103</v>
      </c>
      <c r="M489" s="48" t="s">
        <v>110</v>
      </c>
    </row>
    <row r="490" spans="1:16" x14ac:dyDescent="0.25">
      <c r="A490" s="52">
        <v>2012</v>
      </c>
      <c r="B490" s="45" t="s">
        <v>54</v>
      </c>
      <c r="C490" s="46" t="s">
        <v>80</v>
      </c>
      <c r="D490" s="46" t="s">
        <v>110</v>
      </c>
      <c r="H490" s="47">
        <v>17</v>
      </c>
      <c r="I490" s="47"/>
      <c r="J490" s="47"/>
      <c r="K490" s="47"/>
      <c r="L490" s="46" t="s">
        <v>103</v>
      </c>
      <c r="M490" s="48" t="s">
        <v>110</v>
      </c>
    </row>
    <row r="491" spans="1:16" x14ac:dyDescent="0.25">
      <c r="A491" s="52">
        <v>2012</v>
      </c>
      <c r="B491" s="45" t="s">
        <v>54</v>
      </c>
      <c r="C491" s="46" t="s">
        <v>80</v>
      </c>
      <c r="D491" s="46" t="s">
        <v>110</v>
      </c>
      <c r="H491" s="47">
        <v>17</v>
      </c>
      <c r="I491" s="47"/>
      <c r="J491" s="47"/>
      <c r="K491" s="47"/>
      <c r="L491" s="46" t="s">
        <v>103</v>
      </c>
      <c r="M491" s="48" t="s">
        <v>110</v>
      </c>
    </row>
    <row r="492" spans="1:16" x14ac:dyDescent="0.25">
      <c r="A492" s="52">
        <v>2012</v>
      </c>
      <c r="B492" s="45" t="s">
        <v>71</v>
      </c>
      <c r="C492" s="46" t="s">
        <v>80</v>
      </c>
      <c r="D492" s="46" t="s">
        <v>110</v>
      </c>
      <c r="H492" s="47">
        <v>15</v>
      </c>
      <c r="I492" s="47"/>
      <c r="J492" s="47"/>
      <c r="K492" s="47"/>
      <c r="L492" s="46" t="s">
        <v>104</v>
      </c>
      <c r="M492" s="48" t="s">
        <v>110</v>
      </c>
    </row>
    <row r="493" spans="1:16" x14ac:dyDescent="0.25">
      <c r="A493" s="52">
        <v>2012</v>
      </c>
      <c r="B493" s="45" t="s">
        <v>73</v>
      </c>
      <c r="C493" s="46" t="s">
        <v>80</v>
      </c>
      <c r="D493" s="46" t="s">
        <v>91</v>
      </c>
      <c r="H493" s="47">
        <v>20</v>
      </c>
      <c r="I493" s="47"/>
      <c r="J493" s="47"/>
      <c r="K493" s="47"/>
      <c r="L493" s="46" t="s">
        <v>103</v>
      </c>
      <c r="M493" s="48" t="s">
        <v>110</v>
      </c>
    </row>
    <row r="494" spans="1:16" x14ac:dyDescent="0.25">
      <c r="A494" s="52">
        <v>2012</v>
      </c>
      <c r="B494" s="45" t="s">
        <v>50</v>
      </c>
      <c r="C494" s="46" t="s">
        <v>80</v>
      </c>
      <c r="D494" s="46" t="s">
        <v>110</v>
      </c>
      <c r="H494" s="46">
        <v>18</v>
      </c>
      <c r="L494" s="46" t="s">
        <v>103</v>
      </c>
      <c r="M494" s="48" t="s">
        <v>110</v>
      </c>
    </row>
    <row r="495" spans="1:16" x14ac:dyDescent="0.25">
      <c r="A495" s="52">
        <v>2012</v>
      </c>
      <c r="B495" s="45" t="s">
        <v>50</v>
      </c>
      <c r="C495" s="46" t="s">
        <v>80</v>
      </c>
      <c r="D495" s="46" t="s">
        <v>110</v>
      </c>
      <c r="H495" s="46">
        <v>17</v>
      </c>
      <c r="L495" s="46" t="s">
        <v>103</v>
      </c>
      <c r="M495" s="48" t="s">
        <v>110</v>
      </c>
    </row>
    <row r="496" spans="1:16" x14ac:dyDescent="0.25">
      <c r="A496" s="52">
        <v>2012</v>
      </c>
      <c r="B496" s="45" t="s">
        <v>75</v>
      </c>
      <c r="C496" s="46" t="s">
        <v>80</v>
      </c>
      <c r="D496" s="46" t="s">
        <v>90</v>
      </c>
      <c r="E496" s="46" t="s">
        <v>93</v>
      </c>
      <c r="H496" s="47">
        <v>15</v>
      </c>
      <c r="I496" s="47"/>
      <c r="J496" s="47"/>
      <c r="K496" s="47"/>
      <c r="L496" s="46" t="s">
        <v>103</v>
      </c>
      <c r="M496" s="48">
        <v>21</v>
      </c>
    </row>
    <row r="497" spans="1:22" x14ac:dyDescent="0.25">
      <c r="A497" s="52">
        <v>2012</v>
      </c>
      <c r="B497" s="45" t="s">
        <v>66</v>
      </c>
      <c r="C497" s="46" t="s">
        <v>80</v>
      </c>
      <c r="D497" s="46" t="s">
        <v>90</v>
      </c>
      <c r="H497" s="47">
        <v>15</v>
      </c>
      <c r="I497" s="47"/>
      <c r="J497" s="47"/>
      <c r="K497" s="47"/>
      <c r="L497" s="46" t="s">
        <v>103</v>
      </c>
      <c r="M497" s="48" t="s">
        <v>110</v>
      </c>
    </row>
    <row r="498" spans="1:22" x14ac:dyDescent="0.25">
      <c r="A498" s="52">
        <v>2012</v>
      </c>
      <c r="B498" s="45" t="s">
        <v>38</v>
      </c>
      <c r="C498" s="46" t="s">
        <v>80</v>
      </c>
      <c r="D498" s="46" t="s">
        <v>91</v>
      </c>
      <c r="H498" s="47">
        <v>12</v>
      </c>
      <c r="I498" s="47"/>
      <c r="J498" s="47"/>
      <c r="K498" s="47"/>
      <c r="L498" s="46" t="s">
        <v>103</v>
      </c>
      <c r="M498" s="48">
        <v>12</v>
      </c>
    </row>
    <row r="499" spans="1:22" x14ac:dyDescent="0.25">
      <c r="A499" s="52">
        <v>2012</v>
      </c>
      <c r="B499" s="45" t="s">
        <v>38</v>
      </c>
      <c r="C499" s="46" t="s">
        <v>80</v>
      </c>
      <c r="D499" s="46" t="s">
        <v>110</v>
      </c>
      <c r="H499" s="47">
        <v>17</v>
      </c>
      <c r="I499" s="47"/>
      <c r="J499" s="47"/>
      <c r="K499" s="47"/>
      <c r="L499" s="46" t="s">
        <v>103</v>
      </c>
      <c r="M499" s="48">
        <v>2</v>
      </c>
      <c r="N499" s="48" t="s">
        <v>116</v>
      </c>
    </row>
    <row r="500" spans="1:22" x14ac:dyDescent="0.25">
      <c r="A500" s="52">
        <v>2012</v>
      </c>
      <c r="B500" s="45" t="s">
        <v>54</v>
      </c>
      <c r="C500" s="46" t="s">
        <v>80</v>
      </c>
      <c r="D500" s="46" t="s">
        <v>110</v>
      </c>
      <c r="H500" s="46">
        <v>18</v>
      </c>
      <c r="L500" s="46" t="s">
        <v>103</v>
      </c>
      <c r="M500" s="48">
        <v>2</v>
      </c>
      <c r="N500" s="48" t="s">
        <v>117</v>
      </c>
      <c r="O500" s="48">
        <v>2</v>
      </c>
      <c r="P500" s="48" t="s">
        <v>116</v>
      </c>
    </row>
    <row r="501" spans="1:22" x14ac:dyDescent="0.25">
      <c r="A501" s="52">
        <v>2012</v>
      </c>
      <c r="B501" s="45" t="s">
        <v>38</v>
      </c>
      <c r="C501" s="46" t="s">
        <v>80</v>
      </c>
      <c r="D501" s="46" t="s">
        <v>110</v>
      </c>
      <c r="H501" s="47">
        <v>17</v>
      </c>
      <c r="I501" s="47"/>
      <c r="J501" s="47"/>
      <c r="K501" s="47"/>
      <c r="L501" s="46" t="s">
        <v>103</v>
      </c>
      <c r="M501" s="48">
        <v>1</v>
      </c>
      <c r="N501" s="48" t="s">
        <v>117</v>
      </c>
    </row>
    <row r="502" spans="1:22" x14ac:dyDescent="0.25">
      <c r="A502" s="52">
        <v>2012</v>
      </c>
      <c r="B502" s="45" t="s">
        <v>65</v>
      </c>
      <c r="C502" s="46" t="s">
        <v>80</v>
      </c>
      <c r="D502" s="46" t="s">
        <v>110</v>
      </c>
      <c r="H502" s="47">
        <v>15</v>
      </c>
      <c r="I502" s="47"/>
      <c r="J502" s="47"/>
      <c r="K502" s="47"/>
      <c r="L502" s="46" t="s">
        <v>104</v>
      </c>
      <c r="M502" s="48">
        <v>192</v>
      </c>
    </row>
    <row r="503" spans="1:22" x14ac:dyDescent="0.25">
      <c r="A503" s="52">
        <v>2012</v>
      </c>
      <c r="B503" s="45" t="s">
        <v>54</v>
      </c>
      <c r="C503" s="46" t="s">
        <v>81</v>
      </c>
      <c r="D503" s="46" t="s">
        <v>110</v>
      </c>
      <c r="H503" s="47">
        <v>5</v>
      </c>
      <c r="I503" s="47">
        <v>7</v>
      </c>
      <c r="J503" s="47"/>
      <c r="K503" s="47"/>
      <c r="L503" s="46" t="s">
        <v>103</v>
      </c>
      <c r="M503" s="48">
        <v>210</v>
      </c>
    </row>
    <row r="504" spans="1:22" x14ac:dyDescent="0.25">
      <c r="A504" s="52">
        <v>2012</v>
      </c>
      <c r="B504" s="45" t="s">
        <v>54</v>
      </c>
      <c r="C504" s="46" t="s">
        <v>81</v>
      </c>
      <c r="D504" s="46" t="s">
        <v>110</v>
      </c>
      <c r="H504" s="46">
        <v>5</v>
      </c>
      <c r="I504" s="46">
        <v>7</v>
      </c>
      <c r="L504" s="46" t="s">
        <v>103</v>
      </c>
      <c r="M504" s="48">
        <v>155</v>
      </c>
    </row>
    <row r="505" spans="1:22" x14ac:dyDescent="0.25">
      <c r="A505" s="52">
        <v>2012</v>
      </c>
      <c r="B505" s="45" t="s">
        <v>54</v>
      </c>
      <c r="C505" s="46" t="s">
        <v>80</v>
      </c>
      <c r="D505" s="46" t="s">
        <v>110</v>
      </c>
      <c r="H505" s="46">
        <v>18</v>
      </c>
      <c r="L505" s="46" t="s">
        <v>103</v>
      </c>
      <c r="M505" s="48">
        <v>1</v>
      </c>
      <c r="N505" s="48" t="s">
        <v>117</v>
      </c>
      <c r="U505" s="49">
        <v>1</v>
      </c>
      <c r="V505" s="49" t="s">
        <v>116</v>
      </c>
    </row>
    <row r="506" spans="1:22" x14ac:dyDescent="0.25">
      <c r="A506" s="52">
        <v>2012</v>
      </c>
      <c r="B506" s="45" t="s">
        <v>38</v>
      </c>
      <c r="C506" s="46" t="s">
        <v>80</v>
      </c>
      <c r="D506" s="46" t="s">
        <v>110</v>
      </c>
      <c r="H506" s="47">
        <v>15</v>
      </c>
      <c r="I506" s="47"/>
      <c r="J506" s="47"/>
      <c r="K506" s="47"/>
      <c r="L506" s="46" t="s">
        <v>104</v>
      </c>
      <c r="M506" s="48">
        <v>34</v>
      </c>
    </row>
    <row r="507" spans="1:22" x14ac:dyDescent="0.25">
      <c r="A507" s="52">
        <v>2012</v>
      </c>
      <c r="B507" s="45" t="s">
        <v>57</v>
      </c>
      <c r="C507" s="46" t="s">
        <v>80</v>
      </c>
      <c r="D507" s="46" t="s">
        <v>110</v>
      </c>
      <c r="H507" s="47">
        <v>17</v>
      </c>
      <c r="I507" s="47"/>
      <c r="J507" s="47"/>
      <c r="K507" s="47"/>
      <c r="L507" s="46" t="s">
        <v>103</v>
      </c>
      <c r="M507" s="48">
        <v>3</v>
      </c>
      <c r="N507" s="48" t="s">
        <v>117</v>
      </c>
    </row>
    <row r="508" spans="1:22" x14ac:dyDescent="0.25">
      <c r="A508" s="52">
        <v>2012</v>
      </c>
      <c r="B508" s="45" t="s">
        <v>57</v>
      </c>
      <c r="C508" s="46" t="s">
        <v>80</v>
      </c>
      <c r="D508" s="46" t="s">
        <v>110</v>
      </c>
      <c r="H508" s="47">
        <v>17</v>
      </c>
      <c r="I508" s="47"/>
      <c r="J508" s="47"/>
      <c r="K508" s="47"/>
      <c r="L508" s="46" t="s">
        <v>103</v>
      </c>
      <c r="M508" s="48">
        <v>1</v>
      </c>
      <c r="N508" s="48" t="s">
        <v>117</v>
      </c>
      <c r="O508" s="48">
        <v>3</v>
      </c>
      <c r="P508" s="48" t="s">
        <v>116</v>
      </c>
    </row>
    <row r="509" spans="1:22" x14ac:dyDescent="0.25">
      <c r="A509" s="52">
        <v>2012</v>
      </c>
      <c r="B509" s="45" t="s">
        <v>52</v>
      </c>
      <c r="C509" s="46" t="s">
        <v>80</v>
      </c>
      <c r="D509" s="46" t="s">
        <v>110</v>
      </c>
      <c r="H509" s="47">
        <v>17</v>
      </c>
      <c r="I509" s="47"/>
      <c r="J509" s="47"/>
      <c r="K509" s="47"/>
      <c r="L509" s="46" t="s">
        <v>103</v>
      </c>
      <c r="M509" s="48" t="s">
        <v>110</v>
      </c>
    </row>
    <row r="510" spans="1:22" x14ac:dyDescent="0.25">
      <c r="A510" s="52">
        <v>2012</v>
      </c>
      <c r="B510" s="45" t="s">
        <v>61</v>
      </c>
      <c r="C510" s="46" t="s">
        <v>80</v>
      </c>
      <c r="D510" s="46" t="s">
        <v>110</v>
      </c>
      <c r="H510" s="47">
        <v>17</v>
      </c>
      <c r="I510" s="47"/>
      <c r="J510" s="47"/>
      <c r="K510" s="47"/>
      <c r="L510" s="46" t="s">
        <v>103</v>
      </c>
      <c r="M510" s="48">
        <v>3</v>
      </c>
      <c r="N510" s="48" t="s">
        <v>117</v>
      </c>
      <c r="O510" s="48">
        <v>1</v>
      </c>
      <c r="P510" s="48" t="s">
        <v>116</v>
      </c>
    </row>
    <row r="511" spans="1:22" x14ac:dyDescent="0.25">
      <c r="A511" s="52">
        <v>2012</v>
      </c>
      <c r="B511" s="45" t="s">
        <v>63</v>
      </c>
      <c r="C511" s="46" t="s">
        <v>80</v>
      </c>
      <c r="D511" s="46" t="s">
        <v>88</v>
      </c>
      <c r="H511" s="47">
        <v>17</v>
      </c>
      <c r="I511" s="47"/>
      <c r="J511" s="47"/>
      <c r="K511" s="47"/>
      <c r="L511" s="46" t="s">
        <v>103</v>
      </c>
      <c r="M511" s="48" t="s">
        <v>110</v>
      </c>
    </row>
    <row r="512" spans="1:22" x14ac:dyDescent="0.25">
      <c r="A512" s="52">
        <v>2012</v>
      </c>
      <c r="B512" s="45" t="s">
        <v>53</v>
      </c>
      <c r="C512" s="46" t="s">
        <v>80</v>
      </c>
      <c r="D512" s="46" t="s">
        <v>110</v>
      </c>
      <c r="H512" s="47">
        <v>17</v>
      </c>
      <c r="I512" s="47"/>
      <c r="J512" s="47"/>
      <c r="K512" s="47"/>
      <c r="L512" s="46" t="s">
        <v>103</v>
      </c>
      <c r="M512" s="48">
        <v>2</v>
      </c>
      <c r="N512" s="48" t="s">
        <v>117</v>
      </c>
      <c r="O512" s="48">
        <v>1</v>
      </c>
      <c r="P512" s="48" t="s">
        <v>116</v>
      </c>
    </row>
    <row r="513" spans="1:16" x14ac:dyDescent="0.25">
      <c r="A513" s="52">
        <v>2012</v>
      </c>
      <c r="B513" s="45" t="s">
        <v>54</v>
      </c>
      <c r="C513" s="46" t="s">
        <v>80</v>
      </c>
      <c r="D513" s="46" t="s">
        <v>110</v>
      </c>
      <c r="H513" s="46">
        <v>18</v>
      </c>
      <c r="L513" s="46" t="s">
        <v>103</v>
      </c>
      <c r="M513" s="48">
        <v>1</v>
      </c>
      <c r="N513" s="48" t="s">
        <v>117</v>
      </c>
    </row>
    <row r="514" spans="1:16" x14ac:dyDescent="0.25">
      <c r="A514" s="52">
        <v>2012</v>
      </c>
      <c r="B514" s="45" t="s">
        <v>69</v>
      </c>
      <c r="C514" s="46" t="s">
        <v>80</v>
      </c>
      <c r="D514" s="46" t="s">
        <v>88</v>
      </c>
      <c r="E514" s="46" t="s">
        <v>92</v>
      </c>
      <c r="H514" s="47">
        <v>17</v>
      </c>
      <c r="I514" s="47"/>
      <c r="J514" s="47"/>
      <c r="K514" s="47"/>
      <c r="L514" s="46" t="s">
        <v>103</v>
      </c>
      <c r="M514" s="48">
        <v>1</v>
      </c>
      <c r="N514" s="48" t="s">
        <v>116</v>
      </c>
    </row>
    <row r="515" spans="1:16" x14ac:dyDescent="0.25">
      <c r="A515" s="52">
        <v>2012</v>
      </c>
      <c r="B515" s="45" t="s">
        <v>47</v>
      </c>
      <c r="C515" s="46" t="s">
        <v>80</v>
      </c>
      <c r="D515" s="46" t="s">
        <v>110</v>
      </c>
      <c r="H515" s="47">
        <v>15</v>
      </c>
      <c r="I515" s="47"/>
      <c r="J515" s="47"/>
      <c r="K515" s="47"/>
      <c r="L515" s="46" t="s">
        <v>104</v>
      </c>
      <c r="M515" s="48" t="s">
        <v>110</v>
      </c>
    </row>
    <row r="516" spans="1:16" x14ac:dyDescent="0.25">
      <c r="A516" s="52">
        <v>2012</v>
      </c>
      <c r="B516" s="45" t="s">
        <v>65</v>
      </c>
      <c r="C516" s="46" t="s">
        <v>80</v>
      </c>
      <c r="D516" s="46" t="s">
        <v>110</v>
      </c>
      <c r="H516" s="47">
        <v>15</v>
      </c>
      <c r="I516" s="47"/>
      <c r="J516" s="47"/>
      <c r="K516" s="47"/>
      <c r="L516" s="46" t="s">
        <v>104</v>
      </c>
      <c r="M516" s="48">
        <v>149</v>
      </c>
    </row>
    <row r="517" spans="1:16" x14ac:dyDescent="0.25">
      <c r="A517" s="52">
        <v>2012</v>
      </c>
      <c r="B517" s="45" t="s">
        <v>65</v>
      </c>
      <c r="C517" s="46" t="s">
        <v>80</v>
      </c>
      <c r="D517" s="46" t="s">
        <v>110</v>
      </c>
      <c r="H517" s="47">
        <v>15</v>
      </c>
      <c r="I517" s="47"/>
      <c r="J517" s="47"/>
      <c r="K517" s="47"/>
      <c r="L517" s="46" t="s">
        <v>104</v>
      </c>
      <c r="M517" s="48">
        <v>163</v>
      </c>
    </row>
    <row r="518" spans="1:16" x14ac:dyDescent="0.25">
      <c r="A518" s="52">
        <v>2012</v>
      </c>
      <c r="B518" s="45" t="s">
        <v>38</v>
      </c>
      <c r="C518" s="46" t="s">
        <v>80</v>
      </c>
      <c r="D518" s="46" t="s">
        <v>110</v>
      </c>
      <c r="H518" s="47">
        <v>17</v>
      </c>
      <c r="I518" s="47"/>
      <c r="J518" s="47"/>
      <c r="K518" s="47"/>
      <c r="L518" s="46" t="s">
        <v>103</v>
      </c>
      <c r="M518" s="48">
        <v>1</v>
      </c>
      <c r="N518" s="48" t="s">
        <v>117</v>
      </c>
    </row>
    <row r="519" spans="1:16" x14ac:dyDescent="0.25">
      <c r="A519" s="52">
        <v>2012</v>
      </c>
      <c r="B519" s="45" t="s">
        <v>41</v>
      </c>
      <c r="C519" s="46" t="s">
        <v>80</v>
      </c>
      <c r="D519" s="46" t="s">
        <v>110</v>
      </c>
      <c r="H519" s="47">
        <v>17</v>
      </c>
      <c r="I519" s="47"/>
      <c r="J519" s="47"/>
      <c r="K519" s="47"/>
      <c r="L519" s="46" t="s">
        <v>103</v>
      </c>
      <c r="M519" s="48">
        <v>1</v>
      </c>
      <c r="N519" s="48" t="s">
        <v>117</v>
      </c>
    </row>
    <row r="520" spans="1:16" x14ac:dyDescent="0.25">
      <c r="A520" s="52">
        <v>2012</v>
      </c>
      <c r="B520" s="45" t="s">
        <v>41</v>
      </c>
      <c r="C520" s="46" t="s">
        <v>80</v>
      </c>
      <c r="D520" s="46" t="s">
        <v>110</v>
      </c>
      <c r="H520" s="47">
        <v>17</v>
      </c>
      <c r="I520" s="47"/>
      <c r="J520" s="47"/>
      <c r="K520" s="47"/>
      <c r="L520" s="46" t="s">
        <v>103</v>
      </c>
      <c r="M520" s="48">
        <v>1</v>
      </c>
      <c r="N520" s="48" t="s">
        <v>117</v>
      </c>
      <c r="O520" s="48">
        <v>1</v>
      </c>
      <c r="P520" s="48" t="s">
        <v>116</v>
      </c>
    </row>
    <row r="521" spans="1:16" x14ac:dyDescent="0.25">
      <c r="A521" s="52">
        <v>2012</v>
      </c>
      <c r="B521" s="45" t="s">
        <v>47</v>
      </c>
      <c r="C521" s="46" t="s">
        <v>80</v>
      </c>
      <c r="D521" s="46" t="s">
        <v>110</v>
      </c>
      <c r="H521" s="47">
        <v>15</v>
      </c>
      <c r="I521" s="47"/>
      <c r="J521" s="47"/>
      <c r="K521" s="47"/>
      <c r="L521" s="46" t="s">
        <v>104</v>
      </c>
      <c r="M521" s="48">
        <v>189</v>
      </c>
    </row>
    <row r="522" spans="1:16" x14ac:dyDescent="0.25">
      <c r="A522" s="52">
        <v>2012</v>
      </c>
      <c r="B522" s="45" t="s">
        <v>59</v>
      </c>
      <c r="C522" s="46" t="s">
        <v>80</v>
      </c>
      <c r="D522" s="46" t="s">
        <v>110</v>
      </c>
      <c r="H522" s="47">
        <v>20</v>
      </c>
      <c r="I522" s="47"/>
      <c r="J522" s="47"/>
      <c r="K522" s="47"/>
      <c r="L522" s="46" t="s">
        <v>103</v>
      </c>
      <c r="M522" s="48" t="s">
        <v>110</v>
      </c>
    </row>
    <row r="523" spans="1:16" x14ac:dyDescent="0.25">
      <c r="A523" s="52">
        <v>2012</v>
      </c>
      <c r="B523" s="45" t="s">
        <v>50</v>
      </c>
      <c r="C523" s="46" t="s">
        <v>80</v>
      </c>
      <c r="D523" s="46" t="s">
        <v>110</v>
      </c>
      <c r="H523" s="46">
        <v>18</v>
      </c>
      <c r="L523" s="46" t="s">
        <v>103</v>
      </c>
      <c r="M523" s="48" t="s">
        <v>110</v>
      </c>
    </row>
    <row r="524" spans="1:16" x14ac:dyDescent="0.25">
      <c r="A524" s="52">
        <v>2012</v>
      </c>
      <c r="B524" s="45" t="s">
        <v>71</v>
      </c>
      <c r="C524" s="46" t="s">
        <v>80</v>
      </c>
      <c r="D524" s="46" t="s">
        <v>110</v>
      </c>
      <c r="H524" s="47">
        <v>15</v>
      </c>
      <c r="I524" s="47"/>
      <c r="J524" s="47"/>
      <c r="K524" s="47"/>
      <c r="L524" s="46" t="s">
        <v>104</v>
      </c>
      <c r="M524" s="48" t="s">
        <v>110</v>
      </c>
    </row>
    <row r="525" spans="1:16" x14ac:dyDescent="0.25">
      <c r="A525" s="52">
        <v>2012</v>
      </c>
      <c r="B525" s="45" t="s">
        <v>56</v>
      </c>
      <c r="C525" s="46" t="s">
        <v>80</v>
      </c>
      <c r="D525" s="46" t="s">
        <v>110</v>
      </c>
      <c r="H525" s="47">
        <v>17</v>
      </c>
      <c r="I525" s="47"/>
      <c r="J525" s="47"/>
      <c r="K525" s="47"/>
      <c r="L525" s="46" t="s">
        <v>103</v>
      </c>
      <c r="M525" s="48">
        <v>1</v>
      </c>
      <c r="N525" s="48" t="s">
        <v>116</v>
      </c>
    </row>
    <row r="526" spans="1:16" x14ac:dyDescent="0.25">
      <c r="A526" s="52">
        <v>2012</v>
      </c>
      <c r="B526" s="45" t="s">
        <v>57</v>
      </c>
      <c r="C526" s="46" t="s">
        <v>80</v>
      </c>
      <c r="D526" s="46" t="s">
        <v>110</v>
      </c>
      <c r="H526" s="47">
        <v>15</v>
      </c>
      <c r="I526" s="47"/>
      <c r="J526" s="47"/>
      <c r="K526" s="47"/>
      <c r="L526" s="46" t="s">
        <v>104</v>
      </c>
      <c r="M526" s="48">
        <v>185</v>
      </c>
    </row>
    <row r="527" spans="1:16" x14ac:dyDescent="0.25">
      <c r="A527" s="52">
        <v>2012</v>
      </c>
      <c r="B527" s="45" t="s">
        <v>65</v>
      </c>
      <c r="C527" s="46" t="s">
        <v>80</v>
      </c>
      <c r="D527" s="46" t="s">
        <v>110</v>
      </c>
      <c r="H527" s="47">
        <v>15</v>
      </c>
      <c r="I527" s="47"/>
      <c r="J527" s="47"/>
      <c r="K527" s="47"/>
      <c r="L527" s="46" t="s">
        <v>104</v>
      </c>
      <c r="M527" s="48">
        <v>185</v>
      </c>
    </row>
    <row r="528" spans="1:16" x14ac:dyDescent="0.25">
      <c r="A528" s="52">
        <v>2012</v>
      </c>
      <c r="B528" s="45" t="s">
        <v>54</v>
      </c>
      <c r="C528" s="46" t="s">
        <v>80</v>
      </c>
      <c r="D528" s="46" t="s">
        <v>110</v>
      </c>
      <c r="H528" s="46">
        <v>18</v>
      </c>
      <c r="L528" s="46" t="s">
        <v>103</v>
      </c>
      <c r="M528" s="48" t="s">
        <v>110</v>
      </c>
    </row>
    <row r="529" spans="1:16" x14ac:dyDescent="0.25">
      <c r="A529" s="52">
        <v>2012</v>
      </c>
      <c r="B529" s="45" t="s">
        <v>38</v>
      </c>
      <c r="C529" s="46" t="s">
        <v>80</v>
      </c>
      <c r="D529" s="46" t="s">
        <v>110</v>
      </c>
      <c r="H529" s="47">
        <v>17</v>
      </c>
      <c r="I529" s="47"/>
      <c r="J529" s="47"/>
      <c r="K529" s="47"/>
      <c r="L529" s="46" t="s">
        <v>103</v>
      </c>
      <c r="M529" s="48" t="s">
        <v>110</v>
      </c>
    </row>
    <row r="530" spans="1:16" x14ac:dyDescent="0.25">
      <c r="A530" s="52">
        <v>2012</v>
      </c>
      <c r="B530" s="45" t="s">
        <v>38</v>
      </c>
      <c r="C530" s="46" t="s">
        <v>80</v>
      </c>
      <c r="D530" s="46" t="s">
        <v>110</v>
      </c>
      <c r="H530" s="47">
        <v>17</v>
      </c>
      <c r="I530" s="47"/>
      <c r="J530" s="47"/>
      <c r="K530" s="47"/>
      <c r="L530" s="46" t="s">
        <v>103</v>
      </c>
      <c r="M530" s="48">
        <v>1</v>
      </c>
      <c r="N530" s="48" t="s">
        <v>117</v>
      </c>
    </row>
    <row r="531" spans="1:16" x14ac:dyDescent="0.25">
      <c r="A531" s="52">
        <v>2012</v>
      </c>
      <c r="B531" s="45" t="s">
        <v>65</v>
      </c>
      <c r="C531" s="46" t="s">
        <v>80</v>
      </c>
      <c r="D531" s="46" t="s">
        <v>110</v>
      </c>
      <c r="H531" s="47">
        <v>15</v>
      </c>
      <c r="I531" s="47"/>
      <c r="J531" s="47"/>
      <c r="K531" s="47"/>
      <c r="L531" s="46" t="s">
        <v>104</v>
      </c>
      <c r="M531" s="48">
        <v>350</v>
      </c>
    </row>
    <row r="532" spans="1:16" x14ac:dyDescent="0.25">
      <c r="A532" s="52">
        <v>2012</v>
      </c>
      <c r="B532" s="45" t="s">
        <v>38</v>
      </c>
      <c r="C532" s="46" t="s">
        <v>80</v>
      </c>
      <c r="D532" s="46" t="s">
        <v>110</v>
      </c>
      <c r="H532" s="46">
        <v>18</v>
      </c>
      <c r="L532" s="46" t="s">
        <v>103</v>
      </c>
      <c r="M532" s="48">
        <v>1</v>
      </c>
      <c r="N532" s="48" t="s">
        <v>117</v>
      </c>
    </row>
    <row r="533" spans="1:16" x14ac:dyDescent="0.25">
      <c r="A533" s="52">
        <v>2012</v>
      </c>
      <c r="B533" s="45" t="s">
        <v>59</v>
      </c>
      <c r="C533" s="46" t="s">
        <v>81</v>
      </c>
      <c r="D533" s="46" t="s">
        <v>110</v>
      </c>
      <c r="H533" s="46">
        <v>5</v>
      </c>
      <c r="I533" s="46">
        <v>7</v>
      </c>
      <c r="L533" s="46" t="s">
        <v>103</v>
      </c>
      <c r="M533" s="48" t="s">
        <v>110</v>
      </c>
    </row>
    <row r="534" spans="1:16" x14ac:dyDescent="0.25">
      <c r="A534" s="52">
        <v>2012</v>
      </c>
      <c r="B534" s="45" t="s">
        <v>54</v>
      </c>
      <c r="C534" s="46" t="s">
        <v>80</v>
      </c>
      <c r="D534" s="46" t="s">
        <v>110</v>
      </c>
      <c r="H534" s="46">
        <v>18</v>
      </c>
      <c r="L534" s="46" t="s">
        <v>103</v>
      </c>
      <c r="M534" s="48" t="s">
        <v>110</v>
      </c>
    </row>
    <row r="535" spans="1:16" x14ac:dyDescent="0.25">
      <c r="A535" s="52">
        <v>2012</v>
      </c>
      <c r="B535" s="45" t="s">
        <v>57</v>
      </c>
      <c r="C535" s="46" t="s">
        <v>80</v>
      </c>
      <c r="D535" s="46" t="s">
        <v>110</v>
      </c>
      <c r="H535" s="47">
        <v>15</v>
      </c>
      <c r="I535" s="47"/>
      <c r="J535" s="47"/>
      <c r="K535" s="47"/>
      <c r="L535" s="46" t="s">
        <v>104</v>
      </c>
      <c r="M535" s="48">
        <v>185</v>
      </c>
    </row>
    <row r="536" spans="1:16" x14ac:dyDescent="0.25">
      <c r="A536" s="52">
        <v>2012</v>
      </c>
      <c r="B536" s="45" t="s">
        <v>38</v>
      </c>
      <c r="C536" s="46" t="s">
        <v>80</v>
      </c>
      <c r="D536" s="46" t="s">
        <v>110</v>
      </c>
      <c r="H536" s="47">
        <v>15</v>
      </c>
      <c r="I536" s="47"/>
      <c r="J536" s="47"/>
      <c r="K536" s="47"/>
      <c r="L536" s="46" t="s">
        <v>104</v>
      </c>
      <c r="M536" s="48">
        <v>76</v>
      </c>
    </row>
    <row r="537" spans="1:16" x14ac:dyDescent="0.25">
      <c r="A537" s="52">
        <v>2012</v>
      </c>
      <c r="B537" s="45" t="s">
        <v>38</v>
      </c>
      <c r="C537" s="46" t="s">
        <v>80</v>
      </c>
      <c r="D537" s="46" t="s">
        <v>110</v>
      </c>
      <c r="H537" s="46">
        <v>17</v>
      </c>
      <c r="L537" s="46" t="s">
        <v>103</v>
      </c>
      <c r="M537" s="48" t="s">
        <v>110</v>
      </c>
    </row>
    <row r="538" spans="1:16" x14ac:dyDescent="0.25">
      <c r="A538" s="52">
        <v>2012</v>
      </c>
      <c r="B538" s="45" t="s">
        <v>38</v>
      </c>
      <c r="C538" s="46" t="s">
        <v>80</v>
      </c>
      <c r="D538" s="46" t="s">
        <v>110</v>
      </c>
      <c r="H538" s="47">
        <v>17</v>
      </c>
      <c r="I538" s="47"/>
      <c r="J538" s="47"/>
      <c r="K538" s="47"/>
      <c r="L538" s="46" t="s">
        <v>103</v>
      </c>
      <c r="M538" s="48" t="s">
        <v>110</v>
      </c>
    </row>
    <row r="539" spans="1:16" x14ac:dyDescent="0.25">
      <c r="A539" s="52">
        <v>2012</v>
      </c>
      <c r="B539" s="45" t="s">
        <v>53</v>
      </c>
      <c r="C539" s="46" t="s">
        <v>80</v>
      </c>
      <c r="D539" s="46" t="s">
        <v>110</v>
      </c>
      <c r="H539" s="47">
        <v>15</v>
      </c>
      <c r="I539" s="47"/>
      <c r="J539" s="47"/>
      <c r="K539" s="47"/>
      <c r="L539" s="46" t="s">
        <v>103</v>
      </c>
      <c r="M539" s="48">
        <v>39</v>
      </c>
    </row>
    <row r="540" spans="1:16" x14ac:dyDescent="0.25">
      <c r="A540" s="52">
        <v>2012</v>
      </c>
      <c r="B540" s="45" t="s">
        <v>38</v>
      </c>
      <c r="C540" s="46" t="s">
        <v>80</v>
      </c>
      <c r="D540" s="46" t="s">
        <v>110</v>
      </c>
      <c r="H540" s="46">
        <v>18</v>
      </c>
      <c r="L540" s="46" t="s">
        <v>103</v>
      </c>
      <c r="M540" s="48">
        <v>1</v>
      </c>
      <c r="N540" s="48" t="s">
        <v>117</v>
      </c>
    </row>
    <row r="541" spans="1:16" x14ac:dyDescent="0.25">
      <c r="A541" s="52">
        <v>2012</v>
      </c>
      <c r="B541" s="45" t="s">
        <v>37</v>
      </c>
      <c r="C541" s="46" t="s">
        <v>80</v>
      </c>
      <c r="D541" s="46" t="s">
        <v>110</v>
      </c>
      <c r="H541" s="47">
        <v>17</v>
      </c>
      <c r="I541" s="47"/>
      <c r="J541" s="47"/>
      <c r="K541" s="47"/>
      <c r="L541" s="46" t="s">
        <v>103</v>
      </c>
      <c r="M541" s="48">
        <v>2</v>
      </c>
      <c r="N541" s="48" t="s">
        <v>117</v>
      </c>
    </row>
    <row r="542" spans="1:16" x14ac:dyDescent="0.25">
      <c r="A542" s="52">
        <v>2012</v>
      </c>
      <c r="B542" s="45" t="s">
        <v>69</v>
      </c>
      <c r="C542" s="46" t="s">
        <v>80</v>
      </c>
      <c r="D542" s="46" t="s">
        <v>90</v>
      </c>
      <c r="H542" s="47">
        <v>17</v>
      </c>
      <c r="I542" s="47"/>
      <c r="J542" s="47"/>
      <c r="K542" s="47"/>
      <c r="L542" s="46" t="s">
        <v>103</v>
      </c>
      <c r="M542" s="48">
        <v>3</v>
      </c>
      <c r="N542" s="48" t="s">
        <v>117</v>
      </c>
    </row>
    <row r="543" spans="1:16" x14ac:dyDescent="0.25">
      <c r="A543" s="52">
        <v>2012</v>
      </c>
      <c r="B543" s="45" t="s">
        <v>47</v>
      </c>
      <c r="C543" s="46" t="s">
        <v>80</v>
      </c>
      <c r="D543" s="46" t="s">
        <v>110</v>
      </c>
      <c r="H543" s="47">
        <v>15</v>
      </c>
      <c r="I543" s="47"/>
      <c r="J543" s="47"/>
      <c r="K543" s="47"/>
      <c r="L543" s="46" t="s">
        <v>104</v>
      </c>
      <c r="M543" s="48" t="s">
        <v>110</v>
      </c>
    </row>
    <row r="544" spans="1:16" x14ac:dyDescent="0.25">
      <c r="A544" s="52">
        <v>2012</v>
      </c>
      <c r="B544" s="45" t="s">
        <v>63</v>
      </c>
      <c r="C544" s="46" t="s">
        <v>80</v>
      </c>
      <c r="D544" s="46" t="s">
        <v>110</v>
      </c>
      <c r="H544" s="47">
        <v>17</v>
      </c>
      <c r="I544" s="47"/>
      <c r="J544" s="47"/>
      <c r="K544" s="47"/>
      <c r="L544" s="46" t="s">
        <v>103</v>
      </c>
      <c r="M544" s="48">
        <v>1</v>
      </c>
      <c r="N544" s="48" t="s">
        <v>117</v>
      </c>
      <c r="O544" s="48">
        <v>2</v>
      </c>
      <c r="P544" s="48" t="s">
        <v>116</v>
      </c>
    </row>
    <row r="545" spans="1:19" x14ac:dyDescent="0.25">
      <c r="A545" s="52">
        <v>2012</v>
      </c>
      <c r="B545" s="45" t="s">
        <v>38</v>
      </c>
      <c r="C545" s="46" t="s">
        <v>80</v>
      </c>
      <c r="D545" s="46" t="s">
        <v>110</v>
      </c>
      <c r="H545" s="47">
        <v>15</v>
      </c>
      <c r="I545" s="47"/>
      <c r="J545" s="47"/>
      <c r="K545" s="47"/>
      <c r="L545" s="46" t="s">
        <v>103</v>
      </c>
      <c r="M545" s="48">
        <v>74</v>
      </c>
    </row>
    <row r="546" spans="1:19" x14ac:dyDescent="0.25">
      <c r="A546" s="52">
        <v>2012</v>
      </c>
      <c r="B546" s="45" t="s">
        <v>54</v>
      </c>
      <c r="C546" s="46" t="s">
        <v>80</v>
      </c>
      <c r="D546" s="46" t="s">
        <v>91</v>
      </c>
      <c r="H546" s="47">
        <v>20</v>
      </c>
      <c r="I546" s="47"/>
      <c r="J546" s="47"/>
      <c r="K546" s="47"/>
      <c r="L546" s="46" t="s">
        <v>103</v>
      </c>
      <c r="M546" s="48">
        <v>1</v>
      </c>
      <c r="N546" s="48" t="s">
        <v>117</v>
      </c>
      <c r="O546" s="48">
        <v>2</v>
      </c>
      <c r="P546" s="48" t="s">
        <v>116</v>
      </c>
    </row>
    <row r="547" spans="1:19" x14ac:dyDescent="0.25">
      <c r="A547" s="52">
        <v>2012</v>
      </c>
      <c r="B547" s="45" t="s">
        <v>53</v>
      </c>
      <c r="C547" s="46" t="s">
        <v>80</v>
      </c>
      <c r="D547" s="46" t="s">
        <v>110</v>
      </c>
      <c r="H547" s="47">
        <v>15</v>
      </c>
      <c r="I547" s="47"/>
      <c r="J547" s="47"/>
      <c r="K547" s="47"/>
      <c r="L547" s="46" t="s">
        <v>104</v>
      </c>
      <c r="M547" s="48">
        <v>185</v>
      </c>
    </row>
    <row r="548" spans="1:19" x14ac:dyDescent="0.25">
      <c r="A548" s="52">
        <v>2012</v>
      </c>
      <c r="B548" s="45" t="s">
        <v>50</v>
      </c>
      <c r="C548" s="46" t="s">
        <v>80</v>
      </c>
      <c r="D548" s="46" t="s">
        <v>110</v>
      </c>
      <c r="H548" s="46">
        <v>18</v>
      </c>
      <c r="L548" s="46" t="s">
        <v>103</v>
      </c>
      <c r="M548" s="48" t="s">
        <v>110</v>
      </c>
    </row>
    <row r="549" spans="1:19" x14ac:dyDescent="0.25">
      <c r="A549" s="52">
        <v>2012</v>
      </c>
      <c r="B549" s="45" t="s">
        <v>53</v>
      </c>
      <c r="C549" s="46" t="s">
        <v>80</v>
      </c>
      <c r="D549" s="46" t="s">
        <v>110</v>
      </c>
      <c r="H549" s="47">
        <v>17</v>
      </c>
      <c r="I549" s="47"/>
      <c r="J549" s="47"/>
      <c r="K549" s="47"/>
      <c r="L549" s="46" t="s">
        <v>103</v>
      </c>
      <c r="M549" s="48">
        <v>2</v>
      </c>
      <c r="N549" s="48" t="s">
        <v>117</v>
      </c>
    </row>
    <row r="550" spans="1:19" x14ac:dyDescent="0.25">
      <c r="A550" s="52">
        <v>2012</v>
      </c>
      <c r="B550" s="45" t="s">
        <v>68</v>
      </c>
      <c r="C550" s="46" t="s">
        <v>81</v>
      </c>
      <c r="D550" s="46" t="s">
        <v>110</v>
      </c>
      <c r="H550" s="46">
        <v>5</v>
      </c>
      <c r="I550" s="46">
        <v>7</v>
      </c>
      <c r="L550" s="46" t="s">
        <v>103</v>
      </c>
      <c r="M550" s="48" t="s">
        <v>110</v>
      </c>
    </row>
    <row r="551" spans="1:19" x14ac:dyDescent="0.25">
      <c r="A551" s="52">
        <v>2012</v>
      </c>
      <c r="B551" s="45" t="s">
        <v>68</v>
      </c>
      <c r="C551" s="46" t="s">
        <v>81</v>
      </c>
      <c r="D551" s="46" t="s">
        <v>110</v>
      </c>
      <c r="H551" s="46">
        <v>5</v>
      </c>
      <c r="I551" s="46">
        <v>7</v>
      </c>
      <c r="L551" s="46" t="s">
        <v>103</v>
      </c>
      <c r="M551" s="48" t="s">
        <v>110</v>
      </c>
    </row>
    <row r="552" spans="1:19" x14ac:dyDescent="0.25">
      <c r="A552" s="52">
        <v>2012</v>
      </c>
      <c r="B552" s="45" t="s">
        <v>37</v>
      </c>
      <c r="C552" s="46" t="s">
        <v>80</v>
      </c>
      <c r="D552" s="46" t="s">
        <v>110</v>
      </c>
      <c r="H552" s="47">
        <v>17</v>
      </c>
      <c r="I552" s="47"/>
      <c r="J552" s="47"/>
      <c r="K552" s="47"/>
      <c r="L552" s="46" t="s">
        <v>103</v>
      </c>
      <c r="M552" s="48">
        <v>3</v>
      </c>
      <c r="N552" s="48" t="s">
        <v>117</v>
      </c>
    </row>
    <row r="553" spans="1:19" x14ac:dyDescent="0.25">
      <c r="A553" s="52">
        <v>2012</v>
      </c>
      <c r="B553" s="45" t="s">
        <v>72</v>
      </c>
      <c r="C553" s="46" t="s">
        <v>81</v>
      </c>
      <c r="D553" s="46" t="s">
        <v>110</v>
      </c>
      <c r="H553" s="46">
        <v>5</v>
      </c>
      <c r="L553" s="46" t="s">
        <v>103</v>
      </c>
      <c r="M553" s="48">
        <v>600</v>
      </c>
      <c r="S553" s="49">
        <v>150</v>
      </c>
    </row>
    <row r="554" spans="1:19" x14ac:dyDescent="0.25">
      <c r="A554" s="52">
        <v>2012</v>
      </c>
      <c r="B554" s="45" t="s">
        <v>72</v>
      </c>
      <c r="C554" s="46" t="s">
        <v>81</v>
      </c>
      <c r="D554" s="46" t="s">
        <v>110</v>
      </c>
      <c r="H554" s="46">
        <v>7</v>
      </c>
      <c r="L554" s="46" t="s">
        <v>103</v>
      </c>
      <c r="M554" s="48">
        <v>120</v>
      </c>
      <c r="S554" s="49">
        <v>830</v>
      </c>
    </row>
    <row r="555" spans="1:19" x14ac:dyDescent="0.25">
      <c r="A555" s="52">
        <v>2012</v>
      </c>
      <c r="B555" s="45" t="s">
        <v>59</v>
      </c>
      <c r="C555" s="46" t="s">
        <v>80</v>
      </c>
      <c r="D555" s="46" t="s">
        <v>110</v>
      </c>
      <c r="H555" s="47">
        <v>5</v>
      </c>
      <c r="I555" s="47">
        <v>7</v>
      </c>
      <c r="J555" s="47"/>
      <c r="K555" s="47"/>
      <c r="L555" s="46" t="s">
        <v>103</v>
      </c>
      <c r="M555" s="48" t="s">
        <v>110</v>
      </c>
    </row>
    <row r="556" spans="1:19" x14ac:dyDescent="0.25">
      <c r="A556" s="52">
        <v>2012</v>
      </c>
      <c r="B556" s="45" t="s">
        <v>65</v>
      </c>
      <c r="C556" s="46" t="s">
        <v>80</v>
      </c>
      <c r="D556" s="46" t="s">
        <v>110</v>
      </c>
      <c r="H556" s="47">
        <v>15</v>
      </c>
      <c r="I556" s="47"/>
      <c r="J556" s="47"/>
      <c r="K556" s="47"/>
      <c r="L556" s="46" t="s">
        <v>104</v>
      </c>
      <c r="M556" s="48">
        <v>179</v>
      </c>
    </row>
    <row r="557" spans="1:19" x14ac:dyDescent="0.25">
      <c r="A557" s="52">
        <v>2012</v>
      </c>
      <c r="B557" s="45" t="s">
        <v>57</v>
      </c>
      <c r="C557" s="46" t="s">
        <v>80</v>
      </c>
      <c r="D557" s="46" t="s">
        <v>110</v>
      </c>
      <c r="H557" s="47">
        <v>15</v>
      </c>
      <c r="I557" s="47"/>
      <c r="J557" s="47"/>
      <c r="K557" s="47"/>
      <c r="L557" s="46" t="s">
        <v>104</v>
      </c>
      <c r="M557" s="48">
        <v>184</v>
      </c>
    </row>
    <row r="558" spans="1:19" x14ac:dyDescent="0.25">
      <c r="A558" s="52">
        <v>2012</v>
      </c>
      <c r="B558" s="45" t="s">
        <v>57</v>
      </c>
      <c r="C558" s="46" t="s">
        <v>80</v>
      </c>
      <c r="D558" s="46" t="s">
        <v>110</v>
      </c>
      <c r="H558" s="47">
        <v>15</v>
      </c>
      <c r="I558" s="47"/>
      <c r="J558" s="47"/>
      <c r="K558" s="47"/>
      <c r="L558" s="46" t="s">
        <v>104</v>
      </c>
      <c r="M558" s="48">
        <v>184</v>
      </c>
    </row>
    <row r="559" spans="1:19" x14ac:dyDescent="0.25">
      <c r="A559" s="52">
        <v>2012</v>
      </c>
      <c r="B559" s="45" t="s">
        <v>53</v>
      </c>
      <c r="C559" s="46" t="s">
        <v>80</v>
      </c>
      <c r="D559" s="46" t="s">
        <v>110</v>
      </c>
      <c r="H559" s="47">
        <v>15</v>
      </c>
      <c r="I559" s="47"/>
      <c r="J559" s="47"/>
      <c r="K559" s="47"/>
      <c r="L559" s="46" t="s">
        <v>103</v>
      </c>
      <c r="M559" s="48">
        <v>250</v>
      </c>
    </row>
    <row r="560" spans="1:19" x14ac:dyDescent="0.25">
      <c r="A560" s="52">
        <v>2012</v>
      </c>
      <c r="B560" s="45" t="s">
        <v>53</v>
      </c>
      <c r="C560" s="46" t="s">
        <v>80</v>
      </c>
      <c r="D560" s="46" t="s">
        <v>110</v>
      </c>
      <c r="H560" s="47">
        <v>17</v>
      </c>
      <c r="I560" s="47"/>
      <c r="J560" s="47"/>
      <c r="K560" s="47"/>
      <c r="L560" s="46" t="s">
        <v>103</v>
      </c>
      <c r="M560" s="48">
        <v>3</v>
      </c>
      <c r="N560" s="48" t="s">
        <v>117</v>
      </c>
      <c r="O560" s="48">
        <v>1</v>
      </c>
      <c r="P560" s="48" t="s">
        <v>116</v>
      </c>
    </row>
    <row r="561" spans="1:14" x14ac:dyDescent="0.25">
      <c r="A561" s="52">
        <v>2012</v>
      </c>
      <c r="B561" s="45" t="s">
        <v>59</v>
      </c>
      <c r="C561" s="46" t="s">
        <v>81</v>
      </c>
      <c r="D561" s="46" t="s">
        <v>110</v>
      </c>
      <c r="H561" s="46">
        <v>5</v>
      </c>
      <c r="I561" s="46">
        <v>7</v>
      </c>
      <c r="L561" s="46" t="s">
        <v>103</v>
      </c>
      <c r="M561" s="48" t="s">
        <v>110</v>
      </c>
    </row>
    <row r="562" spans="1:14" x14ac:dyDescent="0.25">
      <c r="A562" s="52">
        <v>2012</v>
      </c>
      <c r="B562" s="45" t="s">
        <v>59</v>
      </c>
      <c r="C562" s="46" t="s">
        <v>81</v>
      </c>
      <c r="D562" s="46" t="s">
        <v>110</v>
      </c>
      <c r="H562" s="46">
        <v>5</v>
      </c>
      <c r="I562" s="46">
        <v>7</v>
      </c>
      <c r="L562" s="46" t="s">
        <v>103</v>
      </c>
      <c r="M562" s="48" t="s">
        <v>110</v>
      </c>
    </row>
    <row r="563" spans="1:14" x14ac:dyDescent="0.25">
      <c r="A563" s="52">
        <v>2012</v>
      </c>
      <c r="B563" s="45" t="s">
        <v>59</v>
      </c>
      <c r="C563" s="46" t="s">
        <v>81</v>
      </c>
      <c r="D563" s="46" t="s">
        <v>110</v>
      </c>
      <c r="H563" s="46">
        <v>5</v>
      </c>
      <c r="I563" s="46">
        <v>7</v>
      </c>
      <c r="L563" s="46" t="s">
        <v>103</v>
      </c>
      <c r="M563" s="48" t="s">
        <v>110</v>
      </c>
    </row>
    <row r="564" spans="1:14" x14ac:dyDescent="0.25">
      <c r="A564" s="52">
        <v>2012</v>
      </c>
      <c r="B564" s="45" t="s">
        <v>59</v>
      </c>
      <c r="C564" s="46" t="s">
        <v>81</v>
      </c>
      <c r="D564" s="46" t="s">
        <v>110</v>
      </c>
      <c r="H564" s="46">
        <v>5</v>
      </c>
      <c r="I564" s="46">
        <v>7</v>
      </c>
      <c r="L564" s="46" t="s">
        <v>103</v>
      </c>
      <c r="M564" s="48" t="s">
        <v>110</v>
      </c>
    </row>
    <row r="565" spans="1:14" x14ac:dyDescent="0.25">
      <c r="A565" s="52">
        <v>2012</v>
      </c>
      <c r="B565" s="45" t="s">
        <v>59</v>
      </c>
      <c r="C565" s="46" t="s">
        <v>81</v>
      </c>
      <c r="D565" s="46" t="s">
        <v>110</v>
      </c>
      <c r="H565" s="46">
        <v>5</v>
      </c>
      <c r="I565" s="46">
        <v>7</v>
      </c>
      <c r="L565" s="46" t="s">
        <v>103</v>
      </c>
      <c r="M565" s="48" t="s">
        <v>110</v>
      </c>
    </row>
    <row r="566" spans="1:14" x14ac:dyDescent="0.25">
      <c r="A566" s="52">
        <v>2012</v>
      </c>
      <c r="B566" s="45" t="s">
        <v>38</v>
      </c>
      <c r="C566" s="46" t="s">
        <v>80</v>
      </c>
      <c r="D566" s="46" t="s">
        <v>110</v>
      </c>
      <c r="H566" s="46">
        <v>18</v>
      </c>
      <c r="L566" s="46" t="s">
        <v>103</v>
      </c>
      <c r="M566" s="48" t="s">
        <v>110</v>
      </c>
    </row>
    <row r="567" spans="1:14" x14ac:dyDescent="0.25">
      <c r="A567" s="52">
        <v>2012</v>
      </c>
      <c r="B567" s="45" t="s">
        <v>56</v>
      </c>
      <c r="C567" s="46" t="s">
        <v>80</v>
      </c>
      <c r="D567" s="46" t="s">
        <v>110</v>
      </c>
      <c r="H567" s="47">
        <v>17</v>
      </c>
      <c r="I567" s="47"/>
      <c r="J567" s="47"/>
      <c r="K567" s="47"/>
      <c r="L567" s="46" t="s">
        <v>103</v>
      </c>
      <c r="M567" s="48" t="s">
        <v>110</v>
      </c>
    </row>
    <row r="568" spans="1:14" x14ac:dyDescent="0.25">
      <c r="A568" s="52">
        <v>2012</v>
      </c>
      <c r="B568" s="45" t="s">
        <v>56</v>
      </c>
      <c r="C568" s="46" t="s">
        <v>80</v>
      </c>
      <c r="D568" s="46" t="s">
        <v>110</v>
      </c>
      <c r="H568" s="47">
        <v>17</v>
      </c>
      <c r="I568" s="47"/>
      <c r="J568" s="47"/>
      <c r="K568" s="47"/>
      <c r="L568" s="46" t="s">
        <v>103</v>
      </c>
      <c r="M568" s="48">
        <v>1</v>
      </c>
      <c r="N568" s="48" t="s">
        <v>117</v>
      </c>
    </row>
    <row r="569" spans="1:14" x14ac:dyDescent="0.25">
      <c r="A569" s="52">
        <v>2012</v>
      </c>
      <c r="B569" s="45" t="s">
        <v>65</v>
      </c>
      <c r="C569" s="46" t="s">
        <v>80</v>
      </c>
      <c r="D569" s="46" t="s">
        <v>110</v>
      </c>
      <c r="H569" s="47">
        <v>15</v>
      </c>
      <c r="I569" s="47"/>
      <c r="J569" s="47"/>
      <c r="K569" s="47"/>
      <c r="L569" s="46" t="s">
        <v>104</v>
      </c>
      <c r="M569" s="48">
        <v>179</v>
      </c>
    </row>
    <row r="570" spans="1:14" x14ac:dyDescent="0.25">
      <c r="A570" s="52">
        <v>2012</v>
      </c>
      <c r="B570" s="45" t="s">
        <v>38</v>
      </c>
      <c r="C570" s="46" t="s">
        <v>80</v>
      </c>
      <c r="D570" s="46" t="s">
        <v>110</v>
      </c>
      <c r="H570" s="47">
        <v>17</v>
      </c>
      <c r="I570" s="47"/>
      <c r="J570" s="47"/>
      <c r="K570" s="47"/>
      <c r="L570" s="46" t="s">
        <v>103</v>
      </c>
      <c r="M570" s="48">
        <v>1</v>
      </c>
      <c r="N570" s="48" t="s">
        <v>116</v>
      </c>
    </row>
    <row r="571" spans="1:14" x14ac:dyDescent="0.25">
      <c r="A571" s="52">
        <v>2012</v>
      </c>
      <c r="B571" s="45" t="s">
        <v>76</v>
      </c>
      <c r="C571" s="46" t="s">
        <v>80</v>
      </c>
      <c r="D571" s="46" t="s">
        <v>89</v>
      </c>
      <c r="H571" s="47">
        <v>15</v>
      </c>
      <c r="I571" s="47"/>
      <c r="J571" s="47"/>
      <c r="K571" s="47"/>
      <c r="L571" s="46" t="s">
        <v>103</v>
      </c>
      <c r="M571" s="48">
        <v>224</v>
      </c>
    </row>
    <row r="572" spans="1:14" x14ac:dyDescent="0.25">
      <c r="A572" s="52">
        <v>2012</v>
      </c>
      <c r="B572" s="45" t="s">
        <v>50</v>
      </c>
      <c r="C572" s="46" t="s">
        <v>80</v>
      </c>
      <c r="D572" s="46" t="s">
        <v>110</v>
      </c>
      <c r="H572" s="46">
        <v>17</v>
      </c>
      <c r="L572" s="46" t="s">
        <v>103</v>
      </c>
      <c r="M572" s="48" t="s">
        <v>110</v>
      </c>
    </row>
    <row r="573" spans="1:14" x14ac:dyDescent="0.25">
      <c r="A573" s="52">
        <v>2012</v>
      </c>
      <c r="B573" s="45" t="s">
        <v>50</v>
      </c>
      <c r="C573" s="46" t="s">
        <v>80</v>
      </c>
      <c r="D573" s="46" t="s">
        <v>110</v>
      </c>
      <c r="H573" s="47">
        <v>17</v>
      </c>
      <c r="I573" s="47"/>
      <c r="J573" s="47"/>
      <c r="K573" s="47"/>
      <c r="L573" s="46" t="s">
        <v>103</v>
      </c>
      <c r="M573" s="48" t="s">
        <v>110</v>
      </c>
    </row>
    <row r="574" spans="1:14" x14ac:dyDescent="0.25">
      <c r="A574" s="52">
        <v>2012</v>
      </c>
      <c r="B574" s="45" t="s">
        <v>58</v>
      </c>
      <c r="C574" s="46" t="s">
        <v>80</v>
      </c>
      <c r="D574" s="46" t="s">
        <v>110</v>
      </c>
      <c r="H574" s="47">
        <v>15</v>
      </c>
      <c r="I574" s="47"/>
      <c r="J574" s="47"/>
      <c r="K574" s="47"/>
      <c r="L574" s="46" t="s">
        <v>104</v>
      </c>
      <c r="M574" s="48" t="s">
        <v>110</v>
      </c>
    </row>
    <row r="575" spans="1:14" x14ac:dyDescent="0.25">
      <c r="A575" s="52">
        <v>2012</v>
      </c>
      <c r="B575" s="45" t="s">
        <v>58</v>
      </c>
      <c r="C575" s="46" t="s">
        <v>80</v>
      </c>
      <c r="D575" s="46" t="s">
        <v>110</v>
      </c>
      <c r="H575" s="47">
        <v>15</v>
      </c>
      <c r="I575" s="47"/>
      <c r="J575" s="47"/>
      <c r="K575" s="47"/>
      <c r="L575" s="46" t="s">
        <v>104</v>
      </c>
      <c r="M575" s="48" t="s">
        <v>110</v>
      </c>
    </row>
    <row r="576" spans="1:14" x14ac:dyDescent="0.25">
      <c r="A576" s="52">
        <v>2012</v>
      </c>
      <c r="B576" s="45" t="s">
        <v>50</v>
      </c>
      <c r="C576" s="46" t="s">
        <v>80</v>
      </c>
      <c r="D576" s="46" t="s">
        <v>110</v>
      </c>
      <c r="H576" s="46">
        <v>18</v>
      </c>
      <c r="L576" s="46" t="s">
        <v>103</v>
      </c>
      <c r="M576" s="48" t="s">
        <v>110</v>
      </c>
    </row>
    <row r="577" spans="1:19" x14ac:dyDescent="0.25">
      <c r="A577" s="52">
        <v>2012</v>
      </c>
      <c r="B577" s="45" t="s">
        <v>53</v>
      </c>
      <c r="C577" s="46" t="s">
        <v>80</v>
      </c>
      <c r="D577" s="46" t="s">
        <v>110</v>
      </c>
      <c r="H577" s="47">
        <v>15</v>
      </c>
      <c r="I577" s="47"/>
      <c r="J577" s="47"/>
      <c r="K577" s="47"/>
      <c r="L577" s="46" t="s">
        <v>104</v>
      </c>
      <c r="M577" s="48">
        <v>192</v>
      </c>
    </row>
    <row r="578" spans="1:19" x14ac:dyDescent="0.25">
      <c r="A578" s="52">
        <v>2012</v>
      </c>
      <c r="B578" s="45" t="s">
        <v>73</v>
      </c>
      <c r="C578" s="46" t="s">
        <v>80</v>
      </c>
      <c r="D578" s="46" t="s">
        <v>110</v>
      </c>
      <c r="H578" s="47">
        <v>20</v>
      </c>
      <c r="I578" s="47"/>
      <c r="J578" s="47"/>
      <c r="K578" s="47"/>
      <c r="L578" s="46" t="s">
        <v>103</v>
      </c>
      <c r="M578" s="48">
        <v>2</v>
      </c>
      <c r="N578" s="48" t="s">
        <v>116</v>
      </c>
    </row>
    <row r="579" spans="1:19" x14ac:dyDescent="0.25">
      <c r="A579" s="52">
        <v>2012</v>
      </c>
      <c r="B579" s="45" t="s">
        <v>61</v>
      </c>
      <c r="C579" s="46" t="s">
        <v>80</v>
      </c>
      <c r="D579" s="46" t="s">
        <v>110</v>
      </c>
      <c r="H579" s="47">
        <v>17</v>
      </c>
      <c r="I579" s="47"/>
      <c r="J579" s="47"/>
      <c r="K579" s="47"/>
      <c r="L579" s="46" t="s">
        <v>103</v>
      </c>
      <c r="M579" s="48">
        <v>3</v>
      </c>
      <c r="N579" s="48" t="s">
        <v>117</v>
      </c>
      <c r="O579" s="48">
        <v>1</v>
      </c>
      <c r="P579" s="48" t="s">
        <v>116</v>
      </c>
    </row>
    <row r="580" spans="1:19" x14ac:dyDescent="0.25">
      <c r="A580" s="52">
        <v>2012</v>
      </c>
      <c r="B580" s="45" t="s">
        <v>73</v>
      </c>
      <c r="C580" s="46" t="s">
        <v>80</v>
      </c>
      <c r="D580" s="46" t="s">
        <v>91</v>
      </c>
      <c r="H580" s="47">
        <v>20</v>
      </c>
      <c r="I580" s="47"/>
      <c r="J580" s="47"/>
      <c r="K580" s="47"/>
      <c r="L580" s="46" t="s">
        <v>103</v>
      </c>
      <c r="M580" s="48">
        <v>1</v>
      </c>
      <c r="N580" s="48" t="s">
        <v>116</v>
      </c>
    </row>
    <row r="581" spans="1:19" x14ac:dyDescent="0.25">
      <c r="A581" s="52">
        <v>2012</v>
      </c>
      <c r="B581" s="45" t="s">
        <v>65</v>
      </c>
      <c r="C581" s="46" t="s">
        <v>80</v>
      </c>
      <c r="D581" s="46" t="s">
        <v>110</v>
      </c>
      <c r="H581" s="47">
        <v>15</v>
      </c>
      <c r="I581" s="47"/>
      <c r="J581" s="47"/>
      <c r="K581" s="47"/>
      <c r="L581" s="46" t="s">
        <v>104</v>
      </c>
      <c r="M581" s="48" t="s">
        <v>110</v>
      </c>
    </row>
    <row r="582" spans="1:19" x14ac:dyDescent="0.25">
      <c r="A582" s="52">
        <v>2012</v>
      </c>
      <c r="B582" s="45" t="s">
        <v>59</v>
      </c>
      <c r="C582" s="46" t="s">
        <v>81</v>
      </c>
      <c r="D582" s="46" t="s">
        <v>110</v>
      </c>
      <c r="H582" s="46">
        <v>5</v>
      </c>
      <c r="I582" s="46">
        <v>7</v>
      </c>
      <c r="L582" s="46" t="s">
        <v>103</v>
      </c>
      <c r="M582" s="48">
        <v>100</v>
      </c>
      <c r="S582" s="49">
        <v>100</v>
      </c>
    </row>
    <row r="583" spans="1:19" x14ac:dyDescent="0.25">
      <c r="A583" s="52">
        <v>2012</v>
      </c>
      <c r="B583" s="45" t="s">
        <v>59</v>
      </c>
      <c r="C583" s="46" t="s">
        <v>81</v>
      </c>
      <c r="D583" s="46" t="s">
        <v>110</v>
      </c>
      <c r="H583" s="46">
        <v>5</v>
      </c>
      <c r="I583" s="46">
        <v>7</v>
      </c>
      <c r="L583" s="46" t="s">
        <v>103</v>
      </c>
      <c r="M583" s="48">
        <v>100</v>
      </c>
      <c r="S583" s="49">
        <v>80</v>
      </c>
    </row>
    <row r="584" spans="1:19" x14ac:dyDescent="0.25">
      <c r="A584" s="52">
        <v>2012</v>
      </c>
      <c r="B584" s="45" t="s">
        <v>59</v>
      </c>
      <c r="C584" s="46" t="s">
        <v>81</v>
      </c>
      <c r="D584" s="46" t="s">
        <v>110</v>
      </c>
      <c r="H584" s="46">
        <v>5</v>
      </c>
      <c r="I584" s="46">
        <v>7</v>
      </c>
      <c r="L584" s="46" t="s">
        <v>103</v>
      </c>
      <c r="M584" s="48">
        <v>150</v>
      </c>
      <c r="S584" s="49">
        <v>100</v>
      </c>
    </row>
    <row r="585" spans="1:19" x14ac:dyDescent="0.25">
      <c r="A585" s="52">
        <v>2012</v>
      </c>
      <c r="B585" s="45" t="s">
        <v>59</v>
      </c>
      <c r="C585" s="46" t="s">
        <v>81</v>
      </c>
      <c r="D585" s="46" t="s">
        <v>110</v>
      </c>
      <c r="H585" s="46">
        <v>5</v>
      </c>
      <c r="I585" s="46">
        <v>7</v>
      </c>
      <c r="L585" s="46" t="s">
        <v>103</v>
      </c>
      <c r="M585" s="48">
        <v>80</v>
      </c>
      <c r="S585" s="49">
        <v>100</v>
      </c>
    </row>
    <row r="586" spans="1:19" x14ac:dyDescent="0.25">
      <c r="A586" s="52">
        <v>2012</v>
      </c>
      <c r="B586" s="45" t="s">
        <v>59</v>
      </c>
      <c r="C586" s="46" t="s">
        <v>81</v>
      </c>
      <c r="D586" s="46" t="s">
        <v>110</v>
      </c>
      <c r="H586" s="46">
        <v>5</v>
      </c>
      <c r="I586" s="46">
        <v>7</v>
      </c>
      <c r="L586" s="46" t="s">
        <v>103</v>
      </c>
      <c r="M586" s="48">
        <v>50</v>
      </c>
      <c r="S586" s="49">
        <v>100</v>
      </c>
    </row>
    <row r="587" spans="1:19" x14ac:dyDescent="0.25">
      <c r="A587" s="52">
        <v>2012</v>
      </c>
      <c r="B587" s="45" t="s">
        <v>59</v>
      </c>
      <c r="C587" s="46" t="s">
        <v>81</v>
      </c>
      <c r="D587" s="46" t="s">
        <v>110</v>
      </c>
      <c r="H587" s="46">
        <v>5</v>
      </c>
      <c r="I587" s="46">
        <v>7</v>
      </c>
      <c r="L587" s="46" t="s">
        <v>103</v>
      </c>
      <c r="M587" s="48">
        <v>50</v>
      </c>
      <c r="S587" s="49">
        <v>200</v>
      </c>
    </row>
    <row r="588" spans="1:19" x14ac:dyDescent="0.25">
      <c r="A588" s="52">
        <v>2012</v>
      </c>
      <c r="B588" s="45" t="s">
        <v>59</v>
      </c>
      <c r="C588" s="46" t="s">
        <v>81</v>
      </c>
      <c r="D588" s="46" t="s">
        <v>110</v>
      </c>
      <c r="H588" s="46">
        <v>5</v>
      </c>
      <c r="I588" s="46">
        <v>7</v>
      </c>
      <c r="L588" s="46" t="s">
        <v>103</v>
      </c>
      <c r="M588" s="48">
        <v>120</v>
      </c>
      <c r="S588" s="49">
        <v>120</v>
      </c>
    </row>
    <row r="589" spans="1:19" x14ac:dyDescent="0.25">
      <c r="A589" s="52">
        <v>2012</v>
      </c>
      <c r="B589" s="45" t="s">
        <v>59</v>
      </c>
      <c r="C589" s="46" t="s">
        <v>80</v>
      </c>
      <c r="D589" s="46" t="s">
        <v>110</v>
      </c>
      <c r="H589" s="47">
        <v>15</v>
      </c>
      <c r="I589" s="47"/>
      <c r="J589" s="47"/>
      <c r="K589" s="47"/>
      <c r="L589" s="46" t="s">
        <v>103</v>
      </c>
      <c r="M589" s="48">
        <v>20</v>
      </c>
    </row>
    <row r="590" spans="1:19" x14ac:dyDescent="0.25">
      <c r="A590" s="52">
        <v>2012</v>
      </c>
      <c r="B590" s="45" t="s">
        <v>59</v>
      </c>
      <c r="C590" s="46" t="s">
        <v>80</v>
      </c>
      <c r="D590" s="46" t="s">
        <v>110</v>
      </c>
      <c r="H590" s="47">
        <v>15</v>
      </c>
      <c r="I590" s="47"/>
      <c r="J590" s="47"/>
      <c r="K590" s="47"/>
      <c r="L590" s="46" t="s">
        <v>104</v>
      </c>
      <c r="M590" s="48">
        <v>18</v>
      </c>
    </row>
    <row r="591" spans="1:19" x14ac:dyDescent="0.25">
      <c r="A591" s="52">
        <v>2012</v>
      </c>
      <c r="B591" s="45" t="s">
        <v>71</v>
      </c>
      <c r="C591" s="46" t="s">
        <v>80</v>
      </c>
      <c r="D591" s="46" t="s">
        <v>110</v>
      </c>
      <c r="H591" s="47">
        <v>15</v>
      </c>
      <c r="I591" s="47"/>
      <c r="J591" s="47"/>
      <c r="K591" s="47"/>
      <c r="L591" s="46" t="s">
        <v>104</v>
      </c>
      <c r="M591" s="48">
        <v>95</v>
      </c>
    </row>
    <row r="592" spans="1:19" x14ac:dyDescent="0.25">
      <c r="A592" s="52">
        <v>2012</v>
      </c>
      <c r="B592" s="45" t="s">
        <v>71</v>
      </c>
      <c r="C592" s="46" t="s">
        <v>80</v>
      </c>
      <c r="D592" s="46" t="s">
        <v>110</v>
      </c>
      <c r="H592" s="47">
        <v>15</v>
      </c>
      <c r="I592" s="47"/>
      <c r="J592" s="47"/>
      <c r="K592" s="47"/>
      <c r="L592" s="46" t="s">
        <v>104</v>
      </c>
      <c r="M592" s="48">
        <v>183</v>
      </c>
    </row>
    <row r="593" spans="1:19" x14ac:dyDescent="0.25">
      <c r="A593" s="52">
        <v>2012</v>
      </c>
      <c r="B593" s="45" t="s">
        <v>53</v>
      </c>
      <c r="C593" s="46" t="s">
        <v>80</v>
      </c>
      <c r="D593" s="46" t="s">
        <v>110</v>
      </c>
      <c r="H593" s="47">
        <v>17</v>
      </c>
      <c r="I593" s="47"/>
      <c r="J593" s="47"/>
      <c r="K593" s="47"/>
      <c r="L593" s="46" t="s">
        <v>103</v>
      </c>
      <c r="M593" s="48">
        <v>2</v>
      </c>
      <c r="N593" s="48" t="s">
        <v>117</v>
      </c>
      <c r="O593" s="48">
        <v>1</v>
      </c>
      <c r="P593" s="48" t="s">
        <v>116</v>
      </c>
    </row>
    <row r="594" spans="1:19" x14ac:dyDescent="0.25">
      <c r="A594" s="52">
        <v>2012</v>
      </c>
      <c r="B594" s="45" t="s">
        <v>47</v>
      </c>
      <c r="C594" s="46" t="s">
        <v>80</v>
      </c>
      <c r="D594" s="46" t="s">
        <v>110</v>
      </c>
      <c r="H594" s="47">
        <v>15</v>
      </c>
      <c r="I594" s="47"/>
      <c r="J594" s="47"/>
      <c r="K594" s="47"/>
      <c r="L594" s="46" t="s">
        <v>104</v>
      </c>
      <c r="M594" s="48" t="s">
        <v>110</v>
      </c>
    </row>
    <row r="595" spans="1:19" x14ac:dyDescent="0.25">
      <c r="A595" s="52">
        <v>2012</v>
      </c>
      <c r="B595" s="45" t="s">
        <v>65</v>
      </c>
      <c r="C595" s="46" t="s">
        <v>80</v>
      </c>
      <c r="D595" s="46" t="s">
        <v>110</v>
      </c>
      <c r="H595" s="47">
        <v>15</v>
      </c>
      <c r="I595" s="47"/>
      <c r="J595" s="47"/>
      <c r="K595" s="47"/>
      <c r="L595" s="46" t="s">
        <v>104</v>
      </c>
      <c r="M595" s="48">
        <v>296</v>
      </c>
    </row>
    <row r="596" spans="1:19" x14ac:dyDescent="0.25">
      <c r="A596" s="52">
        <v>2012</v>
      </c>
      <c r="B596" s="45" t="s">
        <v>65</v>
      </c>
      <c r="C596" s="46" t="s">
        <v>80</v>
      </c>
      <c r="D596" s="46" t="s">
        <v>110</v>
      </c>
      <c r="H596" s="47">
        <v>15</v>
      </c>
      <c r="I596" s="47"/>
      <c r="J596" s="47"/>
      <c r="K596" s="47"/>
      <c r="L596" s="46" t="s">
        <v>104</v>
      </c>
      <c r="M596" s="48" t="s">
        <v>110</v>
      </c>
    </row>
    <row r="597" spans="1:19" x14ac:dyDescent="0.25">
      <c r="A597" s="52">
        <v>2012</v>
      </c>
      <c r="B597" s="45" t="s">
        <v>65</v>
      </c>
      <c r="C597" s="46" t="s">
        <v>80</v>
      </c>
      <c r="D597" s="46" t="s">
        <v>110</v>
      </c>
      <c r="H597" s="47">
        <v>15</v>
      </c>
      <c r="I597" s="47"/>
      <c r="J597" s="47"/>
      <c r="K597" s="47"/>
      <c r="L597" s="46" t="s">
        <v>104</v>
      </c>
      <c r="M597" s="48" t="s">
        <v>110</v>
      </c>
    </row>
    <row r="598" spans="1:19" x14ac:dyDescent="0.25">
      <c r="A598" s="52">
        <v>2012</v>
      </c>
      <c r="B598" s="45" t="s">
        <v>66</v>
      </c>
      <c r="C598" s="46" t="s">
        <v>80</v>
      </c>
      <c r="D598" s="46" t="s">
        <v>90</v>
      </c>
      <c r="H598" s="47">
        <v>15</v>
      </c>
      <c r="I598" s="47"/>
      <c r="J598" s="47"/>
      <c r="K598" s="47"/>
      <c r="L598" s="46" t="s">
        <v>104</v>
      </c>
      <c r="M598" s="48">
        <v>11</v>
      </c>
    </row>
    <row r="599" spans="1:19" x14ac:dyDescent="0.25">
      <c r="A599" s="52">
        <v>2012</v>
      </c>
      <c r="B599" s="45" t="s">
        <v>59</v>
      </c>
      <c r="C599" s="46" t="s">
        <v>81</v>
      </c>
      <c r="D599" s="46" t="s">
        <v>110</v>
      </c>
      <c r="H599" s="46">
        <v>5</v>
      </c>
      <c r="I599" s="46">
        <v>7</v>
      </c>
      <c r="L599" s="46" t="s">
        <v>103</v>
      </c>
      <c r="M599" s="48">
        <v>40</v>
      </c>
      <c r="S599" s="49">
        <v>50</v>
      </c>
    </row>
    <row r="600" spans="1:19" x14ac:dyDescent="0.25">
      <c r="A600" s="52">
        <v>2012</v>
      </c>
      <c r="B600" s="45" t="s">
        <v>59</v>
      </c>
      <c r="C600" s="46" t="s">
        <v>81</v>
      </c>
      <c r="D600" s="46" t="s">
        <v>110</v>
      </c>
      <c r="H600" s="46">
        <v>5</v>
      </c>
      <c r="I600" s="46">
        <v>7</v>
      </c>
      <c r="L600" s="46" t="s">
        <v>103</v>
      </c>
      <c r="M600" s="48">
        <v>50</v>
      </c>
      <c r="S600" s="49">
        <v>80</v>
      </c>
    </row>
    <row r="601" spans="1:19" x14ac:dyDescent="0.25">
      <c r="A601" s="52">
        <v>2012</v>
      </c>
      <c r="B601" s="45" t="s">
        <v>59</v>
      </c>
      <c r="C601" s="46" t="s">
        <v>81</v>
      </c>
      <c r="D601" s="46" t="s">
        <v>110</v>
      </c>
      <c r="H601" s="46">
        <v>5</v>
      </c>
      <c r="I601" s="46">
        <v>7</v>
      </c>
      <c r="L601" s="46" t="s">
        <v>103</v>
      </c>
      <c r="M601" s="48">
        <v>30</v>
      </c>
      <c r="S601" s="49">
        <v>100</v>
      </c>
    </row>
    <row r="602" spans="1:19" x14ac:dyDescent="0.25">
      <c r="A602" s="52">
        <v>2012</v>
      </c>
      <c r="B602" s="45" t="s">
        <v>37</v>
      </c>
      <c r="C602" s="46" t="s">
        <v>80</v>
      </c>
      <c r="D602" s="46" t="s">
        <v>110</v>
      </c>
      <c r="H602" s="47">
        <v>17</v>
      </c>
      <c r="I602" s="47"/>
      <c r="J602" s="47"/>
      <c r="K602" s="47"/>
      <c r="L602" s="46" t="s">
        <v>103</v>
      </c>
      <c r="M602" s="48" t="s">
        <v>110</v>
      </c>
    </row>
    <row r="603" spans="1:19" x14ac:dyDescent="0.25">
      <c r="A603" s="52">
        <v>2012</v>
      </c>
      <c r="B603" s="45" t="s">
        <v>62</v>
      </c>
      <c r="C603" s="46" t="s">
        <v>85</v>
      </c>
      <c r="D603" s="46" t="s">
        <v>110</v>
      </c>
      <c r="H603" s="47">
        <v>28</v>
      </c>
      <c r="I603" s="47"/>
      <c r="J603" s="47"/>
      <c r="K603" s="47"/>
      <c r="L603" s="46" t="s">
        <v>103</v>
      </c>
      <c r="M603" s="48">
        <v>1</v>
      </c>
    </row>
    <row r="604" spans="1:19" x14ac:dyDescent="0.25">
      <c r="A604" s="52">
        <v>2012</v>
      </c>
      <c r="B604" s="45" t="s">
        <v>37</v>
      </c>
      <c r="C604" s="46" t="s">
        <v>80</v>
      </c>
      <c r="D604" s="46" t="s">
        <v>110</v>
      </c>
      <c r="H604" s="47">
        <v>17</v>
      </c>
      <c r="I604" s="47"/>
      <c r="J604" s="47"/>
      <c r="K604" s="47"/>
      <c r="L604" s="46" t="s">
        <v>103</v>
      </c>
      <c r="M604" s="48">
        <v>2</v>
      </c>
      <c r="N604" s="48" t="s">
        <v>117</v>
      </c>
    </row>
    <row r="605" spans="1:19" x14ac:dyDescent="0.25">
      <c r="A605" s="52">
        <v>2012</v>
      </c>
      <c r="B605" s="45" t="s">
        <v>38</v>
      </c>
      <c r="C605" s="46" t="s">
        <v>80</v>
      </c>
      <c r="D605" s="46" t="s">
        <v>110</v>
      </c>
      <c r="H605" s="46">
        <v>18</v>
      </c>
      <c r="L605" s="46" t="s">
        <v>103</v>
      </c>
      <c r="M605" s="48" t="s">
        <v>110</v>
      </c>
    </row>
    <row r="606" spans="1:19" x14ac:dyDescent="0.25">
      <c r="A606" s="52">
        <v>2012</v>
      </c>
      <c r="B606" s="45" t="s">
        <v>50</v>
      </c>
      <c r="C606" s="46" t="s">
        <v>80</v>
      </c>
      <c r="D606" s="46" t="s">
        <v>110</v>
      </c>
      <c r="H606" s="46">
        <v>17</v>
      </c>
      <c r="L606" s="46" t="s">
        <v>103</v>
      </c>
      <c r="M606" s="48" t="s">
        <v>110</v>
      </c>
    </row>
    <row r="607" spans="1:19" x14ac:dyDescent="0.25">
      <c r="A607" s="52">
        <v>2012</v>
      </c>
      <c r="B607" s="45" t="s">
        <v>37</v>
      </c>
      <c r="C607" s="46" t="s">
        <v>80</v>
      </c>
      <c r="D607" s="46" t="s">
        <v>110</v>
      </c>
      <c r="H607" s="47">
        <v>17</v>
      </c>
      <c r="I607" s="47"/>
      <c r="J607" s="47"/>
      <c r="K607" s="47"/>
      <c r="L607" s="46" t="s">
        <v>103</v>
      </c>
      <c r="M607" s="48">
        <v>3</v>
      </c>
      <c r="N607" s="48" t="s">
        <v>117</v>
      </c>
    </row>
    <row r="608" spans="1:19" x14ac:dyDescent="0.25">
      <c r="A608" s="52">
        <v>2012</v>
      </c>
      <c r="B608" s="45" t="s">
        <v>59</v>
      </c>
      <c r="C608" s="46" t="s">
        <v>81</v>
      </c>
      <c r="D608" s="46" t="s">
        <v>110</v>
      </c>
      <c r="H608" s="46">
        <v>5</v>
      </c>
      <c r="I608" s="46">
        <v>7</v>
      </c>
      <c r="L608" s="46" t="s">
        <v>103</v>
      </c>
      <c r="M608" s="48">
        <v>158</v>
      </c>
      <c r="S608" s="49">
        <v>30</v>
      </c>
    </row>
    <row r="609" spans="1:16" x14ac:dyDescent="0.25">
      <c r="A609" s="52">
        <v>2012</v>
      </c>
      <c r="B609" s="45" t="s">
        <v>37</v>
      </c>
      <c r="C609" s="46" t="s">
        <v>80</v>
      </c>
      <c r="D609" s="46" t="s">
        <v>110</v>
      </c>
      <c r="H609" s="47">
        <v>17</v>
      </c>
      <c r="I609" s="47"/>
      <c r="J609" s="47"/>
      <c r="K609" s="47"/>
      <c r="L609" s="46" t="s">
        <v>103</v>
      </c>
      <c r="M609" s="48">
        <v>2</v>
      </c>
      <c r="N609" s="48" t="s">
        <v>117</v>
      </c>
      <c r="O609" s="48">
        <v>3</v>
      </c>
      <c r="P609" s="48" t="s">
        <v>116</v>
      </c>
    </row>
    <row r="610" spans="1:16" x14ac:dyDescent="0.25">
      <c r="A610" s="52">
        <v>2012</v>
      </c>
      <c r="B610" s="45" t="s">
        <v>50</v>
      </c>
      <c r="C610" s="46" t="s">
        <v>80</v>
      </c>
      <c r="D610" s="46" t="s">
        <v>110</v>
      </c>
      <c r="H610" s="47">
        <v>17</v>
      </c>
      <c r="I610" s="47"/>
      <c r="J610" s="47"/>
      <c r="K610" s="47"/>
      <c r="L610" s="46" t="s">
        <v>103</v>
      </c>
      <c r="M610" s="48" t="s">
        <v>110</v>
      </c>
    </row>
    <row r="611" spans="1:16" x14ac:dyDescent="0.25">
      <c r="A611" s="52">
        <v>2012</v>
      </c>
      <c r="B611" s="45" t="s">
        <v>68</v>
      </c>
      <c r="C611" s="46" t="s">
        <v>80</v>
      </c>
      <c r="D611" s="46" t="s">
        <v>110</v>
      </c>
      <c r="H611" s="47">
        <v>15</v>
      </c>
      <c r="I611" s="47"/>
      <c r="J611" s="47"/>
      <c r="K611" s="47"/>
      <c r="L611" s="46" t="s">
        <v>103</v>
      </c>
      <c r="M611" s="48">
        <v>40</v>
      </c>
    </row>
    <row r="612" spans="1:16" x14ac:dyDescent="0.25">
      <c r="A612" s="52">
        <v>2012</v>
      </c>
      <c r="B612" s="45" t="s">
        <v>68</v>
      </c>
      <c r="C612" s="46" t="s">
        <v>80</v>
      </c>
      <c r="D612" s="46" t="s">
        <v>110</v>
      </c>
      <c r="H612" s="47">
        <v>15</v>
      </c>
      <c r="I612" s="47"/>
      <c r="J612" s="47"/>
      <c r="K612" s="47"/>
      <c r="L612" s="46" t="s">
        <v>104</v>
      </c>
      <c r="M612" s="48">
        <v>30</v>
      </c>
    </row>
    <row r="613" spans="1:16" x14ac:dyDescent="0.25">
      <c r="A613" s="52">
        <v>2012</v>
      </c>
      <c r="B613" s="45" t="s">
        <v>65</v>
      </c>
      <c r="C613" s="46" t="s">
        <v>80</v>
      </c>
      <c r="D613" s="46" t="s">
        <v>110</v>
      </c>
      <c r="H613" s="47">
        <v>15</v>
      </c>
      <c r="I613" s="47"/>
      <c r="J613" s="47"/>
      <c r="K613" s="47"/>
      <c r="L613" s="46" t="s">
        <v>104</v>
      </c>
      <c r="M613" s="48" t="s">
        <v>110</v>
      </c>
    </row>
    <row r="614" spans="1:16" x14ac:dyDescent="0.25">
      <c r="A614" s="52">
        <v>2012</v>
      </c>
      <c r="B614" s="45" t="s">
        <v>65</v>
      </c>
      <c r="C614" s="46" t="s">
        <v>80</v>
      </c>
      <c r="D614" s="46" t="s">
        <v>110</v>
      </c>
      <c r="H614" s="47">
        <v>15</v>
      </c>
      <c r="I614" s="47"/>
      <c r="J614" s="47"/>
      <c r="K614" s="47"/>
      <c r="L614" s="46" t="s">
        <v>104</v>
      </c>
      <c r="M614" s="48">
        <v>83</v>
      </c>
    </row>
    <row r="615" spans="1:16" x14ac:dyDescent="0.25">
      <c r="A615" s="52">
        <v>2012</v>
      </c>
      <c r="B615" s="45" t="s">
        <v>61</v>
      </c>
      <c r="C615" s="46" t="s">
        <v>80</v>
      </c>
      <c r="D615" s="46" t="s">
        <v>110</v>
      </c>
      <c r="H615" s="47">
        <v>17</v>
      </c>
      <c r="I615" s="47"/>
      <c r="J615" s="47"/>
      <c r="K615" s="47"/>
      <c r="L615" s="46" t="s">
        <v>103</v>
      </c>
      <c r="M615" s="48">
        <v>1</v>
      </c>
      <c r="N615" s="48" t="s">
        <v>117</v>
      </c>
    </row>
    <row r="616" spans="1:16" x14ac:dyDescent="0.25">
      <c r="A616" s="52">
        <v>2012</v>
      </c>
      <c r="B616" s="45" t="s">
        <v>53</v>
      </c>
      <c r="C616" s="46" t="s">
        <v>80</v>
      </c>
      <c r="D616" s="46" t="s">
        <v>110</v>
      </c>
      <c r="H616" s="47">
        <v>15</v>
      </c>
      <c r="I616" s="47"/>
      <c r="J616" s="47"/>
      <c r="K616" s="47"/>
      <c r="L616" s="46" t="s">
        <v>104</v>
      </c>
      <c r="M616" s="48" t="s">
        <v>110</v>
      </c>
    </row>
    <row r="617" spans="1:16" x14ac:dyDescent="0.25">
      <c r="A617" s="52">
        <v>2012</v>
      </c>
      <c r="B617" s="45" t="s">
        <v>69</v>
      </c>
      <c r="C617" s="46" t="s">
        <v>80</v>
      </c>
      <c r="D617" s="46" t="s">
        <v>90</v>
      </c>
      <c r="H617" s="47">
        <v>17</v>
      </c>
      <c r="I617" s="47"/>
      <c r="J617" s="47"/>
      <c r="K617" s="47"/>
      <c r="L617" s="46" t="s">
        <v>103</v>
      </c>
      <c r="M617" s="48">
        <v>2</v>
      </c>
      <c r="N617" s="48" t="s">
        <v>117</v>
      </c>
    </row>
    <row r="618" spans="1:16" x14ac:dyDescent="0.25">
      <c r="A618" s="52">
        <v>2012</v>
      </c>
      <c r="B618" s="45" t="s">
        <v>66</v>
      </c>
      <c r="C618" s="46" t="s">
        <v>80</v>
      </c>
      <c r="D618" s="46" t="s">
        <v>89</v>
      </c>
      <c r="H618" s="47">
        <v>15</v>
      </c>
      <c r="I618" s="47"/>
      <c r="J618" s="47"/>
      <c r="K618" s="47"/>
      <c r="L618" s="46" t="s">
        <v>103</v>
      </c>
      <c r="M618" s="48">
        <v>14</v>
      </c>
    </row>
    <row r="619" spans="1:16" x14ac:dyDescent="0.25">
      <c r="A619" s="52">
        <v>2012</v>
      </c>
      <c r="B619" s="45" t="s">
        <v>65</v>
      </c>
      <c r="C619" s="46" t="s">
        <v>80</v>
      </c>
      <c r="D619" s="46" t="s">
        <v>110</v>
      </c>
      <c r="H619" s="47">
        <v>15</v>
      </c>
      <c r="I619" s="47"/>
      <c r="J619" s="47"/>
      <c r="K619" s="47"/>
      <c r="L619" s="46" t="s">
        <v>104</v>
      </c>
      <c r="M619" s="48">
        <v>91</v>
      </c>
    </row>
    <row r="620" spans="1:16" x14ac:dyDescent="0.25">
      <c r="A620" s="52">
        <v>2013</v>
      </c>
      <c r="B620" s="53" t="s">
        <v>53</v>
      </c>
      <c r="C620" s="46" t="s">
        <v>80</v>
      </c>
      <c r="D620" s="46" t="s">
        <v>110</v>
      </c>
      <c r="H620" s="54">
        <v>15</v>
      </c>
      <c r="I620" s="54"/>
      <c r="J620" s="54"/>
      <c r="K620" s="54"/>
      <c r="L620" s="46" t="s">
        <v>104</v>
      </c>
      <c r="M620" s="48">
        <v>23</v>
      </c>
    </row>
    <row r="621" spans="1:16" x14ac:dyDescent="0.25">
      <c r="A621" s="52">
        <v>2013</v>
      </c>
      <c r="B621" s="53" t="s">
        <v>65</v>
      </c>
      <c r="C621" s="46" t="s">
        <v>80</v>
      </c>
      <c r="D621" s="46" t="s">
        <v>110</v>
      </c>
      <c r="H621" s="54">
        <v>15</v>
      </c>
      <c r="I621" s="54"/>
      <c r="J621" s="54"/>
      <c r="K621" s="54"/>
      <c r="L621" s="46" t="s">
        <v>104</v>
      </c>
      <c r="M621" s="48">
        <v>102</v>
      </c>
    </row>
    <row r="622" spans="1:16" x14ac:dyDescent="0.25">
      <c r="A622" s="52">
        <v>2013</v>
      </c>
      <c r="B622" s="53" t="s">
        <v>76</v>
      </c>
      <c r="C622" s="46" t="s">
        <v>80</v>
      </c>
      <c r="D622" s="46" t="s">
        <v>110</v>
      </c>
      <c r="H622" s="54">
        <v>15</v>
      </c>
      <c r="I622" s="54"/>
      <c r="J622" s="54"/>
      <c r="K622" s="54"/>
      <c r="L622" s="46" t="s">
        <v>103</v>
      </c>
      <c r="M622" s="48">
        <v>84</v>
      </c>
    </row>
    <row r="623" spans="1:16" x14ac:dyDescent="0.25">
      <c r="A623" s="52">
        <v>2013</v>
      </c>
      <c r="B623" s="53" t="s">
        <v>47</v>
      </c>
      <c r="C623" s="46" t="s">
        <v>80</v>
      </c>
      <c r="D623" s="46" t="s">
        <v>110</v>
      </c>
      <c r="H623" s="54">
        <v>15</v>
      </c>
      <c r="I623" s="54"/>
      <c r="J623" s="54"/>
      <c r="K623" s="54"/>
      <c r="L623" s="46" t="s">
        <v>104</v>
      </c>
      <c r="M623" s="48">
        <v>30</v>
      </c>
    </row>
    <row r="624" spans="1:16" x14ac:dyDescent="0.25">
      <c r="A624" s="52">
        <v>2013</v>
      </c>
      <c r="B624" s="53" t="s">
        <v>57</v>
      </c>
      <c r="C624" s="46" t="s">
        <v>80</v>
      </c>
      <c r="D624" s="46" t="s">
        <v>110</v>
      </c>
      <c r="H624" s="54">
        <v>15</v>
      </c>
      <c r="I624" s="54"/>
      <c r="J624" s="54"/>
      <c r="K624" s="54"/>
      <c r="L624" s="46" t="s">
        <v>104</v>
      </c>
      <c r="M624" s="48">
        <v>54</v>
      </c>
    </row>
    <row r="625" spans="1:16" x14ac:dyDescent="0.25">
      <c r="A625" s="52">
        <v>2013</v>
      </c>
      <c r="B625" s="53" t="s">
        <v>37</v>
      </c>
      <c r="C625" s="46" t="s">
        <v>80</v>
      </c>
      <c r="D625" s="46" t="s">
        <v>110</v>
      </c>
      <c r="H625" s="54">
        <v>17</v>
      </c>
      <c r="I625" s="54"/>
      <c r="J625" s="54"/>
      <c r="K625" s="54"/>
      <c r="L625" s="46" t="s">
        <v>103</v>
      </c>
      <c r="M625" s="48">
        <v>1</v>
      </c>
      <c r="N625" s="48" t="s">
        <v>117</v>
      </c>
      <c r="O625" s="48">
        <v>1</v>
      </c>
      <c r="P625" s="48" t="s">
        <v>116</v>
      </c>
    </row>
    <row r="626" spans="1:16" x14ac:dyDescent="0.25">
      <c r="A626" s="52">
        <v>2013</v>
      </c>
      <c r="B626" s="53" t="s">
        <v>59</v>
      </c>
      <c r="C626" s="46" t="s">
        <v>81</v>
      </c>
      <c r="D626" s="46" t="s">
        <v>110</v>
      </c>
      <c r="H626" s="54">
        <v>5</v>
      </c>
      <c r="I626" s="54">
        <v>7</v>
      </c>
      <c r="J626" s="54"/>
      <c r="K626" s="54"/>
      <c r="L626" s="46" t="s">
        <v>103</v>
      </c>
      <c r="M626" s="48">
        <v>100</v>
      </c>
    </row>
    <row r="627" spans="1:16" x14ac:dyDescent="0.25">
      <c r="A627" s="52">
        <v>2013</v>
      </c>
      <c r="B627" s="53" t="s">
        <v>38</v>
      </c>
      <c r="C627" s="46" t="s">
        <v>81</v>
      </c>
      <c r="D627" s="46" t="s">
        <v>110</v>
      </c>
      <c r="H627" s="54">
        <v>28</v>
      </c>
      <c r="I627" s="54"/>
      <c r="J627" s="54"/>
      <c r="K627" s="54"/>
      <c r="L627" s="46" t="s">
        <v>103</v>
      </c>
      <c r="M627" s="48">
        <v>4</v>
      </c>
    </row>
    <row r="628" spans="1:16" x14ac:dyDescent="0.25">
      <c r="A628" s="52">
        <v>2013</v>
      </c>
      <c r="B628" s="53" t="s">
        <v>47</v>
      </c>
      <c r="C628" s="46" t="s">
        <v>80</v>
      </c>
      <c r="D628" s="46" t="s">
        <v>110</v>
      </c>
      <c r="H628" s="54">
        <v>15</v>
      </c>
      <c r="I628" s="54"/>
      <c r="J628" s="54"/>
      <c r="K628" s="54"/>
      <c r="L628" s="46" t="s">
        <v>104</v>
      </c>
      <c r="M628" s="48" t="s">
        <v>110</v>
      </c>
    </row>
    <row r="629" spans="1:16" x14ac:dyDescent="0.25">
      <c r="A629" s="52">
        <v>2013</v>
      </c>
      <c r="B629" s="53" t="s">
        <v>65</v>
      </c>
      <c r="C629" s="46" t="s">
        <v>80</v>
      </c>
      <c r="D629" s="46" t="s">
        <v>110</v>
      </c>
      <c r="H629" s="54">
        <v>15</v>
      </c>
      <c r="I629" s="54"/>
      <c r="J629" s="54"/>
      <c r="K629" s="54"/>
      <c r="L629" s="46" t="s">
        <v>104</v>
      </c>
      <c r="M629" s="48">
        <v>77</v>
      </c>
    </row>
    <row r="630" spans="1:16" x14ac:dyDescent="0.25">
      <c r="A630" s="52">
        <v>2013</v>
      </c>
      <c r="B630" s="53" t="s">
        <v>47</v>
      </c>
      <c r="C630" s="46" t="s">
        <v>80</v>
      </c>
      <c r="D630" s="46" t="s">
        <v>110</v>
      </c>
      <c r="H630" s="54">
        <v>15</v>
      </c>
      <c r="I630" s="54"/>
      <c r="J630" s="54"/>
      <c r="K630" s="54"/>
      <c r="L630" s="46" t="s">
        <v>104</v>
      </c>
      <c r="M630" s="48" t="s">
        <v>110</v>
      </c>
    </row>
    <row r="631" spans="1:16" x14ac:dyDescent="0.25">
      <c r="A631" s="52">
        <v>2013</v>
      </c>
      <c r="B631" s="53" t="s">
        <v>59</v>
      </c>
      <c r="C631" s="46" t="s">
        <v>85</v>
      </c>
      <c r="D631" s="46" t="s">
        <v>110</v>
      </c>
      <c r="H631" s="54">
        <v>28</v>
      </c>
      <c r="I631" s="54"/>
      <c r="J631" s="54"/>
      <c r="K631" s="54"/>
      <c r="L631" s="46" t="s">
        <v>103</v>
      </c>
      <c r="M631" s="48">
        <v>1</v>
      </c>
    </row>
    <row r="632" spans="1:16" x14ac:dyDescent="0.25">
      <c r="A632" s="52">
        <v>2013</v>
      </c>
      <c r="B632" s="53" t="s">
        <v>53</v>
      </c>
      <c r="C632" s="46" t="s">
        <v>80</v>
      </c>
      <c r="D632" s="46" t="s">
        <v>110</v>
      </c>
      <c r="H632" s="54">
        <v>17</v>
      </c>
      <c r="I632" s="54"/>
      <c r="J632" s="54"/>
      <c r="K632" s="54"/>
      <c r="L632" s="46" t="s">
        <v>103</v>
      </c>
      <c r="M632" s="48">
        <v>2</v>
      </c>
      <c r="N632" s="48" t="s">
        <v>117</v>
      </c>
      <c r="O632" s="48">
        <v>2</v>
      </c>
      <c r="P632" s="48" t="s">
        <v>116</v>
      </c>
    </row>
    <row r="633" spans="1:16" x14ac:dyDescent="0.25">
      <c r="A633" s="52">
        <v>2013</v>
      </c>
      <c r="B633" s="53" t="s">
        <v>68</v>
      </c>
      <c r="C633" s="46" t="s">
        <v>80</v>
      </c>
      <c r="D633" s="46" t="s">
        <v>110</v>
      </c>
      <c r="H633" s="54">
        <v>5</v>
      </c>
      <c r="I633" s="54">
        <v>7</v>
      </c>
      <c r="J633" s="54"/>
      <c r="K633" s="54"/>
      <c r="L633" s="46" t="s">
        <v>103</v>
      </c>
      <c r="M633" s="48">
        <v>150</v>
      </c>
    </row>
    <row r="634" spans="1:16" x14ac:dyDescent="0.25">
      <c r="A634" s="52">
        <v>2013</v>
      </c>
      <c r="B634" s="53" t="s">
        <v>68</v>
      </c>
      <c r="C634" s="46" t="s">
        <v>80</v>
      </c>
      <c r="D634" s="46" t="s">
        <v>110</v>
      </c>
      <c r="H634" s="54">
        <v>5</v>
      </c>
      <c r="I634" s="54">
        <v>7</v>
      </c>
      <c r="J634" s="54"/>
      <c r="K634" s="54"/>
      <c r="L634" s="46" t="s">
        <v>103</v>
      </c>
      <c r="M634" s="48">
        <v>150</v>
      </c>
    </row>
    <row r="635" spans="1:16" x14ac:dyDescent="0.25">
      <c r="A635" s="52">
        <v>2013</v>
      </c>
      <c r="B635" s="53" t="s">
        <v>53</v>
      </c>
      <c r="C635" s="46" t="s">
        <v>80</v>
      </c>
      <c r="D635" s="46" t="s">
        <v>110</v>
      </c>
      <c r="H635" s="54">
        <v>17</v>
      </c>
      <c r="I635" s="54"/>
      <c r="J635" s="54"/>
      <c r="K635" s="54"/>
      <c r="L635" s="46" t="s">
        <v>103</v>
      </c>
      <c r="M635" s="48">
        <v>2</v>
      </c>
      <c r="N635" s="48" t="s">
        <v>117</v>
      </c>
      <c r="O635" s="48">
        <v>1</v>
      </c>
      <c r="P635" s="48" t="s">
        <v>116</v>
      </c>
    </row>
    <row r="636" spans="1:16" x14ac:dyDescent="0.25">
      <c r="A636" s="52">
        <v>2013</v>
      </c>
      <c r="B636" s="53" t="s">
        <v>71</v>
      </c>
      <c r="C636" s="46" t="s">
        <v>80</v>
      </c>
      <c r="D636" s="46" t="s">
        <v>110</v>
      </c>
      <c r="H636" s="54">
        <v>15</v>
      </c>
      <c r="I636" s="54"/>
      <c r="J636" s="54"/>
      <c r="K636" s="54"/>
      <c r="L636" s="46" t="s">
        <v>103</v>
      </c>
      <c r="M636" s="48">
        <v>45</v>
      </c>
    </row>
    <row r="637" spans="1:16" x14ac:dyDescent="0.25">
      <c r="A637" s="52">
        <v>2013</v>
      </c>
      <c r="B637" s="53" t="s">
        <v>53</v>
      </c>
      <c r="C637" s="46" t="s">
        <v>80</v>
      </c>
      <c r="D637" s="46" t="s">
        <v>110</v>
      </c>
      <c r="H637" s="54">
        <v>12</v>
      </c>
      <c r="I637" s="54"/>
      <c r="J637" s="54"/>
      <c r="K637" s="54"/>
      <c r="L637" s="46" t="s">
        <v>103</v>
      </c>
      <c r="M637" s="48" t="s">
        <v>110</v>
      </c>
    </row>
    <row r="638" spans="1:16" x14ac:dyDescent="0.25">
      <c r="A638" s="52">
        <v>2013</v>
      </c>
      <c r="B638" s="53" t="s">
        <v>76</v>
      </c>
      <c r="C638" s="46" t="s">
        <v>80</v>
      </c>
      <c r="D638" s="46" t="s">
        <v>110</v>
      </c>
      <c r="H638" s="54">
        <v>15</v>
      </c>
      <c r="I638" s="54"/>
      <c r="J638" s="54"/>
      <c r="K638" s="54"/>
      <c r="L638" s="46" t="s">
        <v>103</v>
      </c>
      <c r="M638" s="48">
        <v>130</v>
      </c>
    </row>
    <row r="639" spans="1:16" x14ac:dyDescent="0.25">
      <c r="A639" s="52">
        <v>2013</v>
      </c>
      <c r="B639" s="53" t="s">
        <v>76</v>
      </c>
      <c r="C639" s="46" t="s">
        <v>80</v>
      </c>
      <c r="D639" s="46" t="s">
        <v>110</v>
      </c>
      <c r="H639" s="54">
        <v>15</v>
      </c>
      <c r="I639" s="54"/>
      <c r="J639" s="54"/>
      <c r="K639" s="54"/>
      <c r="L639" s="46" t="s">
        <v>103</v>
      </c>
      <c r="M639" s="48">
        <v>180</v>
      </c>
    </row>
    <row r="640" spans="1:16" x14ac:dyDescent="0.25">
      <c r="A640" s="52">
        <v>2013</v>
      </c>
      <c r="B640" s="53" t="s">
        <v>71</v>
      </c>
      <c r="C640" s="46" t="s">
        <v>80</v>
      </c>
      <c r="D640" s="46" t="s">
        <v>110</v>
      </c>
      <c r="H640" s="54">
        <v>15</v>
      </c>
      <c r="I640" s="54"/>
      <c r="J640" s="54"/>
      <c r="K640" s="54"/>
      <c r="L640" s="46" t="s">
        <v>104</v>
      </c>
      <c r="M640" s="48" t="s">
        <v>110</v>
      </c>
    </row>
    <row r="641" spans="1:14" x14ac:dyDescent="0.25">
      <c r="A641" s="52">
        <v>2013</v>
      </c>
      <c r="B641" s="53" t="s">
        <v>65</v>
      </c>
      <c r="C641" s="46" t="s">
        <v>80</v>
      </c>
      <c r="D641" s="46" t="s">
        <v>110</v>
      </c>
      <c r="H641" s="54">
        <v>15</v>
      </c>
      <c r="I641" s="54"/>
      <c r="J641" s="54"/>
      <c r="K641" s="54"/>
      <c r="L641" s="46" t="s">
        <v>104</v>
      </c>
      <c r="M641" s="48" t="s">
        <v>110</v>
      </c>
    </row>
    <row r="642" spans="1:14" x14ac:dyDescent="0.25">
      <c r="A642" s="52">
        <v>2013</v>
      </c>
      <c r="B642" s="53" t="s">
        <v>57</v>
      </c>
      <c r="C642" s="46" t="s">
        <v>80</v>
      </c>
      <c r="D642" s="46" t="s">
        <v>110</v>
      </c>
      <c r="H642" s="54">
        <v>15</v>
      </c>
      <c r="I642" s="54"/>
      <c r="J642" s="54"/>
      <c r="K642" s="54"/>
      <c r="L642" s="46" t="s">
        <v>104</v>
      </c>
      <c r="M642" s="48">
        <v>69</v>
      </c>
    </row>
    <row r="643" spans="1:14" x14ac:dyDescent="0.25">
      <c r="A643" s="52">
        <v>2013</v>
      </c>
      <c r="B643" s="53" t="s">
        <v>47</v>
      </c>
      <c r="C643" s="46" t="s">
        <v>80</v>
      </c>
      <c r="D643" s="46" t="s">
        <v>110</v>
      </c>
      <c r="H643" s="54">
        <v>15</v>
      </c>
      <c r="I643" s="54"/>
      <c r="J643" s="54"/>
      <c r="K643" s="54"/>
      <c r="L643" s="46" t="s">
        <v>104</v>
      </c>
      <c r="M643" s="48" t="s">
        <v>110</v>
      </c>
    </row>
    <row r="644" spans="1:14" x14ac:dyDescent="0.25">
      <c r="A644" s="52">
        <v>2013</v>
      </c>
      <c r="B644" s="53" t="s">
        <v>47</v>
      </c>
      <c r="C644" s="46" t="s">
        <v>80</v>
      </c>
      <c r="D644" s="46" t="s">
        <v>110</v>
      </c>
      <c r="H644" s="54">
        <v>15</v>
      </c>
      <c r="I644" s="54"/>
      <c r="J644" s="54"/>
      <c r="K644" s="54"/>
      <c r="L644" s="46" t="s">
        <v>104</v>
      </c>
      <c r="M644" s="48">
        <v>39</v>
      </c>
    </row>
    <row r="645" spans="1:14" x14ac:dyDescent="0.25">
      <c r="A645" s="52">
        <v>2013</v>
      </c>
      <c r="B645" s="53" t="s">
        <v>47</v>
      </c>
      <c r="C645" s="46" t="s">
        <v>80</v>
      </c>
      <c r="D645" s="46" t="s">
        <v>110</v>
      </c>
      <c r="H645" s="54">
        <v>15</v>
      </c>
      <c r="I645" s="54"/>
      <c r="J645" s="54"/>
      <c r="K645" s="54"/>
      <c r="L645" s="46" t="s">
        <v>104</v>
      </c>
      <c r="M645" s="48" t="s">
        <v>110</v>
      </c>
    </row>
    <row r="646" spans="1:14" x14ac:dyDescent="0.25">
      <c r="A646" s="52">
        <v>2013</v>
      </c>
      <c r="B646" s="53" t="s">
        <v>59</v>
      </c>
      <c r="C646" s="46" t="s">
        <v>81</v>
      </c>
      <c r="D646" s="46" t="s">
        <v>110</v>
      </c>
      <c r="H646" s="54">
        <v>7</v>
      </c>
      <c r="I646" s="54"/>
      <c r="J646" s="54"/>
      <c r="K646" s="54"/>
      <c r="L646" s="46" t="s">
        <v>103</v>
      </c>
      <c r="M646" s="48">
        <v>300</v>
      </c>
    </row>
    <row r="647" spans="1:14" x14ac:dyDescent="0.25">
      <c r="A647" s="52">
        <v>2013</v>
      </c>
      <c r="B647" s="53" t="s">
        <v>57</v>
      </c>
      <c r="C647" s="46" t="s">
        <v>80</v>
      </c>
      <c r="D647" s="46" t="s">
        <v>110</v>
      </c>
      <c r="H647" s="54">
        <v>15</v>
      </c>
      <c r="I647" s="54"/>
      <c r="J647" s="54"/>
      <c r="K647" s="54"/>
      <c r="L647" s="46" t="s">
        <v>104</v>
      </c>
      <c r="M647" s="48">
        <v>42</v>
      </c>
    </row>
    <row r="648" spans="1:14" x14ac:dyDescent="0.25">
      <c r="A648" s="52">
        <v>2013</v>
      </c>
      <c r="B648" s="53" t="s">
        <v>57</v>
      </c>
      <c r="C648" s="46" t="s">
        <v>80</v>
      </c>
      <c r="D648" s="46" t="s">
        <v>110</v>
      </c>
      <c r="H648" s="54">
        <v>15</v>
      </c>
      <c r="I648" s="54"/>
      <c r="J648" s="54"/>
      <c r="K648" s="54"/>
      <c r="L648" s="46" t="s">
        <v>104</v>
      </c>
      <c r="M648" s="48" t="s">
        <v>110</v>
      </c>
    </row>
    <row r="649" spans="1:14" x14ac:dyDescent="0.25">
      <c r="A649" s="52">
        <v>2013</v>
      </c>
      <c r="B649" s="53" t="s">
        <v>65</v>
      </c>
      <c r="C649" s="46" t="s">
        <v>80</v>
      </c>
      <c r="D649" s="46" t="s">
        <v>110</v>
      </c>
      <c r="H649" s="54">
        <v>15</v>
      </c>
      <c r="I649" s="54"/>
      <c r="J649" s="54"/>
      <c r="K649" s="54"/>
      <c r="L649" s="46" t="s">
        <v>104</v>
      </c>
      <c r="M649" s="48">
        <v>93</v>
      </c>
    </row>
    <row r="650" spans="1:14" x14ac:dyDescent="0.25">
      <c r="A650" s="52">
        <v>2013</v>
      </c>
      <c r="B650" s="53" t="s">
        <v>57</v>
      </c>
      <c r="C650" s="46" t="s">
        <v>80</v>
      </c>
      <c r="D650" s="46" t="s">
        <v>110</v>
      </c>
      <c r="H650" s="54">
        <v>15</v>
      </c>
      <c r="I650" s="54"/>
      <c r="J650" s="54"/>
      <c r="K650" s="54"/>
      <c r="L650" s="46" t="s">
        <v>104</v>
      </c>
      <c r="M650" s="48">
        <v>42</v>
      </c>
    </row>
    <row r="651" spans="1:14" x14ac:dyDescent="0.25">
      <c r="A651" s="52">
        <v>2013</v>
      </c>
      <c r="B651" s="53" t="s">
        <v>76</v>
      </c>
      <c r="C651" s="46" t="s">
        <v>80</v>
      </c>
      <c r="D651" s="46" t="s">
        <v>110</v>
      </c>
      <c r="H651" s="54">
        <v>15</v>
      </c>
      <c r="I651" s="54"/>
      <c r="J651" s="54"/>
      <c r="K651" s="54"/>
      <c r="L651" s="46" t="s">
        <v>103</v>
      </c>
      <c r="M651" s="48">
        <v>95</v>
      </c>
    </row>
    <row r="652" spans="1:14" x14ac:dyDescent="0.25">
      <c r="A652" s="52">
        <v>2013</v>
      </c>
      <c r="B652" s="53" t="s">
        <v>76</v>
      </c>
      <c r="C652" s="46" t="s">
        <v>80</v>
      </c>
      <c r="D652" s="46" t="s">
        <v>110</v>
      </c>
      <c r="H652" s="54">
        <v>15</v>
      </c>
      <c r="I652" s="54"/>
      <c r="J652" s="54"/>
      <c r="K652" s="54"/>
      <c r="L652" s="46" t="s">
        <v>103</v>
      </c>
      <c r="M652" s="48">
        <v>37</v>
      </c>
    </row>
    <row r="653" spans="1:14" x14ac:dyDescent="0.25">
      <c r="A653" s="52">
        <v>2013</v>
      </c>
      <c r="B653" s="53" t="s">
        <v>76</v>
      </c>
      <c r="C653" s="46" t="s">
        <v>80</v>
      </c>
      <c r="D653" s="46" t="s">
        <v>110</v>
      </c>
      <c r="H653" s="54">
        <v>15</v>
      </c>
      <c r="I653" s="54"/>
      <c r="J653" s="54"/>
      <c r="K653" s="54"/>
      <c r="L653" s="46" t="s">
        <v>103</v>
      </c>
      <c r="M653" s="48">
        <v>83</v>
      </c>
    </row>
    <row r="654" spans="1:14" x14ac:dyDescent="0.25">
      <c r="A654" s="52">
        <v>2013</v>
      </c>
      <c r="B654" s="53" t="s">
        <v>73</v>
      </c>
      <c r="C654" s="46" t="s">
        <v>80</v>
      </c>
      <c r="D654" s="46" t="s">
        <v>91</v>
      </c>
      <c r="H654" s="54">
        <v>17</v>
      </c>
      <c r="I654" s="54"/>
      <c r="J654" s="54"/>
      <c r="K654" s="54"/>
      <c r="L654" s="46" t="s">
        <v>103</v>
      </c>
      <c r="M654" s="48">
        <v>1</v>
      </c>
      <c r="N654" s="48" t="s">
        <v>117</v>
      </c>
    </row>
    <row r="655" spans="1:14" x14ac:dyDescent="0.25">
      <c r="A655" s="52">
        <v>2013</v>
      </c>
      <c r="B655" s="53" t="s">
        <v>76</v>
      </c>
      <c r="C655" s="46" t="s">
        <v>80</v>
      </c>
      <c r="D655" s="46" t="s">
        <v>110</v>
      </c>
      <c r="H655" s="54">
        <v>15</v>
      </c>
      <c r="I655" s="54"/>
      <c r="J655" s="54"/>
      <c r="K655" s="54"/>
      <c r="L655" s="46" t="s">
        <v>103</v>
      </c>
      <c r="M655" s="48">
        <v>315</v>
      </c>
    </row>
    <row r="656" spans="1:14" x14ac:dyDescent="0.25">
      <c r="A656" s="52">
        <v>2013</v>
      </c>
      <c r="B656" s="53" t="s">
        <v>65</v>
      </c>
      <c r="C656" s="46" t="s">
        <v>80</v>
      </c>
      <c r="D656" s="46" t="s">
        <v>110</v>
      </c>
      <c r="H656" s="54">
        <v>15</v>
      </c>
      <c r="I656" s="54"/>
      <c r="J656" s="54"/>
      <c r="K656" s="54"/>
      <c r="L656" s="46" t="s">
        <v>104</v>
      </c>
      <c r="M656" s="48" t="s">
        <v>110</v>
      </c>
    </row>
    <row r="657" spans="1:19" x14ac:dyDescent="0.25">
      <c r="A657" s="52">
        <v>2013</v>
      </c>
      <c r="B657" s="53" t="s">
        <v>61</v>
      </c>
      <c r="C657" s="46" t="s">
        <v>80</v>
      </c>
      <c r="D657" s="46" t="s">
        <v>110</v>
      </c>
      <c r="H657" s="54">
        <v>17</v>
      </c>
      <c r="I657" s="54"/>
      <c r="J657" s="54"/>
      <c r="K657" s="54"/>
      <c r="L657" s="46" t="s">
        <v>103</v>
      </c>
      <c r="M657" s="48">
        <v>3</v>
      </c>
      <c r="N657" s="48" t="s">
        <v>117</v>
      </c>
      <c r="O657" s="48">
        <v>1</v>
      </c>
      <c r="P657" s="48" t="s">
        <v>116</v>
      </c>
    </row>
    <row r="658" spans="1:19" x14ac:dyDescent="0.25">
      <c r="A658" s="52">
        <v>2013</v>
      </c>
      <c r="B658" s="53" t="s">
        <v>65</v>
      </c>
      <c r="C658" s="46" t="s">
        <v>80</v>
      </c>
      <c r="D658" s="46" t="s">
        <v>110</v>
      </c>
      <c r="H658" s="54">
        <v>15</v>
      </c>
      <c r="I658" s="54"/>
      <c r="J658" s="54"/>
      <c r="K658" s="54"/>
      <c r="L658" s="46" t="s">
        <v>104</v>
      </c>
      <c r="M658" s="48" t="s">
        <v>110</v>
      </c>
    </row>
    <row r="659" spans="1:19" x14ac:dyDescent="0.25">
      <c r="A659" s="52">
        <v>2013</v>
      </c>
      <c r="B659" s="53" t="s">
        <v>65</v>
      </c>
      <c r="C659" s="46" t="s">
        <v>80</v>
      </c>
      <c r="D659" s="46" t="s">
        <v>110</v>
      </c>
      <c r="H659" s="54">
        <v>15</v>
      </c>
      <c r="I659" s="54"/>
      <c r="J659" s="54"/>
      <c r="K659" s="54"/>
      <c r="L659" s="46" t="s">
        <v>104</v>
      </c>
      <c r="M659" s="48">
        <v>88</v>
      </c>
    </row>
    <row r="660" spans="1:19" x14ac:dyDescent="0.25">
      <c r="A660" s="52">
        <v>2013</v>
      </c>
      <c r="B660" s="53" t="s">
        <v>76</v>
      </c>
      <c r="C660" s="46" t="s">
        <v>80</v>
      </c>
      <c r="D660" s="46" t="s">
        <v>110</v>
      </c>
      <c r="H660" s="54">
        <v>17</v>
      </c>
      <c r="I660" s="54">
        <v>7</v>
      </c>
      <c r="J660" s="54">
        <v>15</v>
      </c>
      <c r="K660" s="54"/>
      <c r="L660" s="46" t="s">
        <v>103</v>
      </c>
      <c r="M660" s="48">
        <v>4</v>
      </c>
      <c r="N660" s="48" t="s">
        <v>117</v>
      </c>
      <c r="O660" s="48">
        <v>12</v>
      </c>
      <c r="P660" s="48" t="s">
        <v>116</v>
      </c>
      <c r="S660" s="49">
        <v>25</v>
      </c>
    </row>
    <row r="661" spans="1:19" x14ac:dyDescent="0.25">
      <c r="A661" s="52">
        <v>2013</v>
      </c>
      <c r="B661" s="53" t="s">
        <v>50</v>
      </c>
      <c r="C661" s="46" t="s">
        <v>80</v>
      </c>
      <c r="D661" s="46" t="s">
        <v>110</v>
      </c>
      <c r="H661" s="54">
        <v>17</v>
      </c>
      <c r="I661" s="54"/>
      <c r="J661" s="54"/>
      <c r="K661" s="54"/>
      <c r="L661" s="46" t="s">
        <v>103</v>
      </c>
      <c r="M661" s="48" t="s">
        <v>110</v>
      </c>
    </row>
    <row r="662" spans="1:19" x14ac:dyDescent="0.25">
      <c r="A662" s="52">
        <v>2013</v>
      </c>
      <c r="B662" s="53" t="s">
        <v>53</v>
      </c>
      <c r="C662" s="46" t="s">
        <v>80</v>
      </c>
      <c r="D662" s="46" t="s">
        <v>110</v>
      </c>
      <c r="H662" s="54">
        <v>15</v>
      </c>
      <c r="I662" s="54"/>
      <c r="J662" s="54"/>
      <c r="K662" s="54"/>
      <c r="L662" s="46" t="s">
        <v>104</v>
      </c>
      <c r="M662" s="48">
        <v>104</v>
      </c>
    </row>
    <row r="663" spans="1:19" x14ac:dyDescent="0.25">
      <c r="A663" s="52">
        <v>2013</v>
      </c>
      <c r="B663" s="53" t="s">
        <v>38</v>
      </c>
      <c r="C663" s="46" t="s">
        <v>80</v>
      </c>
      <c r="D663" s="46" t="s">
        <v>110</v>
      </c>
      <c r="H663" s="54">
        <v>15</v>
      </c>
      <c r="I663" s="54"/>
      <c r="J663" s="54"/>
      <c r="K663" s="54"/>
      <c r="L663" s="46" t="s">
        <v>104</v>
      </c>
      <c r="M663" s="48">
        <v>92</v>
      </c>
    </row>
    <row r="664" spans="1:19" x14ac:dyDescent="0.25">
      <c r="A664" s="52">
        <v>2013</v>
      </c>
      <c r="B664" s="53" t="s">
        <v>71</v>
      </c>
      <c r="C664" s="46" t="s">
        <v>80</v>
      </c>
      <c r="D664" s="46" t="s">
        <v>110</v>
      </c>
      <c r="H664" s="54">
        <v>15</v>
      </c>
      <c r="I664" s="54"/>
      <c r="J664" s="54"/>
      <c r="K664" s="54"/>
      <c r="L664" s="46" t="s">
        <v>104</v>
      </c>
      <c r="M664" s="48">
        <v>72</v>
      </c>
    </row>
    <row r="665" spans="1:19" x14ac:dyDescent="0.25">
      <c r="A665" s="52">
        <v>2013</v>
      </c>
      <c r="B665" s="53" t="s">
        <v>47</v>
      </c>
      <c r="C665" s="46" t="s">
        <v>80</v>
      </c>
      <c r="D665" s="46" t="s">
        <v>110</v>
      </c>
      <c r="H665" s="54">
        <v>15</v>
      </c>
      <c r="I665" s="54"/>
      <c r="J665" s="54"/>
      <c r="K665" s="54"/>
      <c r="L665" s="46" t="s">
        <v>104</v>
      </c>
      <c r="M665" s="48">
        <v>76</v>
      </c>
    </row>
    <row r="666" spans="1:19" x14ac:dyDescent="0.25">
      <c r="A666" s="52">
        <v>2013</v>
      </c>
      <c r="B666" s="53" t="s">
        <v>38</v>
      </c>
      <c r="C666" s="46" t="s">
        <v>80</v>
      </c>
      <c r="D666" s="46" t="s">
        <v>110</v>
      </c>
      <c r="H666" s="54">
        <v>15</v>
      </c>
      <c r="I666" s="54"/>
      <c r="J666" s="54"/>
      <c r="K666" s="54"/>
      <c r="L666" s="46" t="s">
        <v>103</v>
      </c>
      <c r="M666" s="48">
        <v>72</v>
      </c>
    </row>
    <row r="667" spans="1:19" x14ac:dyDescent="0.25">
      <c r="A667" s="52">
        <v>2013</v>
      </c>
      <c r="B667" s="53" t="s">
        <v>47</v>
      </c>
      <c r="C667" s="46" t="s">
        <v>80</v>
      </c>
      <c r="D667" s="46" t="s">
        <v>110</v>
      </c>
      <c r="H667" s="54">
        <v>15</v>
      </c>
      <c r="I667" s="54"/>
      <c r="J667" s="54"/>
      <c r="K667" s="54"/>
      <c r="L667" s="46" t="s">
        <v>104</v>
      </c>
      <c r="M667" s="48">
        <v>25</v>
      </c>
    </row>
    <row r="668" spans="1:19" x14ac:dyDescent="0.25">
      <c r="A668" s="52">
        <v>2013</v>
      </c>
      <c r="B668" s="53" t="s">
        <v>59</v>
      </c>
      <c r="C668" s="46" t="s">
        <v>81</v>
      </c>
      <c r="D668" s="46" t="s">
        <v>110</v>
      </c>
      <c r="H668" s="54">
        <v>5</v>
      </c>
      <c r="I668" s="54">
        <v>7</v>
      </c>
      <c r="J668" s="54"/>
      <c r="K668" s="54"/>
      <c r="L668" s="46" t="s">
        <v>103</v>
      </c>
      <c r="M668" s="48">
        <v>100</v>
      </c>
      <c r="S668" s="49">
        <v>50</v>
      </c>
    </row>
    <row r="669" spans="1:19" x14ac:dyDescent="0.25">
      <c r="A669" s="52">
        <v>2013</v>
      </c>
      <c r="B669" s="53" t="s">
        <v>59</v>
      </c>
      <c r="C669" s="46" t="s">
        <v>81</v>
      </c>
      <c r="D669" s="46" t="s">
        <v>110</v>
      </c>
      <c r="H669" s="54">
        <v>5</v>
      </c>
      <c r="I669" s="54">
        <v>7</v>
      </c>
      <c r="J669" s="54"/>
      <c r="K669" s="54"/>
      <c r="L669" s="46" t="s">
        <v>103</v>
      </c>
      <c r="M669" s="48">
        <v>200</v>
      </c>
      <c r="S669" s="49">
        <v>100</v>
      </c>
    </row>
    <row r="670" spans="1:19" x14ac:dyDescent="0.25">
      <c r="A670" s="52">
        <v>2013</v>
      </c>
      <c r="B670" s="53" t="s">
        <v>68</v>
      </c>
      <c r="C670" s="46" t="s">
        <v>85</v>
      </c>
      <c r="D670" s="46" t="s">
        <v>110</v>
      </c>
      <c r="H670" s="54">
        <v>28</v>
      </c>
      <c r="I670" s="54"/>
      <c r="J670" s="54"/>
      <c r="K670" s="54"/>
      <c r="L670" s="46" t="s">
        <v>103</v>
      </c>
      <c r="M670" s="48">
        <v>8</v>
      </c>
    </row>
    <row r="671" spans="1:19" x14ac:dyDescent="0.25">
      <c r="A671" s="52">
        <v>2013</v>
      </c>
      <c r="B671" s="53" t="s">
        <v>76</v>
      </c>
      <c r="C671" s="46" t="s">
        <v>80</v>
      </c>
      <c r="D671" s="46" t="s">
        <v>110</v>
      </c>
      <c r="H671" s="54">
        <v>15</v>
      </c>
      <c r="I671" s="54"/>
      <c r="J671" s="54"/>
      <c r="K671" s="54"/>
      <c r="L671" s="46" t="s">
        <v>103</v>
      </c>
      <c r="M671" s="48">
        <v>50</v>
      </c>
    </row>
    <row r="672" spans="1:19" x14ac:dyDescent="0.25">
      <c r="A672" s="52">
        <v>2013</v>
      </c>
      <c r="B672" s="53" t="s">
        <v>53</v>
      </c>
      <c r="C672" s="46" t="s">
        <v>80</v>
      </c>
      <c r="D672" s="46" t="s">
        <v>110</v>
      </c>
      <c r="H672" s="54">
        <v>17</v>
      </c>
      <c r="I672" s="54"/>
      <c r="J672" s="54"/>
      <c r="K672" s="54"/>
      <c r="L672" s="46" t="s">
        <v>103</v>
      </c>
      <c r="M672" s="48">
        <v>1</v>
      </c>
      <c r="N672" s="48" t="s">
        <v>117</v>
      </c>
      <c r="O672" s="48">
        <v>2</v>
      </c>
      <c r="P672" s="48" t="s">
        <v>116</v>
      </c>
    </row>
    <row r="673" spans="1:19" x14ac:dyDescent="0.25">
      <c r="A673" s="52">
        <v>2013</v>
      </c>
      <c r="B673" s="53" t="s">
        <v>65</v>
      </c>
      <c r="C673" s="46" t="s">
        <v>80</v>
      </c>
      <c r="D673" s="46" t="s">
        <v>110</v>
      </c>
      <c r="H673" s="54">
        <v>15</v>
      </c>
      <c r="I673" s="54"/>
      <c r="J673" s="54"/>
      <c r="K673" s="54"/>
      <c r="L673" s="46" t="s">
        <v>104</v>
      </c>
      <c r="M673" s="48">
        <v>93</v>
      </c>
    </row>
    <row r="674" spans="1:19" x14ac:dyDescent="0.25">
      <c r="A674" s="52">
        <v>2013</v>
      </c>
      <c r="B674" s="53" t="s">
        <v>40</v>
      </c>
      <c r="C674" s="46" t="s">
        <v>80</v>
      </c>
      <c r="D674" s="46" t="s">
        <v>90</v>
      </c>
      <c r="E674" s="46" t="s">
        <v>93</v>
      </c>
      <c r="H674" s="54">
        <v>15</v>
      </c>
      <c r="I674" s="54"/>
      <c r="J674" s="54"/>
      <c r="K674" s="54"/>
      <c r="L674" s="46" t="s">
        <v>104</v>
      </c>
      <c r="M674" s="48">
        <v>12</v>
      </c>
    </row>
    <row r="675" spans="1:19" x14ac:dyDescent="0.25">
      <c r="A675" s="52">
        <v>2013</v>
      </c>
      <c r="B675" s="53" t="s">
        <v>38</v>
      </c>
      <c r="C675" s="46" t="s">
        <v>80</v>
      </c>
      <c r="D675" s="46" t="s">
        <v>110</v>
      </c>
      <c r="H675" s="54">
        <v>15</v>
      </c>
      <c r="I675" s="54"/>
      <c r="J675" s="54"/>
      <c r="K675" s="54"/>
      <c r="L675" s="46" t="s">
        <v>103</v>
      </c>
      <c r="M675" s="48">
        <v>150</v>
      </c>
    </row>
    <row r="676" spans="1:19" x14ac:dyDescent="0.25">
      <c r="A676" s="52">
        <v>2013</v>
      </c>
      <c r="B676" s="53" t="s">
        <v>47</v>
      </c>
      <c r="C676" s="46" t="s">
        <v>80</v>
      </c>
      <c r="D676" s="46" t="s">
        <v>110</v>
      </c>
      <c r="H676" s="54">
        <v>15</v>
      </c>
      <c r="I676" s="54"/>
      <c r="J676" s="54"/>
      <c r="K676" s="54"/>
      <c r="L676" s="46" t="s">
        <v>104</v>
      </c>
      <c r="M676" s="48">
        <v>32</v>
      </c>
    </row>
    <row r="677" spans="1:19" x14ac:dyDescent="0.25">
      <c r="A677" s="52">
        <v>2013</v>
      </c>
      <c r="B677" s="53" t="s">
        <v>59</v>
      </c>
      <c r="C677" s="46" t="s">
        <v>81</v>
      </c>
      <c r="D677" s="46" t="s">
        <v>110</v>
      </c>
      <c r="H677" s="54">
        <v>5</v>
      </c>
      <c r="I677" s="54">
        <v>7</v>
      </c>
      <c r="J677" s="54"/>
      <c r="K677" s="54"/>
      <c r="L677" s="46" t="s">
        <v>103</v>
      </c>
      <c r="M677" s="48">
        <v>550</v>
      </c>
      <c r="S677" s="49">
        <v>730</v>
      </c>
    </row>
    <row r="678" spans="1:19" x14ac:dyDescent="0.25">
      <c r="A678" s="52">
        <v>2013</v>
      </c>
      <c r="B678" s="53" t="s">
        <v>65</v>
      </c>
      <c r="C678" s="46" t="s">
        <v>80</v>
      </c>
      <c r="D678" s="46" t="s">
        <v>110</v>
      </c>
      <c r="H678" s="54">
        <v>15</v>
      </c>
      <c r="I678" s="54"/>
      <c r="J678" s="54"/>
      <c r="K678" s="54"/>
      <c r="L678" s="46" t="s">
        <v>104</v>
      </c>
      <c r="M678" s="48">
        <v>84</v>
      </c>
    </row>
    <row r="679" spans="1:19" x14ac:dyDescent="0.25">
      <c r="A679" s="52">
        <v>2013</v>
      </c>
      <c r="B679" s="53" t="s">
        <v>40</v>
      </c>
      <c r="C679" s="46" t="s">
        <v>80</v>
      </c>
      <c r="D679" s="46" t="s">
        <v>90</v>
      </c>
      <c r="E679" s="46" t="s">
        <v>93</v>
      </c>
      <c r="H679" s="54">
        <v>15</v>
      </c>
      <c r="I679" s="54"/>
      <c r="J679" s="54"/>
      <c r="K679" s="54"/>
      <c r="L679" s="46" t="s">
        <v>103</v>
      </c>
      <c r="M679" s="48">
        <v>278</v>
      </c>
    </row>
    <row r="680" spans="1:19" x14ac:dyDescent="0.25">
      <c r="A680" s="52">
        <v>2013</v>
      </c>
      <c r="B680" s="53" t="s">
        <v>61</v>
      </c>
      <c r="C680" s="46" t="s">
        <v>80</v>
      </c>
      <c r="D680" s="46" t="s">
        <v>110</v>
      </c>
      <c r="H680" s="54">
        <v>17</v>
      </c>
      <c r="I680" s="54"/>
      <c r="J680" s="54"/>
      <c r="K680" s="54"/>
      <c r="L680" s="46" t="s">
        <v>103</v>
      </c>
      <c r="M680" s="48" t="s">
        <v>110</v>
      </c>
    </row>
    <row r="681" spans="1:19" x14ac:dyDescent="0.25">
      <c r="A681" s="52">
        <v>2013</v>
      </c>
      <c r="B681" s="53" t="s">
        <v>59</v>
      </c>
      <c r="C681" s="46" t="s">
        <v>80</v>
      </c>
      <c r="D681" s="46" t="s">
        <v>110</v>
      </c>
      <c r="H681" s="54">
        <v>17</v>
      </c>
      <c r="I681" s="54"/>
      <c r="J681" s="54"/>
      <c r="K681" s="54"/>
      <c r="L681" s="46" t="s">
        <v>103</v>
      </c>
      <c r="M681" s="48" t="s">
        <v>110</v>
      </c>
    </row>
    <row r="682" spans="1:19" x14ac:dyDescent="0.25">
      <c r="A682" s="52">
        <v>2013</v>
      </c>
      <c r="B682" s="53" t="s">
        <v>76</v>
      </c>
      <c r="C682" s="46" t="s">
        <v>80</v>
      </c>
      <c r="D682" s="46" t="s">
        <v>110</v>
      </c>
      <c r="H682" s="54">
        <v>15</v>
      </c>
      <c r="I682" s="54"/>
      <c r="J682" s="54"/>
      <c r="K682" s="54"/>
      <c r="L682" s="46" t="s">
        <v>103</v>
      </c>
      <c r="M682" s="48">
        <v>180</v>
      </c>
    </row>
    <row r="683" spans="1:19" x14ac:dyDescent="0.25">
      <c r="A683" s="52">
        <v>2013</v>
      </c>
      <c r="B683" s="53" t="s">
        <v>76</v>
      </c>
      <c r="C683" s="46" t="s">
        <v>80</v>
      </c>
      <c r="D683" s="46" t="s">
        <v>110</v>
      </c>
      <c r="H683" s="54">
        <v>15</v>
      </c>
      <c r="I683" s="54"/>
      <c r="J683" s="54"/>
      <c r="K683" s="54"/>
      <c r="L683" s="46" t="s">
        <v>103</v>
      </c>
      <c r="M683" s="48">
        <v>205</v>
      </c>
    </row>
    <row r="684" spans="1:19" x14ac:dyDescent="0.25">
      <c r="A684" s="52">
        <v>2013</v>
      </c>
      <c r="B684" s="53" t="s">
        <v>76</v>
      </c>
      <c r="C684" s="46" t="s">
        <v>80</v>
      </c>
      <c r="D684" s="46" t="s">
        <v>89</v>
      </c>
      <c r="H684" s="54">
        <v>15</v>
      </c>
      <c r="I684" s="54"/>
      <c r="J684" s="54"/>
      <c r="K684" s="54"/>
      <c r="L684" s="46" t="s">
        <v>103</v>
      </c>
      <c r="M684" s="48" t="s">
        <v>110</v>
      </c>
    </row>
    <row r="685" spans="1:19" x14ac:dyDescent="0.25">
      <c r="A685" s="52">
        <v>2013</v>
      </c>
      <c r="B685" s="53" t="s">
        <v>59</v>
      </c>
      <c r="C685" s="46" t="s">
        <v>81</v>
      </c>
      <c r="D685" s="46" t="s">
        <v>110</v>
      </c>
      <c r="H685" s="54">
        <v>5</v>
      </c>
      <c r="I685" s="54">
        <v>7</v>
      </c>
      <c r="J685" s="54"/>
      <c r="K685" s="54"/>
      <c r="L685" s="46" t="s">
        <v>103</v>
      </c>
      <c r="M685" s="48">
        <v>50</v>
      </c>
      <c r="S685" s="49">
        <v>200</v>
      </c>
    </row>
    <row r="686" spans="1:19" x14ac:dyDescent="0.25">
      <c r="A686" s="52">
        <v>2013</v>
      </c>
      <c r="B686" s="53" t="s">
        <v>59</v>
      </c>
      <c r="C686" s="46" t="s">
        <v>81</v>
      </c>
      <c r="D686" s="46" t="s">
        <v>110</v>
      </c>
      <c r="H686" s="54">
        <v>5</v>
      </c>
      <c r="I686" s="54">
        <v>7</v>
      </c>
      <c r="J686" s="54"/>
      <c r="K686" s="54"/>
      <c r="L686" s="46" t="s">
        <v>103</v>
      </c>
      <c r="M686" s="48">
        <v>200</v>
      </c>
      <c r="S686" s="49">
        <v>150</v>
      </c>
    </row>
    <row r="687" spans="1:19" x14ac:dyDescent="0.25">
      <c r="A687" s="52">
        <v>2013</v>
      </c>
      <c r="B687" s="53" t="s">
        <v>59</v>
      </c>
      <c r="C687" s="46" t="s">
        <v>80</v>
      </c>
      <c r="D687" s="46" t="s">
        <v>110</v>
      </c>
      <c r="H687" s="54">
        <v>5</v>
      </c>
      <c r="I687" s="54">
        <v>7</v>
      </c>
      <c r="J687" s="54"/>
      <c r="K687" s="54"/>
      <c r="L687" s="46" t="s">
        <v>103</v>
      </c>
      <c r="M687" s="48">
        <v>100</v>
      </c>
      <c r="S687" s="49">
        <v>50</v>
      </c>
    </row>
    <row r="688" spans="1:19" x14ac:dyDescent="0.25">
      <c r="A688" s="52">
        <v>2013</v>
      </c>
      <c r="B688" s="53" t="s">
        <v>37</v>
      </c>
      <c r="C688" s="46" t="s">
        <v>80</v>
      </c>
      <c r="D688" s="46" t="s">
        <v>110</v>
      </c>
      <c r="H688" s="54">
        <v>17</v>
      </c>
      <c r="I688" s="54"/>
      <c r="J688" s="54"/>
      <c r="K688" s="54"/>
      <c r="L688" s="46" t="s">
        <v>103</v>
      </c>
      <c r="M688" s="48">
        <v>3</v>
      </c>
      <c r="N688" s="48" t="s">
        <v>117</v>
      </c>
      <c r="O688" s="48">
        <v>2</v>
      </c>
      <c r="P688" s="48" t="s">
        <v>116</v>
      </c>
    </row>
    <row r="689" spans="1:16" x14ac:dyDescent="0.25">
      <c r="A689" s="52">
        <v>2013</v>
      </c>
      <c r="B689" s="53" t="s">
        <v>76</v>
      </c>
      <c r="C689" s="46" t="s">
        <v>80</v>
      </c>
      <c r="D689" s="46" t="s">
        <v>110</v>
      </c>
      <c r="H689" s="54">
        <v>15</v>
      </c>
      <c r="I689" s="54"/>
      <c r="J689" s="54"/>
      <c r="K689" s="54"/>
      <c r="L689" s="46" t="s">
        <v>103</v>
      </c>
      <c r="M689" s="48" t="s">
        <v>110</v>
      </c>
    </row>
    <row r="690" spans="1:16" x14ac:dyDescent="0.25">
      <c r="A690" s="52">
        <v>2013</v>
      </c>
      <c r="B690" s="53" t="s">
        <v>76</v>
      </c>
      <c r="C690" s="46" t="s">
        <v>80</v>
      </c>
      <c r="D690" s="46" t="s">
        <v>110</v>
      </c>
      <c r="H690" s="54">
        <v>15</v>
      </c>
      <c r="I690" s="54"/>
      <c r="J690" s="54"/>
      <c r="K690" s="54"/>
      <c r="L690" s="46" t="s">
        <v>103</v>
      </c>
      <c r="M690" s="48" t="s">
        <v>110</v>
      </c>
    </row>
    <row r="691" spans="1:16" x14ac:dyDescent="0.25">
      <c r="A691" s="52">
        <v>2013</v>
      </c>
      <c r="B691" s="53" t="s">
        <v>76</v>
      </c>
      <c r="C691" s="46" t="s">
        <v>80</v>
      </c>
      <c r="D691" s="46" t="s">
        <v>110</v>
      </c>
      <c r="H691" s="54">
        <v>15</v>
      </c>
      <c r="I691" s="54"/>
      <c r="J691" s="54"/>
      <c r="K691" s="54"/>
      <c r="L691" s="46" t="s">
        <v>103</v>
      </c>
      <c r="M691" s="48" t="s">
        <v>110</v>
      </c>
    </row>
    <row r="692" spans="1:16" x14ac:dyDescent="0.25">
      <c r="A692" s="52">
        <v>2013</v>
      </c>
      <c r="B692" s="53" t="s">
        <v>76</v>
      </c>
      <c r="C692" s="46" t="s">
        <v>80</v>
      </c>
      <c r="D692" s="46" t="s">
        <v>110</v>
      </c>
      <c r="H692" s="54">
        <v>15</v>
      </c>
      <c r="I692" s="54"/>
      <c r="J692" s="54"/>
      <c r="K692" s="54"/>
      <c r="L692" s="46" t="s">
        <v>103</v>
      </c>
      <c r="M692" s="48" t="s">
        <v>110</v>
      </c>
    </row>
    <row r="693" spans="1:16" x14ac:dyDescent="0.25">
      <c r="A693" s="52">
        <v>2013</v>
      </c>
      <c r="B693" s="53" t="s">
        <v>57</v>
      </c>
      <c r="C693" s="46" t="s">
        <v>80</v>
      </c>
      <c r="D693" s="46" t="s">
        <v>110</v>
      </c>
      <c r="H693" s="54">
        <v>15</v>
      </c>
      <c r="I693" s="54"/>
      <c r="J693" s="54"/>
      <c r="K693" s="54"/>
      <c r="L693" s="46" t="s">
        <v>104</v>
      </c>
      <c r="M693" s="48">
        <v>65</v>
      </c>
    </row>
    <row r="694" spans="1:16" x14ac:dyDescent="0.25">
      <c r="A694" s="52">
        <v>2013</v>
      </c>
      <c r="B694" s="53" t="s">
        <v>65</v>
      </c>
      <c r="C694" s="46" t="s">
        <v>80</v>
      </c>
      <c r="D694" s="46" t="s">
        <v>110</v>
      </c>
      <c r="H694" s="54">
        <v>15</v>
      </c>
      <c r="I694" s="54"/>
      <c r="J694" s="54"/>
      <c r="K694" s="54"/>
      <c r="L694" s="46" t="s">
        <v>104</v>
      </c>
      <c r="M694" s="48">
        <v>92</v>
      </c>
    </row>
    <row r="695" spans="1:16" x14ac:dyDescent="0.25">
      <c r="A695" s="52">
        <v>2013</v>
      </c>
      <c r="B695" s="53" t="s">
        <v>76</v>
      </c>
      <c r="C695" s="46" t="s">
        <v>80</v>
      </c>
      <c r="D695" s="46" t="s">
        <v>110</v>
      </c>
      <c r="H695" s="54">
        <v>15</v>
      </c>
      <c r="I695" s="54"/>
      <c r="J695" s="54"/>
      <c r="K695" s="54"/>
      <c r="L695" s="46" t="s">
        <v>103</v>
      </c>
      <c r="M695" s="48">
        <v>100</v>
      </c>
    </row>
    <row r="696" spans="1:16" x14ac:dyDescent="0.25">
      <c r="A696" s="52">
        <v>2013</v>
      </c>
      <c r="B696" s="53" t="s">
        <v>76</v>
      </c>
      <c r="C696" s="46" t="s">
        <v>80</v>
      </c>
      <c r="D696" s="46" t="s">
        <v>110</v>
      </c>
      <c r="H696" s="54">
        <v>15</v>
      </c>
      <c r="I696" s="54"/>
      <c r="J696" s="54"/>
      <c r="K696" s="54"/>
      <c r="L696" s="46" t="s">
        <v>103</v>
      </c>
      <c r="M696" s="48">
        <v>90</v>
      </c>
    </row>
    <row r="697" spans="1:16" x14ac:dyDescent="0.25">
      <c r="A697" s="52">
        <v>2013</v>
      </c>
      <c r="B697" s="53" t="s">
        <v>37</v>
      </c>
      <c r="C697" s="46" t="s">
        <v>80</v>
      </c>
      <c r="D697" s="46" t="s">
        <v>110</v>
      </c>
      <c r="H697" s="54">
        <v>17</v>
      </c>
      <c r="I697" s="54"/>
      <c r="J697" s="54"/>
      <c r="K697" s="54"/>
      <c r="L697" s="46" t="s">
        <v>103</v>
      </c>
      <c r="M697" s="48">
        <v>1</v>
      </c>
      <c r="N697" s="48" t="s">
        <v>117</v>
      </c>
      <c r="O697" s="48">
        <v>1</v>
      </c>
      <c r="P697" s="48" t="s">
        <v>116</v>
      </c>
    </row>
    <row r="698" spans="1:16" x14ac:dyDescent="0.25">
      <c r="A698" s="52">
        <v>2013</v>
      </c>
      <c r="B698" s="53" t="s">
        <v>37</v>
      </c>
      <c r="C698" s="46" t="s">
        <v>80</v>
      </c>
      <c r="D698" s="46" t="s">
        <v>110</v>
      </c>
      <c r="H698" s="54">
        <v>17</v>
      </c>
      <c r="I698" s="54"/>
      <c r="J698" s="54"/>
      <c r="K698" s="54"/>
      <c r="L698" s="46" t="s">
        <v>103</v>
      </c>
      <c r="M698" s="48">
        <v>2</v>
      </c>
      <c r="N698" s="48" t="s">
        <v>117</v>
      </c>
      <c r="O698" s="48">
        <v>2</v>
      </c>
      <c r="P698" s="48" t="s">
        <v>116</v>
      </c>
    </row>
    <row r="699" spans="1:16" x14ac:dyDescent="0.25">
      <c r="A699" s="52">
        <v>2013</v>
      </c>
      <c r="B699" s="53" t="s">
        <v>59</v>
      </c>
      <c r="C699" s="46" t="s">
        <v>85</v>
      </c>
      <c r="D699" s="46" t="s">
        <v>110</v>
      </c>
      <c r="H699" s="54">
        <v>28</v>
      </c>
      <c r="I699" s="54"/>
      <c r="J699" s="54"/>
      <c r="K699" s="54"/>
      <c r="L699" s="46" t="s">
        <v>103</v>
      </c>
      <c r="M699" s="48">
        <v>3</v>
      </c>
    </row>
    <row r="700" spans="1:16" x14ac:dyDescent="0.25">
      <c r="A700" s="52">
        <v>2013</v>
      </c>
      <c r="B700" s="53" t="s">
        <v>59</v>
      </c>
      <c r="C700" s="46" t="s">
        <v>85</v>
      </c>
      <c r="D700" s="46" t="s">
        <v>110</v>
      </c>
      <c r="H700" s="54">
        <v>28</v>
      </c>
      <c r="I700" s="54"/>
      <c r="J700" s="54"/>
      <c r="K700" s="54"/>
      <c r="L700" s="46" t="s">
        <v>103</v>
      </c>
      <c r="M700" s="48">
        <v>2</v>
      </c>
    </row>
    <row r="701" spans="1:16" x14ac:dyDescent="0.25">
      <c r="A701" s="52">
        <v>2013</v>
      </c>
      <c r="B701" s="53" t="s">
        <v>59</v>
      </c>
      <c r="C701" s="46" t="s">
        <v>85</v>
      </c>
      <c r="D701" s="46" t="s">
        <v>110</v>
      </c>
      <c r="H701" s="54">
        <v>28</v>
      </c>
      <c r="I701" s="54"/>
      <c r="J701" s="54"/>
      <c r="K701" s="54"/>
      <c r="L701" s="46" t="s">
        <v>103</v>
      </c>
      <c r="M701" s="48" t="s">
        <v>110</v>
      </c>
    </row>
    <row r="702" spans="1:16" x14ac:dyDescent="0.25">
      <c r="A702" s="52">
        <v>2013</v>
      </c>
      <c r="B702" s="53" t="s">
        <v>53</v>
      </c>
      <c r="C702" s="46" t="s">
        <v>80</v>
      </c>
      <c r="D702" s="46" t="s">
        <v>110</v>
      </c>
      <c r="H702" s="54">
        <v>17</v>
      </c>
      <c r="I702" s="54"/>
      <c r="J702" s="54"/>
      <c r="K702" s="54"/>
      <c r="L702" s="46" t="s">
        <v>103</v>
      </c>
      <c r="M702" s="48">
        <v>2</v>
      </c>
      <c r="N702" s="48" t="s">
        <v>117</v>
      </c>
    </row>
    <row r="703" spans="1:16" x14ac:dyDescent="0.25">
      <c r="A703" s="52">
        <v>2013</v>
      </c>
      <c r="B703" s="53" t="s">
        <v>73</v>
      </c>
      <c r="C703" s="46" t="s">
        <v>80</v>
      </c>
      <c r="D703" s="46" t="s">
        <v>91</v>
      </c>
      <c r="H703" s="54">
        <v>17</v>
      </c>
      <c r="I703" s="54"/>
      <c r="J703" s="54"/>
      <c r="K703" s="54"/>
      <c r="L703" s="46" t="s">
        <v>103</v>
      </c>
      <c r="M703" s="48">
        <v>2</v>
      </c>
      <c r="N703" s="48" t="s">
        <v>116</v>
      </c>
    </row>
    <row r="704" spans="1:16" x14ac:dyDescent="0.25">
      <c r="A704" s="52">
        <v>2013</v>
      </c>
      <c r="B704" s="53" t="s">
        <v>76</v>
      </c>
      <c r="C704" s="46" t="s">
        <v>80</v>
      </c>
      <c r="D704" s="46" t="s">
        <v>110</v>
      </c>
      <c r="H704" s="54">
        <v>15</v>
      </c>
      <c r="I704" s="54"/>
      <c r="J704" s="54"/>
      <c r="K704" s="54"/>
      <c r="L704" s="46" t="s">
        <v>103</v>
      </c>
      <c r="M704" s="48">
        <v>22</v>
      </c>
    </row>
    <row r="705" spans="1:16" x14ac:dyDescent="0.25">
      <c r="A705" s="52">
        <v>2013</v>
      </c>
      <c r="B705" s="53" t="s">
        <v>57</v>
      </c>
      <c r="C705" s="46" t="s">
        <v>80</v>
      </c>
      <c r="D705" s="46" t="s">
        <v>110</v>
      </c>
      <c r="H705" s="54">
        <v>17</v>
      </c>
      <c r="I705" s="54"/>
      <c r="J705" s="54"/>
      <c r="K705" s="54"/>
      <c r="L705" s="46" t="s">
        <v>103</v>
      </c>
      <c r="M705" s="48">
        <v>3</v>
      </c>
      <c r="N705" s="48" t="s">
        <v>117</v>
      </c>
    </row>
    <row r="706" spans="1:16" x14ac:dyDescent="0.25">
      <c r="A706" s="52">
        <v>2013</v>
      </c>
      <c r="B706" s="53" t="s">
        <v>65</v>
      </c>
      <c r="C706" s="46" t="s">
        <v>80</v>
      </c>
      <c r="D706" s="46" t="s">
        <v>110</v>
      </c>
      <c r="H706" s="54">
        <v>15</v>
      </c>
      <c r="I706" s="54"/>
      <c r="J706" s="54"/>
      <c r="K706" s="54"/>
      <c r="L706" s="46" t="s">
        <v>104</v>
      </c>
      <c r="M706" s="48">
        <v>102</v>
      </c>
    </row>
    <row r="707" spans="1:16" x14ac:dyDescent="0.25">
      <c r="A707" s="52">
        <v>2013</v>
      </c>
      <c r="B707" s="53" t="s">
        <v>38</v>
      </c>
      <c r="C707" s="46" t="s">
        <v>80</v>
      </c>
      <c r="D707" s="46" t="s">
        <v>110</v>
      </c>
      <c r="H707" s="54">
        <v>17</v>
      </c>
      <c r="I707" s="54"/>
      <c r="J707" s="54"/>
      <c r="K707" s="54"/>
      <c r="L707" s="46" t="s">
        <v>103</v>
      </c>
      <c r="M707" s="48">
        <v>1</v>
      </c>
      <c r="N707" s="48" t="s">
        <v>117</v>
      </c>
      <c r="O707" s="48">
        <v>3</v>
      </c>
      <c r="P707" s="48" t="s">
        <v>116</v>
      </c>
    </row>
    <row r="708" spans="1:16" x14ac:dyDescent="0.25">
      <c r="A708" s="52">
        <v>2013</v>
      </c>
      <c r="B708" s="53" t="s">
        <v>38</v>
      </c>
      <c r="C708" s="46" t="s">
        <v>80</v>
      </c>
      <c r="D708" s="46" t="s">
        <v>110</v>
      </c>
      <c r="H708" s="54">
        <v>15</v>
      </c>
      <c r="I708" s="54"/>
      <c r="J708" s="54"/>
      <c r="K708" s="54"/>
      <c r="L708" s="46" t="s">
        <v>104</v>
      </c>
      <c r="M708" s="48">
        <v>27</v>
      </c>
    </row>
    <row r="709" spans="1:16" x14ac:dyDescent="0.25">
      <c r="A709" s="52">
        <v>2013</v>
      </c>
      <c r="B709" s="53" t="s">
        <v>59</v>
      </c>
      <c r="C709" s="46" t="s">
        <v>80</v>
      </c>
      <c r="D709" s="46" t="s">
        <v>110</v>
      </c>
      <c r="H709" s="54">
        <v>17</v>
      </c>
      <c r="I709" s="54"/>
      <c r="J709" s="54"/>
      <c r="K709" s="54"/>
      <c r="L709" s="46" t="s">
        <v>103</v>
      </c>
      <c r="M709" s="48">
        <v>1</v>
      </c>
      <c r="N709" s="48" t="s">
        <v>117</v>
      </c>
      <c r="O709" s="48">
        <v>2</v>
      </c>
      <c r="P709" s="48" t="s">
        <v>116</v>
      </c>
    </row>
    <row r="710" spans="1:16" x14ac:dyDescent="0.25">
      <c r="A710" s="52">
        <v>2013</v>
      </c>
      <c r="B710" s="53" t="s">
        <v>43</v>
      </c>
      <c r="C710" s="46" t="s">
        <v>80</v>
      </c>
      <c r="D710" s="46" t="s">
        <v>110</v>
      </c>
      <c r="H710" s="54">
        <v>17</v>
      </c>
      <c r="I710" s="54"/>
      <c r="J710" s="54"/>
      <c r="K710" s="54"/>
      <c r="L710" s="46" t="s">
        <v>103</v>
      </c>
      <c r="M710" s="48">
        <v>1</v>
      </c>
      <c r="N710" s="48" t="s">
        <v>116</v>
      </c>
    </row>
    <row r="711" spans="1:16" x14ac:dyDescent="0.25">
      <c r="A711" s="52">
        <v>2013</v>
      </c>
      <c r="B711" s="53" t="s">
        <v>43</v>
      </c>
      <c r="C711" s="46" t="s">
        <v>80</v>
      </c>
      <c r="D711" s="46" t="s">
        <v>110</v>
      </c>
      <c r="H711" s="54">
        <v>17</v>
      </c>
      <c r="I711" s="54"/>
      <c r="J711" s="54"/>
      <c r="K711" s="54"/>
      <c r="L711" s="46" t="s">
        <v>103</v>
      </c>
      <c r="M711" s="48">
        <v>1</v>
      </c>
      <c r="N711" s="48" t="s">
        <v>116</v>
      </c>
    </row>
    <row r="712" spans="1:16" x14ac:dyDescent="0.25">
      <c r="A712" s="52">
        <v>2013</v>
      </c>
      <c r="B712" s="53" t="s">
        <v>43</v>
      </c>
      <c r="C712" s="46" t="s">
        <v>80</v>
      </c>
      <c r="D712" s="46" t="s">
        <v>110</v>
      </c>
      <c r="H712" s="54">
        <v>17</v>
      </c>
      <c r="I712" s="54"/>
      <c r="J712" s="54"/>
      <c r="K712" s="54"/>
      <c r="L712" s="46" t="s">
        <v>103</v>
      </c>
      <c r="M712" s="48">
        <v>1</v>
      </c>
      <c r="N712" s="48" t="s">
        <v>117</v>
      </c>
    </row>
    <row r="713" spans="1:16" x14ac:dyDescent="0.25">
      <c r="A713" s="52">
        <v>2013</v>
      </c>
      <c r="B713" s="53" t="s">
        <v>43</v>
      </c>
      <c r="C713" s="46" t="s">
        <v>80</v>
      </c>
      <c r="D713" s="46" t="s">
        <v>110</v>
      </c>
      <c r="H713" s="54">
        <v>17</v>
      </c>
      <c r="I713" s="54"/>
      <c r="J713" s="54"/>
      <c r="K713" s="54"/>
      <c r="L713" s="46" t="s">
        <v>103</v>
      </c>
      <c r="M713" s="48">
        <v>1</v>
      </c>
      <c r="N713" s="48" t="s">
        <v>117</v>
      </c>
    </row>
    <row r="714" spans="1:16" x14ac:dyDescent="0.25">
      <c r="A714" s="52">
        <v>2013</v>
      </c>
      <c r="B714" s="53" t="s">
        <v>43</v>
      </c>
      <c r="C714" s="46" t="s">
        <v>80</v>
      </c>
      <c r="D714" s="46" t="s">
        <v>110</v>
      </c>
      <c r="H714" s="54">
        <v>17</v>
      </c>
      <c r="I714" s="54"/>
      <c r="J714" s="54"/>
      <c r="K714" s="54"/>
      <c r="L714" s="46" t="s">
        <v>103</v>
      </c>
      <c r="M714" s="48">
        <v>1</v>
      </c>
      <c r="N714" s="48" t="s">
        <v>117</v>
      </c>
    </row>
    <row r="715" spans="1:16" x14ac:dyDescent="0.25">
      <c r="A715" s="52">
        <v>2013</v>
      </c>
      <c r="B715" s="53" t="s">
        <v>59</v>
      </c>
      <c r="C715" s="46" t="s">
        <v>80</v>
      </c>
      <c r="D715" s="46" t="s">
        <v>110</v>
      </c>
      <c r="H715" s="54">
        <v>17</v>
      </c>
      <c r="I715" s="54"/>
      <c r="J715" s="54"/>
      <c r="K715" s="54"/>
      <c r="L715" s="46" t="s">
        <v>103</v>
      </c>
      <c r="M715" s="48">
        <v>1</v>
      </c>
      <c r="N715" s="48" t="s">
        <v>117</v>
      </c>
    </row>
    <row r="716" spans="1:16" x14ac:dyDescent="0.25">
      <c r="A716" s="52">
        <v>2013</v>
      </c>
      <c r="B716" s="53" t="s">
        <v>61</v>
      </c>
      <c r="C716" s="46" t="s">
        <v>80</v>
      </c>
      <c r="D716" s="46" t="s">
        <v>110</v>
      </c>
      <c r="H716" s="54">
        <v>17</v>
      </c>
      <c r="I716" s="54"/>
      <c r="J716" s="54"/>
      <c r="K716" s="54"/>
      <c r="L716" s="46" t="s">
        <v>103</v>
      </c>
      <c r="M716" s="48" t="s">
        <v>110</v>
      </c>
    </row>
    <row r="717" spans="1:16" x14ac:dyDescent="0.25">
      <c r="A717" s="52">
        <v>2013</v>
      </c>
      <c r="B717" s="53" t="s">
        <v>57</v>
      </c>
      <c r="C717" s="46" t="s">
        <v>80</v>
      </c>
      <c r="D717" s="46" t="s">
        <v>110</v>
      </c>
      <c r="H717" s="54">
        <v>15</v>
      </c>
      <c r="I717" s="54"/>
      <c r="J717" s="54"/>
      <c r="K717" s="54"/>
      <c r="L717" s="46" t="s">
        <v>104</v>
      </c>
      <c r="M717" s="48">
        <v>89</v>
      </c>
    </row>
    <row r="718" spans="1:16" x14ac:dyDescent="0.25">
      <c r="A718" s="52">
        <v>2013</v>
      </c>
      <c r="B718" s="53" t="s">
        <v>71</v>
      </c>
      <c r="C718" s="46" t="s">
        <v>80</v>
      </c>
      <c r="D718" s="46" t="s">
        <v>110</v>
      </c>
      <c r="H718" s="54">
        <v>15</v>
      </c>
      <c r="I718" s="54"/>
      <c r="J718" s="54"/>
      <c r="K718" s="54"/>
      <c r="L718" s="46" t="s">
        <v>103</v>
      </c>
      <c r="M718" s="48">
        <v>307</v>
      </c>
    </row>
    <row r="719" spans="1:16" x14ac:dyDescent="0.25">
      <c r="A719" s="52">
        <v>2013</v>
      </c>
      <c r="B719" s="53" t="s">
        <v>69</v>
      </c>
      <c r="C719" s="46" t="s">
        <v>80</v>
      </c>
      <c r="D719" s="46" t="s">
        <v>88</v>
      </c>
      <c r="H719" s="54">
        <v>20</v>
      </c>
      <c r="I719" s="54"/>
      <c r="J719" s="54"/>
      <c r="K719" s="54"/>
      <c r="L719" s="46" t="s">
        <v>103</v>
      </c>
      <c r="M719" s="48" t="s">
        <v>110</v>
      </c>
    </row>
    <row r="720" spans="1:16" x14ac:dyDescent="0.25">
      <c r="A720" s="52">
        <v>2013</v>
      </c>
      <c r="B720" s="53" t="s">
        <v>61</v>
      </c>
      <c r="C720" s="46" t="s">
        <v>80</v>
      </c>
      <c r="D720" s="46" t="s">
        <v>110</v>
      </c>
      <c r="H720" s="54">
        <v>17</v>
      </c>
      <c r="I720" s="54"/>
      <c r="J720" s="54"/>
      <c r="K720" s="54"/>
      <c r="L720" s="46" t="s">
        <v>103</v>
      </c>
      <c r="M720" s="48" t="s">
        <v>110</v>
      </c>
    </row>
    <row r="721" spans="1:16" x14ac:dyDescent="0.25">
      <c r="A721" s="52">
        <v>2013</v>
      </c>
      <c r="B721" s="53" t="s">
        <v>59</v>
      </c>
      <c r="C721" s="46" t="s">
        <v>80</v>
      </c>
      <c r="D721" s="46" t="s">
        <v>110</v>
      </c>
      <c r="H721" s="54">
        <v>17</v>
      </c>
      <c r="I721" s="54"/>
      <c r="J721" s="54"/>
      <c r="K721" s="54"/>
      <c r="L721" s="46" t="s">
        <v>103</v>
      </c>
      <c r="M721" s="48">
        <v>1</v>
      </c>
      <c r="N721" s="48" t="s">
        <v>117</v>
      </c>
      <c r="O721" s="48">
        <v>2</v>
      </c>
      <c r="P721" s="48" t="s">
        <v>116</v>
      </c>
    </row>
    <row r="722" spans="1:16" x14ac:dyDescent="0.25">
      <c r="A722" s="52">
        <v>2013</v>
      </c>
      <c r="B722" s="53" t="s">
        <v>59</v>
      </c>
      <c r="C722" s="46" t="s">
        <v>85</v>
      </c>
      <c r="D722" s="46" t="s">
        <v>110</v>
      </c>
      <c r="H722" s="54">
        <v>28</v>
      </c>
      <c r="I722" s="54"/>
      <c r="J722" s="54"/>
      <c r="K722" s="54"/>
      <c r="L722" s="46" t="s">
        <v>103</v>
      </c>
      <c r="M722" s="48">
        <v>1</v>
      </c>
    </row>
    <row r="723" spans="1:16" x14ac:dyDescent="0.25">
      <c r="A723" s="52">
        <v>2013</v>
      </c>
      <c r="B723" s="53" t="s">
        <v>64</v>
      </c>
      <c r="C723" s="46" t="s">
        <v>80</v>
      </c>
      <c r="D723" s="46" t="s">
        <v>110</v>
      </c>
      <c r="H723" s="54">
        <v>17</v>
      </c>
      <c r="I723" s="54"/>
      <c r="J723" s="54"/>
      <c r="K723" s="54"/>
      <c r="L723" s="46" t="s">
        <v>103</v>
      </c>
      <c r="M723" s="48" t="s">
        <v>110</v>
      </c>
    </row>
    <row r="724" spans="1:16" x14ac:dyDescent="0.25">
      <c r="A724" s="52">
        <v>2013</v>
      </c>
      <c r="B724" s="53" t="s">
        <v>64</v>
      </c>
      <c r="C724" s="46" t="s">
        <v>80</v>
      </c>
      <c r="D724" s="46" t="s">
        <v>110</v>
      </c>
      <c r="H724" s="54">
        <v>17</v>
      </c>
      <c r="I724" s="54"/>
      <c r="J724" s="54"/>
      <c r="K724" s="54"/>
      <c r="L724" s="46" t="s">
        <v>103</v>
      </c>
      <c r="M724" s="48" t="s">
        <v>110</v>
      </c>
    </row>
    <row r="725" spans="1:16" x14ac:dyDescent="0.25">
      <c r="A725" s="52">
        <v>2013</v>
      </c>
      <c r="B725" s="53" t="s">
        <v>73</v>
      </c>
      <c r="C725" s="46" t="s">
        <v>80</v>
      </c>
      <c r="D725" s="46" t="s">
        <v>110</v>
      </c>
      <c r="H725" s="54">
        <v>17</v>
      </c>
      <c r="I725" s="54"/>
      <c r="J725" s="54"/>
      <c r="K725" s="54"/>
      <c r="L725" s="46" t="s">
        <v>103</v>
      </c>
      <c r="M725" s="48">
        <v>3</v>
      </c>
      <c r="N725" s="48" t="s">
        <v>116</v>
      </c>
    </row>
    <row r="726" spans="1:16" x14ac:dyDescent="0.25">
      <c r="A726" s="52">
        <v>2013</v>
      </c>
      <c r="B726" s="53" t="s">
        <v>37</v>
      </c>
      <c r="C726" s="46" t="s">
        <v>80</v>
      </c>
      <c r="D726" s="46" t="s">
        <v>110</v>
      </c>
      <c r="H726" s="54">
        <v>15</v>
      </c>
      <c r="I726" s="54"/>
      <c r="J726" s="54"/>
      <c r="K726" s="54"/>
      <c r="L726" s="46" t="s">
        <v>103</v>
      </c>
      <c r="M726" s="48">
        <v>1</v>
      </c>
    </row>
    <row r="727" spans="1:16" x14ac:dyDescent="0.25">
      <c r="A727" s="52">
        <v>2013</v>
      </c>
      <c r="B727" s="53" t="s">
        <v>53</v>
      </c>
      <c r="C727" s="46" t="s">
        <v>80</v>
      </c>
      <c r="D727" s="46" t="s">
        <v>110</v>
      </c>
      <c r="H727" s="54">
        <v>17</v>
      </c>
      <c r="I727" s="54"/>
      <c r="J727" s="54"/>
      <c r="K727" s="54"/>
      <c r="L727" s="46" t="s">
        <v>103</v>
      </c>
      <c r="M727" s="48">
        <v>2</v>
      </c>
      <c r="N727" s="48" t="s">
        <v>117</v>
      </c>
      <c r="O727" s="48">
        <v>2</v>
      </c>
      <c r="P727" s="48" t="s">
        <v>116</v>
      </c>
    </row>
    <row r="728" spans="1:16" x14ac:dyDescent="0.25">
      <c r="A728" s="52">
        <v>2013</v>
      </c>
      <c r="B728" s="53" t="s">
        <v>59</v>
      </c>
      <c r="C728" s="46" t="s">
        <v>80</v>
      </c>
      <c r="D728" s="46" t="s">
        <v>110</v>
      </c>
      <c r="H728" s="54">
        <v>20</v>
      </c>
      <c r="I728" s="54"/>
      <c r="J728" s="54"/>
      <c r="K728" s="54"/>
      <c r="L728" s="46" t="s">
        <v>103</v>
      </c>
      <c r="M728" s="48" t="s">
        <v>110</v>
      </c>
    </row>
    <row r="729" spans="1:16" x14ac:dyDescent="0.25">
      <c r="A729" s="52">
        <v>2013</v>
      </c>
      <c r="B729" s="53" t="s">
        <v>50</v>
      </c>
      <c r="C729" s="46" t="s">
        <v>80</v>
      </c>
      <c r="D729" s="46" t="s">
        <v>110</v>
      </c>
      <c r="H729" s="54">
        <v>17</v>
      </c>
      <c r="I729" s="54"/>
      <c r="J729" s="54"/>
      <c r="K729" s="54"/>
      <c r="L729" s="46" t="s">
        <v>103</v>
      </c>
      <c r="M729" s="48" t="s">
        <v>110</v>
      </c>
    </row>
    <row r="730" spans="1:16" x14ac:dyDescent="0.25">
      <c r="A730" s="52">
        <v>2013</v>
      </c>
      <c r="B730" s="53" t="s">
        <v>72</v>
      </c>
      <c r="C730" s="46" t="s">
        <v>80</v>
      </c>
      <c r="D730" s="46" t="s">
        <v>110</v>
      </c>
      <c r="H730" s="54">
        <v>15</v>
      </c>
      <c r="I730" s="54"/>
      <c r="J730" s="54"/>
      <c r="K730" s="54"/>
      <c r="L730" s="46" t="s">
        <v>103</v>
      </c>
      <c r="M730" s="48">
        <v>347</v>
      </c>
    </row>
    <row r="731" spans="1:16" x14ac:dyDescent="0.25">
      <c r="A731" s="52">
        <v>2013</v>
      </c>
      <c r="B731" s="53" t="s">
        <v>59</v>
      </c>
      <c r="C731" s="46" t="s">
        <v>85</v>
      </c>
      <c r="D731" s="46" t="s">
        <v>110</v>
      </c>
      <c r="H731" s="54">
        <v>28</v>
      </c>
      <c r="I731" s="54"/>
      <c r="J731" s="54"/>
      <c r="K731" s="54"/>
      <c r="L731" s="46" t="s">
        <v>103</v>
      </c>
      <c r="M731" s="48">
        <v>5</v>
      </c>
    </row>
    <row r="732" spans="1:16" x14ac:dyDescent="0.25">
      <c r="A732" s="52">
        <v>2013</v>
      </c>
      <c r="B732" s="53" t="s">
        <v>54</v>
      </c>
      <c r="C732" s="46" t="s">
        <v>80</v>
      </c>
      <c r="D732" s="46" t="s">
        <v>110</v>
      </c>
      <c r="H732" s="54">
        <v>17</v>
      </c>
      <c r="I732" s="54"/>
      <c r="J732" s="54"/>
      <c r="K732" s="54"/>
      <c r="L732" s="46" t="s">
        <v>103</v>
      </c>
      <c r="M732" s="48">
        <v>1</v>
      </c>
      <c r="N732" s="48" t="s">
        <v>117</v>
      </c>
    </row>
    <row r="733" spans="1:16" x14ac:dyDescent="0.25">
      <c r="A733" s="52">
        <v>2013</v>
      </c>
      <c r="B733" s="53" t="s">
        <v>64</v>
      </c>
      <c r="C733" s="46" t="s">
        <v>80</v>
      </c>
      <c r="D733" s="46" t="s">
        <v>110</v>
      </c>
      <c r="H733" s="54">
        <v>17</v>
      </c>
      <c r="I733" s="54"/>
      <c r="J733" s="54"/>
      <c r="K733" s="54"/>
      <c r="L733" s="46" t="s">
        <v>103</v>
      </c>
      <c r="M733" s="48" t="s">
        <v>110</v>
      </c>
    </row>
    <row r="734" spans="1:16" x14ac:dyDescent="0.25">
      <c r="A734" s="52">
        <v>2013</v>
      </c>
      <c r="B734" s="53" t="s">
        <v>59</v>
      </c>
      <c r="C734" s="46" t="s">
        <v>85</v>
      </c>
      <c r="D734" s="46" t="s">
        <v>110</v>
      </c>
      <c r="H734" s="54">
        <v>28</v>
      </c>
      <c r="I734" s="54"/>
      <c r="J734" s="54"/>
      <c r="K734" s="54"/>
      <c r="L734" s="46" t="s">
        <v>103</v>
      </c>
      <c r="M734" s="48" t="s">
        <v>110</v>
      </c>
    </row>
    <row r="735" spans="1:16" x14ac:dyDescent="0.25">
      <c r="A735" s="52">
        <v>2013</v>
      </c>
      <c r="B735" s="53" t="s">
        <v>54</v>
      </c>
      <c r="C735" s="46" t="s">
        <v>80</v>
      </c>
      <c r="D735" s="46" t="s">
        <v>110</v>
      </c>
      <c r="H735" s="54">
        <v>17</v>
      </c>
      <c r="I735" s="54"/>
      <c r="J735" s="54"/>
      <c r="K735" s="54"/>
      <c r="L735" s="46" t="s">
        <v>103</v>
      </c>
      <c r="M735" s="48" t="s">
        <v>110</v>
      </c>
    </row>
    <row r="736" spans="1:16" x14ac:dyDescent="0.25">
      <c r="A736" s="52">
        <v>2013</v>
      </c>
      <c r="B736" s="53" t="s">
        <v>54</v>
      </c>
      <c r="C736" s="46" t="s">
        <v>80</v>
      </c>
      <c r="D736" s="46" t="s">
        <v>110</v>
      </c>
      <c r="H736" s="54">
        <v>18</v>
      </c>
      <c r="I736" s="54"/>
      <c r="J736" s="54"/>
      <c r="K736" s="54"/>
      <c r="L736" s="46" t="s">
        <v>103</v>
      </c>
      <c r="M736" s="48" t="s">
        <v>110</v>
      </c>
    </row>
    <row r="737" spans="1:16" x14ac:dyDescent="0.25">
      <c r="A737" s="52">
        <v>2013</v>
      </c>
      <c r="B737" s="53" t="s">
        <v>38</v>
      </c>
      <c r="C737" s="46" t="s">
        <v>85</v>
      </c>
      <c r="D737" s="46" t="s">
        <v>110</v>
      </c>
      <c r="H737" s="54">
        <v>28</v>
      </c>
      <c r="I737" s="54"/>
      <c r="J737" s="54"/>
      <c r="K737" s="54"/>
      <c r="L737" s="46" t="s">
        <v>103</v>
      </c>
      <c r="M737" s="48">
        <v>16</v>
      </c>
    </row>
    <row r="738" spans="1:16" x14ac:dyDescent="0.25">
      <c r="A738" s="52">
        <v>2013</v>
      </c>
      <c r="B738" s="53" t="s">
        <v>38</v>
      </c>
      <c r="C738" s="46" t="s">
        <v>80</v>
      </c>
      <c r="D738" s="46" t="s">
        <v>91</v>
      </c>
      <c r="H738" s="55">
        <v>18</v>
      </c>
      <c r="I738" s="55"/>
      <c r="J738" s="55"/>
      <c r="K738" s="55"/>
      <c r="L738" s="46" t="s">
        <v>103</v>
      </c>
      <c r="M738" s="48">
        <v>1</v>
      </c>
      <c r="N738" s="48" t="s">
        <v>117</v>
      </c>
    </row>
    <row r="739" spans="1:16" x14ac:dyDescent="0.25">
      <c r="A739" s="52">
        <v>2013</v>
      </c>
      <c r="B739" s="53" t="s">
        <v>38</v>
      </c>
      <c r="C739" s="46" t="s">
        <v>80</v>
      </c>
      <c r="D739" s="46" t="s">
        <v>110</v>
      </c>
      <c r="H739" s="54">
        <v>15</v>
      </c>
      <c r="I739" s="54"/>
      <c r="J739" s="54"/>
      <c r="K739" s="54"/>
      <c r="L739" s="46" t="s">
        <v>104</v>
      </c>
      <c r="M739" s="48">
        <v>150</v>
      </c>
    </row>
    <row r="740" spans="1:16" x14ac:dyDescent="0.25">
      <c r="A740" s="52">
        <v>2013</v>
      </c>
      <c r="B740" s="53" t="s">
        <v>54</v>
      </c>
      <c r="C740" s="46" t="s">
        <v>80</v>
      </c>
      <c r="D740" s="46" t="s">
        <v>110</v>
      </c>
      <c r="H740" s="54">
        <v>5</v>
      </c>
      <c r="I740" s="54"/>
      <c r="J740" s="54"/>
      <c r="K740" s="54"/>
      <c r="L740" s="46" t="s">
        <v>103</v>
      </c>
      <c r="M740" s="48">
        <v>200</v>
      </c>
    </row>
    <row r="741" spans="1:16" x14ac:dyDescent="0.25">
      <c r="A741" s="52">
        <v>2013</v>
      </c>
      <c r="B741" s="53" t="s">
        <v>59</v>
      </c>
      <c r="C741" s="46" t="s">
        <v>80</v>
      </c>
      <c r="D741" s="46" t="s">
        <v>110</v>
      </c>
      <c r="H741" s="54">
        <v>17</v>
      </c>
      <c r="I741" s="54"/>
      <c r="J741" s="54"/>
      <c r="K741" s="54"/>
      <c r="L741" s="46" t="s">
        <v>103</v>
      </c>
      <c r="M741" s="48">
        <v>1</v>
      </c>
      <c r="N741" s="48" t="s">
        <v>116</v>
      </c>
    </row>
    <row r="742" spans="1:16" x14ac:dyDescent="0.25">
      <c r="A742" s="52">
        <v>2013</v>
      </c>
      <c r="B742" s="53" t="s">
        <v>76</v>
      </c>
      <c r="C742" s="46" t="s">
        <v>80</v>
      </c>
      <c r="D742" s="46" t="s">
        <v>89</v>
      </c>
      <c r="H742" s="54">
        <v>15</v>
      </c>
      <c r="I742" s="54"/>
      <c r="J742" s="54"/>
      <c r="K742" s="54"/>
      <c r="L742" s="46" t="s">
        <v>103</v>
      </c>
      <c r="M742" s="48" t="s">
        <v>110</v>
      </c>
    </row>
    <row r="743" spans="1:16" x14ac:dyDescent="0.25">
      <c r="A743" s="52">
        <v>2013</v>
      </c>
      <c r="B743" s="53" t="s">
        <v>64</v>
      </c>
      <c r="C743" s="46" t="s">
        <v>80</v>
      </c>
      <c r="D743" s="46" t="s">
        <v>110</v>
      </c>
      <c r="H743" s="54">
        <v>20</v>
      </c>
      <c r="I743" s="54"/>
      <c r="J743" s="54"/>
      <c r="K743" s="54"/>
      <c r="L743" s="46" t="s">
        <v>103</v>
      </c>
      <c r="M743" s="48" t="s">
        <v>110</v>
      </c>
    </row>
    <row r="744" spans="1:16" x14ac:dyDescent="0.25">
      <c r="A744" s="52">
        <v>2013</v>
      </c>
      <c r="B744" s="53" t="s">
        <v>61</v>
      </c>
      <c r="C744" s="46" t="s">
        <v>80</v>
      </c>
      <c r="D744" s="46" t="s">
        <v>110</v>
      </c>
      <c r="H744" s="54">
        <v>17</v>
      </c>
      <c r="I744" s="54"/>
      <c r="J744" s="54"/>
      <c r="K744" s="54"/>
      <c r="L744" s="46" t="s">
        <v>103</v>
      </c>
      <c r="M744" s="48" t="s">
        <v>110</v>
      </c>
    </row>
    <row r="745" spans="1:16" x14ac:dyDescent="0.25">
      <c r="A745" s="52">
        <v>2013</v>
      </c>
      <c r="B745" s="53" t="s">
        <v>59</v>
      </c>
      <c r="C745" s="46" t="s">
        <v>80</v>
      </c>
      <c r="D745" s="46" t="s">
        <v>110</v>
      </c>
      <c r="H745" s="54">
        <v>17</v>
      </c>
      <c r="I745" s="54"/>
      <c r="J745" s="54"/>
      <c r="K745" s="54"/>
      <c r="L745" s="46" t="s">
        <v>103</v>
      </c>
      <c r="M745" s="48" t="s">
        <v>110</v>
      </c>
    </row>
    <row r="746" spans="1:16" x14ac:dyDescent="0.25">
      <c r="A746" s="52">
        <v>2013</v>
      </c>
      <c r="B746" s="53" t="s">
        <v>78</v>
      </c>
      <c r="C746" s="46" t="s">
        <v>80</v>
      </c>
      <c r="D746" s="46" t="s">
        <v>110</v>
      </c>
      <c r="H746" s="54">
        <v>15</v>
      </c>
      <c r="I746" s="54"/>
      <c r="J746" s="54"/>
      <c r="K746" s="54"/>
      <c r="L746" s="46" t="s">
        <v>104</v>
      </c>
      <c r="M746" s="48" t="s">
        <v>110</v>
      </c>
    </row>
    <row r="747" spans="1:16" x14ac:dyDescent="0.25">
      <c r="A747" s="52">
        <v>2013</v>
      </c>
      <c r="B747" s="53" t="s">
        <v>65</v>
      </c>
      <c r="C747" s="46" t="s">
        <v>80</v>
      </c>
      <c r="D747" s="46" t="s">
        <v>110</v>
      </c>
      <c r="H747" s="54">
        <v>15</v>
      </c>
      <c r="I747" s="54"/>
      <c r="J747" s="54"/>
      <c r="K747" s="54"/>
      <c r="L747" s="46" t="s">
        <v>104</v>
      </c>
      <c r="M747" s="48" t="s">
        <v>110</v>
      </c>
    </row>
    <row r="748" spans="1:16" x14ac:dyDescent="0.25">
      <c r="A748" s="52">
        <v>2013</v>
      </c>
      <c r="B748" s="53" t="s">
        <v>57</v>
      </c>
      <c r="C748" s="46" t="s">
        <v>80</v>
      </c>
      <c r="D748" s="46" t="s">
        <v>110</v>
      </c>
      <c r="H748" s="54">
        <v>15</v>
      </c>
      <c r="I748" s="54"/>
      <c r="J748" s="54"/>
      <c r="K748" s="54"/>
      <c r="L748" s="46" t="s">
        <v>104</v>
      </c>
      <c r="M748" s="48" t="s">
        <v>110</v>
      </c>
    </row>
    <row r="749" spans="1:16" x14ac:dyDescent="0.25">
      <c r="A749" s="52">
        <v>2013</v>
      </c>
      <c r="B749" s="53" t="s">
        <v>69</v>
      </c>
      <c r="C749" s="46" t="s">
        <v>80</v>
      </c>
      <c r="D749" s="46" t="s">
        <v>88</v>
      </c>
      <c r="H749" s="54">
        <v>20</v>
      </c>
      <c r="I749" s="54"/>
      <c r="J749" s="54"/>
      <c r="K749" s="54"/>
      <c r="L749" s="46" t="s">
        <v>103</v>
      </c>
      <c r="M749" s="48" t="s">
        <v>110</v>
      </c>
    </row>
    <row r="750" spans="1:16" x14ac:dyDescent="0.25">
      <c r="A750" s="52">
        <v>2013</v>
      </c>
      <c r="B750" s="53" t="s">
        <v>69</v>
      </c>
      <c r="C750" s="46" t="s">
        <v>80</v>
      </c>
      <c r="D750" s="46" t="s">
        <v>88</v>
      </c>
      <c r="H750" s="54">
        <v>17</v>
      </c>
      <c r="I750" s="54"/>
      <c r="J750" s="54"/>
      <c r="K750" s="54"/>
      <c r="L750" s="46" t="s">
        <v>103</v>
      </c>
      <c r="M750" s="48">
        <v>2</v>
      </c>
      <c r="N750" s="48" t="s">
        <v>117</v>
      </c>
      <c r="O750" s="48">
        <v>1</v>
      </c>
      <c r="P750" s="48" t="s">
        <v>116</v>
      </c>
    </row>
    <row r="751" spans="1:16" x14ac:dyDescent="0.25">
      <c r="A751" s="52">
        <v>2013</v>
      </c>
      <c r="B751" s="53" t="s">
        <v>65</v>
      </c>
      <c r="C751" s="46" t="s">
        <v>80</v>
      </c>
      <c r="D751" s="46" t="s">
        <v>110</v>
      </c>
      <c r="H751" s="54">
        <v>15</v>
      </c>
      <c r="I751" s="54"/>
      <c r="J751" s="54"/>
      <c r="K751" s="54"/>
      <c r="L751" s="46" t="s">
        <v>104</v>
      </c>
      <c r="M751" s="48">
        <v>75</v>
      </c>
    </row>
    <row r="752" spans="1:16" x14ac:dyDescent="0.25">
      <c r="A752" s="52">
        <v>2013</v>
      </c>
      <c r="B752" s="53" t="s">
        <v>43</v>
      </c>
      <c r="C752" s="46" t="s">
        <v>85</v>
      </c>
      <c r="D752" s="46" t="s">
        <v>110</v>
      </c>
      <c r="H752" s="54">
        <v>28</v>
      </c>
      <c r="I752" s="54"/>
      <c r="J752" s="54"/>
      <c r="K752" s="54"/>
      <c r="L752" s="46" t="s">
        <v>103</v>
      </c>
      <c r="M752" s="48">
        <v>11</v>
      </c>
    </row>
    <row r="753" spans="1:14" x14ac:dyDescent="0.25">
      <c r="A753" s="52">
        <v>2013</v>
      </c>
      <c r="B753" s="53" t="s">
        <v>43</v>
      </c>
      <c r="C753" s="46" t="s">
        <v>85</v>
      </c>
      <c r="D753" s="46" t="s">
        <v>110</v>
      </c>
      <c r="H753" s="54">
        <v>28</v>
      </c>
      <c r="I753" s="54"/>
      <c r="J753" s="54"/>
      <c r="K753" s="54"/>
      <c r="L753" s="46" t="s">
        <v>103</v>
      </c>
      <c r="M753" s="48">
        <v>3</v>
      </c>
    </row>
    <row r="754" spans="1:14" x14ac:dyDescent="0.25">
      <c r="A754" s="52">
        <v>2013</v>
      </c>
      <c r="B754" s="53" t="s">
        <v>43</v>
      </c>
      <c r="C754" s="46" t="s">
        <v>85</v>
      </c>
      <c r="D754" s="46" t="s">
        <v>110</v>
      </c>
      <c r="H754" s="54">
        <v>28</v>
      </c>
      <c r="I754" s="54"/>
      <c r="J754" s="54"/>
      <c r="K754" s="54"/>
      <c r="L754" s="46" t="s">
        <v>103</v>
      </c>
      <c r="M754" s="48">
        <v>2</v>
      </c>
    </row>
    <row r="755" spans="1:14" x14ac:dyDescent="0.25">
      <c r="A755" s="52">
        <v>2013</v>
      </c>
      <c r="B755" s="53" t="s">
        <v>59</v>
      </c>
      <c r="C755" s="46" t="s">
        <v>80</v>
      </c>
      <c r="D755" s="46" t="s">
        <v>110</v>
      </c>
      <c r="H755" s="54">
        <v>17</v>
      </c>
      <c r="I755" s="54"/>
      <c r="J755" s="54"/>
      <c r="K755" s="54"/>
      <c r="L755" s="46" t="s">
        <v>103</v>
      </c>
      <c r="M755" s="48">
        <v>2</v>
      </c>
      <c r="N755" s="48" t="s">
        <v>117</v>
      </c>
    </row>
    <row r="756" spans="1:14" x14ac:dyDescent="0.25">
      <c r="A756" s="52">
        <v>2013</v>
      </c>
      <c r="B756" s="53" t="s">
        <v>53</v>
      </c>
      <c r="C756" s="46" t="s">
        <v>80</v>
      </c>
      <c r="D756" s="46" t="s">
        <v>110</v>
      </c>
      <c r="H756" s="54">
        <v>15</v>
      </c>
      <c r="I756" s="54"/>
      <c r="J756" s="54"/>
      <c r="K756" s="54"/>
      <c r="L756" s="46" t="s">
        <v>104</v>
      </c>
      <c r="M756" s="48">
        <v>42</v>
      </c>
    </row>
    <row r="757" spans="1:14" x14ac:dyDescent="0.25">
      <c r="A757" s="52">
        <v>2013</v>
      </c>
      <c r="B757" s="53" t="s">
        <v>59</v>
      </c>
      <c r="C757" s="46" t="s">
        <v>80</v>
      </c>
      <c r="D757" s="46" t="s">
        <v>110</v>
      </c>
      <c r="H757" s="54">
        <v>17</v>
      </c>
      <c r="I757" s="54"/>
      <c r="J757" s="54"/>
      <c r="K757" s="54"/>
      <c r="L757" s="46" t="s">
        <v>103</v>
      </c>
      <c r="M757" s="48">
        <v>2</v>
      </c>
      <c r="N757" s="48" t="s">
        <v>117</v>
      </c>
    </row>
    <row r="758" spans="1:14" x14ac:dyDescent="0.25">
      <c r="A758" s="52">
        <v>2013</v>
      </c>
      <c r="B758" s="53" t="s">
        <v>43</v>
      </c>
      <c r="C758" s="46" t="s">
        <v>80</v>
      </c>
      <c r="D758" s="46" t="s">
        <v>110</v>
      </c>
      <c r="H758" s="54">
        <v>17</v>
      </c>
      <c r="I758" s="54"/>
      <c r="J758" s="54"/>
      <c r="K758" s="54"/>
      <c r="L758" s="46" t="s">
        <v>103</v>
      </c>
      <c r="M758" s="48">
        <v>2</v>
      </c>
      <c r="N758" s="48" t="s">
        <v>117</v>
      </c>
    </row>
    <row r="759" spans="1:14" x14ac:dyDescent="0.25">
      <c r="A759" s="52">
        <v>2013</v>
      </c>
      <c r="B759" s="53" t="s">
        <v>59</v>
      </c>
      <c r="C759" s="46" t="s">
        <v>80</v>
      </c>
      <c r="D759" s="46" t="s">
        <v>110</v>
      </c>
      <c r="H759" s="54">
        <v>17</v>
      </c>
      <c r="I759" s="54"/>
      <c r="J759" s="54"/>
      <c r="K759" s="54"/>
      <c r="L759" s="46" t="s">
        <v>103</v>
      </c>
      <c r="M759" s="48" t="s">
        <v>110</v>
      </c>
    </row>
    <row r="760" spans="1:14" x14ac:dyDescent="0.25">
      <c r="A760" s="52">
        <v>2013</v>
      </c>
      <c r="B760" s="53" t="s">
        <v>37</v>
      </c>
      <c r="C760" s="46" t="s">
        <v>85</v>
      </c>
      <c r="D760" s="46" t="s">
        <v>110</v>
      </c>
      <c r="H760" s="54">
        <v>28</v>
      </c>
      <c r="I760" s="54"/>
      <c r="J760" s="54"/>
      <c r="K760" s="54"/>
      <c r="L760" s="46" t="s">
        <v>103</v>
      </c>
      <c r="M760" s="48">
        <v>7</v>
      </c>
    </row>
    <row r="761" spans="1:14" x14ac:dyDescent="0.25">
      <c r="A761" s="52">
        <v>2013</v>
      </c>
      <c r="B761" s="53" t="s">
        <v>37</v>
      </c>
      <c r="C761" s="46" t="s">
        <v>85</v>
      </c>
      <c r="D761" s="46" t="s">
        <v>110</v>
      </c>
      <c r="H761" s="54">
        <v>28</v>
      </c>
      <c r="I761" s="54"/>
      <c r="J761" s="54"/>
      <c r="K761" s="54"/>
      <c r="L761" s="46" t="s">
        <v>103</v>
      </c>
      <c r="M761" s="48">
        <v>6</v>
      </c>
    </row>
    <row r="762" spans="1:14" x14ac:dyDescent="0.25">
      <c r="A762" s="52">
        <v>2013</v>
      </c>
      <c r="B762" s="53" t="s">
        <v>37</v>
      </c>
      <c r="C762" s="46" t="s">
        <v>85</v>
      </c>
      <c r="D762" s="46" t="s">
        <v>110</v>
      </c>
      <c r="H762" s="54">
        <v>28</v>
      </c>
      <c r="I762" s="54"/>
      <c r="J762" s="54"/>
      <c r="K762" s="54"/>
      <c r="L762" s="46" t="s">
        <v>103</v>
      </c>
      <c r="M762" s="48">
        <v>12</v>
      </c>
    </row>
    <row r="763" spans="1:14" x14ac:dyDescent="0.25">
      <c r="A763" s="52">
        <v>2013</v>
      </c>
      <c r="B763" s="53" t="s">
        <v>68</v>
      </c>
      <c r="C763" s="46" t="s">
        <v>85</v>
      </c>
      <c r="D763" s="46" t="s">
        <v>110</v>
      </c>
      <c r="H763" s="54">
        <v>28</v>
      </c>
      <c r="I763" s="54"/>
      <c r="J763" s="54"/>
      <c r="K763" s="54"/>
      <c r="L763" s="46" t="s">
        <v>103</v>
      </c>
      <c r="M763" s="48">
        <v>12</v>
      </c>
    </row>
    <row r="764" spans="1:14" x14ac:dyDescent="0.25">
      <c r="A764" s="52">
        <v>2013</v>
      </c>
      <c r="B764" s="53" t="s">
        <v>59</v>
      </c>
      <c r="C764" s="46" t="s">
        <v>85</v>
      </c>
      <c r="D764" s="46" t="s">
        <v>110</v>
      </c>
      <c r="H764" s="54">
        <v>28</v>
      </c>
      <c r="I764" s="54"/>
      <c r="J764" s="54"/>
      <c r="K764" s="54"/>
      <c r="L764" s="46" t="s">
        <v>103</v>
      </c>
      <c r="M764" s="48" t="s">
        <v>110</v>
      </c>
    </row>
    <row r="765" spans="1:14" x14ac:dyDescent="0.25">
      <c r="A765" s="52">
        <v>2013</v>
      </c>
      <c r="B765" s="53" t="s">
        <v>59</v>
      </c>
      <c r="C765" s="46" t="s">
        <v>80</v>
      </c>
      <c r="D765" s="46" t="s">
        <v>89</v>
      </c>
      <c r="H765" s="54">
        <v>15</v>
      </c>
      <c r="I765" s="54"/>
      <c r="J765" s="54"/>
      <c r="K765" s="54"/>
      <c r="L765" s="46" t="s">
        <v>103</v>
      </c>
      <c r="M765" s="48">
        <v>48</v>
      </c>
    </row>
    <row r="766" spans="1:14" x14ac:dyDescent="0.25">
      <c r="A766" s="52">
        <v>2013</v>
      </c>
      <c r="B766" s="53" t="s">
        <v>47</v>
      </c>
      <c r="C766" s="46" t="s">
        <v>80</v>
      </c>
      <c r="D766" s="46" t="s">
        <v>110</v>
      </c>
      <c r="H766" s="54">
        <v>15</v>
      </c>
      <c r="I766" s="54"/>
      <c r="J766" s="54"/>
      <c r="K766" s="54"/>
      <c r="L766" s="46" t="s">
        <v>104</v>
      </c>
      <c r="M766" s="48" t="s">
        <v>110</v>
      </c>
    </row>
    <row r="767" spans="1:14" x14ac:dyDescent="0.25">
      <c r="A767" s="52">
        <v>2013</v>
      </c>
      <c r="B767" s="53" t="s">
        <v>76</v>
      </c>
      <c r="C767" s="46" t="s">
        <v>80</v>
      </c>
      <c r="D767" s="46" t="s">
        <v>89</v>
      </c>
      <c r="H767" s="54">
        <v>5</v>
      </c>
      <c r="I767" s="54"/>
      <c r="J767" s="54"/>
      <c r="K767" s="54"/>
      <c r="L767" s="46" t="s">
        <v>103</v>
      </c>
      <c r="M767" s="48" t="s">
        <v>110</v>
      </c>
    </row>
    <row r="768" spans="1:14" x14ac:dyDescent="0.25">
      <c r="A768" s="52">
        <v>2013</v>
      </c>
      <c r="B768" s="53" t="s">
        <v>59</v>
      </c>
      <c r="C768" s="46" t="s">
        <v>85</v>
      </c>
      <c r="D768" s="46" t="s">
        <v>110</v>
      </c>
      <c r="H768" s="54">
        <v>28</v>
      </c>
      <c r="I768" s="54"/>
      <c r="J768" s="54"/>
      <c r="K768" s="54"/>
      <c r="L768" s="46" t="s">
        <v>103</v>
      </c>
      <c r="M768" s="48">
        <v>7</v>
      </c>
    </row>
    <row r="769" spans="1:16" x14ac:dyDescent="0.25">
      <c r="A769" s="52">
        <v>2013</v>
      </c>
      <c r="B769" s="53" t="s">
        <v>59</v>
      </c>
      <c r="C769" s="46" t="s">
        <v>85</v>
      </c>
      <c r="D769" s="46" t="s">
        <v>110</v>
      </c>
      <c r="H769" s="54">
        <v>28</v>
      </c>
      <c r="I769" s="54"/>
      <c r="J769" s="54"/>
      <c r="K769" s="54"/>
      <c r="L769" s="46" t="s">
        <v>103</v>
      </c>
      <c r="M769" s="48">
        <v>2</v>
      </c>
    </row>
    <row r="770" spans="1:16" x14ac:dyDescent="0.25">
      <c r="A770" s="52">
        <v>2013</v>
      </c>
      <c r="B770" s="53" t="s">
        <v>59</v>
      </c>
      <c r="C770" s="46" t="s">
        <v>85</v>
      </c>
      <c r="D770" s="46" t="s">
        <v>110</v>
      </c>
      <c r="H770" s="54">
        <v>28</v>
      </c>
      <c r="I770" s="54"/>
      <c r="J770" s="54"/>
      <c r="K770" s="54"/>
      <c r="L770" s="46" t="s">
        <v>103</v>
      </c>
      <c r="M770" s="48">
        <v>2</v>
      </c>
    </row>
    <row r="771" spans="1:16" x14ac:dyDescent="0.25">
      <c r="A771" s="52">
        <v>2013</v>
      </c>
      <c r="B771" s="53" t="s">
        <v>37</v>
      </c>
      <c r="C771" s="46" t="s">
        <v>80</v>
      </c>
      <c r="D771" s="46" t="s">
        <v>110</v>
      </c>
      <c r="H771" s="54">
        <v>17</v>
      </c>
      <c r="I771" s="54"/>
      <c r="J771" s="54"/>
      <c r="K771" s="54"/>
      <c r="L771" s="46" t="s">
        <v>103</v>
      </c>
      <c r="M771" s="48">
        <v>2</v>
      </c>
      <c r="N771" s="48" t="s">
        <v>116</v>
      </c>
    </row>
    <row r="772" spans="1:16" x14ac:dyDescent="0.25">
      <c r="A772" s="52">
        <v>2013</v>
      </c>
      <c r="B772" s="53" t="s">
        <v>76</v>
      </c>
      <c r="C772" s="46" t="s">
        <v>80</v>
      </c>
      <c r="D772" s="46" t="s">
        <v>110</v>
      </c>
      <c r="H772" s="54">
        <v>15</v>
      </c>
      <c r="I772" s="54"/>
      <c r="J772" s="54"/>
      <c r="K772" s="54"/>
      <c r="L772" s="46" t="s">
        <v>103</v>
      </c>
      <c r="M772" s="48" t="s">
        <v>110</v>
      </c>
    </row>
    <row r="773" spans="1:16" x14ac:dyDescent="0.25">
      <c r="A773" s="52">
        <v>2013</v>
      </c>
      <c r="B773" s="53" t="s">
        <v>76</v>
      </c>
      <c r="C773" s="46" t="s">
        <v>80</v>
      </c>
      <c r="D773" s="46" t="s">
        <v>110</v>
      </c>
      <c r="H773" s="54">
        <v>15</v>
      </c>
      <c r="I773" s="54"/>
      <c r="J773" s="54"/>
      <c r="K773" s="54"/>
      <c r="L773" s="46" t="s">
        <v>103</v>
      </c>
      <c r="M773" s="48" t="s">
        <v>110</v>
      </c>
    </row>
    <row r="774" spans="1:16" x14ac:dyDescent="0.25">
      <c r="A774" s="52">
        <v>2013</v>
      </c>
      <c r="B774" s="53" t="s">
        <v>59</v>
      </c>
      <c r="C774" s="46" t="s">
        <v>80</v>
      </c>
      <c r="D774" s="46" t="s">
        <v>110</v>
      </c>
      <c r="H774" s="54">
        <v>17</v>
      </c>
      <c r="I774" s="54"/>
      <c r="J774" s="54"/>
      <c r="K774" s="54"/>
      <c r="L774" s="46" t="s">
        <v>103</v>
      </c>
      <c r="M774" s="48">
        <v>3</v>
      </c>
      <c r="N774" s="48" t="s">
        <v>117</v>
      </c>
      <c r="O774" s="48">
        <v>1</v>
      </c>
      <c r="P774" s="48" t="s">
        <v>116</v>
      </c>
    </row>
    <row r="775" spans="1:16" x14ac:dyDescent="0.25">
      <c r="A775" s="52">
        <v>2013</v>
      </c>
      <c r="B775" s="53" t="s">
        <v>38</v>
      </c>
      <c r="C775" s="46" t="s">
        <v>80</v>
      </c>
      <c r="D775" s="46" t="s">
        <v>110</v>
      </c>
      <c r="H775" s="55">
        <v>18</v>
      </c>
      <c r="I775" s="55"/>
      <c r="J775" s="55"/>
      <c r="K775" s="55"/>
      <c r="L775" s="46" t="s">
        <v>103</v>
      </c>
      <c r="M775" s="48" t="s">
        <v>110</v>
      </c>
    </row>
    <row r="776" spans="1:16" x14ac:dyDescent="0.25">
      <c r="A776" s="52">
        <v>2013</v>
      </c>
      <c r="B776" s="53" t="s">
        <v>59</v>
      </c>
      <c r="C776" s="46" t="s">
        <v>80</v>
      </c>
      <c r="D776" s="46" t="s">
        <v>110</v>
      </c>
      <c r="H776" s="54">
        <v>17</v>
      </c>
      <c r="I776" s="54"/>
      <c r="J776" s="54"/>
      <c r="K776" s="54"/>
      <c r="L776" s="46" t="s">
        <v>103</v>
      </c>
      <c r="M776" s="48">
        <v>2</v>
      </c>
      <c r="N776" s="48" t="s">
        <v>117</v>
      </c>
    </row>
    <row r="777" spans="1:16" x14ac:dyDescent="0.25">
      <c r="A777" s="52">
        <v>2013</v>
      </c>
      <c r="B777" s="53" t="s">
        <v>45</v>
      </c>
      <c r="C777" s="46" t="s">
        <v>80</v>
      </c>
      <c r="D777" s="46" t="s">
        <v>110</v>
      </c>
      <c r="H777" s="54">
        <v>20</v>
      </c>
      <c r="I777" s="54"/>
      <c r="J777" s="54"/>
      <c r="K777" s="54"/>
      <c r="L777" s="46" t="s">
        <v>103</v>
      </c>
      <c r="M777" s="48" t="s">
        <v>110</v>
      </c>
    </row>
    <row r="778" spans="1:16" x14ac:dyDescent="0.25">
      <c r="A778" s="52">
        <v>2013</v>
      </c>
      <c r="B778" s="53" t="s">
        <v>66</v>
      </c>
      <c r="C778" s="46" t="s">
        <v>80</v>
      </c>
      <c r="D778" s="46" t="s">
        <v>110</v>
      </c>
      <c r="H778" s="54">
        <v>15</v>
      </c>
      <c r="I778" s="54"/>
      <c r="J778" s="54"/>
      <c r="K778" s="54"/>
      <c r="L778" s="46" t="s">
        <v>104</v>
      </c>
      <c r="M778" s="48">
        <v>89</v>
      </c>
    </row>
    <row r="779" spans="1:16" x14ac:dyDescent="0.25">
      <c r="A779" s="52">
        <v>2013</v>
      </c>
      <c r="B779" s="53" t="s">
        <v>75</v>
      </c>
      <c r="C779" s="46" t="s">
        <v>80</v>
      </c>
      <c r="D779" s="46" t="s">
        <v>110</v>
      </c>
      <c r="H779" s="54">
        <v>15</v>
      </c>
      <c r="I779" s="54"/>
      <c r="J779" s="54"/>
      <c r="K779" s="54"/>
      <c r="L779" s="46" t="s">
        <v>104</v>
      </c>
      <c r="M779" s="48" t="s">
        <v>110</v>
      </c>
    </row>
    <row r="780" spans="1:16" x14ac:dyDescent="0.25">
      <c r="A780" s="52">
        <v>2013</v>
      </c>
      <c r="B780" s="53" t="s">
        <v>72</v>
      </c>
      <c r="C780" s="46" t="s">
        <v>80</v>
      </c>
      <c r="D780" s="46" t="s">
        <v>110</v>
      </c>
      <c r="H780" s="54">
        <v>15</v>
      </c>
      <c r="I780" s="54"/>
      <c r="J780" s="54"/>
      <c r="K780" s="54"/>
      <c r="L780" s="46" t="s">
        <v>104</v>
      </c>
      <c r="M780" s="48" t="s">
        <v>110</v>
      </c>
    </row>
    <row r="781" spans="1:16" x14ac:dyDescent="0.25">
      <c r="A781" s="52">
        <v>2013</v>
      </c>
      <c r="B781" s="53" t="s">
        <v>59</v>
      </c>
      <c r="C781" s="46" t="s">
        <v>85</v>
      </c>
      <c r="D781" s="46" t="s">
        <v>110</v>
      </c>
      <c r="H781" s="54">
        <v>28</v>
      </c>
      <c r="I781" s="54"/>
      <c r="J781" s="54"/>
      <c r="K781" s="54"/>
      <c r="L781" s="46" t="s">
        <v>103</v>
      </c>
      <c r="M781" s="48">
        <v>1</v>
      </c>
    </row>
    <row r="782" spans="1:16" x14ac:dyDescent="0.25">
      <c r="A782" s="52">
        <v>2013</v>
      </c>
      <c r="B782" s="53" t="s">
        <v>45</v>
      </c>
      <c r="C782" s="46" t="s">
        <v>80</v>
      </c>
      <c r="D782" s="46" t="s">
        <v>110</v>
      </c>
      <c r="H782" s="54">
        <v>17</v>
      </c>
      <c r="I782" s="54"/>
      <c r="J782" s="54"/>
      <c r="K782" s="54"/>
      <c r="L782" s="46" t="s">
        <v>103</v>
      </c>
      <c r="M782" s="48">
        <v>1</v>
      </c>
      <c r="N782" s="48" t="s">
        <v>116</v>
      </c>
    </row>
    <row r="783" spans="1:16" x14ac:dyDescent="0.25">
      <c r="A783" s="52">
        <v>2013</v>
      </c>
      <c r="B783" s="53" t="s">
        <v>73</v>
      </c>
      <c r="C783" s="46" t="s">
        <v>80</v>
      </c>
      <c r="D783" s="46" t="s">
        <v>110</v>
      </c>
      <c r="H783" s="54">
        <v>17</v>
      </c>
      <c r="I783" s="54"/>
      <c r="J783" s="54"/>
      <c r="K783" s="54"/>
      <c r="L783" s="46" t="s">
        <v>103</v>
      </c>
      <c r="M783" s="48">
        <v>2</v>
      </c>
      <c r="N783" s="48" t="s">
        <v>117</v>
      </c>
    </row>
    <row r="784" spans="1:16" x14ac:dyDescent="0.25">
      <c r="A784" s="52">
        <v>2013</v>
      </c>
      <c r="B784" s="53" t="s">
        <v>43</v>
      </c>
      <c r="C784" s="46" t="s">
        <v>80</v>
      </c>
      <c r="D784" s="46" t="s">
        <v>110</v>
      </c>
      <c r="H784" s="54">
        <v>17</v>
      </c>
      <c r="I784" s="54"/>
      <c r="J784" s="54"/>
      <c r="K784" s="54"/>
      <c r="L784" s="46" t="s">
        <v>103</v>
      </c>
      <c r="M784" s="48">
        <v>1</v>
      </c>
      <c r="N784" s="48" t="s">
        <v>117</v>
      </c>
    </row>
    <row r="785" spans="1:16" x14ac:dyDescent="0.25">
      <c r="A785" s="52">
        <v>2013</v>
      </c>
      <c r="B785" s="53" t="s">
        <v>59</v>
      </c>
      <c r="C785" s="46" t="s">
        <v>80</v>
      </c>
      <c r="D785" s="46" t="s">
        <v>110</v>
      </c>
      <c r="H785" s="54">
        <v>17</v>
      </c>
      <c r="I785" s="54"/>
      <c r="J785" s="54"/>
      <c r="K785" s="54"/>
      <c r="L785" s="46" t="s">
        <v>103</v>
      </c>
      <c r="M785" s="48" t="s">
        <v>110</v>
      </c>
    </row>
    <row r="786" spans="1:16" x14ac:dyDescent="0.25">
      <c r="A786" s="52">
        <v>2013</v>
      </c>
      <c r="B786" s="53" t="s">
        <v>76</v>
      </c>
      <c r="C786" s="46" t="s">
        <v>80</v>
      </c>
      <c r="D786" s="46" t="s">
        <v>110</v>
      </c>
      <c r="H786" s="54">
        <v>15</v>
      </c>
      <c r="I786" s="54"/>
      <c r="J786" s="54"/>
      <c r="K786" s="54"/>
      <c r="L786" s="46" t="s">
        <v>103</v>
      </c>
      <c r="M786" s="48" t="s">
        <v>110</v>
      </c>
    </row>
    <row r="787" spans="1:16" x14ac:dyDescent="0.25">
      <c r="A787" s="52">
        <v>2013</v>
      </c>
      <c r="B787" s="53" t="s">
        <v>69</v>
      </c>
      <c r="C787" s="46" t="s">
        <v>80</v>
      </c>
      <c r="D787" s="46" t="s">
        <v>88</v>
      </c>
      <c r="E787" s="46" t="s">
        <v>92</v>
      </c>
      <c r="H787" s="54">
        <v>17</v>
      </c>
      <c r="I787" s="54"/>
      <c r="J787" s="54"/>
      <c r="K787" s="54"/>
      <c r="L787" s="46" t="s">
        <v>103</v>
      </c>
      <c r="M787" s="48" t="s">
        <v>110</v>
      </c>
    </row>
    <row r="788" spans="1:16" x14ac:dyDescent="0.25">
      <c r="A788" s="52">
        <v>2013</v>
      </c>
      <c r="B788" s="53" t="s">
        <v>38</v>
      </c>
      <c r="C788" s="46" t="s">
        <v>80</v>
      </c>
      <c r="D788" s="46" t="s">
        <v>110</v>
      </c>
      <c r="H788" s="54">
        <v>17</v>
      </c>
      <c r="I788" s="54"/>
      <c r="J788" s="54"/>
      <c r="K788" s="54"/>
      <c r="L788" s="46" t="s">
        <v>103</v>
      </c>
      <c r="M788" s="48">
        <v>1</v>
      </c>
      <c r="N788" s="48" t="s">
        <v>116</v>
      </c>
    </row>
    <row r="789" spans="1:16" x14ac:dyDescent="0.25">
      <c r="A789" s="52">
        <v>2013</v>
      </c>
      <c r="B789" s="53" t="s">
        <v>45</v>
      </c>
      <c r="C789" s="46" t="s">
        <v>80</v>
      </c>
      <c r="D789" s="46" t="s">
        <v>94</v>
      </c>
      <c r="H789" s="54">
        <v>17</v>
      </c>
      <c r="I789" s="54"/>
      <c r="J789" s="54"/>
      <c r="K789" s="54"/>
      <c r="L789" s="46" t="s">
        <v>103</v>
      </c>
      <c r="M789" s="48">
        <v>1</v>
      </c>
      <c r="N789" s="48" t="s">
        <v>117</v>
      </c>
      <c r="O789" s="48">
        <v>1</v>
      </c>
      <c r="P789" s="48" t="s">
        <v>116</v>
      </c>
    </row>
    <row r="790" spans="1:16" x14ac:dyDescent="0.25">
      <c r="A790" s="52">
        <v>2013</v>
      </c>
      <c r="B790" s="53" t="s">
        <v>73</v>
      </c>
      <c r="C790" s="46" t="s">
        <v>80</v>
      </c>
      <c r="D790" s="46" t="s">
        <v>88</v>
      </c>
      <c r="E790" s="46" t="s">
        <v>89</v>
      </c>
      <c r="H790" s="54">
        <v>17</v>
      </c>
      <c r="I790" s="54"/>
      <c r="J790" s="54"/>
      <c r="K790" s="54"/>
      <c r="L790" s="46" t="s">
        <v>103</v>
      </c>
      <c r="M790" s="48">
        <v>1</v>
      </c>
      <c r="N790" s="48" t="s">
        <v>117</v>
      </c>
      <c r="O790" s="48">
        <v>1</v>
      </c>
      <c r="P790" s="48" t="s">
        <v>116</v>
      </c>
    </row>
    <row r="791" spans="1:16" x14ac:dyDescent="0.25">
      <c r="A791" s="52">
        <v>2013</v>
      </c>
      <c r="B791" s="53" t="s">
        <v>45</v>
      </c>
      <c r="C791" s="46" t="s">
        <v>80</v>
      </c>
      <c r="D791" s="46" t="s">
        <v>89</v>
      </c>
      <c r="H791" s="54">
        <v>17</v>
      </c>
      <c r="I791" s="54"/>
      <c r="J791" s="54"/>
      <c r="K791" s="54"/>
      <c r="L791" s="46" t="s">
        <v>103</v>
      </c>
      <c r="M791" s="48">
        <v>1</v>
      </c>
      <c r="N791" s="48" t="s">
        <v>117</v>
      </c>
      <c r="O791" s="48">
        <v>1</v>
      </c>
      <c r="P791" s="48" t="s">
        <v>116</v>
      </c>
    </row>
    <row r="792" spans="1:16" x14ac:dyDescent="0.25">
      <c r="A792" s="52">
        <v>2013</v>
      </c>
      <c r="B792" s="53" t="s">
        <v>43</v>
      </c>
      <c r="C792" s="46" t="s">
        <v>80</v>
      </c>
      <c r="D792" s="46" t="s">
        <v>110</v>
      </c>
      <c r="H792" s="54">
        <v>17</v>
      </c>
      <c r="I792" s="54"/>
      <c r="J792" s="54"/>
      <c r="K792" s="54"/>
      <c r="L792" s="46" t="s">
        <v>103</v>
      </c>
      <c r="M792" s="48">
        <v>1</v>
      </c>
      <c r="N792" s="48" t="s">
        <v>117</v>
      </c>
    </row>
    <row r="793" spans="1:16" x14ac:dyDescent="0.25">
      <c r="A793" s="52">
        <v>2013</v>
      </c>
      <c r="B793" s="53" t="s">
        <v>43</v>
      </c>
      <c r="C793" s="46" t="s">
        <v>80</v>
      </c>
      <c r="D793" s="46" t="s">
        <v>110</v>
      </c>
      <c r="H793" s="54">
        <v>17</v>
      </c>
      <c r="I793" s="54"/>
      <c r="J793" s="54"/>
      <c r="K793" s="54"/>
      <c r="L793" s="46" t="s">
        <v>103</v>
      </c>
      <c r="M793" s="48">
        <v>1</v>
      </c>
      <c r="N793" s="48" t="s">
        <v>117</v>
      </c>
    </row>
    <row r="794" spans="1:16" x14ac:dyDescent="0.25">
      <c r="A794" s="52">
        <v>2013</v>
      </c>
      <c r="B794" s="53" t="s">
        <v>59</v>
      </c>
      <c r="C794" s="46" t="s">
        <v>80</v>
      </c>
      <c r="D794" s="46" t="s">
        <v>110</v>
      </c>
      <c r="H794" s="54">
        <v>17</v>
      </c>
      <c r="I794" s="54"/>
      <c r="J794" s="54"/>
      <c r="K794" s="54"/>
      <c r="L794" s="46" t="s">
        <v>103</v>
      </c>
      <c r="M794" s="48">
        <v>1</v>
      </c>
      <c r="N794" s="48" t="s">
        <v>117</v>
      </c>
    </row>
    <row r="795" spans="1:16" x14ac:dyDescent="0.25">
      <c r="A795" s="52">
        <v>2013</v>
      </c>
      <c r="B795" s="53" t="s">
        <v>59</v>
      </c>
      <c r="C795" s="46" t="s">
        <v>80</v>
      </c>
      <c r="D795" s="46" t="s">
        <v>110</v>
      </c>
      <c r="H795" s="54">
        <v>17</v>
      </c>
      <c r="I795" s="54"/>
      <c r="J795" s="54"/>
      <c r="K795" s="54"/>
      <c r="L795" s="46" t="s">
        <v>103</v>
      </c>
      <c r="M795" s="48">
        <v>1</v>
      </c>
      <c r="N795" s="48" t="s">
        <v>116</v>
      </c>
    </row>
    <row r="796" spans="1:16" x14ac:dyDescent="0.25">
      <c r="A796" s="52">
        <v>2013</v>
      </c>
      <c r="B796" s="53" t="s">
        <v>43</v>
      </c>
      <c r="C796" s="46" t="s">
        <v>80</v>
      </c>
      <c r="D796" s="46" t="s">
        <v>110</v>
      </c>
      <c r="H796" s="54">
        <v>17</v>
      </c>
      <c r="I796" s="54"/>
      <c r="J796" s="54"/>
      <c r="K796" s="54"/>
      <c r="L796" s="46" t="s">
        <v>103</v>
      </c>
      <c r="M796" s="48">
        <v>1</v>
      </c>
      <c r="N796" s="48" t="s">
        <v>117</v>
      </c>
    </row>
    <row r="797" spans="1:16" x14ac:dyDescent="0.25">
      <c r="A797" s="52">
        <v>2013</v>
      </c>
      <c r="B797" s="53" t="s">
        <v>59</v>
      </c>
      <c r="C797" s="46" t="s">
        <v>80</v>
      </c>
      <c r="D797" s="46" t="s">
        <v>110</v>
      </c>
      <c r="H797" s="54">
        <v>17</v>
      </c>
      <c r="I797" s="54"/>
      <c r="J797" s="54"/>
      <c r="K797" s="54"/>
      <c r="L797" s="46" t="s">
        <v>103</v>
      </c>
      <c r="M797" s="48">
        <v>1</v>
      </c>
      <c r="N797" s="48" t="s">
        <v>117</v>
      </c>
      <c r="O797" s="48">
        <v>1</v>
      </c>
      <c r="P797" s="48" t="s">
        <v>116</v>
      </c>
    </row>
    <row r="798" spans="1:16" x14ac:dyDescent="0.25">
      <c r="A798" s="52">
        <v>2013</v>
      </c>
      <c r="B798" s="53" t="s">
        <v>59</v>
      </c>
      <c r="C798" s="46" t="s">
        <v>80</v>
      </c>
      <c r="D798" s="46" t="s">
        <v>110</v>
      </c>
      <c r="H798" s="54">
        <v>17</v>
      </c>
      <c r="I798" s="54"/>
      <c r="J798" s="54"/>
      <c r="K798" s="54"/>
      <c r="L798" s="46" t="s">
        <v>103</v>
      </c>
      <c r="M798" s="48">
        <v>1</v>
      </c>
      <c r="N798" s="48" t="s">
        <v>117</v>
      </c>
      <c r="O798" s="48">
        <v>1</v>
      </c>
      <c r="P798" s="48" t="s">
        <v>116</v>
      </c>
    </row>
    <row r="799" spans="1:16" x14ac:dyDescent="0.25">
      <c r="A799" s="52">
        <v>2013</v>
      </c>
      <c r="B799" s="53" t="s">
        <v>61</v>
      </c>
      <c r="C799" s="46" t="s">
        <v>80</v>
      </c>
      <c r="D799" s="46" t="s">
        <v>110</v>
      </c>
      <c r="H799" s="54">
        <v>17</v>
      </c>
      <c r="I799" s="54"/>
      <c r="J799" s="54"/>
      <c r="K799" s="54"/>
      <c r="L799" s="46" t="s">
        <v>103</v>
      </c>
      <c r="M799" s="48" t="s">
        <v>110</v>
      </c>
    </row>
    <row r="800" spans="1:16" x14ac:dyDescent="0.25">
      <c r="A800" s="52">
        <v>2013</v>
      </c>
      <c r="B800" s="53" t="s">
        <v>76</v>
      </c>
      <c r="C800" s="46" t="s">
        <v>80</v>
      </c>
      <c r="D800" s="46" t="s">
        <v>110</v>
      </c>
      <c r="H800" s="54">
        <v>15</v>
      </c>
      <c r="I800" s="54"/>
      <c r="J800" s="54"/>
      <c r="K800" s="54"/>
      <c r="L800" s="46" t="s">
        <v>103</v>
      </c>
      <c r="M800" s="48" t="s">
        <v>110</v>
      </c>
    </row>
    <row r="801" spans="1:16" x14ac:dyDescent="0.25">
      <c r="A801" s="52">
        <v>2013</v>
      </c>
      <c r="B801" s="53" t="s">
        <v>50</v>
      </c>
      <c r="C801" s="46" t="s">
        <v>80</v>
      </c>
      <c r="D801" s="46" t="s">
        <v>110</v>
      </c>
      <c r="H801" s="54">
        <v>17</v>
      </c>
      <c r="I801" s="54"/>
      <c r="J801" s="54"/>
      <c r="K801" s="54"/>
      <c r="L801" s="46" t="s">
        <v>103</v>
      </c>
      <c r="M801" s="48" t="s">
        <v>110</v>
      </c>
    </row>
    <row r="802" spans="1:16" x14ac:dyDescent="0.25">
      <c r="A802" s="52">
        <v>2013</v>
      </c>
      <c r="B802" s="53" t="s">
        <v>37</v>
      </c>
      <c r="C802" s="46" t="s">
        <v>80</v>
      </c>
      <c r="D802" s="46" t="s">
        <v>110</v>
      </c>
      <c r="H802" s="54">
        <v>17</v>
      </c>
      <c r="I802" s="54"/>
      <c r="J802" s="54"/>
      <c r="K802" s="54"/>
      <c r="L802" s="46" t="s">
        <v>103</v>
      </c>
      <c r="M802" s="48">
        <v>1</v>
      </c>
      <c r="N802" s="48" t="s">
        <v>117</v>
      </c>
    </row>
    <row r="803" spans="1:16" x14ac:dyDescent="0.25">
      <c r="A803" s="52">
        <v>2013</v>
      </c>
      <c r="B803" s="53" t="s">
        <v>69</v>
      </c>
      <c r="C803" s="46" t="s">
        <v>80</v>
      </c>
      <c r="D803" s="46" t="s">
        <v>88</v>
      </c>
      <c r="H803" s="54">
        <v>17</v>
      </c>
      <c r="I803" s="54"/>
      <c r="J803" s="54"/>
      <c r="K803" s="54"/>
      <c r="L803" s="46" t="s">
        <v>103</v>
      </c>
      <c r="M803" s="48">
        <v>1</v>
      </c>
      <c r="N803" s="48" t="s">
        <v>117</v>
      </c>
      <c r="O803" s="48">
        <v>2</v>
      </c>
      <c r="P803" s="48" t="s">
        <v>116</v>
      </c>
    </row>
    <row r="804" spans="1:16" x14ac:dyDescent="0.25">
      <c r="A804" s="52">
        <v>2013</v>
      </c>
      <c r="B804" s="53" t="s">
        <v>42</v>
      </c>
      <c r="C804" s="46" t="s">
        <v>80</v>
      </c>
      <c r="D804" s="46" t="s">
        <v>110</v>
      </c>
      <c r="H804" s="54">
        <v>17</v>
      </c>
      <c r="I804" s="54"/>
      <c r="J804" s="54"/>
      <c r="K804" s="54"/>
      <c r="L804" s="46" t="s">
        <v>103</v>
      </c>
      <c r="M804" s="48">
        <v>2</v>
      </c>
      <c r="N804" s="48" t="s">
        <v>117</v>
      </c>
      <c r="O804" s="48">
        <v>2</v>
      </c>
      <c r="P804" s="48" t="s">
        <v>116</v>
      </c>
    </row>
    <row r="805" spans="1:16" x14ac:dyDescent="0.25">
      <c r="A805" s="52">
        <v>2013</v>
      </c>
      <c r="B805" s="53" t="s">
        <v>38</v>
      </c>
      <c r="C805" s="46" t="s">
        <v>80</v>
      </c>
      <c r="D805" s="46" t="s">
        <v>110</v>
      </c>
      <c r="H805" s="54">
        <v>17</v>
      </c>
      <c r="I805" s="54"/>
      <c r="J805" s="54"/>
      <c r="K805" s="54"/>
      <c r="L805" s="46" t="s">
        <v>103</v>
      </c>
      <c r="M805" s="48">
        <v>4</v>
      </c>
      <c r="N805" s="48" t="s">
        <v>117</v>
      </c>
      <c r="O805" s="48">
        <v>2</v>
      </c>
      <c r="P805" s="48" t="s">
        <v>116</v>
      </c>
    </row>
    <row r="806" spans="1:16" x14ac:dyDescent="0.25">
      <c r="A806" s="52">
        <v>2013</v>
      </c>
      <c r="B806" s="53" t="s">
        <v>59</v>
      </c>
      <c r="C806" s="46" t="s">
        <v>80</v>
      </c>
      <c r="D806" s="46" t="s">
        <v>91</v>
      </c>
      <c r="H806" s="54">
        <v>15</v>
      </c>
      <c r="I806" s="54"/>
      <c r="J806" s="54"/>
      <c r="K806" s="54"/>
      <c r="L806" s="46" t="s">
        <v>103</v>
      </c>
      <c r="M806" s="48">
        <v>30</v>
      </c>
    </row>
    <row r="807" spans="1:16" x14ac:dyDescent="0.25">
      <c r="A807" s="52">
        <v>2013</v>
      </c>
      <c r="B807" s="53" t="s">
        <v>59</v>
      </c>
      <c r="C807" s="46" t="s">
        <v>80</v>
      </c>
      <c r="D807" s="46" t="s">
        <v>110</v>
      </c>
      <c r="H807" s="54">
        <v>17</v>
      </c>
      <c r="I807" s="54"/>
      <c r="J807" s="54"/>
      <c r="K807" s="54"/>
      <c r="L807" s="46" t="s">
        <v>103</v>
      </c>
      <c r="M807" s="48">
        <v>1</v>
      </c>
      <c r="N807" s="48" t="s">
        <v>117</v>
      </c>
    </row>
    <row r="808" spans="1:16" x14ac:dyDescent="0.25">
      <c r="A808" s="52">
        <v>2013</v>
      </c>
      <c r="B808" s="53" t="s">
        <v>59</v>
      </c>
      <c r="C808" s="46" t="s">
        <v>80</v>
      </c>
      <c r="D808" s="46" t="s">
        <v>110</v>
      </c>
      <c r="H808" s="54">
        <v>17</v>
      </c>
      <c r="I808" s="54"/>
      <c r="J808" s="54"/>
      <c r="K808" s="54"/>
      <c r="L808" s="46" t="s">
        <v>103</v>
      </c>
      <c r="M808" s="48">
        <v>6</v>
      </c>
      <c r="N808" s="48" t="s">
        <v>117</v>
      </c>
      <c r="O808" s="48">
        <v>1</v>
      </c>
      <c r="P808" s="48" t="s">
        <v>116</v>
      </c>
    </row>
    <row r="809" spans="1:16" x14ac:dyDescent="0.25">
      <c r="A809" s="52">
        <v>2013</v>
      </c>
      <c r="B809" s="53" t="s">
        <v>59</v>
      </c>
      <c r="C809" s="46" t="s">
        <v>80</v>
      </c>
      <c r="D809" s="46" t="s">
        <v>110</v>
      </c>
      <c r="H809" s="54">
        <v>17</v>
      </c>
      <c r="I809" s="54"/>
      <c r="J809" s="54"/>
      <c r="K809" s="54"/>
      <c r="L809" s="46" t="s">
        <v>103</v>
      </c>
      <c r="M809" s="48">
        <v>2</v>
      </c>
      <c r="N809" s="48" t="s">
        <v>117</v>
      </c>
    </row>
    <row r="810" spans="1:16" x14ac:dyDescent="0.25">
      <c r="A810" s="52">
        <v>2013</v>
      </c>
      <c r="B810" s="53" t="s">
        <v>45</v>
      </c>
      <c r="C810" s="46" t="s">
        <v>80</v>
      </c>
      <c r="D810" s="46" t="s">
        <v>110</v>
      </c>
      <c r="H810" s="54">
        <v>17</v>
      </c>
      <c r="I810" s="54"/>
      <c r="J810" s="54"/>
      <c r="K810" s="54"/>
      <c r="L810" s="46" t="s">
        <v>103</v>
      </c>
      <c r="M810" s="48">
        <v>2</v>
      </c>
      <c r="N810" s="48" t="s">
        <v>117</v>
      </c>
    </row>
    <row r="811" spans="1:16" x14ac:dyDescent="0.25">
      <c r="A811" s="52">
        <v>2013</v>
      </c>
      <c r="B811" s="53" t="s">
        <v>45</v>
      </c>
      <c r="C811" s="46" t="s">
        <v>80</v>
      </c>
      <c r="D811" s="46" t="s">
        <v>110</v>
      </c>
      <c r="H811" s="54">
        <v>17</v>
      </c>
      <c r="I811" s="54"/>
      <c r="J811" s="54"/>
      <c r="K811" s="54"/>
      <c r="L811" s="46" t="s">
        <v>103</v>
      </c>
      <c r="M811" s="48">
        <v>1</v>
      </c>
      <c r="N811" s="48" t="s">
        <v>117</v>
      </c>
      <c r="O811" s="48">
        <v>1</v>
      </c>
      <c r="P811" s="48" t="s">
        <v>116</v>
      </c>
    </row>
    <row r="812" spans="1:16" x14ac:dyDescent="0.25">
      <c r="A812" s="52">
        <v>2013</v>
      </c>
      <c r="B812" s="53" t="s">
        <v>59</v>
      </c>
      <c r="C812" s="46" t="s">
        <v>85</v>
      </c>
      <c r="D812" s="46" t="s">
        <v>110</v>
      </c>
      <c r="H812" s="54">
        <v>28</v>
      </c>
      <c r="I812" s="54"/>
      <c r="J812" s="54"/>
      <c r="K812" s="54"/>
      <c r="L812" s="46" t="s">
        <v>103</v>
      </c>
      <c r="M812" s="48">
        <v>1</v>
      </c>
    </row>
    <row r="813" spans="1:16" x14ac:dyDescent="0.25">
      <c r="A813" s="52">
        <v>2013</v>
      </c>
      <c r="B813" s="53" t="s">
        <v>53</v>
      </c>
      <c r="C813" s="46" t="s">
        <v>80</v>
      </c>
      <c r="D813" s="46" t="s">
        <v>110</v>
      </c>
      <c r="H813" s="54">
        <v>15</v>
      </c>
      <c r="I813" s="54"/>
      <c r="J813" s="54"/>
      <c r="K813" s="54"/>
      <c r="L813" s="46" t="s">
        <v>104</v>
      </c>
      <c r="M813" s="48" t="s">
        <v>110</v>
      </c>
    </row>
    <row r="814" spans="1:16" x14ac:dyDescent="0.25">
      <c r="A814" s="52">
        <v>2013</v>
      </c>
      <c r="B814" s="53" t="s">
        <v>50</v>
      </c>
      <c r="C814" s="46" t="s">
        <v>80</v>
      </c>
      <c r="D814" s="46" t="s">
        <v>110</v>
      </c>
      <c r="H814" s="54">
        <v>17</v>
      </c>
      <c r="I814" s="54"/>
      <c r="J814" s="54"/>
      <c r="K814" s="54"/>
      <c r="L814" s="46" t="s">
        <v>103</v>
      </c>
      <c r="M814" s="48" t="s">
        <v>110</v>
      </c>
    </row>
    <row r="815" spans="1:16" x14ac:dyDescent="0.25">
      <c r="A815" s="52">
        <v>2013</v>
      </c>
      <c r="B815" s="53" t="s">
        <v>59</v>
      </c>
      <c r="C815" s="46" t="s">
        <v>80</v>
      </c>
      <c r="D815" s="46" t="s">
        <v>110</v>
      </c>
      <c r="H815" s="54">
        <v>17</v>
      </c>
      <c r="I815" s="54"/>
      <c r="J815" s="54"/>
      <c r="K815" s="54"/>
      <c r="L815" s="46" t="s">
        <v>103</v>
      </c>
      <c r="M815" s="48">
        <v>3</v>
      </c>
      <c r="N815" s="48" t="s">
        <v>117</v>
      </c>
      <c r="O815" s="48">
        <v>2</v>
      </c>
      <c r="P815" s="48" t="s">
        <v>116</v>
      </c>
    </row>
    <row r="816" spans="1:16" x14ac:dyDescent="0.25">
      <c r="A816" s="52">
        <v>2013</v>
      </c>
      <c r="B816" s="53" t="s">
        <v>73</v>
      </c>
      <c r="C816" s="46" t="s">
        <v>80</v>
      </c>
      <c r="D816" s="46" t="s">
        <v>91</v>
      </c>
      <c r="H816" s="54">
        <v>17</v>
      </c>
      <c r="I816" s="54"/>
      <c r="J816" s="54"/>
      <c r="K816" s="54"/>
      <c r="L816" s="46" t="s">
        <v>103</v>
      </c>
      <c r="M816" s="48">
        <v>1</v>
      </c>
      <c r="N816" s="48" t="s">
        <v>117</v>
      </c>
    </row>
    <row r="817" spans="1:16" x14ac:dyDescent="0.25">
      <c r="A817" s="52">
        <v>2013</v>
      </c>
      <c r="B817" s="53" t="s">
        <v>76</v>
      </c>
      <c r="C817" s="46" t="s">
        <v>80</v>
      </c>
      <c r="D817" s="46" t="s">
        <v>110</v>
      </c>
      <c r="H817" s="54">
        <v>15</v>
      </c>
      <c r="I817" s="54"/>
      <c r="J817" s="54"/>
      <c r="K817" s="54"/>
      <c r="L817" s="46" t="s">
        <v>103</v>
      </c>
      <c r="M817" s="48" t="s">
        <v>110</v>
      </c>
    </row>
    <row r="818" spans="1:16" x14ac:dyDescent="0.25">
      <c r="A818" s="52">
        <v>2013</v>
      </c>
      <c r="B818" s="53" t="s">
        <v>47</v>
      </c>
      <c r="C818" s="46" t="s">
        <v>80</v>
      </c>
      <c r="D818" s="46" t="s">
        <v>110</v>
      </c>
      <c r="H818" s="54">
        <v>15</v>
      </c>
      <c r="I818" s="54"/>
      <c r="J818" s="54"/>
      <c r="K818" s="54"/>
      <c r="L818" s="46" t="s">
        <v>104</v>
      </c>
      <c r="M818" s="48" t="s">
        <v>110</v>
      </c>
    </row>
    <row r="819" spans="1:16" x14ac:dyDescent="0.25">
      <c r="A819" s="52">
        <v>2013</v>
      </c>
      <c r="B819" s="53" t="s">
        <v>59</v>
      </c>
      <c r="C819" s="46" t="s">
        <v>80</v>
      </c>
      <c r="D819" s="46" t="s">
        <v>110</v>
      </c>
      <c r="H819" s="54">
        <v>17</v>
      </c>
      <c r="I819" s="54"/>
      <c r="J819" s="54"/>
      <c r="K819" s="54"/>
      <c r="L819" s="46" t="s">
        <v>103</v>
      </c>
      <c r="M819" s="48">
        <v>1</v>
      </c>
      <c r="N819" s="48" t="s">
        <v>117</v>
      </c>
      <c r="O819" s="48">
        <v>2</v>
      </c>
      <c r="P819" s="48" t="s">
        <v>116</v>
      </c>
    </row>
    <row r="820" spans="1:16" x14ac:dyDescent="0.25">
      <c r="A820" s="52">
        <v>2013</v>
      </c>
      <c r="B820" s="53" t="s">
        <v>59</v>
      </c>
      <c r="C820" s="46" t="s">
        <v>85</v>
      </c>
      <c r="D820" s="46" t="s">
        <v>110</v>
      </c>
      <c r="H820" s="54">
        <v>28</v>
      </c>
      <c r="I820" s="54"/>
      <c r="J820" s="54"/>
      <c r="K820" s="54"/>
      <c r="L820" s="46" t="s">
        <v>103</v>
      </c>
      <c r="M820" s="48">
        <v>3</v>
      </c>
    </row>
    <row r="821" spans="1:16" x14ac:dyDescent="0.25">
      <c r="A821" s="52">
        <v>2013</v>
      </c>
      <c r="B821" s="53" t="s">
        <v>66</v>
      </c>
      <c r="C821" s="46" t="s">
        <v>80</v>
      </c>
      <c r="D821" s="46" t="s">
        <v>88</v>
      </c>
      <c r="E821" s="46" t="s">
        <v>92</v>
      </c>
      <c r="H821" s="54">
        <v>17</v>
      </c>
      <c r="I821" s="54"/>
      <c r="J821" s="54"/>
      <c r="K821" s="54"/>
      <c r="L821" s="46" t="s">
        <v>103</v>
      </c>
      <c r="M821" s="48">
        <v>1</v>
      </c>
      <c r="N821" s="48" t="s">
        <v>116</v>
      </c>
    </row>
    <row r="822" spans="1:16" x14ac:dyDescent="0.25">
      <c r="A822" s="52">
        <v>2013</v>
      </c>
      <c r="B822" s="53" t="s">
        <v>73</v>
      </c>
      <c r="C822" s="46" t="s">
        <v>80</v>
      </c>
      <c r="D822" s="46" t="s">
        <v>110</v>
      </c>
      <c r="H822" s="54">
        <v>17</v>
      </c>
      <c r="I822" s="54"/>
      <c r="J822" s="54"/>
      <c r="K822" s="54"/>
      <c r="L822" s="46" t="s">
        <v>103</v>
      </c>
      <c r="M822" s="48">
        <v>1</v>
      </c>
      <c r="N822" s="48" t="s">
        <v>116</v>
      </c>
    </row>
    <row r="823" spans="1:16" x14ac:dyDescent="0.25">
      <c r="A823" s="52">
        <v>2013</v>
      </c>
      <c r="B823" s="53" t="s">
        <v>47</v>
      </c>
      <c r="C823" s="46" t="s">
        <v>80</v>
      </c>
      <c r="D823" s="46" t="s">
        <v>110</v>
      </c>
      <c r="H823" s="54">
        <v>15</v>
      </c>
      <c r="I823" s="54"/>
      <c r="J823" s="54"/>
      <c r="K823" s="54"/>
      <c r="L823" s="46" t="s">
        <v>104</v>
      </c>
      <c r="M823" s="48" t="s">
        <v>110</v>
      </c>
    </row>
    <row r="824" spans="1:16" x14ac:dyDescent="0.25">
      <c r="A824" s="52">
        <v>2013</v>
      </c>
      <c r="B824" s="53" t="s">
        <v>47</v>
      </c>
      <c r="C824" s="46" t="s">
        <v>80</v>
      </c>
      <c r="D824" s="46" t="s">
        <v>110</v>
      </c>
      <c r="H824" s="54">
        <v>15</v>
      </c>
      <c r="I824" s="54"/>
      <c r="J824" s="54"/>
      <c r="K824" s="54"/>
      <c r="L824" s="46" t="s">
        <v>104</v>
      </c>
      <c r="M824" s="48" t="s">
        <v>110</v>
      </c>
    </row>
    <row r="825" spans="1:16" x14ac:dyDescent="0.25">
      <c r="A825" s="52">
        <v>2013</v>
      </c>
      <c r="B825" s="53" t="s">
        <v>38</v>
      </c>
      <c r="C825" s="46" t="s">
        <v>80</v>
      </c>
      <c r="D825" s="46" t="s">
        <v>110</v>
      </c>
      <c r="H825" s="54">
        <v>17</v>
      </c>
      <c r="I825" s="54"/>
      <c r="J825" s="54"/>
      <c r="K825" s="54"/>
      <c r="L825" s="46" t="s">
        <v>103</v>
      </c>
      <c r="M825" s="48">
        <v>2</v>
      </c>
      <c r="N825" s="48" t="s">
        <v>117</v>
      </c>
      <c r="O825" s="48">
        <v>1</v>
      </c>
      <c r="P825" s="48" t="s">
        <v>116</v>
      </c>
    </row>
    <row r="826" spans="1:16" x14ac:dyDescent="0.25">
      <c r="A826" s="52">
        <v>2013</v>
      </c>
      <c r="B826" s="53" t="s">
        <v>38</v>
      </c>
      <c r="C826" s="46" t="s">
        <v>80</v>
      </c>
      <c r="D826" s="46" t="s">
        <v>110</v>
      </c>
      <c r="H826" s="54">
        <v>17</v>
      </c>
      <c r="I826" s="54"/>
      <c r="J826" s="54"/>
      <c r="K826" s="54"/>
      <c r="L826" s="46" t="s">
        <v>103</v>
      </c>
      <c r="M826" s="48">
        <v>4</v>
      </c>
      <c r="N826" s="48" t="s">
        <v>117</v>
      </c>
      <c r="O826" s="48">
        <v>2</v>
      </c>
      <c r="P826" s="48" t="s">
        <v>116</v>
      </c>
    </row>
    <row r="827" spans="1:16" x14ac:dyDescent="0.25">
      <c r="A827" s="52">
        <v>2013</v>
      </c>
      <c r="B827" s="53" t="s">
        <v>37</v>
      </c>
      <c r="C827" s="46" t="s">
        <v>80</v>
      </c>
      <c r="D827" s="46" t="s">
        <v>110</v>
      </c>
      <c r="H827" s="54">
        <v>17</v>
      </c>
      <c r="I827" s="54"/>
      <c r="J827" s="54"/>
      <c r="K827" s="54"/>
      <c r="L827" s="46" t="s">
        <v>103</v>
      </c>
      <c r="M827" s="48">
        <v>5</v>
      </c>
      <c r="N827" s="48" t="s">
        <v>117</v>
      </c>
      <c r="O827" s="48">
        <v>4</v>
      </c>
      <c r="P827" s="48" t="s">
        <v>116</v>
      </c>
    </row>
    <row r="828" spans="1:16" x14ac:dyDescent="0.25">
      <c r="A828" s="52">
        <v>2013</v>
      </c>
      <c r="B828" s="53" t="s">
        <v>45</v>
      </c>
      <c r="C828" s="46" t="s">
        <v>80</v>
      </c>
      <c r="D828" s="46" t="s">
        <v>89</v>
      </c>
      <c r="H828" s="54">
        <v>17</v>
      </c>
      <c r="I828" s="54"/>
      <c r="J828" s="54"/>
      <c r="K828" s="54"/>
      <c r="L828" s="46" t="s">
        <v>103</v>
      </c>
      <c r="M828" s="48">
        <v>1</v>
      </c>
      <c r="N828" s="48" t="s">
        <v>117</v>
      </c>
    </row>
    <row r="829" spans="1:16" x14ac:dyDescent="0.25">
      <c r="A829" s="52">
        <v>2013</v>
      </c>
      <c r="B829" s="53" t="s">
        <v>59</v>
      </c>
      <c r="C829" s="46" t="s">
        <v>80</v>
      </c>
      <c r="D829" s="46" t="s">
        <v>89</v>
      </c>
      <c r="H829" s="54">
        <v>17</v>
      </c>
      <c r="I829" s="54"/>
      <c r="J829" s="54"/>
      <c r="K829" s="54"/>
      <c r="L829" s="46" t="s">
        <v>103</v>
      </c>
      <c r="M829" s="48">
        <v>5</v>
      </c>
      <c r="N829" s="48" t="s">
        <v>117</v>
      </c>
    </row>
    <row r="830" spans="1:16" x14ac:dyDescent="0.25">
      <c r="A830" s="52">
        <v>2013</v>
      </c>
      <c r="B830" s="53" t="s">
        <v>54</v>
      </c>
      <c r="C830" s="46" t="s">
        <v>80</v>
      </c>
      <c r="D830" s="46" t="s">
        <v>110</v>
      </c>
      <c r="H830" s="54">
        <v>18</v>
      </c>
      <c r="I830" s="54"/>
      <c r="J830" s="54"/>
      <c r="K830" s="54"/>
      <c r="L830" s="46" t="s">
        <v>103</v>
      </c>
      <c r="M830" s="48">
        <v>2</v>
      </c>
      <c r="N830" s="48" t="s">
        <v>116</v>
      </c>
    </row>
    <row r="831" spans="1:16" x14ac:dyDescent="0.25">
      <c r="A831" s="52">
        <v>2013</v>
      </c>
      <c r="B831" s="53" t="s">
        <v>54</v>
      </c>
      <c r="C831" s="46" t="s">
        <v>80</v>
      </c>
      <c r="D831" s="46" t="s">
        <v>110</v>
      </c>
      <c r="H831" s="54">
        <v>17</v>
      </c>
      <c r="I831" s="54"/>
      <c r="J831" s="54"/>
      <c r="K831" s="54"/>
      <c r="L831" s="46" t="s">
        <v>103</v>
      </c>
      <c r="M831" s="48">
        <v>2</v>
      </c>
      <c r="N831" s="48" t="s">
        <v>117</v>
      </c>
    </row>
    <row r="832" spans="1:16" x14ac:dyDescent="0.25">
      <c r="A832" s="52">
        <v>2013</v>
      </c>
      <c r="B832" s="53" t="s">
        <v>54</v>
      </c>
      <c r="C832" s="46" t="s">
        <v>80</v>
      </c>
      <c r="D832" s="46" t="s">
        <v>110</v>
      </c>
      <c r="H832" s="54">
        <v>22</v>
      </c>
      <c r="I832" s="54"/>
      <c r="J832" s="54"/>
      <c r="K832" s="54"/>
      <c r="L832" s="46" t="s">
        <v>103</v>
      </c>
      <c r="M832" s="48">
        <v>1</v>
      </c>
      <c r="N832" s="48" t="s">
        <v>116</v>
      </c>
    </row>
    <row r="833" spans="1:16" x14ac:dyDescent="0.25">
      <c r="A833" s="52">
        <v>2013</v>
      </c>
      <c r="B833" s="53" t="s">
        <v>71</v>
      </c>
      <c r="C833" s="46" t="s">
        <v>80</v>
      </c>
      <c r="D833" s="46" t="s">
        <v>110</v>
      </c>
      <c r="H833" s="54">
        <v>15</v>
      </c>
      <c r="I833" s="54"/>
      <c r="J833" s="54"/>
      <c r="K833" s="54"/>
      <c r="L833" s="46" t="s">
        <v>103</v>
      </c>
      <c r="M833" s="48" t="s">
        <v>110</v>
      </c>
    </row>
    <row r="834" spans="1:16" x14ac:dyDescent="0.25">
      <c r="A834" s="52">
        <v>2013</v>
      </c>
      <c r="B834" s="53" t="s">
        <v>38</v>
      </c>
      <c r="C834" s="46" t="s">
        <v>81</v>
      </c>
      <c r="D834" s="46" t="s">
        <v>110</v>
      </c>
      <c r="H834" s="54">
        <v>28</v>
      </c>
      <c r="I834" s="54"/>
      <c r="J834" s="54"/>
      <c r="K834" s="54"/>
      <c r="L834" s="46" t="s">
        <v>103</v>
      </c>
      <c r="M834" s="48">
        <v>5</v>
      </c>
    </row>
    <row r="835" spans="1:16" x14ac:dyDescent="0.25">
      <c r="A835" s="52">
        <v>2013</v>
      </c>
      <c r="B835" s="53" t="s">
        <v>38</v>
      </c>
      <c r="C835" s="46" t="s">
        <v>81</v>
      </c>
      <c r="D835" s="46" t="s">
        <v>110</v>
      </c>
      <c r="H835" s="54">
        <v>28</v>
      </c>
      <c r="I835" s="54"/>
      <c r="J835" s="54"/>
      <c r="K835" s="54"/>
      <c r="L835" s="46" t="s">
        <v>103</v>
      </c>
      <c r="M835" s="48">
        <v>6</v>
      </c>
    </row>
    <row r="836" spans="1:16" x14ac:dyDescent="0.25">
      <c r="A836" s="52">
        <v>2013</v>
      </c>
      <c r="B836" s="53" t="s">
        <v>54</v>
      </c>
      <c r="C836" s="46" t="s">
        <v>80</v>
      </c>
      <c r="D836" s="46" t="s">
        <v>110</v>
      </c>
      <c r="H836" s="54">
        <v>17</v>
      </c>
      <c r="I836" s="54"/>
      <c r="J836" s="54"/>
      <c r="K836" s="54"/>
      <c r="L836" s="46" t="s">
        <v>103</v>
      </c>
      <c r="M836" s="48">
        <v>1</v>
      </c>
      <c r="N836" s="48" t="s">
        <v>117</v>
      </c>
      <c r="O836" s="48">
        <v>1</v>
      </c>
      <c r="P836" s="48" t="s">
        <v>116</v>
      </c>
    </row>
    <row r="837" spans="1:16" x14ac:dyDescent="0.25">
      <c r="A837" s="52">
        <v>2013</v>
      </c>
      <c r="B837" s="53" t="s">
        <v>38</v>
      </c>
      <c r="C837" s="46" t="s">
        <v>80</v>
      </c>
      <c r="D837" s="46" t="s">
        <v>93</v>
      </c>
      <c r="H837" s="54">
        <v>17</v>
      </c>
      <c r="I837" s="54"/>
      <c r="J837" s="54"/>
      <c r="K837" s="54"/>
      <c r="L837" s="46" t="s">
        <v>103</v>
      </c>
      <c r="M837" s="48" t="s">
        <v>110</v>
      </c>
    </row>
    <row r="838" spans="1:16" x14ac:dyDescent="0.25">
      <c r="A838" s="52">
        <v>2013</v>
      </c>
      <c r="B838" s="53" t="s">
        <v>69</v>
      </c>
      <c r="C838" s="46" t="s">
        <v>80</v>
      </c>
      <c r="D838" s="46" t="s">
        <v>110</v>
      </c>
      <c r="H838" s="54">
        <v>17</v>
      </c>
      <c r="I838" s="54"/>
      <c r="J838" s="54"/>
      <c r="K838" s="54"/>
      <c r="L838" s="46" t="s">
        <v>103</v>
      </c>
      <c r="M838" s="48">
        <v>3</v>
      </c>
      <c r="N838" s="48" t="s">
        <v>117</v>
      </c>
      <c r="O838" s="48">
        <v>1</v>
      </c>
      <c r="P838" s="48" t="s">
        <v>116</v>
      </c>
    </row>
    <row r="839" spans="1:16" x14ac:dyDescent="0.25">
      <c r="A839" s="52">
        <v>2013</v>
      </c>
      <c r="B839" s="53" t="s">
        <v>56</v>
      </c>
      <c r="C839" s="46" t="s">
        <v>80</v>
      </c>
      <c r="D839" s="46" t="s">
        <v>88</v>
      </c>
      <c r="H839" s="54">
        <v>17</v>
      </c>
      <c r="I839" s="54"/>
      <c r="J839" s="54"/>
      <c r="K839" s="54"/>
      <c r="L839" s="46" t="s">
        <v>103</v>
      </c>
      <c r="M839" s="48">
        <v>1</v>
      </c>
      <c r="N839" s="48" t="s">
        <v>116</v>
      </c>
    </row>
    <row r="840" spans="1:16" x14ac:dyDescent="0.25">
      <c r="A840" s="52">
        <v>2013</v>
      </c>
      <c r="B840" s="53" t="s">
        <v>61</v>
      </c>
      <c r="C840" s="46" t="s">
        <v>80</v>
      </c>
      <c r="D840" s="46" t="s">
        <v>110</v>
      </c>
      <c r="H840" s="54">
        <v>15</v>
      </c>
      <c r="I840" s="54"/>
      <c r="J840" s="54"/>
      <c r="K840" s="54"/>
      <c r="L840" s="46" t="s">
        <v>104</v>
      </c>
      <c r="M840" s="48">
        <v>50</v>
      </c>
    </row>
    <row r="841" spans="1:16" x14ac:dyDescent="0.25">
      <c r="A841" s="52">
        <v>2013</v>
      </c>
      <c r="B841" s="53" t="s">
        <v>56</v>
      </c>
      <c r="C841" s="46" t="s">
        <v>80</v>
      </c>
      <c r="D841" s="46" t="s">
        <v>110</v>
      </c>
      <c r="H841" s="54">
        <v>17</v>
      </c>
      <c r="I841" s="54"/>
      <c r="J841" s="54"/>
      <c r="K841" s="54"/>
      <c r="L841" s="46" t="s">
        <v>103</v>
      </c>
      <c r="M841" s="48" t="s">
        <v>110</v>
      </c>
    </row>
    <row r="842" spans="1:16" x14ac:dyDescent="0.25">
      <c r="A842" s="52">
        <v>2013</v>
      </c>
      <c r="B842" s="53" t="s">
        <v>43</v>
      </c>
      <c r="C842" s="46" t="s">
        <v>80</v>
      </c>
      <c r="D842" s="46" t="s">
        <v>110</v>
      </c>
      <c r="H842" s="54">
        <v>17</v>
      </c>
      <c r="I842" s="54"/>
      <c r="J842" s="54"/>
      <c r="K842" s="54"/>
      <c r="L842" s="46" t="s">
        <v>103</v>
      </c>
      <c r="M842" s="48" t="s">
        <v>110</v>
      </c>
    </row>
    <row r="843" spans="1:16" x14ac:dyDescent="0.25">
      <c r="A843" s="52">
        <v>2013</v>
      </c>
      <c r="B843" s="53" t="s">
        <v>43</v>
      </c>
      <c r="C843" s="46" t="s">
        <v>80</v>
      </c>
      <c r="D843" s="46" t="s">
        <v>110</v>
      </c>
      <c r="H843" s="54">
        <v>17</v>
      </c>
      <c r="I843" s="54"/>
      <c r="J843" s="54"/>
      <c r="K843" s="54"/>
      <c r="L843" s="46" t="s">
        <v>103</v>
      </c>
      <c r="M843" s="48">
        <v>1</v>
      </c>
      <c r="N843" s="48" t="s">
        <v>117</v>
      </c>
      <c r="O843" s="48">
        <v>1</v>
      </c>
      <c r="P843" s="48" t="s">
        <v>116</v>
      </c>
    </row>
    <row r="844" spans="1:16" x14ac:dyDescent="0.25">
      <c r="A844" s="52">
        <v>2013</v>
      </c>
      <c r="B844" s="53" t="s">
        <v>72</v>
      </c>
      <c r="C844" s="46" t="s">
        <v>80</v>
      </c>
      <c r="D844" s="46" t="s">
        <v>90</v>
      </c>
      <c r="H844" s="54">
        <v>15</v>
      </c>
      <c r="I844" s="54"/>
      <c r="J844" s="54"/>
      <c r="K844" s="54"/>
      <c r="L844" s="46" t="s">
        <v>103</v>
      </c>
      <c r="M844" s="48">
        <v>342</v>
      </c>
    </row>
    <row r="845" spans="1:16" x14ac:dyDescent="0.25">
      <c r="A845" s="52">
        <v>2013</v>
      </c>
      <c r="B845" s="53" t="s">
        <v>49</v>
      </c>
      <c r="C845" s="46" t="s">
        <v>85</v>
      </c>
      <c r="D845" s="46" t="s">
        <v>110</v>
      </c>
      <c r="H845" s="54">
        <v>28</v>
      </c>
      <c r="I845" s="54"/>
      <c r="J845" s="54"/>
      <c r="K845" s="54"/>
      <c r="L845" s="46" t="s">
        <v>103</v>
      </c>
      <c r="M845" s="48">
        <v>7</v>
      </c>
    </row>
    <row r="846" spans="1:16" x14ac:dyDescent="0.25">
      <c r="A846" s="52">
        <v>2013</v>
      </c>
      <c r="B846" s="53" t="s">
        <v>38</v>
      </c>
      <c r="C846" s="46" t="s">
        <v>80</v>
      </c>
      <c r="D846" s="46" t="s">
        <v>110</v>
      </c>
      <c r="H846" s="55">
        <v>18</v>
      </c>
      <c r="I846" s="55"/>
      <c r="J846" s="55"/>
      <c r="K846" s="55"/>
      <c r="L846" s="46" t="s">
        <v>103</v>
      </c>
      <c r="M846" s="48">
        <v>1</v>
      </c>
      <c r="N846" s="48" t="s">
        <v>116</v>
      </c>
    </row>
    <row r="847" spans="1:16" x14ac:dyDescent="0.25">
      <c r="A847" s="52">
        <v>2013</v>
      </c>
      <c r="B847" s="53" t="s">
        <v>50</v>
      </c>
      <c r="C847" s="46" t="s">
        <v>80</v>
      </c>
      <c r="D847" s="46" t="s">
        <v>110</v>
      </c>
      <c r="H847" s="54">
        <v>17</v>
      </c>
      <c r="I847" s="54"/>
      <c r="J847" s="54"/>
      <c r="K847" s="54"/>
      <c r="L847" s="46" t="s">
        <v>103</v>
      </c>
      <c r="M847" s="48" t="s">
        <v>110</v>
      </c>
    </row>
    <row r="848" spans="1:16" x14ac:dyDescent="0.25">
      <c r="A848" s="52">
        <v>2013</v>
      </c>
      <c r="B848" s="53" t="s">
        <v>73</v>
      </c>
      <c r="C848" s="46" t="s">
        <v>85</v>
      </c>
      <c r="D848" s="46" t="s">
        <v>110</v>
      </c>
      <c r="H848" s="54">
        <v>28</v>
      </c>
      <c r="I848" s="54"/>
      <c r="J848" s="54"/>
      <c r="K848" s="54"/>
      <c r="L848" s="46" t="s">
        <v>103</v>
      </c>
      <c r="M848" s="48">
        <v>5</v>
      </c>
    </row>
    <row r="849" spans="1:16" x14ac:dyDescent="0.25">
      <c r="A849" s="52">
        <v>2013</v>
      </c>
      <c r="B849" s="53" t="s">
        <v>61</v>
      </c>
      <c r="C849" s="46" t="s">
        <v>85</v>
      </c>
      <c r="D849" s="46" t="s">
        <v>110</v>
      </c>
      <c r="H849" s="54">
        <v>28</v>
      </c>
      <c r="I849" s="54"/>
      <c r="J849" s="54"/>
      <c r="K849" s="54"/>
      <c r="L849" s="46" t="s">
        <v>103</v>
      </c>
      <c r="M849" s="48">
        <v>6</v>
      </c>
    </row>
    <row r="850" spans="1:16" x14ac:dyDescent="0.25">
      <c r="A850" s="52">
        <v>2013</v>
      </c>
      <c r="B850" s="53" t="s">
        <v>59</v>
      </c>
      <c r="C850" s="46" t="s">
        <v>80</v>
      </c>
      <c r="D850" s="46" t="s">
        <v>110</v>
      </c>
      <c r="H850" s="54">
        <v>20</v>
      </c>
      <c r="I850" s="54"/>
      <c r="J850" s="54"/>
      <c r="K850" s="54"/>
      <c r="L850" s="46" t="s">
        <v>103</v>
      </c>
      <c r="M850" s="48">
        <v>1</v>
      </c>
      <c r="N850" s="48" t="s">
        <v>116</v>
      </c>
    </row>
    <row r="851" spans="1:16" x14ac:dyDescent="0.25">
      <c r="A851" s="52">
        <v>2013</v>
      </c>
      <c r="B851" s="53" t="s">
        <v>76</v>
      </c>
      <c r="C851" s="46" t="s">
        <v>80</v>
      </c>
      <c r="D851" s="46" t="s">
        <v>110</v>
      </c>
      <c r="H851" s="54">
        <v>15</v>
      </c>
      <c r="I851" s="54"/>
      <c r="J851" s="54"/>
      <c r="K851" s="54"/>
      <c r="L851" s="46" t="s">
        <v>103</v>
      </c>
      <c r="M851" s="48">
        <v>6</v>
      </c>
    </row>
    <row r="852" spans="1:16" x14ac:dyDescent="0.25">
      <c r="A852" s="52">
        <v>2013</v>
      </c>
      <c r="B852" s="53" t="s">
        <v>50</v>
      </c>
      <c r="C852" s="46" t="s">
        <v>80</v>
      </c>
      <c r="D852" s="46" t="s">
        <v>110</v>
      </c>
      <c r="H852" s="54">
        <v>17</v>
      </c>
      <c r="I852" s="54"/>
      <c r="J852" s="54"/>
      <c r="K852" s="54"/>
      <c r="L852" s="46" t="s">
        <v>103</v>
      </c>
      <c r="M852" s="48" t="s">
        <v>110</v>
      </c>
    </row>
    <row r="853" spans="1:16" x14ac:dyDescent="0.25">
      <c r="A853" s="52">
        <v>2013</v>
      </c>
      <c r="B853" s="53" t="s">
        <v>61</v>
      </c>
      <c r="C853" s="46" t="s">
        <v>80</v>
      </c>
      <c r="D853" s="46" t="s">
        <v>110</v>
      </c>
      <c r="H853" s="54">
        <v>17</v>
      </c>
      <c r="I853" s="54"/>
      <c r="J853" s="54"/>
      <c r="K853" s="54"/>
      <c r="L853" s="46" t="s">
        <v>103</v>
      </c>
      <c r="M853" s="48" t="s">
        <v>110</v>
      </c>
    </row>
    <row r="854" spans="1:16" x14ac:dyDescent="0.25">
      <c r="A854" s="52">
        <v>2013</v>
      </c>
      <c r="B854" s="53" t="s">
        <v>61</v>
      </c>
      <c r="C854" s="46" t="s">
        <v>80</v>
      </c>
      <c r="D854" s="46" t="s">
        <v>110</v>
      </c>
      <c r="H854" s="54">
        <v>17</v>
      </c>
      <c r="I854" s="54"/>
      <c r="J854" s="54"/>
      <c r="K854" s="54"/>
      <c r="L854" s="46" t="s">
        <v>103</v>
      </c>
      <c r="M854" s="48" t="s">
        <v>110</v>
      </c>
    </row>
    <row r="855" spans="1:16" x14ac:dyDescent="0.25">
      <c r="A855" s="52">
        <v>2013</v>
      </c>
      <c r="B855" s="53" t="s">
        <v>61</v>
      </c>
      <c r="C855" s="46" t="s">
        <v>80</v>
      </c>
      <c r="D855" s="46" t="s">
        <v>110</v>
      </c>
      <c r="H855" s="54">
        <v>17</v>
      </c>
      <c r="I855" s="54"/>
      <c r="J855" s="54"/>
      <c r="K855" s="54"/>
      <c r="L855" s="46" t="s">
        <v>103</v>
      </c>
      <c r="M855" s="48" t="s">
        <v>110</v>
      </c>
    </row>
    <row r="856" spans="1:16" x14ac:dyDescent="0.25">
      <c r="A856" s="52">
        <v>2013</v>
      </c>
      <c r="B856" s="53" t="s">
        <v>59</v>
      </c>
      <c r="C856" s="46" t="s">
        <v>85</v>
      </c>
      <c r="D856" s="46" t="s">
        <v>110</v>
      </c>
      <c r="H856" s="54">
        <v>28</v>
      </c>
      <c r="I856" s="54"/>
      <c r="J856" s="54"/>
      <c r="K856" s="54"/>
      <c r="L856" s="46" t="s">
        <v>103</v>
      </c>
      <c r="M856" s="48">
        <v>4</v>
      </c>
    </row>
    <row r="857" spans="1:16" x14ac:dyDescent="0.25">
      <c r="A857" s="52">
        <v>2013</v>
      </c>
      <c r="B857" s="53" t="s">
        <v>59</v>
      </c>
      <c r="C857" s="46" t="s">
        <v>80</v>
      </c>
      <c r="D857" s="46" t="s">
        <v>110</v>
      </c>
      <c r="H857" s="54">
        <v>17</v>
      </c>
      <c r="I857" s="54"/>
      <c r="J857" s="54"/>
      <c r="K857" s="54"/>
      <c r="L857" s="46" t="s">
        <v>103</v>
      </c>
      <c r="M857" s="48" t="s">
        <v>110</v>
      </c>
    </row>
    <row r="858" spans="1:16" x14ac:dyDescent="0.25">
      <c r="A858" s="52">
        <v>2013</v>
      </c>
      <c r="B858" s="53" t="s">
        <v>59</v>
      </c>
      <c r="C858" s="46" t="s">
        <v>80</v>
      </c>
      <c r="D858" s="46" t="s">
        <v>110</v>
      </c>
      <c r="H858" s="54">
        <v>17</v>
      </c>
      <c r="I858" s="54"/>
      <c r="J858" s="54"/>
      <c r="K858" s="54"/>
      <c r="L858" s="46" t="s">
        <v>103</v>
      </c>
      <c r="M858" s="48">
        <v>3</v>
      </c>
      <c r="N858" s="48" t="s">
        <v>117</v>
      </c>
      <c r="O858" s="48">
        <v>2</v>
      </c>
      <c r="P858" s="48" t="s">
        <v>116</v>
      </c>
    </row>
    <row r="859" spans="1:16" x14ac:dyDescent="0.25">
      <c r="A859" s="52">
        <v>2013</v>
      </c>
      <c r="B859" s="53" t="s">
        <v>76</v>
      </c>
      <c r="C859" s="46" t="s">
        <v>80</v>
      </c>
      <c r="D859" s="46" t="s">
        <v>110</v>
      </c>
      <c r="H859" s="54">
        <v>15</v>
      </c>
      <c r="I859" s="54"/>
      <c r="J859" s="54"/>
      <c r="K859" s="54"/>
      <c r="L859" s="46" t="s">
        <v>103</v>
      </c>
      <c r="M859" s="48">
        <v>100</v>
      </c>
    </row>
    <row r="860" spans="1:16" x14ac:dyDescent="0.25">
      <c r="A860" s="52">
        <v>2013</v>
      </c>
      <c r="B860" s="53" t="s">
        <v>76</v>
      </c>
      <c r="C860" s="46" t="s">
        <v>80</v>
      </c>
      <c r="D860" s="46" t="s">
        <v>89</v>
      </c>
      <c r="H860" s="54">
        <v>5</v>
      </c>
      <c r="I860" s="54"/>
      <c r="J860" s="54"/>
      <c r="K860" s="54"/>
      <c r="L860" s="46" t="s">
        <v>103</v>
      </c>
      <c r="M860" s="48" t="s">
        <v>110</v>
      </c>
    </row>
    <row r="861" spans="1:16" x14ac:dyDescent="0.25">
      <c r="A861" s="52">
        <v>2013</v>
      </c>
      <c r="B861" s="53" t="s">
        <v>65</v>
      </c>
      <c r="C861" s="46" t="s">
        <v>80</v>
      </c>
      <c r="D861" s="46" t="s">
        <v>110</v>
      </c>
      <c r="H861" s="54">
        <v>15</v>
      </c>
      <c r="I861" s="54"/>
      <c r="J861" s="54"/>
      <c r="K861" s="54"/>
      <c r="L861" s="46" t="s">
        <v>104</v>
      </c>
      <c r="M861" s="48">
        <v>87</v>
      </c>
    </row>
    <row r="862" spans="1:16" x14ac:dyDescent="0.25">
      <c r="A862" s="52">
        <v>2013</v>
      </c>
      <c r="B862" s="53" t="s">
        <v>71</v>
      </c>
      <c r="C862" s="46" t="s">
        <v>80</v>
      </c>
      <c r="D862" s="46" t="s">
        <v>110</v>
      </c>
      <c r="H862" s="54">
        <v>15</v>
      </c>
      <c r="I862" s="54"/>
      <c r="J862" s="54"/>
      <c r="K862" s="54"/>
      <c r="L862" s="46" t="s">
        <v>104</v>
      </c>
      <c r="M862" s="48">
        <v>103</v>
      </c>
    </row>
    <row r="863" spans="1:16" x14ac:dyDescent="0.25">
      <c r="A863" s="52">
        <v>2013</v>
      </c>
      <c r="B863" s="53" t="s">
        <v>59</v>
      </c>
      <c r="C863" s="46" t="s">
        <v>80</v>
      </c>
      <c r="D863" s="46" t="s">
        <v>110</v>
      </c>
      <c r="H863" s="54">
        <v>17</v>
      </c>
      <c r="I863" s="54"/>
      <c r="J863" s="54"/>
      <c r="K863" s="54"/>
      <c r="L863" s="46" t="s">
        <v>103</v>
      </c>
      <c r="M863" s="48">
        <v>2</v>
      </c>
      <c r="N863" s="48" t="s">
        <v>117</v>
      </c>
      <c r="O863" s="48">
        <v>1</v>
      </c>
      <c r="P863" s="48" t="s">
        <v>116</v>
      </c>
    </row>
    <row r="864" spans="1:16" x14ac:dyDescent="0.25">
      <c r="A864" s="52">
        <v>2013</v>
      </c>
      <c r="B864" s="53" t="s">
        <v>37</v>
      </c>
      <c r="C864" s="46" t="s">
        <v>80</v>
      </c>
      <c r="D864" s="46" t="s">
        <v>110</v>
      </c>
      <c r="H864" s="54">
        <v>17</v>
      </c>
      <c r="I864" s="54"/>
      <c r="J864" s="54"/>
      <c r="K864" s="54"/>
      <c r="L864" s="46" t="s">
        <v>103</v>
      </c>
      <c r="M864" s="48">
        <v>1</v>
      </c>
      <c r="N864" s="48" t="s">
        <v>117</v>
      </c>
      <c r="O864" s="48">
        <v>1</v>
      </c>
      <c r="P864" s="48" t="s">
        <v>116</v>
      </c>
    </row>
    <row r="865" spans="1:16" x14ac:dyDescent="0.25">
      <c r="A865" s="52">
        <v>2013</v>
      </c>
      <c r="B865" s="53" t="s">
        <v>61</v>
      </c>
      <c r="C865" s="46" t="s">
        <v>80</v>
      </c>
      <c r="D865" s="46" t="s">
        <v>110</v>
      </c>
      <c r="H865" s="54">
        <v>17</v>
      </c>
      <c r="I865" s="54"/>
      <c r="J865" s="54"/>
      <c r="K865" s="54"/>
      <c r="L865" s="46" t="s">
        <v>103</v>
      </c>
      <c r="M865" s="48" t="s">
        <v>110</v>
      </c>
    </row>
    <row r="866" spans="1:16" x14ac:dyDescent="0.25">
      <c r="A866" s="52">
        <v>2013</v>
      </c>
      <c r="B866" s="53" t="s">
        <v>65</v>
      </c>
      <c r="C866" s="46" t="s">
        <v>80</v>
      </c>
      <c r="D866" s="46" t="s">
        <v>110</v>
      </c>
      <c r="H866" s="54">
        <v>15</v>
      </c>
      <c r="I866" s="54"/>
      <c r="J866" s="54"/>
      <c r="K866" s="54"/>
      <c r="L866" s="46" t="s">
        <v>104</v>
      </c>
      <c r="M866" s="48">
        <v>98</v>
      </c>
    </row>
    <row r="867" spans="1:16" x14ac:dyDescent="0.25">
      <c r="A867" s="52">
        <v>2013</v>
      </c>
      <c r="B867" s="53" t="s">
        <v>76</v>
      </c>
      <c r="C867" s="46" t="s">
        <v>80</v>
      </c>
      <c r="D867" s="46" t="s">
        <v>110</v>
      </c>
      <c r="H867" s="54">
        <v>15</v>
      </c>
      <c r="I867" s="54"/>
      <c r="J867" s="54"/>
      <c r="K867" s="54"/>
      <c r="L867" s="46" t="s">
        <v>103</v>
      </c>
      <c r="M867" s="48" t="s">
        <v>110</v>
      </c>
    </row>
    <row r="868" spans="1:16" x14ac:dyDescent="0.25">
      <c r="A868" s="52">
        <v>2013</v>
      </c>
      <c r="B868" s="53" t="s">
        <v>68</v>
      </c>
      <c r="C868" s="46" t="s">
        <v>80</v>
      </c>
      <c r="D868" s="46" t="s">
        <v>110</v>
      </c>
      <c r="H868" s="54">
        <v>15</v>
      </c>
      <c r="I868" s="54"/>
      <c r="J868" s="54"/>
      <c r="K868" s="54"/>
      <c r="L868" s="46" t="s">
        <v>103</v>
      </c>
      <c r="M868" s="48">
        <v>63</v>
      </c>
    </row>
    <row r="869" spans="1:16" x14ac:dyDescent="0.25">
      <c r="A869" s="52">
        <v>2013</v>
      </c>
      <c r="B869" s="53" t="s">
        <v>38</v>
      </c>
      <c r="C869" s="46" t="s">
        <v>80</v>
      </c>
      <c r="D869" s="46" t="s">
        <v>110</v>
      </c>
      <c r="H869" s="54">
        <v>15</v>
      </c>
      <c r="I869" s="54"/>
      <c r="J869" s="54"/>
      <c r="K869" s="54"/>
      <c r="L869" s="46" t="s">
        <v>104</v>
      </c>
      <c r="M869" s="48">
        <v>24</v>
      </c>
    </row>
    <row r="870" spans="1:16" x14ac:dyDescent="0.25">
      <c r="A870" s="52">
        <v>2013</v>
      </c>
      <c r="B870" s="53" t="s">
        <v>65</v>
      </c>
      <c r="C870" s="46" t="s">
        <v>80</v>
      </c>
      <c r="D870" s="46" t="s">
        <v>110</v>
      </c>
      <c r="H870" s="54">
        <v>15</v>
      </c>
      <c r="I870" s="54"/>
      <c r="J870" s="54"/>
      <c r="K870" s="54"/>
      <c r="L870" s="46" t="s">
        <v>104</v>
      </c>
      <c r="M870" s="48">
        <v>97</v>
      </c>
    </row>
    <row r="871" spans="1:16" x14ac:dyDescent="0.25">
      <c r="A871" s="52">
        <v>2013</v>
      </c>
      <c r="B871" s="53" t="s">
        <v>38</v>
      </c>
      <c r="C871" s="46" t="s">
        <v>80</v>
      </c>
      <c r="D871" s="46" t="s">
        <v>110</v>
      </c>
      <c r="H871" s="54">
        <v>17</v>
      </c>
      <c r="I871" s="54"/>
      <c r="J871" s="54"/>
      <c r="K871" s="54"/>
      <c r="L871" s="46" t="s">
        <v>103</v>
      </c>
      <c r="M871" s="48">
        <v>1</v>
      </c>
      <c r="N871" s="48" t="s">
        <v>117</v>
      </c>
      <c r="O871" s="48">
        <v>2</v>
      </c>
      <c r="P871" s="48" t="s">
        <v>116</v>
      </c>
    </row>
    <row r="872" spans="1:16" x14ac:dyDescent="0.25">
      <c r="A872" s="52">
        <v>2013</v>
      </c>
      <c r="B872" s="53" t="s">
        <v>59</v>
      </c>
      <c r="C872" s="46" t="s">
        <v>81</v>
      </c>
      <c r="D872" s="46" t="s">
        <v>110</v>
      </c>
      <c r="H872" s="54">
        <v>5</v>
      </c>
      <c r="I872" s="54">
        <v>7</v>
      </c>
      <c r="J872" s="54"/>
      <c r="K872" s="54"/>
      <c r="L872" s="46" t="s">
        <v>103</v>
      </c>
      <c r="M872" s="48">
        <v>60</v>
      </c>
    </row>
    <row r="873" spans="1:16" x14ac:dyDescent="0.25">
      <c r="A873" s="52">
        <v>2013</v>
      </c>
      <c r="B873" s="53" t="s">
        <v>50</v>
      </c>
      <c r="C873" s="46" t="s">
        <v>80</v>
      </c>
      <c r="D873" s="46" t="s">
        <v>110</v>
      </c>
      <c r="H873" s="54">
        <v>17</v>
      </c>
      <c r="I873" s="54"/>
      <c r="J873" s="54"/>
      <c r="K873" s="54"/>
      <c r="L873" s="46" t="s">
        <v>103</v>
      </c>
      <c r="M873" s="48" t="s">
        <v>110</v>
      </c>
    </row>
    <row r="874" spans="1:16" x14ac:dyDescent="0.25">
      <c r="A874" s="52">
        <v>2013</v>
      </c>
      <c r="B874" s="53" t="s">
        <v>76</v>
      </c>
      <c r="C874" s="46" t="s">
        <v>80</v>
      </c>
      <c r="D874" s="46" t="s">
        <v>110</v>
      </c>
      <c r="H874" s="54">
        <v>15</v>
      </c>
      <c r="I874" s="54"/>
      <c r="J874" s="54"/>
      <c r="K874" s="54"/>
      <c r="L874" s="46" t="s">
        <v>103</v>
      </c>
      <c r="M874" s="48" t="s">
        <v>110</v>
      </c>
    </row>
    <row r="875" spans="1:16" x14ac:dyDescent="0.25">
      <c r="A875" s="52">
        <v>2013</v>
      </c>
      <c r="B875" s="53" t="s">
        <v>76</v>
      </c>
      <c r="C875" s="46" t="s">
        <v>80</v>
      </c>
      <c r="D875" s="46" t="s">
        <v>110</v>
      </c>
      <c r="H875" s="54">
        <v>15</v>
      </c>
      <c r="I875" s="54"/>
      <c r="J875" s="54"/>
      <c r="K875" s="54"/>
      <c r="L875" s="46" t="s">
        <v>103</v>
      </c>
      <c r="M875" s="48" t="s">
        <v>110</v>
      </c>
    </row>
    <row r="876" spans="1:16" x14ac:dyDescent="0.25">
      <c r="A876" s="52">
        <v>2013</v>
      </c>
      <c r="B876" s="53" t="s">
        <v>76</v>
      </c>
      <c r="C876" s="46" t="s">
        <v>80</v>
      </c>
      <c r="D876" s="46" t="s">
        <v>110</v>
      </c>
      <c r="H876" s="54">
        <v>15</v>
      </c>
      <c r="I876" s="54"/>
      <c r="J876" s="54"/>
      <c r="K876" s="54"/>
      <c r="L876" s="46" t="s">
        <v>103</v>
      </c>
      <c r="M876" s="48" t="s">
        <v>110</v>
      </c>
    </row>
    <row r="877" spans="1:16" x14ac:dyDescent="0.25">
      <c r="A877" s="52">
        <v>2013</v>
      </c>
      <c r="B877" s="53" t="s">
        <v>76</v>
      </c>
      <c r="C877" s="46" t="s">
        <v>80</v>
      </c>
      <c r="D877" s="46" t="s">
        <v>110</v>
      </c>
      <c r="H877" s="54">
        <v>15</v>
      </c>
      <c r="I877" s="54"/>
      <c r="J877" s="54"/>
      <c r="K877" s="54"/>
      <c r="L877" s="46" t="s">
        <v>103</v>
      </c>
      <c r="M877" s="48" t="s">
        <v>110</v>
      </c>
    </row>
    <row r="878" spans="1:16" x14ac:dyDescent="0.25">
      <c r="A878" s="52">
        <v>2013</v>
      </c>
      <c r="B878" s="53" t="s">
        <v>68</v>
      </c>
      <c r="C878" s="46" t="s">
        <v>80</v>
      </c>
      <c r="D878" s="46" t="s">
        <v>110</v>
      </c>
      <c r="H878" s="54">
        <v>17</v>
      </c>
      <c r="I878" s="54"/>
      <c r="J878" s="54"/>
      <c r="K878" s="54"/>
      <c r="L878" s="46" t="s">
        <v>103</v>
      </c>
      <c r="M878" s="48">
        <v>4</v>
      </c>
      <c r="N878" s="48" t="s">
        <v>117</v>
      </c>
      <c r="O878" s="48">
        <v>3</v>
      </c>
      <c r="P878" s="48" t="s">
        <v>116</v>
      </c>
    </row>
    <row r="879" spans="1:16" x14ac:dyDescent="0.25">
      <c r="A879" s="52">
        <v>2013</v>
      </c>
      <c r="B879" s="53" t="s">
        <v>53</v>
      </c>
      <c r="C879" s="46" t="s">
        <v>80</v>
      </c>
      <c r="D879" s="46" t="s">
        <v>110</v>
      </c>
      <c r="H879" s="54">
        <v>15</v>
      </c>
      <c r="I879" s="54"/>
      <c r="J879" s="54"/>
      <c r="K879" s="54"/>
      <c r="L879" s="46" t="s">
        <v>104</v>
      </c>
      <c r="M879" s="48" t="s">
        <v>110</v>
      </c>
    </row>
    <row r="880" spans="1:16" x14ac:dyDescent="0.25">
      <c r="A880" s="52">
        <v>2013</v>
      </c>
      <c r="B880" s="53" t="s">
        <v>43</v>
      </c>
      <c r="C880" s="46" t="s">
        <v>80</v>
      </c>
      <c r="D880" s="46" t="s">
        <v>110</v>
      </c>
      <c r="H880" s="54">
        <v>17</v>
      </c>
      <c r="I880" s="54"/>
      <c r="J880" s="54"/>
      <c r="K880" s="54"/>
      <c r="L880" s="46" t="s">
        <v>103</v>
      </c>
      <c r="M880" s="48">
        <v>2</v>
      </c>
      <c r="N880" s="48" t="s">
        <v>117</v>
      </c>
      <c r="O880" s="48">
        <v>1</v>
      </c>
      <c r="P880" s="48" t="s">
        <v>116</v>
      </c>
    </row>
    <row r="881" spans="1:19" x14ac:dyDescent="0.25">
      <c r="A881" s="52">
        <v>2013</v>
      </c>
      <c r="B881" s="53" t="s">
        <v>53</v>
      </c>
      <c r="C881" s="46" t="s">
        <v>80</v>
      </c>
      <c r="D881" s="46" t="s">
        <v>110</v>
      </c>
      <c r="H881" s="54">
        <v>17</v>
      </c>
      <c r="I881" s="54"/>
      <c r="J881" s="54"/>
      <c r="K881" s="54"/>
      <c r="L881" s="46" t="s">
        <v>103</v>
      </c>
      <c r="M881" s="48">
        <v>4</v>
      </c>
      <c r="N881" s="48" t="s">
        <v>117</v>
      </c>
      <c r="O881" s="48">
        <v>3</v>
      </c>
      <c r="P881" s="48" t="s">
        <v>116</v>
      </c>
    </row>
    <row r="882" spans="1:19" x14ac:dyDescent="0.25">
      <c r="A882" s="52">
        <v>2013</v>
      </c>
      <c r="B882" s="53" t="s">
        <v>38</v>
      </c>
      <c r="C882" s="46" t="s">
        <v>80</v>
      </c>
      <c r="D882" s="46" t="s">
        <v>110</v>
      </c>
      <c r="H882" s="55">
        <v>18</v>
      </c>
      <c r="I882" s="55"/>
      <c r="J882" s="55"/>
      <c r="K882" s="55"/>
      <c r="L882" s="46" t="s">
        <v>103</v>
      </c>
      <c r="M882" s="48">
        <v>1</v>
      </c>
      <c r="N882" s="48" t="s">
        <v>117</v>
      </c>
    </row>
    <row r="883" spans="1:19" x14ac:dyDescent="0.25">
      <c r="A883" s="52">
        <v>2013</v>
      </c>
      <c r="B883" s="45" t="s">
        <v>41</v>
      </c>
      <c r="C883" s="46" t="s">
        <v>80</v>
      </c>
      <c r="D883" s="46" t="s">
        <v>90</v>
      </c>
      <c r="E883" s="46" t="s">
        <v>93</v>
      </c>
      <c r="H883" s="54">
        <v>15</v>
      </c>
      <c r="I883" s="54"/>
      <c r="J883" s="54"/>
      <c r="K883" s="54"/>
      <c r="L883" s="46" t="s">
        <v>103</v>
      </c>
      <c r="M883" s="48">
        <v>28</v>
      </c>
    </row>
    <row r="884" spans="1:19" x14ac:dyDescent="0.25">
      <c r="A884" s="52">
        <v>2013</v>
      </c>
      <c r="B884" s="53" t="s">
        <v>37</v>
      </c>
      <c r="C884" s="46" t="s">
        <v>80</v>
      </c>
      <c r="D884" s="46" t="s">
        <v>110</v>
      </c>
      <c r="H884" s="54">
        <v>17</v>
      </c>
      <c r="I884" s="54"/>
      <c r="J884" s="54"/>
      <c r="K884" s="54"/>
      <c r="L884" s="46" t="s">
        <v>103</v>
      </c>
      <c r="M884" s="48">
        <v>2</v>
      </c>
      <c r="N884" s="48" t="s">
        <v>117</v>
      </c>
      <c r="O884" s="48">
        <v>2</v>
      </c>
      <c r="P884" s="48" t="s">
        <v>116</v>
      </c>
    </row>
    <row r="885" spans="1:19" x14ac:dyDescent="0.25">
      <c r="A885" s="52">
        <v>2013</v>
      </c>
      <c r="B885" s="53" t="s">
        <v>52</v>
      </c>
      <c r="C885" s="46" t="s">
        <v>85</v>
      </c>
      <c r="D885" s="46" t="s">
        <v>110</v>
      </c>
      <c r="H885" s="54">
        <v>28</v>
      </c>
      <c r="I885" s="54"/>
      <c r="J885" s="54"/>
      <c r="K885" s="54"/>
      <c r="L885" s="46" t="s">
        <v>103</v>
      </c>
      <c r="M885" s="48" t="s">
        <v>110</v>
      </c>
    </row>
    <row r="886" spans="1:19" x14ac:dyDescent="0.25">
      <c r="A886" s="52">
        <v>2013</v>
      </c>
      <c r="B886" s="53" t="s">
        <v>61</v>
      </c>
      <c r="C886" s="46" t="s">
        <v>80</v>
      </c>
      <c r="D886" s="46" t="s">
        <v>110</v>
      </c>
      <c r="H886" s="54">
        <v>17</v>
      </c>
      <c r="I886" s="54"/>
      <c r="J886" s="54"/>
      <c r="K886" s="54"/>
      <c r="L886" s="46" t="s">
        <v>103</v>
      </c>
      <c r="M886" s="48" t="s">
        <v>110</v>
      </c>
    </row>
    <row r="887" spans="1:19" x14ac:dyDescent="0.25">
      <c r="A887" s="52">
        <v>2013</v>
      </c>
      <c r="B887" s="53" t="s">
        <v>45</v>
      </c>
      <c r="C887" s="46" t="s">
        <v>80</v>
      </c>
      <c r="D887" s="46" t="s">
        <v>110</v>
      </c>
      <c r="H887" s="54">
        <v>20</v>
      </c>
      <c r="I887" s="54"/>
      <c r="J887" s="54"/>
      <c r="K887" s="54"/>
      <c r="L887" s="46" t="s">
        <v>103</v>
      </c>
      <c r="M887" s="48">
        <v>1</v>
      </c>
      <c r="N887" s="48" t="s">
        <v>117</v>
      </c>
      <c r="O887" s="48">
        <v>1</v>
      </c>
      <c r="P887" s="48" t="s">
        <v>116</v>
      </c>
    </row>
    <row r="888" spans="1:19" x14ac:dyDescent="0.25">
      <c r="A888" s="52">
        <v>2013</v>
      </c>
      <c r="B888" s="53" t="s">
        <v>59</v>
      </c>
      <c r="C888" s="46" t="s">
        <v>80</v>
      </c>
      <c r="D888" s="46" t="s">
        <v>110</v>
      </c>
      <c r="H888" s="54">
        <v>17</v>
      </c>
      <c r="I888" s="54"/>
      <c r="J888" s="54"/>
      <c r="K888" s="54"/>
      <c r="L888" s="46" t="s">
        <v>103</v>
      </c>
      <c r="M888" s="48">
        <v>2</v>
      </c>
      <c r="N888" s="48" t="s">
        <v>117</v>
      </c>
      <c r="O888" s="48">
        <v>1</v>
      </c>
      <c r="P888" s="48" t="s">
        <v>116</v>
      </c>
    </row>
    <row r="889" spans="1:19" x14ac:dyDescent="0.25">
      <c r="A889" s="52">
        <v>2013</v>
      </c>
      <c r="B889" s="53" t="s">
        <v>45</v>
      </c>
      <c r="C889" s="46" t="s">
        <v>80</v>
      </c>
      <c r="D889" s="46" t="s">
        <v>110</v>
      </c>
      <c r="H889" s="54">
        <v>17</v>
      </c>
      <c r="I889" s="54"/>
      <c r="J889" s="54"/>
      <c r="K889" s="54"/>
      <c r="L889" s="46" t="s">
        <v>103</v>
      </c>
      <c r="M889" s="48">
        <v>2</v>
      </c>
      <c r="N889" s="48" t="s">
        <v>117</v>
      </c>
    </row>
    <row r="890" spans="1:19" x14ac:dyDescent="0.25">
      <c r="A890" s="52">
        <v>2013</v>
      </c>
      <c r="B890" s="53" t="s">
        <v>53</v>
      </c>
      <c r="C890" s="46" t="s">
        <v>80</v>
      </c>
      <c r="D890" s="46" t="s">
        <v>110</v>
      </c>
      <c r="H890" s="54">
        <v>17</v>
      </c>
      <c r="I890" s="54"/>
      <c r="J890" s="54"/>
      <c r="K890" s="54"/>
      <c r="L890" s="46" t="s">
        <v>103</v>
      </c>
      <c r="M890" s="48">
        <v>3</v>
      </c>
      <c r="N890" s="48" t="s">
        <v>117</v>
      </c>
      <c r="O890" s="48">
        <v>1</v>
      </c>
      <c r="P890" s="48" t="s">
        <v>116</v>
      </c>
    </row>
    <row r="891" spans="1:19" x14ac:dyDescent="0.25">
      <c r="A891" s="52">
        <v>2013</v>
      </c>
      <c r="B891" s="53" t="s">
        <v>68</v>
      </c>
      <c r="C891" s="46" t="s">
        <v>81</v>
      </c>
      <c r="D891" s="46" t="s">
        <v>110</v>
      </c>
      <c r="H891" s="54">
        <v>5</v>
      </c>
      <c r="I891" s="54">
        <v>7</v>
      </c>
      <c r="J891" s="54"/>
      <c r="K891" s="54"/>
      <c r="L891" s="46" t="s">
        <v>103</v>
      </c>
      <c r="M891" s="48">
        <v>30</v>
      </c>
      <c r="S891" s="49">
        <v>100</v>
      </c>
    </row>
    <row r="892" spans="1:19" x14ac:dyDescent="0.25">
      <c r="A892" s="52">
        <v>2013</v>
      </c>
      <c r="B892" s="53" t="s">
        <v>68</v>
      </c>
      <c r="C892" s="46" t="s">
        <v>81</v>
      </c>
      <c r="D892" s="46" t="s">
        <v>110</v>
      </c>
      <c r="H892" s="54">
        <v>5</v>
      </c>
      <c r="I892" s="54">
        <v>7</v>
      </c>
      <c r="J892" s="54"/>
      <c r="K892" s="54"/>
      <c r="L892" s="46" t="s">
        <v>103</v>
      </c>
      <c r="M892" s="48">
        <v>180</v>
      </c>
      <c r="S892" s="49">
        <v>200</v>
      </c>
    </row>
    <row r="893" spans="1:19" x14ac:dyDescent="0.25">
      <c r="A893" s="52">
        <v>2013</v>
      </c>
      <c r="B893" s="53" t="s">
        <v>59</v>
      </c>
      <c r="C893" s="46" t="s">
        <v>81</v>
      </c>
      <c r="D893" s="46" t="s">
        <v>110</v>
      </c>
      <c r="H893" s="54">
        <v>5</v>
      </c>
      <c r="I893" s="54">
        <v>7</v>
      </c>
      <c r="J893" s="54"/>
      <c r="K893" s="54"/>
      <c r="L893" s="46" t="s">
        <v>103</v>
      </c>
      <c r="M893" s="48">
        <v>40</v>
      </c>
      <c r="S893" s="49">
        <v>200</v>
      </c>
    </row>
    <row r="894" spans="1:19" x14ac:dyDescent="0.25">
      <c r="A894" s="52">
        <v>2013</v>
      </c>
      <c r="B894" s="53" t="s">
        <v>53</v>
      </c>
      <c r="C894" s="46" t="s">
        <v>80</v>
      </c>
      <c r="D894" s="46" t="s">
        <v>110</v>
      </c>
      <c r="H894" s="54">
        <v>17</v>
      </c>
      <c r="I894" s="54"/>
      <c r="J894" s="54"/>
      <c r="K894" s="54"/>
      <c r="L894" s="46" t="s">
        <v>103</v>
      </c>
      <c r="M894" s="48">
        <v>2</v>
      </c>
      <c r="N894" s="48" t="s">
        <v>117</v>
      </c>
      <c r="O894" s="48">
        <v>2</v>
      </c>
      <c r="P894" s="48" t="s">
        <v>116</v>
      </c>
    </row>
    <row r="895" spans="1:19" x14ac:dyDescent="0.25">
      <c r="A895" s="52">
        <v>2013</v>
      </c>
      <c r="B895" s="53" t="s">
        <v>73</v>
      </c>
      <c r="C895" s="46" t="s">
        <v>80</v>
      </c>
      <c r="D895" s="46" t="s">
        <v>88</v>
      </c>
      <c r="E895" s="46" t="s">
        <v>89</v>
      </c>
      <c r="H895" s="54">
        <v>17</v>
      </c>
      <c r="I895" s="54"/>
      <c r="J895" s="54"/>
      <c r="K895" s="54"/>
      <c r="L895" s="46" t="s">
        <v>103</v>
      </c>
      <c r="M895" s="48">
        <v>2</v>
      </c>
      <c r="N895" s="48" t="s">
        <v>117</v>
      </c>
    </row>
    <row r="896" spans="1:19" x14ac:dyDescent="0.25">
      <c r="A896" s="52">
        <v>2013</v>
      </c>
      <c r="B896" s="53" t="s">
        <v>59</v>
      </c>
      <c r="C896" s="46" t="s">
        <v>80</v>
      </c>
      <c r="D896" s="46" t="s">
        <v>91</v>
      </c>
      <c r="H896" s="54">
        <v>15</v>
      </c>
      <c r="I896" s="54"/>
      <c r="J896" s="54"/>
      <c r="K896" s="54"/>
      <c r="L896" s="46" t="s">
        <v>103</v>
      </c>
      <c r="M896" s="48">
        <v>40</v>
      </c>
    </row>
    <row r="897" spans="1:19" x14ac:dyDescent="0.25">
      <c r="A897" s="52">
        <v>2013</v>
      </c>
      <c r="B897" s="53" t="s">
        <v>73</v>
      </c>
      <c r="C897" s="46" t="s">
        <v>80</v>
      </c>
      <c r="D897" s="46" t="s">
        <v>93</v>
      </c>
      <c r="H897" s="54">
        <v>17</v>
      </c>
      <c r="I897" s="54"/>
      <c r="J897" s="54"/>
      <c r="K897" s="54"/>
      <c r="L897" s="46" t="s">
        <v>103</v>
      </c>
      <c r="M897" s="48">
        <v>1</v>
      </c>
      <c r="N897" s="48" t="s">
        <v>117</v>
      </c>
    </row>
    <row r="898" spans="1:19" x14ac:dyDescent="0.25">
      <c r="A898" s="52">
        <v>2013</v>
      </c>
      <c r="B898" s="53" t="s">
        <v>43</v>
      </c>
      <c r="C898" s="46" t="s">
        <v>80</v>
      </c>
      <c r="D898" s="46" t="s">
        <v>110</v>
      </c>
      <c r="H898" s="54">
        <v>17</v>
      </c>
      <c r="I898" s="54"/>
      <c r="J898" s="54"/>
      <c r="K898" s="54"/>
      <c r="L898" s="46" t="s">
        <v>103</v>
      </c>
      <c r="M898" s="48" t="s">
        <v>110</v>
      </c>
    </row>
    <row r="899" spans="1:19" x14ac:dyDescent="0.25">
      <c r="A899" s="52">
        <v>2013</v>
      </c>
      <c r="B899" s="53" t="s">
        <v>73</v>
      </c>
      <c r="C899" s="46" t="s">
        <v>81</v>
      </c>
      <c r="D899" s="46" t="s">
        <v>110</v>
      </c>
      <c r="H899" s="54">
        <v>28</v>
      </c>
      <c r="I899" s="54"/>
      <c r="J899" s="54"/>
      <c r="K899" s="54"/>
      <c r="L899" s="46" t="s">
        <v>103</v>
      </c>
      <c r="M899" s="48">
        <v>12</v>
      </c>
    </row>
    <row r="900" spans="1:19" x14ac:dyDescent="0.25">
      <c r="A900" s="52">
        <v>2013</v>
      </c>
      <c r="B900" s="53" t="s">
        <v>57</v>
      </c>
      <c r="C900" s="46" t="s">
        <v>80</v>
      </c>
      <c r="D900" s="46" t="s">
        <v>110</v>
      </c>
      <c r="H900" s="54">
        <v>15</v>
      </c>
      <c r="I900" s="54"/>
      <c r="J900" s="54"/>
      <c r="K900" s="54"/>
      <c r="L900" s="46" t="s">
        <v>104</v>
      </c>
      <c r="M900" s="48">
        <v>86</v>
      </c>
    </row>
    <row r="901" spans="1:19" x14ac:dyDescent="0.25">
      <c r="A901" s="52">
        <v>2013</v>
      </c>
      <c r="B901" s="53" t="s">
        <v>38</v>
      </c>
      <c r="C901" s="46" t="s">
        <v>80</v>
      </c>
      <c r="D901" s="46" t="s">
        <v>110</v>
      </c>
      <c r="H901" s="54">
        <v>15</v>
      </c>
      <c r="I901" s="54"/>
      <c r="J901" s="54"/>
      <c r="K901" s="54"/>
      <c r="L901" s="46" t="s">
        <v>104</v>
      </c>
      <c r="M901" s="48">
        <v>30</v>
      </c>
    </row>
    <row r="902" spans="1:19" x14ac:dyDescent="0.25">
      <c r="A902" s="52">
        <v>2013</v>
      </c>
      <c r="B902" s="53" t="s">
        <v>47</v>
      </c>
      <c r="C902" s="46" t="s">
        <v>80</v>
      </c>
      <c r="D902" s="46" t="s">
        <v>110</v>
      </c>
      <c r="H902" s="54">
        <v>15</v>
      </c>
      <c r="I902" s="54"/>
      <c r="J902" s="54"/>
      <c r="K902" s="54"/>
      <c r="L902" s="46" t="s">
        <v>104</v>
      </c>
      <c r="M902" s="48" t="s">
        <v>110</v>
      </c>
    </row>
    <row r="903" spans="1:19" x14ac:dyDescent="0.25">
      <c r="A903" s="52">
        <v>2013</v>
      </c>
      <c r="B903" s="53" t="s">
        <v>50</v>
      </c>
      <c r="C903" s="46" t="s">
        <v>80</v>
      </c>
      <c r="D903" s="46" t="s">
        <v>110</v>
      </c>
      <c r="H903" s="55">
        <v>18</v>
      </c>
      <c r="I903" s="55"/>
      <c r="J903" s="55"/>
      <c r="K903" s="55"/>
      <c r="L903" s="46" t="s">
        <v>103</v>
      </c>
      <c r="M903" s="48" t="s">
        <v>110</v>
      </c>
    </row>
    <row r="904" spans="1:19" x14ac:dyDescent="0.25">
      <c r="A904" s="52">
        <v>2013</v>
      </c>
      <c r="B904" s="53" t="s">
        <v>37</v>
      </c>
      <c r="C904" s="46" t="s">
        <v>80</v>
      </c>
      <c r="D904" s="46" t="s">
        <v>110</v>
      </c>
      <c r="H904" s="54">
        <v>17</v>
      </c>
      <c r="I904" s="54"/>
      <c r="J904" s="54"/>
      <c r="K904" s="54"/>
      <c r="L904" s="46" t="s">
        <v>103</v>
      </c>
      <c r="M904" s="48">
        <v>2</v>
      </c>
      <c r="N904" s="48" t="s">
        <v>117</v>
      </c>
      <c r="O904" s="48">
        <v>3</v>
      </c>
      <c r="P904" s="48" t="s">
        <v>116</v>
      </c>
    </row>
    <row r="905" spans="1:19" x14ac:dyDescent="0.25">
      <c r="A905" s="52">
        <v>2013</v>
      </c>
      <c r="B905" s="53" t="s">
        <v>73</v>
      </c>
      <c r="C905" s="46" t="s">
        <v>80</v>
      </c>
      <c r="D905" s="46" t="s">
        <v>88</v>
      </c>
      <c r="H905" s="54">
        <v>17</v>
      </c>
      <c r="I905" s="54"/>
      <c r="J905" s="54"/>
      <c r="K905" s="54"/>
      <c r="L905" s="46" t="s">
        <v>103</v>
      </c>
      <c r="M905" s="48">
        <v>2</v>
      </c>
      <c r="N905" s="48" t="s">
        <v>116</v>
      </c>
    </row>
    <row r="906" spans="1:19" x14ac:dyDescent="0.25">
      <c r="A906" s="52">
        <v>2013</v>
      </c>
      <c r="B906" s="53" t="s">
        <v>47</v>
      </c>
      <c r="C906" s="46" t="s">
        <v>80</v>
      </c>
      <c r="D906" s="46" t="s">
        <v>110</v>
      </c>
      <c r="H906" s="54">
        <v>15</v>
      </c>
      <c r="I906" s="54"/>
      <c r="J906" s="54"/>
      <c r="K906" s="54"/>
      <c r="L906" s="46" t="s">
        <v>104</v>
      </c>
      <c r="M906" s="48" t="s">
        <v>110</v>
      </c>
    </row>
    <row r="907" spans="1:19" x14ac:dyDescent="0.25">
      <c r="A907" s="52">
        <v>2013</v>
      </c>
      <c r="B907" s="53" t="s">
        <v>47</v>
      </c>
      <c r="C907" s="46" t="s">
        <v>80</v>
      </c>
      <c r="D907" s="46" t="s">
        <v>110</v>
      </c>
      <c r="H907" s="54">
        <v>15</v>
      </c>
      <c r="I907" s="54"/>
      <c r="J907" s="54"/>
      <c r="K907" s="54"/>
      <c r="L907" s="46" t="s">
        <v>104</v>
      </c>
      <c r="M907" s="48" t="s">
        <v>110</v>
      </c>
    </row>
    <row r="908" spans="1:19" x14ac:dyDescent="0.25">
      <c r="A908" s="52">
        <v>2013</v>
      </c>
      <c r="B908" s="53" t="s">
        <v>59</v>
      </c>
      <c r="C908" s="46" t="s">
        <v>80</v>
      </c>
      <c r="D908" s="46" t="s">
        <v>88</v>
      </c>
      <c r="H908" s="54">
        <v>20</v>
      </c>
      <c r="I908" s="54"/>
      <c r="J908" s="54"/>
      <c r="K908" s="54"/>
      <c r="L908" s="46" t="s">
        <v>103</v>
      </c>
      <c r="M908" s="48" t="s">
        <v>110</v>
      </c>
    </row>
    <row r="909" spans="1:19" x14ac:dyDescent="0.25">
      <c r="A909" s="52">
        <v>2013</v>
      </c>
      <c r="B909" s="53" t="s">
        <v>42</v>
      </c>
      <c r="C909" s="46" t="s">
        <v>80</v>
      </c>
      <c r="D909" s="46" t="s">
        <v>110</v>
      </c>
      <c r="H909" s="54">
        <v>17</v>
      </c>
      <c r="I909" s="54"/>
      <c r="J909" s="54"/>
      <c r="K909" s="54"/>
      <c r="L909" s="46" t="s">
        <v>103</v>
      </c>
      <c r="M909" s="48">
        <v>1</v>
      </c>
      <c r="N909" s="48" t="s">
        <v>117</v>
      </c>
    </row>
    <row r="910" spans="1:19" x14ac:dyDescent="0.25">
      <c r="A910" s="52">
        <v>2013</v>
      </c>
      <c r="B910" s="53" t="s">
        <v>50</v>
      </c>
      <c r="C910" s="46" t="s">
        <v>80</v>
      </c>
      <c r="D910" s="46" t="s">
        <v>110</v>
      </c>
      <c r="H910" s="54">
        <v>17</v>
      </c>
      <c r="I910" s="54"/>
      <c r="J910" s="54"/>
      <c r="K910" s="54"/>
      <c r="L910" s="46" t="s">
        <v>103</v>
      </c>
      <c r="M910" s="48" t="s">
        <v>110</v>
      </c>
    </row>
    <row r="911" spans="1:19" x14ac:dyDescent="0.25">
      <c r="A911" s="52">
        <v>2013</v>
      </c>
      <c r="B911" s="53" t="s">
        <v>38</v>
      </c>
      <c r="C911" s="46" t="s">
        <v>80</v>
      </c>
      <c r="D911" s="46" t="s">
        <v>110</v>
      </c>
      <c r="H911" s="54">
        <v>17</v>
      </c>
      <c r="I911" s="54"/>
      <c r="J911" s="54"/>
      <c r="K911" s="54"/>
      <c r="L911" s="46" t="s">
        <v>103</v>
      </c>
      <c r="M911" s="48">
        <v>3</v>
      </c>
      <c r="N911" s="48" t="s">
        <v>117</v>
      </c>
    </row>
    <row r="912" spans="1:19" x14ac:dyDescent="0.25">
      <c r="A912" s="52">
        <v>2013</v>
      </c>
      <c r="B912" s="53" t="s">
        <v>59</v>
      </c>
      <c r="C912" s="46" t="s">
        <v>80</v>
      </c>
      <c r="D912" s="46" t="s">
        <v>110</v>
      </c>
      <c r="H912" s="54">
        <v>5</v>
      </c>
      <c r="I912" s="54">
        <v>7</v>
      </c>
      <c r="J912" s="54"/>
      <c r="K912" s="54"/>
      <c r="L912" s="46" t="s">
        <v>103</v>
      </c>
      <c r="M912" s="48">
        <v>173</v>
      </c>
      <c r="S912" s="49">
        <v>12</v>
      </c>
    </row>
    <row r="913" spans="1:19" x14ac:dyDescent="0.25">
      <c r="A913" s="52">
        <v>2013</v>
      </c>
      <c r="B913" s="53" t="s">
        <v>59</v>
      </c>
      <c r="C913" s="46" t="s">
        <v>81</v>
      </c>
      <c r="D913" s="46" t="s">
        <v>110</v>
      </c>
      <c r="H913" s="54">
        <v>5</v>
      </c>
      <c r="I913" s="54">
        <v>7</v>
      </c>
      <c r="J913" s="54"/>
      <c r="K913" s="54"/>
      <c r="L913" s="46" t="s">
        <v>103</v>
      </c>
      <c r="M913" s="48">
        <v>100</v>
      </c>
      <c r="S913" s="49">
        <v>300</v>
      </c>
    </row>
    <row r="914" spans="1:19" x14ac:dyDescent="0.25">
      <c r="A914" s="52">
        <v>2013</v>
      </c>
      <c r="B914" s="53" t="s">
        <v>53</v>
      </c>
      <c r="C914" s="46" t="s">
        <v>80</v>
      </c>
      <c r="D914" s="46" t="s">
        <v>110</v>
      </c>
      <c r="H914" s="54">
        <v>15</v>
      </c>
      <c r="I914" s="54"/>
      <c r="J914" s="54"/>
      <c r="K914" s="54"/>
      <c r="L914" s="46" t="s">
        <v>104</v>
      </c>
      <c r="M914" s="48">
        <v>72</v>
      </c>
    </row>
    <row r="915" spans="1:19" x14ac:dyDescent="0.25">
      <c r="A915" s="52">
        <v>2013</v>
      </c>
      <c r="B915" s="53" t="s">
        <v>61</v>
      </c>
      <c r="C915" s="46" t="s">
        <v>80</v>
      </c>
      <c r="D915" s="46" t="s">
        <v>110</v>
      </c>
      <c r="H915" s="54">
        <v>17</v>
      </c>
      <c r="I915" s="54"/>
      <c r="J915" s="54"/>
      <c r="K915" s="54"/>
      <c r="L915" s="46" t="s">
        <v>103</v>
      </c>
      <c r="M915" s="48" t="s">
        <v>110</v>
      </c>
    </row>
    <row r="916" spans="1:19" x14ac:dyDescent="0.25">
      <c r="A916" s="52">
        <v>2013</v>
      </c>
      <c r="B916" s="53" t="s">
        <v>65</v>
      </c>
      <c r="C916" s="46" t="s">
        <v>80</v>
      </c>
      <c r="D916" s="46" t="s">
        <v>110</v>
      </c>
      <c r="H916" s="54">
        <v>15</v>
      </c>
      <c r="I916" s="54"/>
      <c r="J916" s="54"/>
      <c r="K916" s="54"/>
      <c r="L916" s="46" t="s">
        <v>104</v>
      </c>
      <c r="M916" s="48">
        <v>65</v>
      </c>
    </row>
    <row r="917" spans="1:19" x14ac:dyDescent="0.25">
      <c r="A917" s="52">
        <v>2013</v>
      </c>
      <c r="B917" s="53" t="s">
        <v>68</v>
      </c>
      <c r="C917" s="46" t="s">
        <v>80</v>
      </c>
      <c r="D917" s="46" t="s">
        <v>110</v>
      </c>
      <c r="H917" s="54">
        <v>15</v>
      </c>
      <c r="I917" s="54"/>
      <c r="J917" s="54"/>
      <c r="K917" s="54"/>
      <c r="L917" s="46" t="s">
        <v>103</v>
      </c>
      <c r="M917" s="48">
        <v>50</v>
      </c>
    </row>
    <row r="918" spans="1:19" x14ac:dyDescent="0.25">
      <c r="A918" s="52">
        <v>2013</v>
      </c>
      <c r="B918" s="53" t="s">
        <v>47</v>
      </c>
      <c r="C918" s="46" t="s">
        <v>80</v>
      </c>
      <c r="D918" s="46" t="s">
        <v>110</v>
      </c>
      <c r="H918" s="54">
        <v>15</v>
      </c>
      <c r="I918" s="54"/>
      <c r="J918" s="54"/>
      <c r="K918" s="54"/>
      <c r="L918" s="46" t="s">
        <v>104</v>
      </c>
      <c r="M918" s="48" t="s">
        <v>110</v>
      </c>
    </row>
    <row r="919" spans="1:19" x14ac:dyDescent="0.25">
      <c r="A919" s="52">
        <v>2013</v>
      </c>
      <c r="B919" s="53" t="s">
        <v>65</v>
      </c>
      <c r="C919" s="46" t="s">
        <v>80</v>
      </c>
      <c r="D919" s="46" t="s">
        <v>110</v>
      </c>
      <c r="H919" s="54">
        <v>15</v>
      </c>
      <c r="I919" s="54"/>
      <c r="J919" s="54"/>
      <c r="K919" s="54"/>
      <c r="L919" s="46" t="s">
        <v>104</v>
      </c>
      <c r="M919" s="48">
        <v>99</v>
      </c>
    </row>
    <row r="920" spans="1:19" x14ac:dyDescent="0.25">
      <c r="A920" s="52">
        <v>2013</v>
      </c>
      <c r="B920" s="53" t="s">
        <v>73</v>
      </c>
      <c r="C920" s="46" t="s">
        <v>85</v>
      </c>
      <c r="D920" s="46" t="s">
        <v>110</v>
      </c>
      <c r="H920" s="54">
        <v>28</v>
      </c>
      <c r="I920" s="54">
        <v>14</v>
      </c>
      <c r="J920" s="54"/>
      <c r="K920" s="54"/>
      <c r="L920" s="46" t="s">
        <v>103</v>
      </c>
      <c r="M920" s="48">
        <v>2</v>
      </c>
      <c r="S920" s="49">
        <v>3</v>
      </c>
    </row>
    <row r="921" spans="1:19" x14ac:dyDescent="0.25">
      <c r="A921" s="52">
        <v>2013</v>
      </c>
      <c r="B921" s="53" t="s">
        <v>72</v>
      </c>
      <c r="C921" s="46" t="s">
        <v>81</v>
      </c>
      <c r="D921" s="46" t="s">
        <v>110</v>
      </c>
      <c r="H921" s="54">
        <v>5</v>
      </c>
      <c r="I921" s="54"/>
      <c r="J921" s="54"/>
      <c r="K921" s="54"/>
      <c r="L921" s="46" t="s">
        <v>103</v>
      </c>
      <c r="M921" s="48">
        <v>530</v>
      </c>
    </row>
    <row r="922" spans="1:19" x14ac:dyDescent="0.25">
      <c r="A922" s="52">
        <v>2013</v>
      </c>
      <c r="B922" s="53" t="s">
        <v>72</v>
      </c>
      <c r="C922" s="46" t="s">
        <v>81</v>
      </c>
      <c r="D922" s="46" t="s">
        <v>110</v>
      </c>
      <c r="H922" s="54">
        <v>7</v>
      </c>
      <c r="I922" s="54"/>
      <c r="J922" s="54"/>
      <c r="K922" s="54"/>
      <c r="L922" s="46" t="s">
        <v>103</v>
      </c>
      <c r="M922" s="48">
        <v>814</v>
      </c>
    </row>
    <row r="923" spans="1:19" x14ac:dyDescent="0.25">
      <c r="A923" s="52">
        <v>2013</v>
      </c>
      <c r="B923" s="53" t="s">
        <v>50</v>
      </c>
      <c r="C923" s="46" t="s">
        <v>80</v>
      </c>
      <c r="D923" s="46" t="s">
        <v>110</v>
      </c>
      <c r="H923" s="54">
        <v>17</v>
      </c>
      <c r="I923" s="54"/>
      <c r="J923" s="54"/>
      <c r="K923" s="54"/>
      <c r="L923" s="46" t="s">
        <v>103</v>
      </c>
      <c r="M923" s="48" t="s">
        <v>110</v>
      </c>
    </row>
    <row r="924" spans="1:19" x14ac:dyDescent="0.25">
      <c r="A924" s="52">
        <v>2013</v>
      </c>
      <c r="B924" s="53" t="s">
        <v>42</v>
      </c>
      <c r="C924" s="46" t="s">
        <v>80</v>
      </c>
      <c r="D924" s="46" t="s">
        <v>110</v>
      </c>
      <c r="H924" s="54">
        <v>17</v>
      </c>
      <c r="I924" s="54"/>
      <c r="J924" s="54"/>
      <c r="K924" s="54"/>
      <c r="L924" s="46" t="s">
        <v>103</v>
      </c>
      <c r="M924" s="48">
        <v>2</v>
      </c>
      <c r="N924" s="48" t="s">
        <v>117</v>
      </c>
    </row>
    <row r="925" spans="1:19" x14ac:dyDescent="0.25">
      <c r="A925" s="52">
        <v>2013</v>
      </c>
      <c r="B925" s="45" t="s">
        <v>41</v>
      </c>
      <c r="C925" s="46" t="s">
        <v>81</v>
      </c>
      <c r="D925" s="46" t="s">
        <v>110</v>
      </c>
      <c r="H925" s="54">
        <v>28</v>
      </c>
      <c r="I925" s="54"/>
      <c r="J925" s="54"/>
      <c r="K925" s="54"/>
      <c r="L925" s="46" t="s">
        <v>103</v>
      </c>
      <c r="M925" s="48" t="s">
        <v>110</v>
      </c>
    </row>
    <row r="926" spans="1:19" x14ac:dyDescent="0.25">
      <c r="A926" s="52">
        <v>2013</v>
      </c>
      <c r="B926" s="53" t="s">
        <v>71</v>
      </c>
      <c r="C926" s="46" t="s">
        <v>80</v>
      </c>
      <c r="D926" s="46" t="s">
        <v>110</v>
      </c>
      <c r="H926" s="54">
        <v>15</v>
      </c>
      <c r="I926" s="54"/>
      <c r="J926" s="54"/>
      <c r="K926" s="54"/>
      <c r="L926" s="46" t="s">
        <v>104</v>
      </c>
      <c r="M926" s="48">
        <v>88</v>
      </c>
    </row>
    <row r="927" spans="1:19" x14ac:dyDescent="0.25">
      <c r="A927" s="52">
        <v>2013</v>
      </c>
      <c r="B927" s="53" t="s">
        <v>59</v>
      </c>
      <c r="C927" s="46" t="s">
        <v>80</v>
      </c>
      <c r="D927" s="46" t="s">
        <v>110</v>
      </c>
      <c r="H927" s="54">
        <v>20</v>
      </c>
      <c r="I927" s="54"/>
      <c r="J927" s="54"/>
      <c r="K927" s="54"/>
      <c r="L927" s="46" t="s">
        <v>103</v>
      </c>
      <c r="M927" s="48">
        <v>1</v>
      </c>
      <c r="N927" s="48" t="s">
        <v>116</v>
      </c>
    </row>
    <row r="928" spans="1:19" x14ac:dyDescent="0.25">
      <c r="A928" s="52">
        <v>2013</v>
      </c>
      <c r="B928" s="53" t="s">
        <v>59</v>
      </c>
      <c r="C928" s="46" t="s">
        <v>80</v>
      </c>
      <c r="D928" s="46" t="s">
        <v>110</v>
      </c>
      <c r="H928" s="54">
        <v>15</v>
      </c>
      <c r="I928" s="54"/>
      <c r="J928" s="54"/>
      <c r="K928" s="54"/>
      <c r="L928" s="46" t="s">
        <v>103</v>
      </c>
      <c r="M928" s="48">
        <v>20</v>
      </c>
    </row>
    <row r="929" spans="1:16" x14ac:dyDescent="0.25">
      <c r="A929" s="52">
        <v>2013</v>
      </c>
      <c r="B929" s="53" t="s">
        <v>65</v>
      </c>
      <c r="C929" s="46" t="s">
        <v>80</v>
      </c>
      <c r="D929" s="46" t="s">
        <v>110</v>
      </c>
      <c r="H929" s="54">
        <v>15</v>
      </c>
      <c r="I929" s="54"/>
      <c r="J929" s="54"/>
      <c r="K929" s="54"/>
      <c r="L929" s="46" t="s">
        <v>104</v>
      </c>
      <c r="M929" s="48">
        <v>92</v>
      </c>
    </row>
    <row r="930" spans="1:16" x14ac:dyDescent="0.25">
      <c r="A930" s="52">
        <v>2013</v>
      </c>
      <c r="B930" s="53" t="s">
        <v>65</v>
      </c>
      <c r="C930" s="46" t="s">
        <v>80</v>
      </c>
      <c r="D930" s="46" t="s">
        <v>110</v>
      </c>
      <c r="H930" s="54">
        <v>15</v>
      </c>
      <c r="I930" s="54"/>
      <c r="J930" s="54"/>
      <c r="K930" s="54"/>
      <c r="L930" s="46" t="s">
        <v>104</v>
      </c>
      <c r="M930" s="48">
        <v>103</v>
      </c>
    </row>
    <row r="931" spans="1:16" x14ac:dyDescent="0.25">
      <c r="A931" s="52">
        <v>2013</v>
      </c>
      <c r="B931" s="53" t="s">
        <v>61</v>
      </c>
      <c r="C931" s="46" t="s">
        <v>85</v>
      </c>
      <c r="D931" s="46" t="s">
        <v>110</v>
      </c>
      <c r="H931" s="54">
        <v>28</v>
      </c>
      <c r="I931" s="54"/>
      <c r="J931" s="54"/>
      <c r="K931" s="54"/>
      <c r="L931" s="46" t="s">
        <v>103</v>
      </c>
      <c r="M931" s="48" t="s">
        <v>110</v>
      </c>
    </row>
    <row r="932" spans="1:16" x14ac:dyDescent="0.25">
      <c r="A932" s="52">
        <v>2013</v>
      </c>
      <c r="B932" s="53" t="s">
        <v>73</v>
      </c>
      <c r="C932" s="46" t="s">
        <v>80</v>
      </c>
      <c r="D932" s="46" t="s">
        <v>110</v>
      </c>
      <c r="H932" s="54">
        <v>15</v>
      </c>
      <c r="I932" s="54"/>
      <c r="J932" s="54"/>
      <c r="K932" s="54"/>
      <c r="L932" s="46" t="s">
        <v>104</v>
      </c>
      <c r="M932" s="48" t="s">
        <v>110</v>
      </c>
    </row>
    <row r="933" spans="1:16" x14ac:dyDescent="0.25">
      <c r="A933" s="52">
        <v>2013</v>
      </c>
      <c r="B933" s="53" t="s">
        <v>76</v>
      </c>
      <c r="C933" s="46" t="s">
        <v>80</v>
      </c>
      <c r="D933" s="46" t="s">
        <v>110</v>
      </c>
      <c r="H933" s="54">
        <v>12</v>
      </c>
      <c r="I933" s="54"/>
      <c r="J933" s="54"/>
      <c r="K933" s="54"/>
      <c r="L933" s="46" t="s">
        <v>103</v>
      </c>
      <c r="M933" s="48" t="s">
        <v>110</v>
      </c>
    </row>
    <row r="934" spans="1:16" x14ac:dyDescent="0.25">
      <c r="A934" s="52">
        <v>2013</v>
      </c>
      <c r="B934" s="53" t="s">
        <v>73</v>
      </c>
      <c r="C934" s="46" t="s">
        <v>80</v>
      </c>
      <c r="D934" s="46" t="s">
        <v>88</v>
      </c>
      <c r="E934" s="46" t="s">
        <v>91</v>
      </c>
      <c r="H934" s="54">
        <v>17</v>
      </c>
      <c r="I934" s="54"/>
      <c r="J934" s="54"/>
      <c r="K934" s="54"/>
      <c r="L934" s="46" t="s">
        <v>103</v>
      </c>
      <c r="M934" s="48">
        <v>2</v>
      </c>
      <c r="N934" s="48" t="s">
        <v>117</v>
      </c>
    </row>
    <row r="935" spans="1:16" x14ac:dyDescent="0.25">
      <c r="A935" s="52">
        <v>2013</v>
      </c>
      <c r="B935" s="53" t="s">
        <v>37</v>
      </c>
      <c r="C935" s="46" t="s">
        <v>80</v>
      </c>
      <c r="D935" s="46" t="s">
        <v>110</v>
      </c>
      <c r="H935" s="54">
        <v>17</v>
      </c>
      <c r="I935" s="54"/>
      <c r="J935" s="54"/>
      <c r="K935" s="54"/>
      <c r="L935" s="46" t="s">
        <v>103</v>
      </c>
      <c r="M935" s="48">
        <v>2</v>
      </c>
      <c r="N935" s="48" t="s">
        <v>117</v>
      </c>
      <c r="O935" s="48">
        <v>1</v>
      </c>
      <c r="P935" s="48" t="s">
        <v>116</v>
      </c>
    </row>
    <row r="936" spans="1:16" x14ac:dyDescent="0.25">
      <c r="A936" s="52">
        <v>2013</v>
      </c>
      <c r="B936" s="53" t="s">
        <v>50</v>
      </c>
      <c r="C936" s="46" t="s">
        <v>80</v>
      </c>
      <c r="D936" s="46" t="s">
        <v>110</v>
      </c>
      <c r="H936" s="55">
        <v>18</v>
      </c>
      <c r="I936" s="55"/>
      <c r="J936" s="55"/>
      <c r="K936" s="55"/>
      <c r="L936" s="46" t="s">
        <v>103</v>
      </c>
      <c r="M936" s="48" t="s">
        <v>110</v>
      </c>
    </row>
    <row r="937" spans="1:16" x14ac:dyDescent="0.25">
      <c r="A937" s="52">
        <v>2013</v>
      </c>
      <c r="B937" s="53" t="s">
        <v>59</v>
      </c>
      <c r="C937" s="46" t="s">
        <v>80</v>
      </c>
      <c r="D937" s="46" t="s">
        <v>110</v>
      </c>
      <c r="H937" s="54">
        <v>15</v>
      </c>
      <c r="I937" s="54"/>
      <c r="J937" s="54"/>
      <c r="K937" s="54"/>
      <c r="L937" s="46" t="s">
        <v>103</v>
      </c>
      <c r="M937" s="48">
        <v>35</v>
      </c>
    </row>
    <row r="938" spans="1:16" x14ac:dyDescent="0.25">
      <c r="A938" s="52">
        <v>2013</v>
      </c>
      <c r="B938" s="53" t="s">
        <v>57</v>
      </c>
      <c r="C938" s="46" t="s">
        <v>80</v>
      </c>
      <c r="D938" s="46" t="s">
        <v>110</v>
      </c>
      <c r="H938" s="54">
        <v>15</v>
      </c>
      <c r="I938" s="54"/>
      <c r="J938" s="54"/>
      <c r="K938" s="54"/>
      <c r="L938" s="46" t="s">
        <v>104</v>
      </c>
      <c r="M938" s="48">
        <v>143</v>
      </c>
    </row>
    <row r="939" spans="1:16" x14ac:dyDescent="0.25">
      <c r="A939" s="52">
        <v>2013</v>
      </c>
      <c r="B939" s="53" t="s">
        <v>65</v>
      </c>
      <c r="C939" s="46" t="s">
        <v>80</v>
      </c>
      <c r="D939" s="46" t="s">
        <v>110</v>
      </c>
      <c r="H939" s="54">
        <v>15</v>
      </c>
      <c r="I939" s="54"/>
      <c r="J939" s="54"/>
      <c r="K939" s="54"/>
      <c r="L939" s="46" t="s">
        <v>104</v>
      </c>
      <c r="M939" s="48">
        <v>79</v>
      </c>
    </row>
    <row r="940" spans="1:16" x14ac:dyDescent="0.25">
      <c r="A940" s="52">
        <v>2013</v>
      </c>
      <c r="B940" s="53" t="s">
        <v>42</v>
      </c>
      <c r="C940" s="46" t="s">
        <v>80</v>
      </c>
      <c r="D940" s="46" t="s">
        <v>110</v>
      </c>
      <c r="H940" s="54">
        <v>17</v>
      </c>
      <c r="I940" s="54"/>
      <c r="J940" s="54"/>
      <c r="K940" s="54"/>
      <c r="L940" s="46" t="s">
        <v>103</v>
      </c>
      <c r="M940" s="48">
        <v>1</v>
      </c>
      <c r="N940" s="48" t="s">
        <v>117</v>
      </c>
      <c r="O940" s="48">
        <v>2</v>
      </c>
      <c r="P940" s="48" t="s">
        <v>116</v>
      </c>
    </row>
    <row r="941" spans="1:16" x14ac:dyDescent="0.25">
      <c r="A941" s="52">
        <v>2013</v>
      </c>
      <c r="B941" s="53" t="s">
        <v>61</v>
      </c>
      <c r="C941" s="46" t="s">
        <v>80</v>
      </c>
      <c r="D941" s="46" t="s">
        <v>110</v>
      </c>
      <c r="H941" s="54">
        <v>15</v>
      </c>
      <c r="I941" s="54"/>
      <c r="J941" s="54"/>
      <c r="K941" s="54"/>
      <c r="L941" s="46" t="s">
        <v>104</v>
      </c>
      <c r="M941" s="48">
        <v>34</v>
      </c>
    </row>
    <row r="942" spans="1:16" x14ac:dyDescent="0.25">
      <c r="A942" s="52">
        <v>2013</v>
      </c>
      <c r="B942" s="53" t="s">
        <v>57</v>
      </c>
      <c r="C942" s="46" t="s">
        <v>80</v>
      </c>
      <c r="D942" s="46" t="s">
        <v>110</v>
      </c>
      <c r="H942" s="54">
        <v>15</v>
      </c>
      <c r="I942" s="54"/>
      <c r="J942" s="54"/>
      <c r="K942" s="54"/>
      <c r="L942" s="46" t="s">
        <v>104</v>
      </c>
      <c r="M942" s="48">
        <v>55</v>
      </c>
    </row>
    <row r="943" spans="1:16" x14ac:dyDescent="0.25">
      <c r="A943" s="52">
        <v>2013</v>
      </c>
      <c r="B943" s="53" t="s">
        <v>56</v>
      </c>
      <c r="C943" s="46" t="s">
        <v>80</v>
      </c>
      <c r="D943" s="46" t="s">
        <v>88</v>
      </c>
      <c r="E943" s="46" t="s">
        <v>89</v>
      </c>
      <c r="H943" s="54">
        <v>17</v>
      </c>
      <c r="I943" s="54"/>
      <c r="J943" s="54"/>
      <c r="K943" s="54"/>
      <c r="L943" s="46" t="s">
        <v>103</v>
      </c>
      <c r="M943" s="48">
        <v>2</v>
      </c>
      <c r="N943" s="48" t="s">
        <v>117</v>
      </c>
    </row>
    <row r="944" spans="1:16" x14ac:dyDescent="0.25">
      <c r="A944" s="52">
        <v>2013</v>
      </c>
      <c r="B944" s="53" t="s">
        <v>66</v>
      </c>
      <c r="C944" s="46" t="s">
        <v>80</v>
      </c>
      <c r="D944" s="46" t="s">
        <v>93</v>
      </c>
      <c r="E944" s="46" t="s">
        <v>94</v>
      </c>
      <c r="H944" s="54">
        <v>15</v>
      </c>
      <c r="I944" s="54"/>
      <c r="J944" s="54"/>
      <c r="K944" s="54"/>
      <c r="L944" s="46" t="s">
        <v>103</v>
      </c>
      <c r="M944" s="48">
        <v>20</v>
      </c>
    </row>
    <row r="945" spans="1:16" x14ac:dyDescent="0.25">
      <c r="A945" s="52">
        <v>2013</v>
      </c>
      <c r="B945" s="53" t="s">
        <v>59</v>
      </c>
      <c r="C945" s="46" t="s">
        <v>85</v>
      </c>
      <c r="D945" s="46" t="s">
        <v>110</v>
      </c>
      <c r="H945" s="54">
        <v>28</v>
      </c>
      <c r="I945" s="54"/>
      <c r="J945" s="54"/>
      <c r="K945" s="54"/>
      <c r="L945" s="46" t="s">
        <v>103</v>
      </c>
      <c r="M945" s="48">
        <v>3</v>
      </c>
    </row>
    <row r="946" spans="1:16" x14ac:dyDescent="0.25">
      <c r="A946" s="52">
        <v>2013</v>
      </c>
      <c r="B946" s="53" t="s">
        <v>61</v>
      </c>
      <c r="C946" s="46" t="s">
        <v>85</v>
      </c>
      <c r="D946" s="46" t="s">
        <v>110</v>
      </c>
      <c r="H946" s="54">
        <v>28</v>
      </c>
      <c r="I946" s="54"/>
      <c r="J946" s="54"/>
      <c r="K946" s="54"/>
      <c r="L946" s="46" t="s">
        <v>103</v>
      </c>
      <c r="M946" s="48" t="s">
        <v>110</v>
      </c>
    </row>
    <row r="947" spans="1:16" x14ac:dyDescent="0.25">
      <c r="A947" s="52">
        <v>2013</v>
      </c>
      <c r="B947" s="53" t="s">
        <v>61</v>
      </c>
      <c r="C947" s="46" t="s">
        <v>85</v>
      </c>
      <c r="D947" s="46" t="s">
        <v>110</v>
      </c>
      <c r="H947" s="54">
        <v>28</v>
      </c>
      <c r="I947" s="54"/>
      <c r="J947" s="54"/>
      <c r="K947" s="54"/>
      <c r="L947" s="46" t="s">
        <v>103</v>
      </c>
      <c r="M947" s="48" t="s">
        <v>110</v>
      </c>
    </row>
    <row r="948" spans="1:16" x14ac:dyDescent="0.25">
      <c r="A948" s="52">
        <v>2013</v>
      </c>
      <c r="B948" s="53" t="s">
        <v>68</v>
      </c>
      <c r="C948" s="46" t="s">
        <v>80</v>
      </c>
      <c r="D948" s="46" t="s">
        <v>110</v>
      </c>
      <c r="H948" s="54">
        <v>15</v>
      </c>
      <c r="I948" s="54"/>
      <c r="J948" s="54"/>
      <c r="K948" s="54"/>
      <c r="L948" s="46" t="s">
        <v>103</v>
      </c>
      <c r="M948" s="48">
        <v>170</v>
      </c>
    </row>
    <row r="949" spans="1:16" x14ac:dyDescent="0.25">
      <c r="A949" s="52">
        <v>2013</v>
      </c>
      <c r="B949" s="53" t="s">
        <v>68</v>
      </c>
      <c r="C949" s="46" t="s">
        <v>80</v>
      </c>
      <c r="D949" s="46" t="s">
        <v>110</v>
      </c>
      <c r="H949" s="54">
        <v>15</v>
      </c>
      <c r="I949" s="54"/>
      <c r="J949" s="54"/>
      <c r="K949" s="54"/>
      <c r="L949" s="46" t="s">
        <v>104</v>
      </c>
      <c r="M949" s="48">
        <v>210</v>
      </c>
    </row>
    <row r="950" spans="1:16" x14ac:dyDescent="0.25">
      <c r="A950" s="52">
        <v>2013</v>
      </c>
      <c r="B950" s="53" t="s">
        <v>76</v>
      </c>
      <c r="C950" s="46" t="s">
        <v>80</v>
      </c>
      <c r="D950" s="46" t="s">
        <v>110</v>
      </c>
      <c r="H950" s="54">
        <v>15</v>
      </c>
      <c r="I950" s="54"/>
      <c r="J950" s="54"/>
      <c r="K950" s="54"/>
      <c r="L950" s="46" t="s">
        <v>103</v>
      </c>
      <c r="M950" s="48" t="s">
        <v>110</v>
      </c>
    </row>
    <row r="951" spans="1:16" x14ac:dyDescent="0.25">
      <c r="A951" s="52">
        <v>2013</v>
      </c>
      <c r="B951" s="53" t="s">
        <v>54</v>
      </c>
      <c r="C951" s="46" t="s">
        <v>80</v>
      </c>
      <c r="D951" s="46" t="s">
        <v>110</v>
      </c>
      <c r="H951" s="54">
        <v>18</v>
      </c>
      <c r="I951" s="54"/>
      <c r="J951" s="54"/>
      <c r="K951" s="54"/>
      <c r="L951" s="46" t="s">
        <v>103</v>
      </c>
      <c r="M951" s="48" t="s">
        <v>110</v>
      </c>
    </row>
    <row r="952" spans="1:16" x14ac:dyDescent="0.25">
      <c r="A952" s="52">
        <v>2013</v>
      </c>
      <c r="B952" s="53" t="s">
        <v>54</v>
      </c>
      <c r="C952" s="46" t="s">
        <v>80</v>
      </c>
      <c r="D952" s="46" t="s">
        <v>110</v>
      </c>
      <c r="H952" s="54">
        <v>17</v>
      </c>
      <c r="I952" s="54"/>
      <c r="J952" s="54"/>
      <c r="K952" s="54"/>
      <c r="L952" s="46" t="s">
        <v>103</v>
      </c>
      <c r="M952" s="48">
        <v>1</v>
      </c>
      <c r="N952" s="48" t="s">
        <v>116</v>
      </c>
    </row>
    <row r="953" spans="1:16" x14ac:dyDescent="0.25">
      <c r="A953" s="52">
        <v>2013</v>
      </c>
      <c r="B953" s="53" t="s">
        <v>59</v>
      </c>
      <c r="C953" s="46" t="s">
        <v>81</v>
      </c>
      <c r="D953" s="46" t="s">
        <v>110</v>
      </c>
      <c r="H953" s="54">
        <v>5</v>
      </c>
      <c r="I953" s="54">
        <v>7</v>
      </c>
      <c r="J953" s="54"/>
      <c r="K953" s="54"/>
      <c r="L953" s="46" t="s">
        <v>103</v>
      </c>
      <c r="M953" s="48">
        <v>30</v>
      </c>
    </row>
    <row r="954" spans="1:16" x14ac:dyDescent="0.25">
      <c r="A954" s="52">
        <v>2013</v>
      </c>
      <c r="B954" s="53" t="s">
        <v>76</v>
      </c>
      <c r="C954" s="46" t="s">
        <v>80</v>
      </c>
      <c r="D954" s="46" t="s">
        <v>110</v>
      </c>
      <c r="H954" s="54">
        <v>15</v>
      </c>
      <c r="I954" s="54"/>
      <c r="J954" s="54"/>
      <c r="K954" s="54"/>
      <c r="L954" s="46" t="s">
        <v>103</v>
      </c>
      <c r="M954" s="48" t="s">
        <v>110</v>
      </c>
    </row>
    <row r="955" spans="1:16" x14ac:dyDescent="0.25">
      <c r="A955" s="52">
        <v>2013</v>
      </c>
      <c r="B955" s="53" t="s">
        <v>43</v>
      </c>
      <c r="C955" s="46" t="s">
        <v>80</v>
      </c>
      <c r="D955" s="46" t="s">
        <v>110</v>
      </c>
      <c r="H955" s="54">
        <v>17</v>
      </c>
      <c r="I955" s="54"/>
      <c r="J955" s="54"/>
      <c r="K955" s="54"/>
      <c r="L955" s="46" t="s">
        <v>103</v>
      </c>
      <c r="M955" s="48">
        <v>2</v>
      </c>
      <c r="N955" s="48" t="s">
        <v>117</v>
      </c>
    </row>
    <row r="956" spans="1:16" x14ac:dyDescent="0.25">
      <c r="A956" s="52">
        <v>2013</v>
      </c>
      <c r="B956" s="53" t="s">
        <v>56</v>
      </c>
      <c r="C956" s="46" t="s">
        <v>80</v>
      </c>
      <c r="D956" s="46" t="s">
        <v>92</v>
      </c>
      <c r="H956" s="54">
        <v>15</v>
      </c>
      <c r="I956" s="54"/>
      <c r="J956" s="54"/>
      <c r="K956" s="54"/>
      <c r="L956" s="46" t="s">
        <v>103</v>
      </c>
      <c r="M956" s="48">
        <v>50</v>
      </c>
    </row>
    <row r="957" spans="1:16" x14ac:dyDescent="0.25">
      <c r="A957" s="52">
        <v>2013</v>
      </c>
      <c r="B957" s="53" t="s">
        <v>37</v>
      </c>
      <c r="C957" s="46" t="s">
        <v>80</v>
      </c>
      <c r="D957" s="46" t="s">
        <v>110</v>
      </c>
      <c r="H957" s="54">
        <v>17</v>
      </c>
      <c r="I957" s="54"/>
      <c r="J957" s="54"/>
      <c r="K957" s="54"/>
      <c r="L957" s="46" t="s">
        <v>103</v>
      </c>
      <c r="M957" s="48">
        <v>2</v>
      </c>
      <c r="N957" s="48" t="s">
        <v>117</v>
      </c>
      <c r="O957" s="48">
        <v>1</v>
      </c>
      <c r="P957" s="48" t="s">
        <v>116</v>
      </c>
    </row>
    <row r="958" spans="1:16" x14ac:dyDescent="0.25">
      <c r="A958" s="52">
        <v>2013</v>
      </c>
      <c r="B958" s="53" t="s">
        <v>38</v>
      </c>
      <c r="C958" s="46" t="s">
        <v>80</v>
      </c>
      <c r="D958" s="46" t="s">
        <v>110</v>
      </c>
      <c r="H958" s="54">
        <v>17</v>
      </c>
      <c r="I958" s="54"/>
      <c r="J958" s="54"/>
      <c r="K958" s="54"/>
      <c r="L958" s="46" t="s">
        <v>103</v>
      </c>
      <c r="M958" s="48">
        <v>2</v>
      </c>
      <c r="N958" s="48" t="s">
        <v>117</v>
      </c>
    </row>
    <row r="959" spans="1:16" x14ac:dyDescent="0.25">
      <c r="A959" s="52">
        <v>2013</v>
      </c>
      <c r="B959" s="53" t="s">
        <v>47</v>
      </c>
      <c r="C959" s="46" t="s">
        <v>80</v>
      </c>
      <c r="D959" s="46" t="s">
        <v>110</v>
      </c>
      <c r="H959" s="54">
        <v>15</v>
      </c>
      <c r="I959" s="54"/>
      <c r="J959" s="54"/>
      <c r="K959" s="54"/>
      <c r="L959" s="46" t="s">
        <v>104</v>
      </c>
      <c r="M959" s="48" t="s">
        <v>110</v>
      </c>
    </row>
    <row r="960" spans="1:16" x14ac:dyDescent="0.25">
      <c r="A960" s="52">
        <v>2013</v>
      </c>
      <c r="B960" s="53" t="s">
        <v>53</v>
      </c>
      <c r="C960" s="46" t="s">
        <v>80</v>
      </c>
      <c r="D960" s="46" t="s">
        <v>110</v>
      </c>
      <c r="H960" s="54">
        <v>17</v>
      </c>
      <c r="I960" s="54"/>
      <c r="J960" s="54"/>
      <c r="K960" s="54"/>
      <c r="L960" s="46" t="s">
        <v>103</v>
      </c>
      <c r="M960" s="48">
        <v>4</v>
      </c>
      <c r="N960" s="48" t="s">
        <v>117</v>
      </c>
      <c r="O960" s="48">
        <v>2</v>
      </c>
      <c r="P960" s="48" t="s">
        <v>116</v>
      </c>
    </row>
    <row r="961" spans="1:16" x14ac:dyDescent="0.25">
      <c r="A961" s="52">
        <v>2013</v>
      </c>
      <c r="B961" s="53" t="s">
        <v>37</v>
      </c>
      <c r="C961" s="46" t="s">
        <v>80</v>
      </c>
      <c r="D961" s="46" t="s">
        <v>110</v>
      </c>
      <c r="H961" s="54">
        <v>17</v>
      </c>
      <c r="I961" s="54"/>
      <c r="J961" s="54"/>
      <c r="K961" s="54"/>
      <c r="L961" s="46" t="s">
        <v>103</v>
      </c>
      <c r="M961" s="48">
        <v>1</v>
      </c>
      <c r="N961" s="48" t="s">
        <v>117</v>
      </c>
    </row>
    <row r="962" spans="1:16" x14ac:dyDescent="0.25">
      <c r="A962" s="52">
        <v>2013</v>
      </c>
      <c r="B962" s="53" t="s">
        <v>50</v>
      </c>
      <c r="C962" s="46" t="s">
        <v>80</v>
      </c>
      <c r="D962" s="46" t="s">
        <v>110</v>
      </c>
      <c r="H962" s="54">
        <v>17</v>
      </c>
      <c r="I962" s="54"/>
      <c r="J962" s="54"/>
      <c r="K962" s="54"/>
      <c r="L962" s="46" t="s">
        <v>103</v>
      </c>
      <c r="M962" s="48" t="s">
        <v>110</v>
      </c>
    </row>
    <row r="963" spans="1:16" x14ac:dyDescent="0.25">
      <c r="A963" s="52">
        <v>2013</v>
      </c>
      <c r="B963" s="53" t="s">
        <v>47</v>
      </c>
      <c r="C963" s="46" t="s">
        <v>80</v>
      </c>
      <c r="D963" s="46" t="s">
        <v>110</v>
      </c>
      <c r="H963" s="54">
        <v>15</v>
      </c>
      <c r="I963" s="54"/>
      <c r="J963" s="54"/>
      <c r="K963" s="54"/>
      <c r="L963" s="46" t="s">
        <v>104</v>
      </c>
      <c r="M963" s="48" t="s">
        <v>110</v>
      </c>
    </row>
    <row r="964" spans="1:16" x14ac:dyDescent="0.25">
      <c r="A964" s="52">
        <v>2013</v>
      </c>
      <c r="B964" s="53" t="s">
        <v>61</v>
      </c>
      <c r="C964" s="46" t="s">
        <v>80</v>
      </c>
      <c r="D964" s="46" t="s">
        <v>110</v>
      </c>
      <c r="H964" s="54">
        <v>15</v>
      </c>
      <c r="I964" s="54"/>
      <c r="J964" s="54"/>
      <c r="K964" s="54"/>
      <c r="L964" s="46" t="s">
        <v>103</v>
      </c>
      <c r="M964" s="48">
        <v>17</v>
      </c>
    </row>
    <row r="965" spans="1:16" x14ac:dyDescent="0.25">
      <c r="A965" s="52">
        <v>2013</v>
      </c>
      <c r="B965" s="53" t="s">
        <v>61</v>
      </c>
      <c r="C965" s="46" t="s">
        <v>80</v>
      </c>
      <c r="D965" s="46" t="s">
        <v>110</v>
      </c>
      <c r="H965" s="54">
        <v>17</v>
      </c>
      <c r="I965" s="54"/>
      <c r="J965" s="54"/>
      <c r="K965" s="54"/>
      <c r="L965" s="46" t="s">
        <v>103</v>
      </c>
      <c r="M965" s="48" t="s">
        <v>110</v>
      </c>
    </row>
    <row r="966" spans="1:16" x14ac:dyDescent="0.25">
      <c r="A966" s="52">
        <v>2013</v>
      </c>
      <c r="B966" s="53" t="s">
        <v>47</v>
      </c>
      <c r="C966" s="46" t="s">
        <v>80</v>
      </c>
      <c r="D966" s="46" t="s">
        <v>110</v>
      </c>
      <c r="H966" s="54">
        <v>15</v>
      </c>
      <c r="I966" s="54"/>
      <c r="J966" s="54"/>
      <c r="K966" s="54"/>
      <c r="L966" s="46" t="s">
        <v>104</v>
      </c>
      <c r="M966" s="48" t="s">
        <v>110</v>
      </c>
    </row>
    <row r="967" spans="1:16" x14ac:dyDescent="0.25">
      <c r="A967" s="52">
        <v>2013</v>
      </c>
      <c r="B967" s="53" t="s">
        <v>53</v>
      </c>
      <c r="C967" s="46" t="s">
        <v>80</v>
      </c>
      <c r="D967" s="46" t="s">
        <v>110</v>
      </c>
      <c r="H967" s="54">
        <v>15</v>
      </c>
      <c r="I967" s="54"/>
      <c r="J967" s="54"/>
      <c r="K967" s="54"/>
      <c r="L967" s="46" t="s">
        <v>104</v>
      </c>
      <c r="M967" s="48">
        <v>133</v>
      </c>
    </row>
    <row r="968" spans="1:16" x14ac:dyDescent="0.25">
      <c r="A968" s="52">
        <v>2013</v>
      </c>
      <c r="B968" s="53" t="s">
        <v>59</v>
      </c>
      <c r="C968" s="46" t="s">
        <v>80</v>
      </c>
      <c r="D968" s="46" t="s">
        <v>110</v>
      </c>
      <c r="H968" s="54">
        <v>15</v>
      </c>
      <c r="I968" s="54"/>
      <c r="J968" s="54"/>
      <c r="K968" s="54"/>
      <c r="L968" s="46" t="s">
        <v>103</v>
      </c>
      <c r="M968" s="48" t="s">
        <v>110</v>
      </c>
    </row>
    <row r="969" spans="1:16" x14ac:dyDescent="0.25">
      <c r="A969" s="52">
        <v>2013</v>
      </c>
      <c r="B969" s="53" t="s">
        <v>53</v>
      </c>
      <c r="C969" s="46" t="s">
        <v>80</v>
      </c>
      <c r="D969" s="46" t="s">
        <v>110</v>
      </c>
      <c r="H969" s="54">
        <v>17</v>
      </c>
      <c r="I969" s="54"/>
      <c r="J969" s="54"/>
      <c r="K969" s="54"/>
      <c r="L969" s="46" t="s">
        <v>103</v>
      </c>
      <c r="M969" s="48">
        <v>2</v>
      </c>
      <c r="N969" s="48" t="s">
        <v>117</v>
      </c>
      <c r="O969" s="48">
        <v>1</v>
      </c>
      <c r="P969" s="48" t="s">
        <v>116</v>
      </c>
    </row>
    <row r="970" spans="1:16" x14ac:dyDescent="0.25">
      <c r="A970" s="52">
        <v>2013</v>
      </c>
      <c r="B970" s="53" t="s">
        <v>69</v>
      </c>
      <c r="C970" s="46" t="s">
        <v>80</v>
      </c>
      <c r="D970" s="46" t="s">
        <v>88</v>
      </c>
      <c r="E970" s="46" t="s">
        <v>92</v>
      </c>
      <c r="H970" s="54">
        <v>17</v>
      </c>
      <c r="I970" s="54"/>
      <c r="J970" s="54"/>
      <c r="K970" s="54"/>
      <c r="L970" s="46" t="s">
        <v>103</v>
      </c>
      <c r="M970" s="48">
        <v>2</v>
      </c>
      <c r="N970" s="48" t="s">
        <v>117</v>
      </c>
      <c r="O970" s="48">
        <v>1</v>
      </c>
      <c r="P970" s="48" t="s">
        <v>116</v>
      </c>
    </row>
    <row r="971" spans="1:16" x14ac:dyDescent="0.25">
      <c r="A971" s="52">
        <v>2013</v>
      </c>
      <c r="B971" s="53" t="s">
        <v>45</v>
      </c>
      <c r="C971" s="46" t="s">
        <v>80</v>
      </c>
      <c r="D971" s="46" t="s">
        <v>110</v>
      </c>
      <c r="H971" s="54">
        <v>20</v>
      </c>
      <c r="I971" s="54"/>
      <c r="J971" s="54"/>
      <c r="K971" s="54"/>
      <c r="L971" s="46" t="s">
        <v>103</v>
      </c>
      <c r="M971" s="48" t="s">
        <v>110</v>
      </c>
    </row>
    <row r="972" spans="1:16" x14ac:dyDescent="0.25">
      <c r="A972" s="52">
        <v>2013</v>
      </c>
      <c r="B972" s="53" t="s">
        <v>57</v>
      </c>
      <c r="C972" s="46" t="s">
        <v>80</v>
      </c>
      <c r="D972" s="46" t="s">
        <v>110</v>
      </c>
      <c r="H972" s="54">
        <v>15</v>
      </c>
      <c r="I972" s="54"/>
      <c r="J972" s="54"/>
      <c r="K972" s="54"/>
      <c r="L972" s="46" t="s">
        <v>104</v>
      </c>
      <c r="M972" s="48">
        <v>109</v>
      </c>
    </row>
    <row r="973" spans="1:16" x14ac:dyDescent="0.25">
      <c r="A973" s="52">
        <v>2013</v>
      </c>
      <c r="B973" s="53" t="s">
        <v>71</v>
      </c>
      <c r="C973" s="46" t="s">
        <v>80</v>
      </c>
      <c r="D973" s="46" t="s">
        <v>110</v>
      </c>
      <c r="H973" s="54">
        <v>15</v>
      </c>
      <c r="I973" s="54"/>
      <c r="J973" s="54"/>
      <c r="K973" s="54"/>
      <c r="L973" s="46" t="s">
        <v>104</v>
      </c>
      <c r="M973" s="48">
        <v>124</v>
      </c>
    </row>
    <row r="974" spans="1:16" x14ac:dyDescent="0.25">
      <c r="A974" s="52">
        <v>2013</v>
      </c>
      <c r="B974" s="53" t="s">
        <v>57</v>
      </c>
      <c r="C974" s="46" t="s">
        <v>80</v>
      </c>
      <c r="D974" s="46" t="s">
        <v>110</v>
      </c>
      <c r="H974" s="54">
        <v>15</v>
      </c>
      <c r="I974" s="54"/>
      <c r="J974" s="54"/>
      <c r="K974" s="54"/>
      <c r="L974" s="46" t="s">
        <v>104</v>
      </c>
      <c r="M974" s="48">
        <v>155</v>
      </c>
    </row>
    <row r="975" spans="1:16" x14ac:dyDescent="0.25">
      <c r="A975" s="52">
        <v>2013</v>
      </c>
      <c r="B975" s="53" t="s">
        <v>45</v>
      </c>
      <c r="C975" s="46" t="s">
        <v>80</v>
      </c>
      <c r="D975" s="46" t="s">
        <v>110</v>
      </c>
      <c r="H975" s="54">
        <v>17</v>
      </c>
      <c r="I975" s="54"/>
      <c r="J975" s="54"/>
      <c r="K975" s="54"/>
      <c r="L975" s="46" t="s">
        <v>103</v>
      </c>
      <c r="M975" s="48" t="s">
        <v>110</v>
      </c>
    </row>
    <row r="976" spans="1:16" x14ac:dyDescent="0.25">
      <c r="A976" s="52">
        <v>2013</v>
      </c>
      <c r="B976" s="53" t="s">
        <v>61</v>
      </c>
      <c r="C976" s="46" t="s">
        <v>80</v>
      </c>
      <c r="D976" s="46" t="s">
        <v>110</v>
      </c>
      <c r="H976" s="54">
        <v>17</v>
      </c>
      <c r="I976" s="54"/>
      <c r="J976" s="54"/>
      <c r="K976" s="54"/>
      <c r="L976" s="46" t="s">
        <v>103</v>
      </c>
      <c r="M976" s="48">
        <v>2</v>
      </c>
      <c r="N976" s="48" t="s">
        <v>117</v>
      </c>
      <c r="O976" s="48">
        <v>2</v>
      </c>
      <c r="P976" s="48" t="s">
        <v>116</v>
      </c>
    </row>
    <row r="977" spans="1:14" x14ac:dyDescent="0.25">
      <c r="A977" s="52">
        <v>2013</v>
      </c>
      <c r="B977" s="53" t="s">
        <v>59</v>
      </c>
      <c r="C977" s="46" t="s">
        <v>80</v>
      </c>
      <c r="D977" s="46" t="s">
        <v>110</v>
      </c>
      <c r="H977" s="54">
        <v>20</v>
      </c>
      <c r="I977" s="54"/>
      <c r="J977" s="54"/>
      <c r="K977" s="54"/>
      <c r="L977" s="46" t="s">
        <v>103</v>
      </c>
      <c r="M977" s="48">
        <v>1</v>
      </c>
      <c r="N977" s="48" t="s">
        <v>116</v>
      </c>
    </row>
    <row r="978" spans="1:14" x14ac:dyDescent="0.25">
      <c r="A978" s="52">
        <v>2013</v>
      </c>
      <c r="B978" s="53" t="s">
        <v>65</v>
      </c>
      <c r="C978" s="46" t="s">
        <v>80</v>
      </c>
      <c r="D978" s="46" t="s">
        <v>110</v>
      </c>
      <c r="H978" s="54">
        <v>15</v>
      </c>
      <c r="I978" s="54"/>
      <c r="J978" s="54"/>
      <c r="K978" s="54"/>
      <c r="L978" s="46" t="s">
        <v>104</v>
      </c>
      <c r="M978" s="48">
        <v>20</v>
      </c>
    </row>
    <row r="979" spans="1:14" x14ac:dyDescent="0.25">
      <c r="A979" s="52">
        <v>2013</v>
      </c>
      <c r="B979" s="53" t="s">
        <v>76</v>
      </c>
      <c r="C979" s="46" t="s">
        <v>80</v>
      </c>
      <c r="D979" s="46" t="s">
        <v>110</v>
      </c>
      <c r="H979" s="54">
        <v>12</v>
      </c>
      <c r="I979" s="54"/>
      <c r="J979" s="54"/>
      <c r="K979" s="54"/>
      <c r="L979" s="46" t="s">
        <v>103</v>
      </c>
      <c r="M979" s="48" t="s">
        <v>110</v>
      </c>
    </row>
    <row r="980" spans="1:14" x14ac:dyDescent="0.25">
      <c r="A980" s="52">
        <v>2013</v>
      </c>
      <c r="B980" s="53" t="s">
        <v>37</v>
      </c>
      <c r="C980" s="46" t="s">
        <v>80</v>
      </c>
      <c r="D980" s="46" t="s">
        <v>110</v>
      </c>
      <c r="H980" s="54">
        <v>16</v>
      </c>
      <c r="I980" s="54"/>
      <c r="J980" s="54"/>
      <c r="K980" s="54"/>
      <c r="L980" s="46" t="s">
        <v>103</v>
      </c>
      <c r="M980" s="48">
        <v>52</v>
      </c>
    </row>
    <row r="981" spans="1:14" x14ac:dyDescent="0.25">
      <c r="A981" s="52">
        <v>2013</v>
      </c>
      <c r="B981" s="53" t="s">
        <v>59</v>
      </c>
      <c r="C981" s="46" t="s">
        <v>80</v>
      </c>
      <c r="D981" s="46" t="s">
        <v>110</v>
      </c>
      <c r="H981" s="54">
        <v>20</v>
      </c>
      <c r="I981" s="54"/>
      <c r="J981" s="54"/>
      <c r="K981" s="54"/>
      <c r="L981" s="46" t="s">
        <v>103</v>
      </c>
      <c r="M981" s="48">
        <v>1</v>
      </c>
      <c r="N981" s="48" t="s">
        <v>116</v>
      </c>
    </row>
    <row r="982" spans="1:14" x14ac:dyDescent="0.25">
      <c r="A982" s="52">
        <v>2013</v>
      </c>
      <c r="B982" s="53" t="s">
        <v>59</v>
      </c>
      <c r="C982" s="46" t="s">
        <v>80</v>
      </c>
      <c r="D982" s="46" t="s">
        <v>110</v>
      </c>
      <c r="H982" s="54">
        <v>20</v>
      </c>
      <c r="I982" s="54"/>
      <c r="J982" s="54"/>
      <c r="K982" s="54"/>
      <c r="L982" s="46" t="s">
        <v>103</v>
      </c>
      <c r="M982" s="48">
        <v>2</v>
      </c>
      <c r="N982" s="48" t="s">
        <v>116</v>
      </c>
    </row>
    <row r="983" spans="1:14" x14ac:dyDescent="0.25">
      <c r="A983" s="52">
        <v>2013</v>
      </c>
      <c r="B983" s="53" t="s">
        <v>65</v>
      </c>
      <c r="C983" s="46" t="s">
        <v>80</v>
      </c>
      <c r="D983" s="46" t="s">
        <v>110</v>
      </c>
      <c r="H983" s="54">
        <v>15</v>
      </c>
      <c r="I983" s="54"/>
      <c r="J983" s="54"/>
      <c r="K983" s="54"/>
      <c r="L983" s="46" t="s">
        <v>104</v>
      </c>
      <c r="M983" s="48">
        <v>124</v>
      </c>
    </row>
    <row r="984" spans="1:14" x14ac:dyDescent="0.25">
      <c r="A984" s="52">
        <v>2013</v>
      </c>
      <c r="B984" s="53" t="s">
        <v>73</v>
      </c>
      <c r="C984" s="46" t="s">
        <v>80</v>
      </c>
      <c r="D984" s="46" t="s">
        <v>88</v>
      </c>
      <c r="E984" s="46" t="s">
        <v>89</v>
      </c>
      <c r="H984" s="54">
        <v>17</v>
      </c>
      <c r="I984" s="54"/>
      <c r="J984" s="54"/>
      <c r="K984" s="54"/>
      <c r="L984" s="46" t="s">
        <v>103</v>
      </c>
      <c r="M984" s="48">
        <v>2</v>
      </c>
      <c r="N984" s="48" t="s">
        <v>116</v>
      </c>
    </row>
    <row r="985" spans="1:14" x14ac:dyDescent="0.25">
      <c r="A985" s="52">
        <v>2013</v>
      </c>
      <c r="B985" s="53" t="s">
        <v>57</v>
      </c>
      <c r="C985" s="46" t="s">
        <v>80</v>
      </c>
      <c r="D985" s="46" t="s">
        <v>110</v>
      </c>
      <c r="H985" s="54">
        <v>15</v>
      </c>
      <c r="I985" s="54"/>
      <c r="J985" s="54"/>
      <c r="K985" s="54"/>
      <c r="L985" s="46" t="s">
        <v>104</v>
      </c>
      <c r="M985" s="48">
        <v>143</v>
      </c>
    </row>
    <row r="986" spans="1:14" x14ac:dyDescent="0.25">
      <c r="A986" s="52">
        <v>2013</v>
      </c>
      <c r="B986" s="45" t="s">
        <v>41</v>
      </c>
      <c r="C986" s="46" t="s">
        <v>80</v>
      </c>
      <c r="D986" s="46" t="s">
        <v>90</v>
      </c>
      <c r="E986" s="46" t="s">
        <v>93</v>
      </c>
      <c r="H986" s="54">
        <v>15</v>
      </c>
      <c r="I986" s="54"/>
      <c r="J986" s="54"/>
      <c r="K986" s="54"/>
      <c r="L986" s="46" t="s">
        <v>103</v>
      </c>
      <c r="M986" s="48">
        <v>23</v>
      </c>
    </row>
    <row r="987" spans="1:14" x14ac:dyDescent="0.25">
      <c r="A987" s="52">
        <v>2013</v>
      </c>
      <c r="B987" s="53" t="s">
        <v>71</v>
      </c>
      <c r="C987" s="46" t="s">
        <v>80</v>
      </c>
      <c r="D987" s="46" t="s">
        <v>110</v>
      </c>
      <c r="H987" s="54">
        <v>15</v>
      </c>
      <c r="I987" s="54"/>
      <c r="J987" s="54"/>
      <c r="K987" s="54"/>
      <c r="L987" s="46" t="s">
        <v>104</v>
      </c>
      <c r="M987" s="48">
        <v>15</v>
      </c>
    </row>
    <row r="988" spans="1:14" x14ac:dyDescent="0.25">
      <c r="A988" s="52">
        <v>2013</v>
      </c>
      <c r="B988" s="53" t="s">
        <v>64</v>
      </c>
      <c r="C988" s="46" t="s">
        <v>80</v>
      </c>
      <c r="D988" s="46" t="s">
        <v>110</v>
      </c>
      <c r="H988" s="54">
        <v>17</v>
      </c>
      <c r="I988" s="54"/>
      <c r="J988" s="54"/>
      <c r="K988" s="54"/>
      <c r="L988" s="46" t="s">
        <v>103</v>
      </c>
      <c r="M988" s="48">
        <v>3</v>
      </c>
      <c r="N988" s="48" t="s">
        <v>117</v>
      </c>
    </row>
    <row r="989" spans="1:14" x14ac:dyDescent="0.25">
      <c r="A989" s="52">
        <v>2013</v>
      </c>
      <c r="B989" s="53" t="s">
        <v>47</v>
      </c>
      <c r="C989" s="46" t="s">
        <v>80</v>
      </c>
      <c r="D989" s="46" t="s">
        <v>110</v>
      </c>
      <c r="H989" s="54">
        <v>15</v>
      </c>
      <c r="I989" s="54"/>
      <c r="J989" s="54"/>
      <c r="K989" s="54"/>
      <c r="L989" s="46" t="s">
        <v>104</v>
      </c>
      <c r="M989" s="48">
        <v>115</v>
      </c>
    </row>
    <row r="990" spans="1:14" x14ac:dyDescent="0.25">
      <c r="A990" s="52">
        <v>2013</v>
      </c>
      <c r="B990" s="53" t="s">
        <v>47</v>
      </c>
      <c r="C990" s="46" t="s">
        <v>80</v>
      </c>
      <c r="D990" s="46" t="s">
        <v>110</v>
      </c>
      <c r="H990" s="54">
        <v>15</v>
      </c>
      <c r="I990" s="54"/>
      <c r="J990" s="54"/>
      <c r="K990" s="54"/>
      <c r="L990" s="46" t="s">
        <v>104</v>
      </c>
      <c r="M990" s="48" t="s">
        <v>110</v>
      </c>
    </row>
    <row r="991" spans="1:14" x14ac:dyDescent="0.25">
      <c r="A991" s="52">
        <v>2013</v>
      </c>
      <c r="B991" s="53" t="s">
        <v>47</v>
      </c>
      <c r="C991" s="46" t="s">
        <v>80</v>
      </c>
      <c r="D991" s="46" t="s">
        <v>110</v>
      </c>
      <c r="H991" s="54">
        <v>15</v>
      </c>
      <c r="I991" s="54"/>
      <c r="J991" s="54"/>
      <c r="K991" s="54"/>
      <c r="L991" s="46" t="s">
        <v>104</v>
      </c>
      <c r="M991" s="48" t="s">
        <v>110</v>
      </c>
    </row>
    <row r="992" spans="1:14" x14ac:dyDescent="0.25">
      <c r="A992" s="52">
        <v>2013</v>
      </c>
      <c r="B992" s="53" t="s">
        <v>65</v>
      </c>
      <c r="C992" s="46" t="s">
        <v>80</v>
      </c>
      <c r="D992" s="46" t="s">
        <v>110</v>
      </c>
      <c r="H992" s="54">
        <v>15</v>
      </c>
      <c r="I992" s="54"/>
      <c r="J992" s="54"/>
      <c r="K992" s="54"/>
      <c r="L992" s="46" t="s">
        <v>104</v>
      </c>
      <c r="M992" s="48">
        <v>30</v>
      </c>
    </row>
    <row r="993" spans="1:19" x14ac:dyDescent="0.25">
      <c r="A993" s="52">
        <v>2013</v>
      </c>
      <c r="B993" s="53" t="s">
        <v>59</v>
      </c>
      <c r="C993" s="46" t="s">
        <v>80</v>
      </c>
      <c r="D993" s="46" t="s">
        <v>110</v>
      </c>
      <c r="H993" s="54">
        <v>17</v>
      </c>
      <c r="I993" s="54"/>
      <c r="J993" s="54"/>
      <c r="K993" s="54"/>
      <c r="L993" s="46" t="s">
        <v>103</v>
      </c>
      <c r="M993" s="48" t="s">
        <v>110</v>
      </c>
    </row>
    <row r="994" spans="1:19" x14ac:dyDescent="0.25">
      <c r="A994" s="52">
        <v>2013</v>
      </c>
      <c r="B994" s="53" t="s">
        <v>68</v>
      </c>
      <c r="C994" s="46" t="s">
        <v>81</v>
      </c>
      <c r="D994" s="46" t="s">
        <v>110</v>
      </c>
      <c r="H994" s="54">
        <v>5</v>
      </c>
      <c r="I994" s="54">
        <v>7</v>
      </c>
      <c r="J994" s="54"/>
      <c r="K994" s="54"/>
      <c r="L994" s="46" t="s">
        <v>103</v>
      </c>
      <c r="M994" s="48">
        <v>10</v>
      </c>
      <c r="S994" s="49">
        <v>132</v>
      </c>
    </row>
    <row r="995" spans="1:19" x14ac:dyDescent="0.25">
      <c r="A995" s="52">
        <v>2013</v>
      </c>
      <c r="B995" s="53" t="s">
        <v>59</v>
      </c>
      <c r="C995" s="46" t="s">
        <v>80</v>
      </c>
      <c r="D995" s="46" t="s">
        <v>110</v>
      </c>
      <c r="H995" s="54">
        <v>20</v>
      </c>
      <c r="I995" s="54"/>
      <c r="J995" s="54"/>
      <c r="K995" s="54"/>
      <c r="L995" s="46" t="s">
        <v>103</v>
      </c>
      <c r="M995" s="48">
        <v>1</v>
      </c>
      <c r="N995" s="48" t="s">
        <v>116</v>
      </c>
    </row>
    <row r="996" spans="1:19" x14ac:dyDescent="0.25">
      <c r="A996" s="52">
        <v>2013</v>
      </c>
      <c r="B996" s="53" t="s">
        <v>59</v>
      </c>
      <c r="C996" s="46" t="s">
        <v>80</v>
      </c>
      <c r="D996" s="46" t="s">
        <v>110</v>
      </c>
      <c r="H996" s="54">
        <v>20</v>
      </c>
      <c r="I996" s="54"/>
      <c r="J996" s="54"/>
      <c r="K996" s="54"/>
      <c r="L996" s="46" t="s">
        <v>103</v>
      </c>
      <c r="M996" s="48">
        <v>1</v>
      </c>
      <c r="N996" s="48" t="s">
        <v>116</v>
      </c>
    </row>
    <row r="997" spans="1:19" x14ac:dyDescent="0.25">
      <c r="A997" s="52">
        <v>2013</v>
      </c>
      <c r="B997" s="53" t="s">
        <v>47</v>
      </c>
      <c r="C997" s="46" t="s">
        <v>80</v>
      </c>
      <c r="D997" s="46" t="s">
        <v>110</v>
      </c>
      <c r="H997" s="54">
        <v>15</v>
      </c>
      <c r="I997" s="54"/>
      <c r="J997" s="54"/>
      <c r="K997" s="54"/>
      <c r="L997" s="46" t="s">
        <v>104</v>
      </c>
      <c r="M997" s="48" t="s">
        <v>110</v>
      </c>
    </row>
    <row r="998" spans="1:19" x14ac:dyDescent="0.25">
      <c r="A998" s="52">
        <v>2013</v>
      </c>
      <c r="B998" s="53" t="s">
        <v>59</v>
      </c>
      <c r="C998" s="46" t="s">
        <v>80</v>
      </c>
      <c r="D998" s="46" t="s">
        <v>89</v>
      </c>
      <c r="H998" s="54">
        <v>15</v>
      </c>
      <c r="I998" s="54"/>
      <c r="J998" s="54"/>
      <c r="K998" s="54"/>
      <c r="L998" s="46" t="s">
        <v>103</v>
      </c>
      <c r="M998" s="48">
        <v>24</v>
      </c>
    </row>
    <row r="999" spans="1:19" x14ac:dyDescent="0.25">
      <c r="A999" s="52">
        <v>2013</v>
      </c>
      <c r="B999" s="53" t="s">
        <v>47</v>
      </c>
      <c r="C999" s="46" t="s">
        <v>80</v>
      </c>
      <c r="D999" s="46" t="s">
        <v>110</v>
      </c>
      <c r="H999" s="54">
        <v>15</v>
      </c>
      <c r="I999" s="54"/>
      <c r="J999" s="54"/>
      <c r="K999" s="54"/>
      <c r="L999" s="46" t="s">
        <v>104</v>
      </c>
      <c r="M999" s="48" t="s">
        <v>110</v>
      </c>
    </row>
    <row r="1000" spans="1:19" x14ac:dyDescent="0.25">
      <c r="A1000" s="52">
        <v>2013</v>
      </c>
      <c r="B1000" s="53" t="s">
        <v>75</v>
      </c>
      <c r="C1000" s="46" t="s">
        <v>80</v>
      </c>
      <c r="D1000" s="46" t="s">
        <v>90</v>
      </c>
      <c r="E1000" s="46" t="s">
        <v>93</v>
      </c>
      <c r="H1000" s="54">
        <v>15</v>
      </c>
      <c r="I1000" s="54"/>
      <c r="J1000" s="54"/>
      <c r="K1000" s="54"/>
      <c r="L1000" s="46" t="s">
        <v>104</v>
      </c>
      <c r="M1000" s="48">
        <v>31</v>
      </c>
    </row>
    <row r="1001" spans="1:19" x14ac:dyDescent="0.25">
      <c r="A1001" s="52">
        <v>2013</v>
      </c>
      <c r="B1001" s="53" t="s">
        <v>66</v>
      </c>
      <c r="C1001" s="46" t="s">
        <v>80</v>
      </c>
      <c r="D1001" s="46" t="s">
        <v>90</v>
      </c>
      <c r="E1001" s="46" t="s">
        <v>93</v>
      </c>
      <c r="H1001" s="54">
        <v>15</v>
      </c>
      <c r="I1001" s="54"/>
      <c r="J1001" s="54"/>
      <c r="K1001" s="54"/>
      <c r="L1001" s="46" t="s">
        <v>104</v>
      </c>
      <c r="M1001" s="48" t="s">
        <v>110</v>
      </c>
    </row>
    <row r="1002" spans="1:19" x14ac:dyDescent="0.25">
      <c r="A1002" s="52">
        <v>2013</v>
      </c>
      <c r="B1002" s="53" t="s">
        <v>62</v>
      </c>
      <c r="C1002" s="46" t="s">
        <v>80</v>
      </c>
      <c r="D1002" s="46" t="s">
        <v>110</v>
      </c>
      <c r="H1002" s="54">
        <v>12</v>
      </c>
      <c r="I1002" s="54"/>
      <c r="J1002" s="54"/>
      <c r="K1002" s="54"/>
      <c r="L1002" s="46" t="s">
        <v>103</v>
      </c>
      <c r="M1002" s="48">
        <v>30</v>
      </c>
    </row>
    <row r="1003" spans="1:19" x14ac:dyDescent="0.25">
      <c r="A1003" s="52">
        <v>2013</v>
      </c>
      <c r="B1003" s="53" t="s">
        <v>50</v>
      </c>
      <c r="C1003" s="46" t="s">
        <v>80</v>
      </c>
      <c r="D1003" s="46" t="s">
        <v>110</v>
      </c>
      <c r="H1003" s="54">
        <v>17</v>
      </c>
      <c r="I1003" s="54"/>
      <c r="J1003" s="54"/>
      <c r="K1003" s="54"/>
      <c r="L1003" s="46" t="s">
        <v>103</v>
      </c>
      <c r="M1003" s="48" t="s">
        <v>110</v>
      </c>
    </row>
    <row r="1004" spans="1:19" x14ac:dyDescent="0.25">
      <c r="A1004" s="52">
        <v>2013</v>
      </c>
      <c r="B1004" s="53" t="s">
        <v>47</v>
      </c>
      <c r="C1004" s="46" t="s">
        <v>80</v>
      </c>
      <c r="D1004" s="46" t="s">
        <v>110</v>
      </c>
      <c r="H1004" s="54">
        <v>15</v>
      </c>
      <c r="I1004" s="54"/>
      <c r="J1004" s="54"/>
      <c r="K1004" s="54"/>
      <c r="L1004" s="46" t="s">
        <v>104</v>
      </c>
      <c r="M1004" s="48" t="s">
        <v>110</v>
      </c>
    </row>
    <row r="1005" spans="1:19" x14ac:dyDescent="0.25">
      <c r="A1005" s="52">
        <v>2013</v>
      </c>
      <c r="B1005" s="53" t="s">
        <v>47</v>
      </c>
      <c r="C1005" s="46" t="s">
        <v>80</v>
      </c>
      <c r="D1005" s="46" t="s">
        <v>110</v>
      </c>
      <c r="H1005" s="54">
        <v>15</v>
      </c>
      <c r="I1005" s="54"/>
      <c r="J1005" s="54"/>
      <c r="K1005" s="54"/>
      <c r="L1005" s="46" t="s">
        <v>104</v>
      </c>
      <c r="M1005" s="48" t="s">
        <v>110</v>
      </c>
    </row>
    <row r="1006" spans="1:19" x14ac:dyDescent="0.25">
      <c r="A1006" s="52">
        <v>2013</v>
      </c>
      <c r="B1006" s="53" t="s">
        <v>63</v>
      </c>
      <c r="C1006" s="46" t="s">
        <v>80</v>
      </c>
      <c r="D1006" s="46" t="s">
        <v>110</v>
      </c>
      <c r="H1006" s="54">
        <v>17</v>
      </c>
      <c r="I1006" s="54"/>
      <c r="J1006" s="54"/>
      <c r="K1006" s="54"/>
      <c r="L1006" s="46" t="s">
        <v>103</v>
      </c>
      <c r="M1006" s="48" t="s">
        <v>110</v>
      </c>
    </row>
    <row r="1007" spans="1:19" x14ac:dyDescent="0.25">
      <c r="A1007" s="52">
        <v>2013</v>
      </c>
      <c r="B1007" s="53" t="s">
        <v>66</v>
      </c>
      <c r="C1007" s="46" t="s">
        <v>80</v>
      </c>
      <c r="D1007" s="46" t="s">
        <v>90</v>
      </c>
      <c r="H1007" s="54">
        <v>17</v>
      </c>
      <c r="I1007" s="54"/>
      <c r="J1007" s="54"/>
      <c r="K1007" s="54"/>
      <c r="L1007" s="46" t="s">
        <v>103</v>
      </c>
      <c r="M1007" s="48">
        <v>2</v>
      </c>
      <c r="N1007" s="48" t="s">
        <v>117</v>
      </c>
    </row>
    <row r="1008" spans="1:19" x14ac:dyDescent="0.25">
      <c r="A1008" s="52">
        <v>2013</v>
      </c>
      <c r="B1008" s="53" t="s">
        <v>76</v>
      </c>
      <c r="C1008" s="46" t="s">
        <v>80</v>
      </c>
      <c r="D1008" s="46" t="s">
        <v>89</v>
      </c>
      <c r="H1008" s="54">
        <v>5</v>
      </c>
      <c r="I1008" s="54"/>
      <c r="J1008" s="54"/>
      <c r="K1008" s="54"/>
      <c r="L1008" s="46" t="s">
        <v>103</v>
      </c>
      <c r="M1008" s="48">
        <v>18</v>
      </c>
    </row>
    <row r="1009" spans="1:14" x14ac:dyDescent="0.25">
      <c r="A1009" s="52">
        <v>2013</v>
      </c>
      <c r="B1009" s="53" t="s">
        <v>59</v>
      </c>
      <c r="C1009" s="46" t="s">
        <v>81</v>
      </c>
      <c r="D1009" s="46" t="s">
        <v>110</v>
      </c>
      <c r="H1009" s="54">
        <v>5</v>
      </c>
      <c r="I1009" s="54">
        <v>7</v>
      </c>
      <c r="J1009" s="54"/>
      <c r="K1009" s="54"/>
      <c r="L1009" s="46" t="s">
        <v>103</v>
      </c>
      <c r="M1009" s="48">
        <v>6</v>
      </c>
    </row>
    <row r="1010" spans="1:14" x14ac:dyDescent="0.25">
      <c r="A1010" s="52">
        <v>2013</v>
      </c>
      <c r="B1010" s="53" t="s">
        <v>59</v>
      </c>
      <c r="C1010" s="46" t="s">
        <v>85</v>
      </c>
      <c r="D1010" s="46" t="s">
        <v>110</v>
      </c>
      <c r="H1010" s="54">
        <v>28</v>
      </c>
      <c r="I1010" s="54"/>
      <c r="J1010" s="54"/>
      <c r="K1010" s="54"/>
      <c r="L1010" s="46" t="s">
        <v>103</v>
      </c>
      <c r="M1010" s="48">
        <v>2</v>
      </c>
    </row>
    <row r="1011" spans="1:14" x14ac:dyDescent="0.25">
      <c r="A1011" s="52">
        <v>2013</v>
      </c>
      <c r="B1011" s="53" t="s">
        <v>59</v>
      </c>
      <c r="C1011" s="46" t="s">
        <v>80</v>
      </c>
      <c r="D1011" s="46" t="s">
        <v>110</v>
      </c>
      <c r="H1011" s="54">
        <v>20</v>
      </c>
      <c r="I1011" s="54"/>
      <c r="J1011" s="54"/>
      <c r="K1011" s="54"/>
      <c r="L1011" s="46" t="s">
        <v>103</v>
      </c>
      <c r="M1011" s="48">
        <v>1</v>
      </c>
      <c r="N1011" s="48" t="s">
        <v>116</v>
      </c>
    </row>
    <row r="1012" spans="1:14" x14ac:dyDescent="0.25">
      <c r="A1012" s="52">
        <v>2013</v>
      </c>
      <c r="B1012" s="53" t="s">
        <v>59</v>
      </c>
      <c r="C1012" s="46" t="s">
        <v>80</v>
      </c>
      <c r="D1012" s="46" t="s">
        <v>110</v>
      </c>
      <c r="H1012" s="54">
        <v>20</v>
      </c>
      <c r="I1012" s="54"/>
      <c r="J1012" s="54"/>
      <c r="K1012" s="54"/>
      <c r="L1012" s="46" t="s">
        <v>103</v>
      </c>
      <c r="M1012" s="48">
        <v>3</v>
      </c>
      <c r="N1012" s="48" t="s">
        <v>116</v>
      </c>
    </row>
    <row r="1013" spans="1:14" x14ac:dyDescent="0.25">
      <c r="A1013" s="52">
        <v>2013</v>
      </c>
      <c r="B1013" s="53" t="s">
        <v>50</v>
      </c>
      <c r="C1013" s="46" t="s">
        <v>80</v>
      </c>
      <c r="D1013" s="46" t="s">
        <v>110</v>
      </c>
      <c r="H1013" s="55">
        <v>18</v>
      </c>
      <c r="I1013" s="55"/>
      <c r="J1013" s="55"/>
      <c r="K1013" s="55"/>
      <c r="L1013" s="46" t="s">
        <v>103</v>
      </c>
      <c r="M1013" s="48" t="s">
        <v>110</v>
      </c>
    </row>
    <row r="1014" spans="1:14" x14ac:dyDescent="0.25">
      <c r="A1014" s="52">
        <v>2013</v>
      </c>
      <c r="B1014" s="53" t="s">
        <v>61</v>
      </c>
      <c r="C1014" s="46" t="s">
        <v>80</v>
      </c>
      <c r="D1014" s="46" t="s">
        <v>110</v>
      </c>
      <c r="H1014" s="54">
        <v>15</v>
      </c>
      <c r="I1014" s="54"/>
      <c r="J1014" s="54"/>
      <c r="K1014" s="54"/>
      <c r="L1014" s="46" t="s">
        <v>103</v>
      </c>
      <c r="M1014" s="48" t="s">
        <v>110</v>
      </c>
    </row>
    <row r="1015" spans="1:14" x14ac:dyDescent="0.25">
      <c r="A1015" s="52">
        <v>2013</v>
      </c>
      <c r="B1015" s="53" t="s">
        <v>65</v>
      </c>
      <c r="C1015" s="46" t="s">
        <v>80</v>
      </c>
      <c r="D1015" s="46" t="s">
        <v>110</v>
      </c>
      <c r="H1015" s="54">
        <v>15</v>
      </c>
      <c r="I1015" s="54"/>
      <c r="J1015" s="54"/>
      <c r="K1015" s="54"/>
      <c r="L1015" s="46" t="s">
        <v>104</v>
      </c>
      <c r="M1015" s="48">
        <v>128</v>
      </c>
    </row>
    <row r="1016" spans="1:14" x14ac:dyDescent="0.25">
      <c r="A1016" s="52">
        <v>2013</v>
      </c>
      <c r="B1016" s="53" t="s">
        <v>57</v>
      </c>
      <c r="C1016" s="46" t="s">
        <v>80</v>
      </c>
      <c r="D1016" s="46" t="s">
        <v>110</v>
      </c>
      <c r="H1016" s="54">
        <v>15</v>
      </c>
      <c r="I1016" s="54"/>
      <c r="J1016" s="54"/>
      <c r="K1016" s="54"/>
      <c r="L1016" s="46" t="s">
        <v>104</v>
      </c>
      <c r="M1016" s="48">
        <v>132</v>
      </c>
    </row>
    <row r="1017" spans="1:14" x14ac:dyDescent="0.25">
      <c r="A1017" s="52">
        <v>2013</v>
      </c>
      <c r="B1017" s="53" t="s">
        <v>54</v>
      </c>
      <c r="C1017" s="46" t="s">
        <v>80</v>
      </c>
      <c r="D1017" s="46" t="s">
        <v>110</v>
      </c>
      <c r="H1017" s="55">
        <v>18</v>
      </c>
      <c r="I1017" s="55"/>
      <c r="J1017" s="55"/>
      <c r="K1017" s="55"/>
      <c r="L1017" s="46" t="s">
        <v>103</v>
      </c>
      <c r="M1017" s="48" t="s">
        <v>110</v>
      </c>
    </row>
    <row r="1018" spans="1:14" x14ac:dyDescent="0.25">
      <c r="A1018" s="52">
        <v>2013</v>
      </c>
      <c r="B1018" s="53" t="s">
        <v>54</v>
      </c>
      <c r="C1018" s="46" t="s">
        <v>80</v>
      </c>
      <c r="D1018" s="46" t="s">
        <v>110</v>
      </c>
      <c r="H1018" s="55">
        <v>18</v>
      </c>
      <c r="I1018" s="55"/>
      <c r="J1018" s="55"/>
      <c r="K1018" s="55"/>
      <c r="L1018" s="46" t="s">
        <v>103</v>
      </c>
      <c r="M1018" s="48" t="s">
        <v>110</v>
      </c>
    </row>
    <row r="1019" spans="1:14" x14ac:dyDescent="0.25">
      <c r="A1019" s="52">
        <v>2013</v>
      </c>
      <c r="B1019" s="53" t="s">
        <v>54</v>
      </c>
      <c r="C1019" s="46" t="s">
        <v>80</v>
      </c>
      <c r="D1019" s="46" t="s">
        <v>110</v>
      </c>
      <c r="H1019" s="54">
        <v>17</v>
      </c>
      <c r="I1019" s="54"/>
      <c r="J1019" s="54"/>
      <c r="K1019" s="54"/>
      <c r="L1019" s="46" t="s">
        <v>103</v>
      </c>
      <c r="M1019" s="48" t="s">
        <v>110</v>
      </c>
    </row>
    <row r="1020" spans="1:14" x14ac:dyDescent="0.25">
      <c r="A1020" s="52">
        <v>2013</v>
      </c>
      <c r="B1020" s="53" t="s">
        <v>54</v>
      </c>
      <c r="C1020" s="46" t="s">
        <v>80</v>
      </c>
      <c r="D1020" s="46" t="s">
        <v>110</v>
      </c>
      <c r="H1020" s="54">
        <v>22</v>
      </c>
      <c r="I1020" s="54"/>
      <c r="J1020" s="54"/>
      <c r="K1020" s="54"/>
      <c r="L1020" s="46" t="s">
        <v>103</v>
      </c>
      <c r="M1020" s="48" t="s">
        <v>110</v>
      </c>
    </row>
    <row r="1021" spans="1:14" x14ac:dyDescent="0.25">
      <c r="A1021" s="52">
        <v>2013</v>
      </c>
      <c r="B1021" s="53" t="s">
        <v>47</v>
      </c>
      <c r="C1021" s="46" t="s">
        <v>80</v>
      </c>
      <c r="D1021" s="46" t="s">
        <v>110</v>
      </c>
      <c r="H1021" s="54">
        <v>15</v>
      </c>
      <c r="I1021" s="54"/>
      <c r="J1021" s="54"/>
      <c r="K1021" s="54"/>
      <c r="L1021" s="46" t="s">
        <v>104</v>
      </c>
      <c r="M1021" s="48" t="s">
        <v>110</v>
      </c>
    </row>
    <row r="1022" spans="1:14" x14ac:dyDescent="0.25">
      <c r="A1022" s="52">
        <v>2013</v>
      </c>
      <c r="B1022" s="53" t="s">
        <v>59</v>
      </c>
      <c r="C1022" s="46" t="s">
        <v>80</v>
      </c>
      <c r="D1022" s="46" t="s">
        <v>110</v>
      </c>
      <c r="H1022" s="54">
        <v>20</v>
      </c>
      <c r="I1022" s="54"/>
      <c r="J1022" s="54"/>
      <c r="K1022" s="54"/>
      <c r="L1022" s="46" t="s">
        <v>103</v>
      </c>
      <c r="M1022" s="48" t="s">
        <v>110</v>
      </c>
    </row>
    <row r="1023" spans="1:14" x14ac:dyDescent="0.25">
      <c r="A1023" s="52">
        <v>2013</v>
      </c>
      <c r="B1023" s="53" t="s">
        <v>61</v>
      </c>
      <c r="C1023" s="46" t="s">
        <v>80</v>
      </c>
      <c r="D1023" s="46" t="s">
        <v>110</v>
      </c>
      <c r="H1023" s="54">
        <v>15</v>
      </c>
      <c r="I1023" s="54"/>
      <c r="J1023" s="54"/>
      <c r="K1023" s="54"/>
      <c r="L1023" s="46" t="s">
        <v>103</v>
      </c>
      <c r="M1023" s="48">
        <v>93</v>
      </c>
    </row>
    <row r="1024" spans="1:14" x14ac:dyDescent="0.25">
      <c r="A1024" s="52">
        <v>2013</v>
      </c>
      <c r="B1024" s="53" t="s">
        <v>66</v>
      </c>
      <c r="C1024" s="46" t="s">
        <v>80</v>
      </c>
      <c r="D1024" s="46" t="s">
        <v>89</v>
      </c>
      <c r="H1024" s="54">
        <v>15</v>
      </c>
      <c r="I1024" s="54"/>
      <c r="J1024" s="54"/>
      <c r="K1024" s="54"/>
      <c r="L1024" s="46" t="s">
        <v>103</v>
      </c>
      <c r="M1024" s="48">
        <v>47</v>
      </c>
    </row>
    <row r="1025" spans="1:16" x14ac:dyDescent="0.25">
      <c r="A1025" s="52">
        <v>2013</v>
      </c>
      <c r="B1025" s="53" t="s">
        <v>75</v>
      </c>
      <c r="C1025" s="46" t="s">
        <v>80</v>
      </c>
      <c r="D1025" s="46" t="s">
        <v>92</v>
      </c>
      <c r="H1025" s="54">
        <v>15</v>
      </c>
      <c r="I1025" s="54"/>
      <c r="J1025" s="54"/>
      <c r="K1025" s="54"/>
      <c r="L1025" s="46" t="s">
        <v>103</v>
      </c>
      <c r="M1025" s="48">
        <v>35</v>
      </c>
    </row>
    <row r="1026" spans="1:16" x14ac:dyDescent="0.25">
      <c r="A1026" s="52">
        <v>2013</v>
      </c>
      <c r="B1026" s="53" t="s">
        <v>39</v>
      </c>
      <c r="C1026" s="46" t="s">
        <v>80</v>
      </c>
      <c r="D1026" s="46" t="s">
        <v>110</v>
      </c>
      <c r="H1026" s="54">
        <v>12</v>
      </c>
      <c r="I1026" s="54"/>
      <c r="J1026" s="54"/>
      <c r="K1026" s="54"/>
      <c r="L1026" s="46" t="s">
        <v>103</v>
      </c>
      <c r="M1026" s="48">
        <v>45</v>
      </c>
    </row>
    <row r="1027" spans="1:16" x14ac:dyDescent="0.25">
      <c r="A1027" s="52">
        <v>2013</v>
      </c>
      <c r="B1027" s="53" t="s">
        <v>37</v>
      </c>
      <c r="C1027" s="46" t="s">
        <v>80</v>
      </c>
      <c r="D1027" s="46" t="s">
        <v>110</v>
      </c>
      <c r="H1027" s="54">
        <v>17</v>
      </c>
      <c r="I1027" s="54"/>
      <c r="J1027" s="54"/>
      <c r="K1027" s="54"/>
      <c r="L1027" s="46" t="s">
        <v>103</v>
      </c>
      <c r="M1027" s="48">
        <v>5</v>
      </c>
      <c r="N1027" s="48" t="s">
        <v>117</v>
      </c>
      <c r="O1027" s="48">
        <v>4</v>
      </c>
      <c r="P1027" s="48" t="s">
        <v>116</v>
      </c>
    </row>
    <row r="1028" spans="1:16" x14ac:dyDescent="0.25">
      <c r="A1028" s="52">
        <v>2013</v>
      </c>
      <c r="B1028" s="53" t="s">
        <v>38</v>
      </c>
      <c r="C1028" s="46" t="s">
        <v>80</v>
      </c>
      <c r="D1028" s="46" t="s">
        <v>110</v>
      </c>
      <c r="H1028" s="54">
        <v>17</v>
      </c>
      <c r="I1028" s="54"/>
      <c r="J1028" s="54"/>
      <c r="K1028" s="54"/>
      <c r="L1028" s="46" t="s">
        <v>103</v>
      </c>
      <c r="M1028" s="48">
        <v>1</v>
      </c>
      <c r="N1028" s="48" t="s">
        <v>117</v>
      </c>
      <c r="O1028" s="48">
        <v>1</v>
      </c>
      <c r="P1028" s="48" t="s">
        <v>116</v>
      </c>
    </row>
    <row r="1029" spans="1:16" x14ac:dyDescent="0.25">
      <c r="A1029" s="52">
        <v>2013</v>
      </c>
      <c r="B1029" s="53" t="s">
        <v>61</v>
      </c>
      <c r="C1029" s="46" t="s">
        <v>80</v>
      </c>
      <c r="D1029" s="46" t="s">
        <v>88</v>
      </c>
      <c r="H1029" s="54">
        <v>15</v>
      </c>
      <c r="I1029" s="54"/>
      <c r="J1029" s="54"/>
      <c r="K1029" s="54"/>
      <c r="L1029" s="46" t="s">
        <v>103</v>
      </c>
      <c r="M1029" s="48">
        <v>3</v>
      </c>
    </row>
    <row r="1030" spans="1:16" x14ac:dyDescent="0.25">
      <c r="A1030" s="52">
        <v>2013</v>
      </c>
      <c r="B1030" s="53" t="s">
        <v>38</v>
      </c>
      <c r="C1030" s="46" t="s">
        <v>80</v>
      </c>
      <c r="D1030" s="46" t="s">
        <v>110</v>
      </c>
      <c r="H1030" s="54">
        <v>17</v>
      </c>
      <c r="I1030" s="54"/>
      <c r="J1030" s="54"/>
      <c r="K1030" s="54"/>
      <c r="L1030" s="46" t="s">
        <v>103</v>
      </c>
      <c r="M1030" s="48">
        <v>1</v>
      </c>
      <c r="N1030" s="48" t="s">
        <v>117</v>
      </c>
    </row>
    <row r="1031" spans="1:16" x14ac:dyDescent="0.25">
      <c r="A1031" s="52">
        <v>2013</v>
      </c>
      <c r="B1031" s="53" t="s">
        <v>76</v>
      </c>
      <c r="C1031" s="46" t="s">
        <v>80</v>
      </c>
      <c r="D1031" s="46" t="s">
        <v>110</v>
      </c>
      <c r="H1031" s="54">
        <v>15</v>
      </c>
      <c r="I1031" s="54"/>
      <c r="J1031" s="54"/>
      <c r="K1031" s="54"/>
      <c r="L1031" s="46" t="s">
        <v>103</v>
      </c>
      <c r="M1031" s="48" t="s">
        <v>110</v>
      </c>
    </row>
    <row r="1032" spans="1:16" x14ac:dyDescent="0.25">
      <c r="A1032" s="52">
        <v>2013</v>
      </c>
      <c r="B1032" s="53" t="s">
        <v>59</v>
      </c>
      <c r="C1032" s="46" t="s">
        <v>80</v>
      </c>
      <c r="D1032" s="46" t="s">
        <v>110</v>
      </c>
      <c r="H1032" s="54">
        <v>20</v>
      </c>
      <c r="I1032" s="54"/>
      <c r="J1032" s="54"/>
      <c r="K1032" s="54"/>
      <c r="L1032" s="46" t="s">
        <v>103</v>
      </c>
      <c r="M1032" s="48" t="s">
        <v>110</v>
      </c>
    </row>
    <row r="1033" spans="1:16" x14ac:dyDescent="0.25">
      <c r="A1033" s="52">
        <v>2013</v>
      </c>
      <c r="B1033" s="53" t="s">
        <v>76</v>
      </c>
      <c r="C1033" s="46" t="s">
        <v>80</v>
      </c>
      <c r="D1033" s="46" t="s">
        <v>110</v>
      </c>
      <c r="H1033" s="54">
        <v>15</v>
      </c>
      <c r="I1033" s="54"/>
      <c r="J1033" s="54"/>
      <c r="K1033" s="54"/>
      <c r="L1033" s="46" t="s">
        <v>103</v>
      </c>
      <c r="M1033" s="48" t="s">
        <v>110</v>
      </c>
    </row>
    <row r="1034" spans="1:16" x14ac:dyDescent="0.25">
      <c r="A1034" s="52">
        <v>2013</v>
      </c>
      <c r="B1034" s="53" t="s">
        <v>59</v>
      </c>
      <c r="C1034" s="46" t="s">
        <v>80</v>
      </c>
      <c r="D1034" s="46" t="s">
        <v>88</v>
      </c>
      <c r="H1034" s="54">
        <v>20</v>
      </c>
      <c r="I1034" s="54"/>
      <c r="J1034" s="54"/>
      <c r="K1034" s="54"/>
      <c r="L1034" s="46" t="s">
        <v>103</v>
      </c>
      <c r="M1034" s="48">
        <v>2</v>
      </c>
      <c r="N1034" s="48" t="s">
        <v>116</v>
      </c>
    </row>
    <row r="1035" spans="1:16" x14ac:dyDescent="0.25">
      <c r="A1035" s="52">
        <v>2013</v>
      </c>
      <c r="B1035" s="53" t="s">
        <v>43</v>
      </c>
      <c r="C1035" s="46" t="s">
        <v>80</v>
      </c>
      <c r="D1035" s="46" t="s">
        <v>110</v>
      </c>
      <c r="H1035" s="54">
        <v>15</v>
      </c>
      <c r="I1035" s="54"/>
      <c r="J1035" s="54"/>
      <c r="K1035" s="54"/>
      <c r="L1035" s="46" t="s">
        <v>103</v>
      </c>
      <c r="M1035" s="48">
        <v>19</v>
      </c>
    </row>
    <row r="1036" spans="1:16" x14ac:dyDescent="0.25">
      <c r="A1036" s="52">
        <v>2013</v>
      </c>
      <c r="B1036" s="53" t="s">
        <v>47</v>
      </c>
      <c r="C1036" s="46" t="s">
        <v>80</v>
      </c>
      <c r="D1036" s="46" t="s">
        <v>110</v>
      </c>
      <c r="H1036" s="54">
        <v>15</v>
      </c>
      <c r="I1036" s="54"/>
      <c r="J1036" s="54"/>
      <c r="K1036" s="54"/>
      <c r="L1036" s="46" t="s">
        <v>104</v>
      </c>
      <c r="M1036" s="48" t="s">
        <v>110</v>
      </c>
    </row>
    <row r="1037" spans="1:16" x14ac:dyDescent="0.25">
      <c r="A1037" s="52">
        <v>2013</v>
      </c>
      <c r="B1037" s="53" t="s">
        <v>59</v>
      </c>
      <c r="C1037" s="46" t="s">
        <v>80</v>
      </c>
      <c r="D1037" s="46" t="s">
        <v>110</v>
      </c>
      <c r="H1037" s="54">
        <v>17</v>
      </c>
      <c r="I1037" s="54"/>
      <c r="J1037" s="54"/>
      <c r="K1037" s="54"/>
      <c r="L1037" s="46" t="s">
        <v>103</v>
      </c>
      <c r="M1037" s="48" t="s">
        <v>110</v>
      </c>
    </row>
    <row r="1038" spans="1:16" x14ac:dyDescent="0.25">
      <c r="A1038" s="52">
        <v>2013</v>
      </c>
      <c r="B1038" s="53" t="s">
        <v>47</v>
      </c>
      <c r="C1038" s="46" t="s">
        <v>80</v>
      </c>
      <c r="D1038" s="46" t="s">
        <v>110</v>
      </c>
      <c r="H1038" s="54">
        <v>15</v>
      </c>
      <c r="I1038" s="54"/>
      <c r="J1038" s="54"/>
      <c r="K1038" s="54"/>
      <c r="L1038" s="46" t="s">
        <v>104</v>
      </c>
      <c r="M1038" s="48" t="s">
        <v>110</v>
      </c>
    </row>
    <row r="1039" spans="1:16" x14ac:dyDescent="0.25">
      <c r="A1039" s="52">
        <v>2013</v>
      </c>
      <c r="B1039" s="53" t="s">
        <v>69</v>
      </c>
      <c r="C1039" s="46" t="s">
        <v>80</v>
      </c>
      <c r="D1039" s="46" t="s">
        <v>88</v>
      </c>
      <c r="H1039" s="54">
        <v>17</v>
      </c>
      <c r="I1039" s="54"/>
      <c r="J1039" s="54"/>
      <c r="K1039" s="54"/>
      <c r="L1039" s="46" t="s">
        <v>103</v>
      </c>
      <c r="M1039" s="48" t="s">
        <v>110</v>
      </c>
    </row>
    <row r="1040" spans="1:16" x14ac:dyDescent="0.25">
      <c r="A1040" s="52">
        <v>2013</v>
      </c>
      <c r="B1040" s="53" t="s">
        <v>66</v>
      </c>
      <c r="C1040" s="46" t="s">
        <v>80</v>
      </c>
      <c r="D1040" s="46" t="s">
        <v>93</v>
      </c>
      <c r="H1040" s="54">
        <v>15</v>
      </c>
      <c r="I1040" s="54"/>
      <c r="J1040" s="54"/>
      <c r="K1040" s="54"/>
      <c r="L1040" s="46" t="s">
        <v>103</v>
      </c>
      <c r="M1040" s="48">
        <v>35</v>
      </c>
    </row>
    <row r="1041" spans="1:16" x14ac:dyDescent="0.25">
      <c r="A1041" s="52">
        <v>2013</v>
      </c>
      <c r="B1041" s="53" t="s">
        <v>64</v>
      </c>
      <c r="C1041" s="46" t="s">
        <v>80</v>
      </c>
      <c r="D1041" s="46" t="s">
        <v>110</v>
      </c>
      <c r="H1041" s="54">
        <v>20</v>
      </c>
      <c r="I1041" s="54"/>
      <c r="J1041" s="54"/>
      <c r="K1041" s="54"/>
      <c r="L1041" s="46" t="s">
        <v>103</v>
      </c>
      <c r="M1041" s="48">
        <v>5</v>
      </c>
      <c r="N1041" s="48" t="s">
        <v>116</v>
      </c>
    </row>
    <row r="1042" spans="1:16" x14ac:dyDescent="0.25">
      <c r="A1042" s="52">
        <v>2013</v>
      </c>
      <c r="B1042" s="53" t="s">
        <v>45</v>
      </c>
      <c r="C1042" s="46" t="s">
        <v>81</v>
      </c>
      <c r="D1042" s="46" t="s">
        <v>110</v>
      </c>
      <c r="H1042" s="54">
        <v>5</v>
      </c>
      <c r="I1042" s="54"/>
      <c r="J1042" s="54"/>
      <c r="K1042" s="54"/>
      <c r="L1042" s="46" t="s">
        <v>103</v>
      </c>
      <c r="M1042" s="48">
        <v>250</v>
      </c>
    </row>
    <row r="1043" spans="1:16" x14ac:dyDescent="0.25">
      <c r="A1043" s="52">
        <v>2013</v>
      </c>
      <c r="B1043" s="53" t="s">
        <v>61</v>
      </c>
      <c r="C1043" s="46" t="s">
        <v>85</v>
      </c>
      <c r="D1043" s="46" t="s">
        <v>110</v>
      </c>
      <c r="H1043" s="54">
        <v>28</v>
      </c>
      <c r="I1043" s="54"/>
      <c r="J1043" s="54"/>
      <c r="K1043" s="54"/>
      <c r="L1043" s="46" t="s">
        <v>103</v>
      </c>
      <c r="M1043" s="48" t="s">
        <v>110</v>
      </c>
    </row>
    <row r="1044" spans="1:16" x14ac:dyDescent="0.25">
      <c r="A1044" s="52">
        <v>2013</v>
      </c>
      <c r="B1044" s="53" t="s">
        <v>61</v>
      </c>
      <c r="C1044" s="46" t="s">
        <v>85</v>
      </c>
      <c r="D1044" s="46" t="s">
        <v>110</v>
      </c>
      <c r="H1044" s="54">
        <v>28</v>
      </c>
      <c r="I1044" s="54"/>
      <c r="J1044" s="54"/>
      <c r="K1044" s="54"/>
      <c r="L1044" s="46" t="s">
        <v>103</v>
      </c>
      <c r="M1044" s="48" t="s">
        <v>110</v>
      </c>
    </row>
    <row r="1045" spans="1:16" x14ac:dyDescent="0.25">
      <c r="A1045" s="52">
        <v>2013</v>
      </c>
      <c r="B1045" s="53" t="s">
        <v>61</v>
      </c>
      <c r="C1045" s="46" t="s">
        <v>85</v>
      </c>
      <c r="D1045" s="46" t="s">
        <v>110</v>
      </c>
      <c r="H1045" s="54">
        <v>28</v>
      </c>
      <c r="I1045" s="54"/>
      <c r="J1045" s="54"/>
      <c r="K1045" s="54"/>
      <c r="L1045" s="46" t="s">
        <v>103</v>
      </c>
      <c r="M1045" s="48" t="s">
        <v>110</v>
      </c>
    </row>
    <row r="1046" spans="1:16" x14ac:dyDescent="0.25">
      <c r="A1046" s="52">
        <v>2013</v>
      </c>
      <c r="B1046" s="53" t="s">
        <v>59</v>
      </c>
      <c r="C1046" s="46" t="s">
        <v>80</v>
      </c>
      <c r="D1046" s="46" t="s">
        <v>110</v>
      </c>
      <c r="H1046" s="54">
        <v>20</v>
      </c>
      <c r="I1046" s="54"/>
      <c r="J1046" s="54"/>
      <c r="K1046" s="54"/>
      <c r="L1046" s="46" t="s">
        <v>103</v>
      </c>
      <c r="M1046" s="48">
        <v>2</v>
      </c>
      <c r="N1046" s="48" t="s">
        <v>116</v>
      </c>
    </row>
    <row r="1047" spans="1:16" x14ac:dyDescent="0.25">
      <c r="A1047" s="52">
        <v>2013</v>
      </c>
      <c r="B1047" s="53" t="s">
        <v>54</v>
      </c>
      <c r="C1047" s="46" t="s">
        <v>80</v>
      </c>
      <c r="D1047" s="46" t="s">
        <v>110</v>
      </c>
      <c r="H1047" s="54">
        <v>18</v>
      </c>
      <c r="I1047" s="54"/>
      <c r="J1047" s="54"/>
      <c r="K1047" s="54"/>
      <c r="L1047" s="46" t="s">
        <v>103</v>
      </c>
      <c r="M1047" s="48" t="s">
        <v>110</v>
      </c>
    </row>
    <row r="1048" spans="1:16" x14ac:dyDescent="0.25">
      <c r="A1048" s="52">
        <v>2013</v>
      </c>
      <c r="B1048" s="53" t="s">
        <v>54</v>
      </c>
      <c r="C1048" s="46" t="s">
        <v>80</v>
      </c>
      <c r="D1048" s="46" t="s">
        <v>110</v>
      </c>
      <c r="H1048" s="54">
        <v>18</v>
      </c>
      <c r="I1048" s="54"/>
      <c r="J1048" s="54"/>
      <c r="K1048" s="54"/>
      <c r="L1048" s="46" t="s">
        <v>103</v>
      </c>
      <c r="M1048" s="48" t="s">
        <v>110</v>
      </c>
    </row>
    <row r="1049" spans="1:16" x14ac:dyDescent="0.25">
      <c r="A1049" s="52">
        <v>2013</v>
      </c>
      <c r="B1049" s="53" t="s">
        <v>54</v>
      </c>
      <c r="C1049" s="46" t="s">
        <v>80</v>
      </c>
      <c r="D1049" s="46" t="s">
        <v>110</v>
      </c>
      <c r="H1049" s="54">
        <v>22</v>
      </c>
      <c r="I1049" s="54"/>
      <c r="J1049" s="54"/>
      <c r="K1049" s="54"/>
      <c r="L1049" s="46" t="s">
        <v>103</v>
      </c>
      <c r="M1049" s="48" t="s">
        <v>110</v>
      </c>
    </row>
    <row r="1050" spans="1:16" x14ac:dyDescent="0.25">
      <c r="A1050" s="52">
        <v>2013</v>
      </c>
      <c r="B1050" s="53" t="s">
        <v>65</v>
      </c>
      <c r="C1050" s="46" t="s">
        <v>80</v>
      </c>
      <c r="D1050" s="46" t="s">
        <v>110</v>
      </c>
      <c r="H1050" s="54">
        <v>15</v>
      </c>
      <c r="I1050" s="54"/>
      <c r="J1050" s="54"/>
      <c r="K1050" s="54"/>
      <c r="L1050" s="46" t="s">
        <v>104</v>
      </c>
      <c r="M1050" s="48">
        <v>137</v>
      </c>
    </row>
    <row r="1051" spans="1:16" x14ac:dyDescent="0.25">
      <c r="A1051" s="52">
        <v>2013</v>
      </c>
      <c r="B1051" s="53" t="s">
        <v>56</v>
      </c>
      <c r="C1051" s="46" t="s">
        <v>80</v>
      </c>
      <c r="D1051" s="46" t="s">
        <v>92</v>
      </c>
      <c r="H1051" s="54">
        <v>15</v>
      </c>
      <c r="I1051" s="54"/>
      <c r="J1051" s="54"/>
      <c r="K1051" s="54"/>
      <c r="L1051" s="46" t="s">
        <v>103</v>
      </c>
      <c r="M1051" s="48">
        <v>40</v>
      </c>
    </row>
    <row r="1052" spans="1:16" x14ac:dyDescent="0.25">
      <c r="A1052" s="52">
        <v>2013</v>
      </c>
      <c r="B1052" s="53" t="s">
        <v>56</v>
      </c>
      <c r="C1052" s="46" t="s">
        <v>80</v>
      </c>
      <c r="D1052" s="46" t="s">
        <v>88</v>
      </c>
      <c r="H1052" s="54">
        <v>15</v>
      </c>
      <c r="I1052" s="54"/>
      <c r="J1052" s="54"/>
      <c r="K1052" s="54"/>
      <c r="L1052" s="46" t="s">
        <v>103</v>
      </c>
      <c r="M1052" s="48" t="s">
        <v>110</v>
      </c>
    </row>
    <row r="1053" spans="1:16" x14ac:dyDescent="0.25">
      <c r="A1053" s="52">
        <v>2013</v>
      </c>
      <c r="B1053" s="53" t="s">
        <v>56</v>
      </c>
      <c r="C1053" s="46" t="s">
        <v>80</v>
      </c>
      <c r="D1053" s="46" t="s">
        <v>93</v>
      </c>
      <c r="H1053" s="54">
        <v>15</v>
      </c>
      <c r="I1053" s="54"/>
      <c r="J1053" s="54"/>
      <c r="K1053" s="54"/>
      <c r="L1053" s="46" t="s">
        <v>103</v>
      </c>
      <c r="M1053" s="48">
        <v>20</v>
      </c>
    </row>
    <row r="1054" spans="1:16" x14ac:dyDescent="0.25">
      <c r="A1054" s="52">
        <v>2013</v>
      </c>
      <c r="B1054" s="53" t="s">
        <v>53</v>
      </c>
      <c r="C1054" s="46" t="s">
        <v>80</v>
      </c>
      <c r="D1054" s="46" t="s">
        <v>110</v>
      </c>
      <c r="H1054" s="54">
        <v>17</v>
      </c>
      <c r="I1054" s="54"/>
      <c r="J1054" s="54"/>
      <c r="K1054" s="54"/>
      <c r="L1054" s="46" t="s">
        <v>103</v>
      </c>
      <c r="M1054" s="48">
        <v>5</v>
      </c>
      <c r="N1054" s="48" t="s">
        <v>117</v>
      </c>
      <c r="O1054" s="48">
        <v>3</v>
      </c>
      <c r="P1054" s="48" t="s">
        <v>116</v>
      </c>
    </row>
    <row r="1055" spans="1:16" x14ac:dyDescent="0.25">
      <c r="A1055" s="52">
        <v>2013</v>
      </c>
      <c r="B1055" s="53" t="s">
        <v>54</v>
      </c>
      <c r="C1055" s="46" t="s">
        <v>80</v>
      </c>
      <c r="D1055" s="46" t="s">
        <v>110</v>
      </c>
      <c r="H1055" s="54">
        <v>18</v>
      </c>
      <c r="I1055" s="54"/>
      <c r="J1055" s="54"/>
      <c r="K1055" s="54"/>
      <c r="L1055" s="46" t="s">
        <v>103</v>
      </c>
      <c r="M1055" s="48">
        <v>1</v>
      </c>
      <c r="N1055" s="48" t="s">
        <v>117</v>
      </c>
      <c r="O1055" s="48">
        <v>1</v>
      </c>
      <c r="P1055" s="48" t="s">
        <v>116</v>
      </c>
    </row>
    <row r="1056" spans="1:16" x14ac:dyDescent="0.25">
      <c r="A1056" s="52">
        <v>2013</v>
      </c>
      <c r="B1056" s="53" t="s">
        <v>61</v>
      </c>
      <c r="C1056" s="46" t="s">
        <v>80</v>
      </c>
      <c r="D1056" s="46" t="s">
        <v>110</v>
      </c>
      <c r="H1056" s="54">
        <v>15</v>
      </c>
      <c r="I1056" s="54"/>
      <c r="J1056" s="54"/>
      <c r="K1056" s="54"/>
      <c r="L1056" s="46" t="s">
        <v>103</v>
      </c>
      <c r="M1056" s="48" t="s">
        <v>110</v>
      </c>
    </row>
    <row r="1057" spans="1:16" x14ac:dyDescent="0.25">
      <c r="A1057" s="52">
        <v>2013</v>
      </c>
      <c r="B1057" s="53" t="s">
        <v>54</v>
      </c>
      <c r="C1057" s="46" t="s">
        <v>80</v>
      </c>
      <c r="D1057" s="46" t="s">
        <v>110</v>
      </c>
      <c r="H1057" s="54">
        <v>17</v>
      </c>
      <c r="I1057" s="54"/>
      <c r="J1057" s="54"/>
      <c r="K1057" s="54"/>
      <c r="L1057" s="46" t="s">
        <v>103</v>
      </c>
      <c r="M1057" s="48">
        <v>2</v>
      </c>
      <c r="N1057" s="48" t="s">
        <v>117</v>
      </c>
      <c r="O1057" s="48">
        <v>1</v>
      </c>
      <c r="P1057" s="48" t="s">
        <v>116</v>
      </c>
    </row>
    <row r="1058" spans="1:16" x14ac:dyDescent="0.25">
      <c r="A1058" s="52">
        <v>2013</v>
      </c>
      <c r="B1058" s="53" t="s">
        <v>59</v>
      </c>
      <c r="C1058" s="46" t="s">
        <v>80</v>
      </c>
      <c r="D1058" s="46" t="s">
        <v>93</v>
      </c>
      <c r="E1058" s="46" t="s">
        <v>92</v>
      </c>
      <c r="H1058" s="54">
        <v>20</v>
      </c>
      <c r="I1058" s="54"/>
      <c r="J1058" s="54"/>
      <c r="K1058" s="54"/>
      <c r="L1058" s="46" t="s">
        <v>103</v>
      </c>
      <c r="M1058" s="48" t="s">
        <v>110</v>
      </c>
    </row>
    <row r="1059" spans="1:16" x14ac:dyDescent="0.25">
      <c r="A1059" s="52">
        <v>2013</v>
      </c>
      <c r="B1059" s="53" t="s">
        <v>59</v>
      </c>
      <c r="C1059" s="46" t="s">
        <v>80</v>
      </c>
      <c r="D1059" s="46" t="s">
        <v>88</v>
      </c>
      <c r="H1059" s="54">
        <v>20</v>
      </c>
      <c r="I1059" s="54"/>
      <c r="J1059" s="54"/>
      <c r="K1059" s="54"/>
      <c r="L1059" s="46" t="s">
        <v>103</v>
      </c>
      <c r="M1059" s="48" t="s">
        <v>110</v>
      </c>
    </row>
    <row r="1060" spans="1:16" x14ac:dyDescent="0.25">
      <c r="A1060" s="52">
        <v>2013</v>
      </c>
      <c r="B1060" s="53" t="s">
        <v>38</v>
      </c>
      <c r="C1060" s="46" t="s">
        <v>80</v>
      </c>
      <c r="D1060" s="46" t="s">
        <v>110</v>
      </c>
      <c r="H1060" s="54">
        <v>12</v>
      </c>
      <c r="I1060" s="54"/>
      <c r="J1060" s="54"/>
      <c r="K1060" s="54"/>
      <c r="L1060" s="46" t="s">
        <v>103</v>
      </c>
      <c r="M1060" s="48">
        <v>52</v>
      </c>
    </row>
    <row r="1061" spans="1:16" x14ac:dyDescent="0.25">
      <c r="A1061" s="52">
        <v>2013</v>
      </c>
      <c r="B1061" s="53" t="s">
        <v>59</v>
      </c>
      <c r="C1061" s="46" t="s">
        <v>80</v>
      </c>
      <c r="D1061" s="46" t="s">
        <v>110</v>
      </c>
      <c r="H1061" s="54">
        <v>17</v>
      </c>
      <c r="I1061" s="54"/>
      <c r="J1061" s="54"/>
      <c r="K1061" s="54"/>
      <c r="L1061" s="46" t="s">
        <v>103</v>
      </c>
      <c r="M1061" s="48">
        <v>1</v>
      </c>
      <c r="N1061" s="48" t="s">
        <v>117</v>
      </c>
      <c r="O1061" s="48">
        <v>2</v>
      </c>
      <c r="P1061" s="48" t="s">
        <v>116</v>
      </c>
    </row>
    <row r="1062" spans="1:16" x14ac:dyDescent="0.25">
      <c r="A1062" s="52">
        <v>2013</v>
      </c>
      <c r="B1062" s="53" t="s">
        <v>53</v>
      </c>
      <c r="C1062" s="46" t="s">
        <v>80</v>
      </c>
      <c r="D1062" s="46" t="s">
        <v>110</v>
      </c>
      <c r="H1062" s="54">
        <v>17</v>
      </c>
      <c r="I1062" s="54"/>
      <c r="J1062" s="54"/>
      <c r="K1062" s="54"/>
      <c r="L1062" s="46" t="s">
        <v>103</v>
      </c>
      <c r="M1062" s="48">
        <v>3</v>
      </c>
      <c r="N1062" s="48" t="s">
        <v>117</v>
      </c>
      <c r="O1062" s="48">
        <v>1</v>
      </c>
      <c r="P1062" s="48" t="s">
        <v>116</v>
      </c>
    </row>
    <row r="1063" spans="1:16" x14ac:dyDescent="0.25">
      <c r="A1063" s="52">
        <v>2013</v>
      </c>
      <c r="B1063" s="53" t="s">
        <v>73</v>
      </c>
      <c r="C1063" s="46" t="s">
        <v>80</v>
      </c>
      <c r="D1063" s="46" t="s">
        <v>110</v>
      </c>
      <c r="H1063" s="54">
        <v>15</v>
      </c>
      <c r="I1063" s="54"/>
      <c r="J1063" s="54"/>
      <c r="K1063" s="54"/>
      <c r="L1063" s="46" t="s">
        <v>104</v>
      </c>
      <c r="M1063" s="48">
        <v>8</v>
      </c>
    </row>
    <row r="1064" spans="1:16" x14ac:dyDescent="0.25">
      <c r="A1064" s="52">
        <v>2013</v>
      </c>
      <c r="B1064" s="53" t="s">
        <v>73</v>
      </c>
      <c r="C1064" s="46" t="s">
        <v>80</v>
      </c>
      <c r="D1064" s="46" t="s">
        <v>110</v>
      </c>
      <c r="H1064" s="54">
        <v>15</v>
      </c>
      <c r="I1064" s="54"/>
      <c r="J1064" s="54"/>
      <c r="K1064" s="54"/>
      <c r="L1064" s="46" t="s">
        <v>104</v>
      </c>
      <c r="M1064" s="48">
        <v>16</v>
      </c>
    </row>
    <row r="1065" spans="1:16" x14ac:dyDescent="0.25">
      <c r="A1065" s="52">
        <v>2013</v>
      </c>
      <c r="B1065" s="53" t="s">
        <v>61</v>
      </c>
      <c r="C1065" s="46" t="s">
        <v>80</v>
      </c>
      <c r="D1065" s="46" t="s">
        <v>110</v>
      </c>
      <c r="H1065" s="54">
        <v>17</v>
      </c>
      <c r="I1065" s="54"/>
      <c r="J1065" s="54"/>
      <c r="K1065" s="54"/>
      <c r="L1065" s="46" t="s">
        <v>103</v>
      </c>
      <c r="M1065" s="48">
        <v>4</v>
      </c>
      <c r="N1065" s="48" t="s">
        <v>117</v>
      </c>
      <c r="O1065" s="48">
        <v>2</v>
      </c>
      <c r="P1065" s="48" t="s">
        <v>116</v>
      </c>
    </row>
    <row r="1066" spans="1:16" x14ac:dyDescent="0.25">
      <c r="A1066" s="52">
        <v>2013</v>
      </c>
      <c r="B1066" s="53" t="s">
        <v>66</v>
      </c>
      <c r="C1066" s="46" t="s">
        <v>80</v>
      </c>
      <c r="D1066" s="46" t="s">
        <v>88</v>
      </c>
      <c r="H1066" s="54">
        <v>17</v>
      </c>
      <c r="I1066" s="54"/>
      <c r="J1066" s="54"/>
      <c r="K1066" s="54"/>
      <c r="L1066" s="46" t="s">
        <v>103</v>
      </c>
      <c r="M1066" s="48" t="s">
        <v>110</v>
      </c>
    </row>
    <row r="1067" spans="1:16" x14ac:dyDescent="0.25">
      <c r="A1067" s="52">
        <v>2013</v>
      </c>
      <c r="B1067" s="53" t="s">
        <v>68</v>
      </c>
      <c r="C1067" s="46" t="s">
        <v>80</v>
      </c>
      <c r="D1067" s="46" t="s">
        <v>110</v>
      </c>
      <c r="H1067" s="54">
        <v>5</v>
      </c>
      <c r="I1067" s="54">
        <v>7</v>
      </c>
      <c r="J1067" s="54"/>
      <c r="K1067" s="54"/>
      <c r="L1067" s="46" t="s">
        <v>103</v>
      </c>
      <c r="M1067" s="48">
        <v>20</v>
      </c>
    </row>
    <row r="1068" spans="1:16" x14ac:dyDescent="0.25">
      <c r="A1068" s="52">
        <v>2013</v>
      </c>
      <c r="B1068" s="53" t="s">
        <v>38</v>
      </c>
      <c r="C1068" s="46" t="s">
        <v>80</v>
      </c>
      <c r="D1068" s="46" t="s">
        <v>110</v>
      </c>
      <c r="H1068" s="54">
        <v>15</v>
      </c>
      <c r="I1068" s="54"/>
      <c r="J1068" s="54"/>
      <c r="K1068" s="54"/>
      <c r="L1068" s="46" t="s">
        <v>104</v>
      </c>
      <c r="M1068" s="48">
        <v>31</v>
      </c>
    </row>
    <row r="1069" spans="1:16" x14ac:dyDescent="0.25">
      <c r="A1069" s="52">
        <v>2013</v>
      </c>
      <c r="B1069" s="53" t="s">
        <v>68</v>
      </c>
      <c r="C1069" s="46" t="s">
        <v>85</v>
      </c>
      <c r="D1069" s="46" t="s">
        <v>110</v>
      </c>
      <c r="H1069" s="54">
        <v>28</v>
      </c>
      <c r="I1069" s="54"/>
      <c r="J1069" s="54"/>
      <c r="K1069" s="54"/>
      <c r="L1069" s="46" t="s">
        <v>103</v>
      </c>
      <c r="M1069" s="48">
        <v>2</v>
      </c>
    </row>
    <row r="1070" spans="1:16" x14ac:dyDescent="0.25">
      <c r="A1070" s="52">
        <v>2013</v>
      </c>
      <c r="B1070" s="53" t="s">
        <v>61</v>
      </c>
      <c r="C1070" s="46" t="s">
        <v>80</v>
      </c>
      <c r="D1070" s="46" t="s">
        <v>110</v>
      </c>
      <c r="H1070" s="54">
        <v>17</v>
      </c>
      <c r="I1070" s="54"/>
      <c r="J1070" s="54"/>
      <c r="K1070" s="54"/>
      <c r="L1070" s="46" t="s">
        <v>103</v>
      </c>
      <c r="M1070" s="48" t="s">
        <v>110</v>
      </c>
    </row>
    <row r="1071" spans="1:16" x14ac:dyDescent="0.25">
      <c r="A1071" s="52">
        <v>2013</v>
      </c>
      <c r="B1071" s="53" t="s">
        <v>59</v>
      </c>
      <c r="C1071" s="46" t="s">
        <v>80</v>
      </c>
      <c r="D1071" s="46" t="s">
        <v>110</v>
      </c>
      <c r="H1071" s="54">
        <v>20</v>
      </c>
      <c r="I1071" s="54"/>
      <c r="J1071" s="54"/>
      <c r="K1071" s="54"/>
      <c r="L1071" s="46" t="s">
        <v>103</v>
      </c>
      <c r="M1071" s="48">
        <v>2</v>
      </c>
      <c r="N1071" s="48" t="s">
        <v>116</v>
      </c>
    </row>
    <row r="1072" spans="1:16" x14ac:dyDescent="0.25">
      <c r="A1072" s="52">
        <v>2013</v>
      </c>
      <c r="B1072" s="53" t="s">
        <v>65</v>
      </c>
      <c r="C1072" s="46" t="s">
        <v>80</v>
      </c>
      <c r="D1072" s="46" t="s">
        <v>110</v>
      </c>
      <c r="H1072" s="54">
        <v>15</v>
      </c>
      <c r="I1072" s="54"/>
      <c r="J1072" s="54"/>
      <c r="K1072" s="54"/>
      <c r="L1072" s="46" t="s">
        <v>104</v>
      </c>
      <c r="M1072" s="48">
        <v>129</v>
      </c>
    </row>
    <row r="1073" spans="1:16" x14ac:dyDescent="0.25">
      <c r="A1073" s="52">
        <v>2013</v>
      </c>
      <c r="B1073" s="45" t="s">
        <v>41</v>
      </c>
      <c r="C1073" s="46" t="s">
        <v>80</v>
      </c>
      <c r="D1073" s="46" t="s">
        <v>88</v>
      </c>
      <c r="E1073" s="46" t="s">
        <v>91</v>
      </c>
      <c r="H1073" s="54">
        <v>17</v>
      </c>
      <c r="I1073" s="54"/>
      <c r="J1073" s="54"/>
      <c r="K1073" s="54"/>
      <c r="L1073" s="46" t="s">
        <v>103</v>
      </c>
      <c r="M1073" s="48">
        <v>1</v>
      </c>
      <c r="N1073" s="48" t="s">
        <v>117</v>
      </c>
    </row>
    <row r="1074" spans="1:16" x14ac:dyDescent="0.25">
      <c r="A1074" s="52">
        <v>2013</v>
      </c>
      <c r="B1074" s="53" t="s">
        <v>42</v>
      </c>
      <c r="C1074" s="46" t="s">
        <v>80</v>
      </c>
      <c r="D1074" s="46" t="s">
        <v>110</v>
      </c>
      <c r="H1074" s="54">
        <v>12</v>
      </c>
      <c r="I1074" s="54"/>
      <c r="J1074" s="54"/>
      <c r="K1074" s="54"/>
      <c r="L1074" s="46" t="s">
        <v>103</v>
      </c>
      <c r="M1074" s="48">
        <v>8</v>
      </c>
    </row>
    <row r="1075" spans="1:16" x14ac:dyDescent="0.25">
      <c r="A1075" s="52">
        <v>2013</v>
      </c>
      <c r="B1075" s="53" t="s">
        <v>59</v>
      </c>
      <c r="C1075" s="46" t="s">
        <v>80</v>
      </c>
      <c r="D1075" s="46" t="s">
        <v>88</v>
      </c>
      <c r="H1075" s="54">
        <v>17</v>
      </c>
      <c r="I1075" s="54"/>
      <c r="J1075" s="54"/>
      <c r="K1075" s="54"/>
      <c r="L1075" s="46" t="s">
        <v>103</v>
      </c>
      <c r="M1075" s="48">
        <v>3</v>
      </c>
      <c r="N1075" s="48" t="s">
        <v>117</v>
      </c>
      <c r="O1075" s="48">
        <v>4</v>
      </c>
      <c r="P1075" s="48" t="s">
        <v>116</v>
      </c>
    </row>
    <row r="1076" spans="1:16" x14ac:dyDescent="0.25">
      <c r="A1076" s="52">
        <v>2013</v>
      </c>
      <c r="B1076" s="53" t="s">
        <v>69</v>
      </c>
      <c r="C1076" s="46" t="s">
        <v>80</v>
      </c>
      <c r="D1076" s="46" t="s">
        <v>88</v>
      </c>
      <c r="H1076" s="54">
        <v>17</v>
      </c>
      <c r="I1076" s="54"/>
      <c r="J1076" s="54"/>
      <c r="K1076" s="54"/>
      <c r="L1076" s="46" t="s">
        <v>103</v>
      </c>
      <c r="M1076" s="48">
        <v>1</v>
      </c>
      <c r="N1076" s="48" t="s">
        <v>117</v>
      </c>
      <c r="O1076" s="48">
        <v>1</v>
      </c>
      <c r="P1076" s="48" t="s">
        <v>116</v>
      </c>
    </row>
    <row r="1077" spans="1:16" x14ac:dyDescent="0.25">
      <c r="A1077" s="52">
        <v>2013</v>
      </c>
      <c r="B1077" s="53" t="s">
        <v>59</v>
      </c>
      <c r="C1077" s="46" t="s">
        <v>80</v>
      </c>
      <c r="D1077" s="46" t="s">
        <v>110</v>
      </c>
      <c r="H1077" s="54">
        <v>20</v>
      </c>
      <c r="I1077" s="54"/>
      <c r="J1077" s="54"/>
      <c r="K1077" s="54"/>
      <c r="L1077" s="46" t="s">
        <v>103</v>
      </c>
      <c r="M1077" s="48">
        <v>3</v>
      </c>
      <c r="N1077" s="48" t="s">
        <v>116</v>
      </c>
    </row>
    <row r="1078" spans="1:16" x14ac:dyDescent="0.25">
      <c r="A1078" s="52">
        <v>2013</v>
      </c>
      <c r="B1078" s="53" t="s">
        <v>56</v>
      </c>
      <c r="C1078" s="46" t="s">
        <v>80</v>
      </c>
      <c r="D1078" s="46" t="s">
        <v>93</v>
      </c>
      <c r="H1078" s="54">
        <v>15</v>
      </c>
      <c r="I1078" s="54"/>
      <c r="J1078" s="54"/>
      <c r="K1078" s="54"/>
      <c r="L1078" s="46" t="s">
        <v>103</v>
      </c>
      <c r="M1078" s="48">
        <v>6</v>
      </c>
    </row>
    <row r="1079" spans="1:16" x14ac:dyDescent="0.25">
      <c r="A1079" s="52">
        <v>2013</v>
      </c>
      <c r="B1079" s="53" t="s">
        <v>59</v>
      </c>
      <c r="C1079" s="46" t="s">
        <v>80</v>
      </c>
      <c r="D1079" s="46" t="s">
        <v>110</v>
      </c>
      <c r="H1079" s="54">
        <v>17</v>
      </c>
      <c r="I1079" s="54"/>
      <c r="J1079" s="54"/>
      <c r="K1079" s="54"/>
      <c r="L1079" s="46" t="s">
        <v>103</v>
      </c>
      <c r="M1079" s="48">
        <v>1</v>
      </c>
      <c r="N1079" s="48" t="s">
        <v>117</v>
      </c>
      <c r="O1079" s="48">
        <v>2</v>
      </c>
      <c r="P1079" s="48" t="s">
        <v>116</v>
      </c>
    </row>
    <row r="1080" spans="1:16" x14ac:dyDescent="0.25">
      <c r="A1080" s="52">
        <v>2013</v>
      </c>
      <c r="B1080" s="53" t="s">
        <v>38</v>
      </c>
      <c r="C1080" s="46" t="s">
        <v>80</v>
      </c>
      <c r="D1080" s="46" t="s">
        <v>110</v>
      </c>
      <c r="H1080" s="55">
        <v>18</v>
      </c>
      <c r="I1080" s="55"/>
      <c r="J1080" s="55"/>
      <c r="K1080" s="55"/>
      <c r="L1080" s="46" t="s">
        <v>103</v>
      </c>
      <c r="M1080" s="48">
        <v>2</v>
      </c>
      <c r="N1080" s="48" t="s">
        <v>117</v>
      </c>
    </row>
    <row r="1081" spans="1:16" x14ac:dyDescent="0.25">
      <c r="A1081" s="52">
        <v>2013</v>
      </c>
      <c r="B1081" s="53" t="s">
        <v>38</v>
      </c>
      <c r="C1081" s="46" t="s">
        <v>80</v>
      </c>
      <c r="D1081" s="46" t="s">
        <v>110</v>
      </c>
      <c r="H1081" s="54">
        <v>12</v>
      </c>
      <c r="I1081" s="54"/>
      <c r="J1081" s="54"/>
      <c r="K1081" s="54"/>
      <c r="L1081" s="46" t="s">
        <v>103</v>
      </c>
      <c r="M1081" s="48">
        <v>36</v>
      </c>
    </row>
    <row r="1082" spans="1:16" x14ac:dyDescent="0.25">
      <c r="A1082" s="52">
        <v>2013</v>
      </c>
      <c r="B1082" s="53" t="s">
        <v>45</v>
      </c>
      <c r="C1082" s="46" t="s">
        <v>80</v>
      </c>
      <c r="D1082" s="46" t="s">
        <v>88</v>
      </c>
      <c r="H1082" s="54">
        <v>17</v>
      </c>
      <c r="I1082" s="54"/>
      <c r="J1082" s="54"/>
      <c r="K1082" s="54"/>
      <c r="L1082" s="46" t="s">
        <v>103</v>
      </c>
      <c r="M1082" s="48">
        <v>1</v>
      </c>
      <c r="N1082" s="48" t="s">
        <v>117</v>
      </c>
    </row>
    <row r="1083" spans="1:16" x14ac:dyDescent="0.25">
      <c r="A1083" s="52">
        <v>2013</v>
      </c>
      <c r="B1083" s="53" t="s">
        <v>61</v>
      </c>
      <c r="C1083" s="46" t="s">
        <v>80</v>
      </c>
      <c r="D1083" s="46" t="s">
        <v>110</v>
      </c>
      <c r="H1083" s="54">
        <v>15</v>
      </c>
      <c r="I1083" s="54"/>
      <c r="J1083" s="54"/>
      <c r="K1083" s="54"/>
      <c r="L1083" s="46" t="s">
        <v>103</v>
      </c>
      <c r="M1083" s="48" t="s">
        <v>110</v>
      </c>
    </row>
    <row r="1084" spans="1:16" x14ac:dyDescent="0.25">
      <c r="A1084" s="52">
        <v>2013</v>
      </c>
      <c r="B1084" s="53" t="s">
        <v>38</v>
      </c>
      <c r="C1084" s="46" t="s">
        <v>80</v>
      </c>
      <c r="D1084" s="46" t="s">
        <v>110</v>
      </c>
      <c r="H1084" s="54">
        <v>15</v>
      </c>
      <c r="I1084" s="54"/>
      <c r="J1084" s="54"/>
      <c r="K1084" s="54"/>
      <c r="L1084" s="46" t="s">
        <v>104</v>
      </c>
      <c r="M1084" s="48" t="s">
        <v>110</v>
      </c>
    </row>
    <row r="1085" spans="1:16" x14ac:dyDescent="0.25">
      <c r="A1085" s="52">
        <v>2013</v>
      </c>
      <c r="B1085" s="53" t="s">
        <v>75</v>
      </c>
      <c r="C1085" s="46" t="s">
        <v>80</v>
      </c>
      <c r="D1085" s="46" t="s">
        <v>90</v>
      </c>
      <c r="E1085" s="46" t="s">
        <v>93</v>
      </c>
      <c r="H1085" s="54">
        <v>15</v>
      </c>
      <c r="I1085" s="54"/>
      <c r="J1085" s="54"/>
      <c r="K1085" s="54"/>
      <c r="L1085" s="46" t="s">
        <v>103</v>
      </c>
      <c r="M1085" s="48">
        <v>77</v>
      </c>
    </row>
    <row r="1086" spans="1:16" x14ac:dyDescent="0.25">
      <c r="A1086" s="52">
        <v>2013</v>
      </c>
      <c r="B1086" s="53" t="s">
        <v>66</v>
      </c>
      <c r="C1086" s="46" t="s">
        <v>80</v>
      </c>
      <c r="D1086" s="46" t="s">
        <v>90</v>
      </c>
      <c r="E1086" s="46" t="s">
        <v>93</v>
      </c>
      <c r="H1086" s="54">
        <v>15</v>
      </c>
      <c r="I1086" s="54"/>
      <c r="J1086" s="54"/>
      <c r="K1086" s="54"/>
      <c r="L1086" s="46" t="s">
        <v>103</v>
      </c>
      <c r="M1086" s="48" t="s">
        <v>110</v>
      </c>
    </row>
    <row r="1087" spans="1:16" x14ac:dyDescent="0.25">
      <c r="A1087" s="52">
        <v>2013</v>
      </c>
      <c r="B1087" s="53" t="s">
        <v>58</v>
      </c>
      <c r="C1087" s="46" t="s">
        <v>80</v>
      </c>
      <c r="D1087" s="46" t="s">
        <v>110</v>
      </c>
      <c r="H1087" s="54">
        <v>20</v>
      </c>
      <c r="I1087" s="54"/>
      <c r="J1087" s="54"/>
      <c r="K1087" s="54"/>
      <c r="L1087" s="46" t="s">
        <v>103</v>
      </c>
      <c r="M1087" s="48" t="s">
        <v>110</v>
      </c>
    </row>
    <row r="1088" spans="1:16" x14ac:dyDescent="0.25">
      <c r="A1088" s="52">
        <v>2013</v>
      </c>
      <c r="B1088" s="53" t="s">
        <v>59</v>
      </c>
      <c r="C1088" s="46" t="s">
        <v>80</v>
      </c>
      <c r="D1088" s="46" t="s">
        <v>110</v>
      </c>
      <c r="H1088" s="54">
        <v>20</v>
      </c>
      <c r="I1088" s="54"/>
      <c r="J1088" s="54"/>
      <c r="K1088" s="54"/>
      <c r="L1088" s="46" t="s">
        <v>103</v>
      </c>
      <c r="M1088" s="48">
        <v>1</v>
      </c>
      <c r="N1088" s="48" t="s">
        <v>116</v>
      </c>
    </row>
    <row r="1089" spans="1:16" x14ac:dyDescent="0.25">
      <c r="A1089" s="52">
        <v>2013</v>
      </c>
      <c r="B1089" s="53" t="s">
        <v>45</v>
      </c>
      <c r="C1089" s="46" t="s">
        <v>80</v>
      </c>
      <c r="D1089" s="46" t="s">
        <v>110</v>
      </c>
      <c r="H1089" s="54">
        <v>17</v>
      </c>
      <c r="I1089" s="54"/>
      <c r="J1089" s="54"/>
      <c r="K1089" s="54"/>
      <c r="L1089" s="46" t="s">
        <v>103</v>
      </c>
      <c r="M1089" s="48">
        <v>1</v>
      </c>
      <c r="N1089" s="48" t="s">
        <v>117</v>
      </c>
    </row>
    <row r="1090" spans="1:16" x14ac:dyDescent="0.25">
      <c r="A1090" s="52">
        <v>2013</v>
      </c>
      <c r="B1090" s="53" t="s">
        <v>59</v>
      </c>
      <c r="C1090" s="46" t="s">
        <v>85</v>
      </c>
      <c r="D1090" s="46" t="s">
        <v>110</v>
      </c>
      <c r="H1090" s="54">
        <v>28</v>
      </c>
      <c r="I1090" s="54"/>
      <c r="J1090" s="54"/>
      <c r="K1090" s="54"/>
      <c r="L1090" s="46" t="s">
        <v>103</v>
      </c>
      <c r="M1090" s="48" t="s">
        <v>110</v>
      </c>
    </row>
    <row r="1091" spans="1:16" x14ac:dyDescent="0.25">
      <c r="A1091" s="52">
        <v>2013</v>
      </c>
      <c r="B1091" s="53" t="s">
        <v>47</v>
      </c>
      <c r="C1091" s="46" t="s">
        <v>80</v>
      </c>
      <c r="D1091" s="46" t="s">
        <v>110</v>
      </c>
      <c r="H1091" s="54">
        <v>15</v>
      </c>
      <c r="I1091" s="54"/>
      <c r="J1091" s="54"/>
      <c r="K1091" s="54"/>
      <c r="L1091" s="46" t="s">
        <v>104</v>
      </c>
      <c r="M1091" s="48" t="s">
        <v>110</v>
      </c>
    </row>
    <row r="1092" spans="1:16" x14ac:dyDescent="0.25">
      <c r="A1092" s="52">
        <v>2013</v>
      </c>
      <c r="B1092" s="53" t="s">
        <v>47</v>
      </c>
      <c r="C1092" s="46" t="s">
        <v>80</v>
      </c>
      <c r="D1092" s="46" t="s">
        <v>110</v>
      </c>
      <c r="H1092" s="54">
        <v>15</v>
      </c>
      <c r="I1092" s="54"/>
      <c r="J1092" s="54"/>
      <c r="K1092" s="54"/>
      <c r="L1092" s="46" t="s">
        <v>104</v>
      </c>
      <c r="M1092" s="48" t="s">
        <v>110</v>
      </c>
    </row>
    <row r="1093" spans="1:16" x14ac:dyDescent="0.25">
      <c r="A1093" s="52">
        <v>2013</v>
      </c>
      <c r="B1093" s="53" t="s">
        <v>59</v>
      </c>
      <c r="C1093" s="46" t="s">
        <v>80</v>
      </c>
      <c r="D1093" s="46" t="s">
        <v>110</v>
      </c>
      <c r="H1093" s="54">
        <v>20</v>
      </c>
      <c r="I1093" s="54"/>
      <c r="J1093" s="54"/>
      <c r="K1093" s="54"/>
      <c r="L1093" s="46" t="s">
        <v>103</v>
      </c>
      <c r="M1093" s="48">
        <v>1</v>
      </c>
      <c r="N1093" s="48" t="s">
        <v>117</v>
      </c>
      <c r="O1093" s="48">
        <v>1</v>
      </c>
      <c r="P1093" s="48" t="s">
        <v>116</v>
      </c>
    </row>
    <row r="1094" spans="1:16" x14ac:dyDescent="0.25">
      <c r="A1094" s="52">
        <v>2013</v>
      </c>
      <c r="B1094" s="53" t="s">
        <v>66</v>
      </c>
      <c r="C1094" s="46" t="s">
        <v>80</v>
      </c>
      <c r="D1094" s="46" t="s">
        <v>93</v>
      </c>
      <c r="H1094" s="54">
        <v>15</v>
      </c>
      <c r="I1094" s="54"/>
      <c r="J1094" s="54"/>
      <c r="K1094" s="54"/>
      <c r="L1094" s="46" t="s">
        <v>104</v>
      </c>
      <c r="M1094" s="48">
        <v>178</v>
      </c>
    </row>
    <row r="1095" spans="1:16" x14ac:dyDescent="0.25">
      <c r="A1095" s="52">
        <v>2013</v>
      </c>
      <c r="B1095" s="53" t="s">
        <v>75</v>
      </c>
      <c r="C1095" s="46" t="s">
        <v>80</v>
      </c>
      <c r="D1095" s="46" t="s">
        <v>93</v>
      </c>
      <c r="H1095" s="54">
        <v>15</v>
      </c>
      <c r="I1095" s="54"/>
      <c r="J1095" s="54"/>
      <c r="K1095" s="54"/>
      <c r="L1095" s="46" t="s">
        <v>104</v>
      </c>
      <c r="M1095" s="48" t="s">
        <v>110</v>
      </c>
    </row>
    <row r="1096" spans="1:16" x14ac:dyDescent="0.25">
      <c r="A1096" s="52">
        <v>2013</v>
      </c>
      <c r="B1096" s="53" t="s">
        <v>72</v>
      </c>
      <c r="C1096" s="46" t="s">
        <v>80</v>
      </c>
      <c r="D1096" s="46" t="s">
        <v>93</v>
      </c>
      <c r="H1096" s="54">
        <v>15</v>
      </c>
      <c r="I1096" s="54"/>
      <c r="J1096" s="54"/>
      <c r="K1096" s="54"/>
      <c r="L1096" s="46" t="s">
        <v>104</v>
      </c>
      <c r="M1096" s="48" t="s">
        <v>110</v>
      </c>
    </row>
    <row r="1097" spans="1:16" x14ac:dyDescent="0.25">
      <c r="A1097" s="52">
        <v>2013</v>
      </c>
      <c r="B1097" s="53" t="s">
        <v>54</v>
      </c>
      <c r="C1097" s="46" t="s">
        <v>80</v>
      </c>
      <c r="D1097" s="46" t="s">
        <v>110</v>
      </c>
      <c r="H1097" s="54">
        <v>17</v>
      </c>
      <c r="I1097" s="54"/>
      <c r="J1097" s="54"/>
      <c r="K1097" s="54"/>
      <c r="L1097" s="46" t="s">
        <v>103</v>
      </c>
      <c r="M1097" s="48" t="s">
        <v>110</v>
      </c>
    </row>
    <row r="1098" spans="1:16" x14ac:dyDescent="0.25">
      <c r="A1098" s="52">
        <v>2013</v>
      </c>
      <c r="B1098" s="53" t="s">
        <v>38</v>
      </c>
      <c r="C1098" s="46" t="s">
        <v>80</v>
      </c>
      <c r="D1098" s="46" t="s">
        <v>110</v>
      </c>
      <c r="H1098" s="54">
        <v>17</v>
      </c>
      <c r="I1098" s="54"/>
      <c r="J1098" s="54"/>
      <c r="K1098" s="54"/>
      <c r="L1098" s="46" t="s">
        <v>103</v>
      </c>
      <c r="M1098" s="48">
        <v>2</v>
      </c>
      <c r="N1098" s="48" t="s">
        <v>117</v>
      </c>
      <c r="O1098" s="48">
        <v>1</v>
      </c>
      <c r="P1098" s="48" t="s">
        <v>116</v>
      </c>
    </row>
    <row r="1099" spans="1:16" x14ac:dyDescent="0.25">
      <c r="A1099" s="52">
        <v>2013</v>
      </c>
      <c r="B1099" s="53" t="s">
        <v>65</v>
      </c>
      <c r="C1099" s="46" t="s">
        <v>80</v>
      </c>
      <c r="D1099" s="46" t="s">
        <v>110</v>
      </c>
      <c r="H1099" s="54">
        <v>15</v>
      </c>
      <c r="I1099" s="54"/>
      <c r="J1099" s="54"/>
      <c r="K1099" s="54"/>
      <c r="L1099" s="46" t="s">
        <v>104</v>
      </c>
      <c r="M1099" s="48">
        <v>480</v>
      </c>
    </row>
    <row r="1100" spans="1:16" x14ac:dyDescent="0.25">
      <c r="A1100" s="52">
        <v>2013</v>
      </c>
      <c r="B1100" s="53" t="s">
        <v>76</v>
      </c>
      <c r="C1100" s="46" t="s">
        <v>80</v>
      </c>
      <c r="D1100" s="46" t="s">
        <v>89</v>
      </c>
      <c r="H1100" s="54">
        <v>5</v>
      </c>
      <c r="I1100" s="54"/>
      <c r="J1100" s="54"/>
      <c r="K1100" s="54"/>
      <c r="L1100" s="46" t="s">
        <v>103</v>
      </c>
      <c r="M1100" s="48" t="s">
        <v>110</v>
      </c>
    </row>
    <row r="1101" spans="1:16" x14ac:dyDescent="0.25">
      <c r="A1101" s="52">
        <v>2013</v>
      </c>
      <c r="B1101" s="53" t="s">
        <v>50</v>
      </c>
      <c r="C1101" s="46" t="s">
        <v>80</v>
      </c>
      <c r="D1101" s="46" t="s">
        <v>110</v>
      </c>
      <c r="H1101" s="55">
        <v>18</v>
      </c>
      <c r="I1101" s="55"/>
      <c r="J1101" s="55"/>
      <c r="K1101" s="55"/>
      <c r="L1101" s="46" t="s">
        <v>103</v>
      </c>
      <c r="M1101" s="48" t="s">
        <v>110</v>
      </c>
    </row>
    <row r="1102" spans="1:16" x14ac:dyDescent="0.25">
      <c r="A1102" s="52">
        <v>2013</v>
      </c>
      <c r="B1102" s="53" t="s">
        <v>65</v>
      </c>
      <c r="C1102" s="46" t="s">
        <v>80</v>
      </c>
      <c r="D1102" s="46" t="s">
        <v>110</v>
      </c>
      <c r="H1102" s="54">
        <v>7</v>
      </c>
      <c r="I1102" s="54"/>
      <c r="J1102" s="54"/>
      <c r="K1102" s="54"/>
      <c r="L1102" s="46" t="s">
        <v>103</v>
      </c>
      <c r="M1102" s="48">
        <v>800</v>
      </c>
    </row>
    <row r="1103" spans="1:16" x14ac:dyDescent="0.25">
      <c r="A1103" s="52">
        <v>2013</v>
      </c>
      <c r="B1103" s="53" t="s">
        <v>61</v>
      </c>
      <c r="C1103" s="46" t="s">
        <v>80</v>
      </c>
      <c r="D1103" s="46" t="s">
        <v>110</v>
      </c>
      <c r="H1103" s="54">
        <v>15</v>
      </c>
      <c r="I1103" s="54"/>
      <c r="J1103" s="54"/>
      <c r="K1103" s="54"/>
      <c r="L1103" s="46" t="s">
        <v>103</v>
      </c>
      <c r="M1103" s="48">
        <v>43</v>
      </c>
    </row>
    <row r="1104" spans="1:16" x14ac:dyDescent="0.25">
      <c r="A1104" s="52">
        <v>2013</v>
      </c>
      <c r="B1104" s="53" t="s">
        <v>38</v>
      </c>
      <c r="C1104" s="46" t="s">
        <v>80</v>
      </c>
      <c r="D1104" s="46" t="s">
        <v>110</v>
      </c>
      <c r="H1104" s="54">
        <v>15</v>
      </c>
      <c r="I1104" s="54"/>
      <c r="J1104" s="54"/>
      <c r="K1104" s="54"/>
      <c r="L1104" s="46" t="s">
        <v>104</v>
      </c>
      <c r="M1104" s="48">
        <v>29</v>
      </c>
    </row>
    <row r="1105" spans="1:16" x14ac:dyDescent="0.25">
      <c r="A1105" s="52">
        <v>2013</v>
      </c>
      <c r="B1105" s="53" t="s">
        <v>59</v>
      </c>
      <c r="C1105" s="46" t="s">
        <v>80</v>
      </c>
      <c r="D1105" s="46" t="s">
        <v>110</v>
      </c>
      <c r="H1105" s="54">
        <v>15</v>
      </c>
      <c r="I1105" s="54"/>
      <c r="J1105" s="54"/>
      <c r="K1105" s="54"/>
      <c r="L1105" s="46" t="s">
        <v>103</v>
      </c>
      <c r="M1105" s="48">
        <v>12</v>
      </c>
    </row>
    <row r="1106" spans="1:16" x14ac:dyDescent="0.25">
      <c r="A1106" s="52">
        <v>2013</v>
      </c>
      <c r="B1106" s="53" t="s">
        <v>54</v>
      </c>
      <c r="C1106" s="46" t="s">
        <v>80</v>
      </c>
      <c r="D1106" s="46" t="s">
        <v>110</v>
      </c>
      <c r="H1106" s="54">
        <v>17</v>
      </c>
      <c r="I1106" s="54"/>
      <c r="J1106" s="54"/>
      <c r="K1106" s="54"/>
      <c r="L1106" s="46" t="s">
        <v>103</v>
      </c>
      <c r="M1106" s="48">
        <v>2</v>
      </c>
      <c r="N1106" s="48" t="s">
        <v>117</v>
      </c>
      <c r="O1106" s="48">
        <v>1</v>
      </c>
      <c r="P1106" s="48" t="s">
        <v>116</v>
      </c>
    </row>
    <row r="1107" spans="1:16" x14ac:dyDescent="0.25">
      <c r="A1107" s="52">
        <v>2013</v>
      </c>
      <c r="B1107" s="53" t="s">
        <v>73</v>
      </c>
      <c r="C1107" s="46" t="s">
        <v>80</v>
      </c>
      <c r="D1107" s="46" t="s">
        <v>110</v>
      </c>
      <c r="H1107" s="54">
        <v>17</v>
      </c>
      <c r="I1107" s="54"/>
      <c r="J1107" s="54"/>
      <c r="K1107" s="54"/>
      <c r="L1107" s="46" t="s">
        <v>103</v>
      </c>
      <c r="M1107" s="48">
        <v>2</v>
      </c>
      <c r="N1107" s="48" t="s">
        <v>116</v>
      </c>
    </row>
    <row r="1108" spans="1:16" x14ac:dyDescent="0.25">
      <c r="A1108" s="52">
        <v>2013</v>
      </c>
      <c r="B1108" s="53" t="s">
        <v>73</v>
      </c>
      <c r="C1108" s="46" t="s">
        <v>80</v>
      </c>
      <c r="D1108" s="46" t="s">
        <v>88</v>
      </c>
      <c r="H1108" s="54">
        <v>17</v>
      </c>
      <c r="I1108" s="54"/>
      <c r="J1108" s="54"/>
      <c r="K1108" s="54"/>
      <c r="L1108" s="46" t="s">
        <v>103</v>
      </c>
      <c r="M1108" s="48">
        <v>1</v>
      </c>
      <c r="N1108" s="48" t="s">
        <v>117</v>
      </c>
    </row>
    <row r="1109" spans="1:16" x14ac:dyDescent="0.25">
      <c r="A1109" s="52">
        <v>2013</v>
      </c>
      <c r="B1109" s="53" t="s">
        <v>38</v>
      </c>
      <c r="C1109" s="46" t="s">
        <v>80</v>
      </c>
      <c r="D1109" s="46" t="s">
        <v>110</v>
      </c>
      <c r="H1109" s="54">
        <v>17</v>
      </c>
      <c r="I1109" s="54"/>
      <c r="J1109" s="54"/>
      <c r="K1109" s="54"/>
      <c r="L1109" s="46" t="s">
        <v>103</v>
      </c>
      <c r="M1109" s="48">
        <v>1</v>
      </c>
      <c r="N1109" s="48" t="s">
        <v>117</v>
      </c>
    </row>
    <row r="1110" spans="1:16" x14ac:dyDescent="0.25">
      <c r="A1110" s="52">
        <v>2013</v>
      </c>
      <c r="B1110" s="53" t="s">
        <v>53</v>
      </c>
      <c r="C1110" s="46" t="s">
        <v>80</v>
      </c>
      <c r="D1110" s="46" t="s">
        <v>110</v>
      </c>
      <c r="H1110" s="54">
        <v>15</v>
      </c>
      <c r="I1110" s="54"/>
      <c r="J1110" s="54"/>
      <c r="K1110" s="54"/>
      <c r="L1110" s="46" t="s">
        <v>103</v>
      </c>
      <c r="M1110" s="48">
        <v>41</v>
      </c>
    </row>
    <row r="1111" spans="1:16" x14ac:dyDescent="0.25">
      <c r="A1111" s="52">
        <v>2013</v>
      </c>
      <c r="B1111" s="53" t="s">
        <v>53</v>
      </c>
      <c r="C1111" s="46" t="s">
        <v>80</v>
      </c>
      <c r="D1111" s="46" t="s">
        <v>110</v>
      </c>
      <c r="H1111" s="54">
        <v>17</v>
      </c>
      <c r="I1111" s="54"/>
      <c r="J1111" s="54"/>
      <c r="K1111" s="54"/>
      <c r="L1111" s="46" t="s">
        <v>103</v>
      </c>
      <c r="M1111" s="48">
        <v>4</v>
      </c>
      <c r="N1111" s="48" t="s">
        <v>117</v>
      </c>
      <c r="O1111" s="48">
        <v>5</v>
      </c>
      <c r="P1111" s="48" t="s">
        <v>116</v>
      </c>
    </row>
    <row r="1112" spans="1:16" x14ac:dyDescent="0.25">
      <c r="A1112" s="52">
        <v>2013</v>
      </c>
      <c r="B1112" s="53" t="s">
        <v>37</v>
      </c>
      <c r="C1112" s="46" t="s">
        <v>80</v>
      </c>
      <c r="D1112" s="46" t="s">
        <v>110</v>
      </c>
      <c r="H1112" s="54">
        <v>17</v>
      </c>
      <c r="I1112" s="54"/>
      <c r="J1112" s="54"/>
      <c r="K1112" s="54"/>
      <c r="L1112" s="46" t="s">
        <v>103</v>
      </c>
      <c r="M1112" s="48">
        <v>1</v>
      </c>
      <c r="N1112" s="48" t="s">
        <v>117</v>
      </c>
    </row>
    <row r="1113" spans="1:16" x14ac:dyDescent="0.25">
      <c r="A1113" s="52">
        <v>2013</v>
      </c>
      <c r="B1113" s="53" t="s">
        <v>59</v>
      </c>
      <c r="C1113" s="46" t="s">
        <v>80</v>
      </c>
      <c r="D1113" s="46" t="s">
        <v>110</v>
      </c>
      <c r="H1113" s="54">
        <v>20</v>
      </c>
      <c r="I1113" s="54"/>
      <c r="J1113" s="54"/>
      <c r="K1113" s="54"/>
      <c r="L1113" s="46" t="s">
        <v>103</v>
      </c>
      <c r="M1113" s="48">
        <v>1</v>
      </c>
      <c r="N1113" s="48" t="s">
        <v>116</v>
      </c>
    </row>
    <row r="1114" spans="1:16" x14ac:dyDescent="0.25">
      <c r="A1114" s="52">
        <v>2013</v>
      </c>
      <c r="B1114" s="53" t="s">
        <v>54</v>
      </c>
      <c r="C1114" s="46" t="s">
        <v>81</v>
      </c>
      <c r="D1114" s="46" t="s">
        <v>110</v>
      </c>
      <c r="H1114" s="54">
        <v>28</v>
      </c>
      <c r="I1114" s="54"/>
      <c r="J1114" s="54"/>
      <c r="K1114" s="54"/>
      <c r="L1114" s="46" t="s">
        <v>103</v>
      </c>
      <c r="M1114" s="48">
        <v>7</v>
      </c>
    </row>
    <row r="1115" spans="1:16" x14ac:dyDescent="0.25">
      <c r="A1115" s="52">
        <v>2013</v>
      </c>
      <c r="B1115" s="53" t="s">
        <v>39</v>
      </c>
      <c r="C1115" s="46" t="s">
        <v>80</v>
      </c>
      <c r="D1115" s="46" t="s">
        <v>110</v>
      </c>
      <c r="H1115" s="54">
        <v>12</v>
      </c>
      <c r="I1115" s="54"/>
      <c r="J1115" s="54"/>
      <c r="K1115" s="54"/>
      <c r="L1115" s="46" t="s">
        <v>103</v>
      </c>
      <c r="M1115" s="48">
        <v>36</v>
      </c>
    </row>
    <row r="1116" spans="1:16" x14ac:dyDescent="0.25">
      <c r="A1116" s="52">
        <v>2013</v>
      </c>
      <c r="B1116" s="53" t="s">
        <v>62</v>
      </c>
      <c r="C1116" s="46" t="s">
        <v>80</v>
      </c>
      <c r="D1116" s="46" t="s">
        <v>110</v>
      </c>
      <c r="H1116" s="54">
        <v>12</v>
      </c>
      <c r="I1116" s="54"/>
      <c r="J1116" s="54"/>
      <c r="K1116" s="54"/>
      <c r="L1116" s="46" t="s">
        <v>103</v>
      </c>
      <c r="M1116" s="48">
        <v>30</v>
      </c>
    </row>
    <row r="1117" spans="1:16" x14ac:dyDescent="0.25">
      <c r="A1117" s="52">
        <v>2013</v>
      </c>
      <c r="B1117" s="53" t="s">
        <v>54</v>
      </c>
      <c r="C1117" s="46" t="s">
        <v>80</v>
      </c>
      <c r="D1117" s="46" t="s">
        <v>110</v>
      </c>
      <c r="H1117" s="54">
        <v>17</v>
      </c>
      <c r="I1117" s="54"/>
      <c r="J1117" s="54"/>
      <c r="K1117" s="54"/>
      <c r="L1117" s="46" t="s">
        <v>103</v>
      </c>
      <c r="M1117" s="48">
        <v>1</v>
      </c>
      <c r="N1117" s="48" t="s">
        <v>117</v>
      </c>
      <c r="O1117" s="48">
        <v>2</v>
      </c>
      <c r="P1117" s="48" t="s">
        <v>116</v>
      </c>
    </row>
    <row r="1118" spans="1:16" x14ac:dyDescent="0.25">
      <c r="A1118" s="52">
        <v>2013</v>
      </c>
      <c r="B1118" s="53" t="s">
        <v>59</v>
      </c>
      <c r="C1118" s="46" t="s">
        <v>80</v>
      </c>
      <c r="D1118" s="46" t="s">
        <v>110</v>
      </c>
      <c r="H1118" s="54">
        <v>17</v>
      </c>
      <c r="I1118" s="54"/>
      <c r="J1118" s="54"/>
      <c r="K1118" s="54"/>
      <c r="L1118" s="46" t="s">
        <v>103</v>
      </c>
      <c r="M1118" s="48">
        <v>1</v>
      </c>
      <c r="N1118" s="48" t="s">
        <v>117</v>
      </c>
      <c r="O1118" s="48">
        <v>3</v>
      </c>
      <c r="P1118" s="48" t="s">
        <v>116</v>
      </c>
    </row>
    <row r="1119" spans="1:16" x14ac:dyDescent="0.25">
      <c r="A1119" s="52">
        <v>2013</v>
      </c>
      <c r="B1119" s="53" t="s">
        <v>45</v>
      </c>
      <c r="C1119" s="46" t="s">
        <v>81</v>
      </c>
      <c r="D1119" s="46" t="s">
        <v>110</v>
      </c>
      <c r="H1119" s="54">
        <v>5</v>
      </c>
      <c r="I1119" s="54"/>
      <c r="J1119" s="54"/>
      <c r="K1119" s="54"/>
      <c r="L1119" s="46" t="s">
        <v>103</v>
      </c>
      <c r="M1119" s="48">
        <v>100</v>
      </c>
    </row>
    <row r="1120" spans="1:16" x14ac:dyDescent="0.25">
      <c r="A1120" s="52">
        <v>2013</v>
      </c>
      <c r="B1120" s="53" t="s">
        <v>38</v>
      </c>
      <c r="C1120" s="46" t="s">
        <v>80</v>
      </c>
      <c r="D1120" s="46" t="s">
        <v>110</v>
      </c>
      <c r="H1120" s="55">
        <v>18</v>
      </c>
      <c r="I1120" s="55"/>
      <c r="J1120" s="55"/>
      <c r="K1120" s="55"/>
      <c r="L1120" s="46" t="s">
        <v>103</v>
      </c>
      <c r="M1120" s="48" t="s">
        <v>110</v>
      </c>
    </row>
    <row r="1121" spans="1:16" x14ac:dyDescent="0.25">
      <c r="A1121" s="52">
        <v>2013</v>
      </c>
      <c r="B1121" s="53" t="s">
        <v>39</v>
      </c>
      <c r="C1121" s="46" t="s">
        <v>80</v>
      </c>
      <c r="D1121" s="46" t="s">
        <v>110</v>
      </c>
      <c r="H1121" s="54">
        <v>17</v>
      </c>
      <c r="I1121" s="54"/>
      <c r="J1121" s="54"/>
      <c r="K1121" s="54"/>
      <c r="L1121" s="46" t="s">
        <v>103</v>
      </c>
      <c r="M1121" s="48">
        <v>2</v>
      </c>
      <c r="N1121" s="48" t="s">
        <v>117</v>
      </c>
      <c r="O1121" s="48">
        <v>1</v>
      </c>
      <c r="P1121" s="48" t="s">
        <v>116</v>
      </c>
    </row>
    <row r="1122" spans="1:16" x14ac:dyDescent="0.25">
      <c r="A1122" s="52">
        <v>2013</v>
      </c>
      <c r="B1122" s="53" t="s">
        <v>38</v>
      </c>
      <c r="C1122" s="46" t="s">
        <v>80</v>
      </c>
      <c r="D1122" s="46" t="s">
        <v>110</v>
      </c>
      <c r="H1122" s="54">
        <v>17</v>
      </c>
      <c r="I1122" s="54"/>
      <c r="J1122" s="54"/>
      <c r="K1122" s="54"/>
      <c r="L1122" s="46" t="s">
        <v>103</v>
      </c>
      <c r="M1122" s="48">
        <v>1</v>
      </c>
      <c r="N1122" s="48" t="s">
        <v>117</v>
      </c>
      <c r="O1122" s="48">
        <v>1</v>
      </c>
      <c r="P1122" s="48" t="s">
        <v>116</v>
      </c>
    </row>
    <row r="1123" spans="1:16" x14ac:dyDescent="0.25">
      <c r="A1123" s="52">
        <v>2013</v>
      </c>
      <c r="B1123" s="53" t="s">
        <v>54</v>
      </c>
      <c r="C1123" s="46" t="s">
        <v>80</v>
      </c>
      <c r="D1123" s="46" t="s">
        <v>110</v>
      </c>
      <c r="H1123" s="54">
        <v>18</v>
      </c>
      <c r="I1123" s="54"/>
      <c r="J1123" s="54"/>
      <c r="K1123" s="54"/>
      <c r="L1123" s="46" t="s">
        <v>103</v>
      </c>
      <c r="M1123" s="48" t="s">
        <v>110</v>
      </c>
    </row>
    <row r="1124" spans="1:16" x14ac:dyDescent="0.25">
      <c r="A1124" s="52">
        <v>2013</v>
      </c>
      <c r="B1124" s="53" t="s">
        <v>54</v>
      </c>
      <c r="C1124" s="46" t="s">
        <v>80</v>
      </c>
      <c r="D1124" s="46" t="s">
        <v>110</v>
      </c>
      <c r="H1124" s="54">
        <v>17</v>
      </c>
      <c r="I1124" s="54"/>
      <c r="J1124" s="54"/>
      <c r="K1124" s="54"/>
      <c r="L1124" s="46" t="s">
        <v>103</v>
      </c>
      <c r="M1124" s="48">
        <v>1</v>
      </c>
      <c r="N1124" s="48" t="s">
        <v>117</v>
      </c>
    </row>
    <row r="1125" spans="1:16" x14ac:dyDescent="0.25">
      <c r="A1125" s="52">
        <v>2013</v>
      </c>
      <c r="B1125" s="53" t="s">
        <v>53</v>
      </c>
      <c r="C1125" s="46" t="s">
        <v>80</v>
      </c>
      <c r="D1125" s="46" t="s">
        <v>110</v>
      </c>
      <c r="H1125" s="54">
        <v>17</v>
      </c>
      <c r="I1125" s="54"/>
      <c r="J1125" s="54"/>
      <c r="K1125" s="54"/>
      <c r="L1125" s="46" t="s">
        <v>103</v>
      </c>
      <c r="M1125" s="48">
        <v>2</v>
      </c>
      <c r="N1125" s="48" t="s">
        <v>117</v>
      </c>
      <c r="O1125" s="48">
        <v>2</v>
      </c>
      <c r="P1125" s="48" t="s">
        <v>116</v>
      </c>
    </row>
    <row r="1126" spans="1:16" x14ac:dyDescent="0.25">
      <c r="A1126" s="52">
        <v>2013</v>
      </c>
      <c r="B1126" s="53" t="s">
        <v>61</v>
      </c>
      <c r="C1126" s="46" t="s">
        <v>80</v>
      </c>
      <c r="D1126" s="46" t="s">
        <v>110</v>
      </c>
      <c r="H1126" s="54">
        <v>17</v>
      </c>
      <c r="I1126" s="54"/>
      <c r="J1126" s="54"/>
      <c r="K1126" s="54"/>
      <c r="L1126" s="46" t="s">
        <v>103</v>
      </c>
      <c r="M1126" s="48">
        <v>3</v>
      </c>
      <c r="N1126" s="48" t="s">
        <v>117</v>
      </c>
    </row>
    <row r="1127" spans="1:16" x14ac:dyDescent="0.25">
      <c r="A1127" s="52">
        <v>2013</v>
      </c>
      <c r="B1127" s="53" t="s">
        <v>38</v>
      </c>
      <c r="C1127" s="46" t="s">
        <v>80</v>
      </c>
      <c r="D1127" s="46" t="s">
        <v>110</v>
      </c>
      <c r="H1127" s="54">
        <v>15</v>
      </c>
      <c r="I1127" s="54"/>
      <c r="J1127" s="54"/>
      <c r="K1127" s="54"/>
      <c r="L1127" s="46" t="s">
        <v>104</v>
      </c>
      <c r="M1127" s="48">
        <v>94</v>
      </c>
    </row>
    <row r="1128" spans="1:16" x14ac:dyDescent="0.25">
      <c r="A1128" s="52">
        <v>2013</v>
      </c>
      <c r="B1128" s="53" t="s">
        <v>57</v>
      </c>
      <c r="C1128" s="46" t="s">
        <v>80</v>
      </c>
      <c r="D1128" s="46" t="s">
        <v>110</v>
      </c>
      <c r="H1128" s="54">
        <v>15</v>
      </c>
      <c r="I1128" s="54"/>
      <c r="J1128" s="54"/>
      <c r="K1128" s="54"/>
      <c r="L1128" s="46" t="s">
        <v>104</v>
      </c>
      <c r="M1128" s="48" t="s">
        <v>110</v>
      </c>
    </row>
    <row r="1129" spans="1:16" x14ac:dyDescent="0.25">
      <c r="A1129" s="52">
        <v>2013</v>
      </c>
      <c r="B1129" s="53" t="s">
        <v>65</v>
      </c>
      <c r="C1129" s="46" t="s">
        <v>82</v>
      </c>
      <c r="D1129" s="46" t="s">
        <v>110</v>
      </c>
      <c r="H1129" s="54">
        <v>15</v>
      </c>
      <c r="I1129" s="54"/>
      <c r="J1129" s="54"/>
      <c r="K1129" s="54"/>
      <c r="L1129" s="46" t="s">
        <v>104</v>
      </c>
      <c r="M1129" s="48">
        <v>156</v>
      </c>
    </row>
    <row r="1130" spans="1:16" x14ac:dyDescent="0.25">
      <c r="A1130" s="52">
        <v>2013</v>
      </c>
      <c r="B1130" s="53" t="s">
        <v>71</v>
      </c>
      <c r="C1130" s="46" t="s">
        <v>82</v>
      </c>
      <c r="D1130" s="46" t="s">
        <v>110</v>
      </c>
      <c r="H1130" s="54">
        <v>15</v>
      </c>
      <c r="I1130" s="54"/>
      <c r="J1130" s="54"/>
      <c r="K1130" s="54"/>
      <c r="L1130" s="46" t="s">
        <v>104</v>
      </c>
      <c r="M1130" s="48" t="s">
        <v>110</v>
      </c>
    </row>
    <row r="1131" spans="1:16" x14ac:dyDescent="0.25">
      <c r="A1131" s="52">
        <v>2013</v>
      </c>
      <c r="B1131" s="53" t="s">
        <v>70</v>
      </c>
      <c r="C1131" s="46" t="s">
        <v>82</v>
      </c>
      <c r="D1131" s="46" t="s">
        <v>110</v>
      </c>
      <c r="H1131" s="54">
        <v>15</v>
      </c>
      <c r="I1131" s="54"/>
      <c r="J1131" s="54"/>
      <c r="K1131" s="54"/>
      <c r="L1131" s="46" t="s">
        <v>104</v>
      </c>
      <c r="M1131" s="48" t="s">
        <v>110</v>
      </c>
    </row>
    <row r="1132" spans="1:16" x14ac:dyDescent="0.25">
      <c r="A1132" s="52">
        <v>2013</v>
      </c>
      <c r="B1132" s="45" t="s">
        <v>41</v>
      </c>
      <c r="C1132" s="46" t="s">
        <v>80</v>
      </c>
      <c r="D1132" s="46" t="s">
        <v>110</v>
      </c>
      <c r="H1132" s="54">
        <v>17</v>
      </c>
      <c r="I1132" s="54"/>
      <c r="J1132" s="54"/>
      <c r="K1132" s="54"/>
      <c r="L1132" s="46" t="s">
        <v>103</v>
      </c>
      <c r="M1132" s="48">
        <v>1</v>
      </c>
      <c r="N1132" s="48" t="s">
        <v>117</v>
      </c>
    </row>
    <row r="1133" spans="1:16" x14ac:dyDescent="0.25">
      <c r="A1133" s="52">
        <v>2013</v>
      </c>
      <c r="B1133" s="45" t="s">
        <v>41</v>
      </c>
      <c r="C1133" s="46" t="s">
        <v>80</v>
      </c>
      <c r="D1133" s="46" t="s">
        <v>88</v>
      </c>
      <c r="E1133" s="46" t="s">
        <v>91</v>
      </c>
      <c r="H1133" s="54">
        <v>17</v>
      </c>
      <c r="I1133" s="54"/>
      <c r="J1133" s="54"/>
      <c r="K1133" s="54"/>
      <c r="L1133" s="46" t="s">
        <v>103</v>
      </c>
      <c r="M1133" s="48">
        <v>1</v>
      </c>
      <c r="N1133" s="48" t="s">
        <v>117</v>
      </c>
      <c r="O1133" s="48">
        <v>1</v>
      </c>
      <c r="P1133" s="48" t="s">
        <v>116</v>
      </c>
    </row>
    <row r="1134" spans="1:16" x14ac:dyDescent="0.25">
      <c r="A1134" s="52">
        <v>2013</v>
      </c>
      <c r="B1134" s="53" t="s">
        <v>50</v>
      </c>
      <c r="C1134" s="46" t="s">
        <v>80</v>
      </c>
      <c r="D1134" s="46" t="s">
        <v>110</v>
      </c>
      <c r="H1134" s="55">
        <v>18</v>
      </c>
      <c r="I1134" s="55"/>
      <c r="J1134" s="55"/>
      <c r="K1134" s="55"/>
      <c r="L1134" s="46" t="s">
        <v>103</v>
      </c>
      <c r="M1134" s="48" t="s">
        <v>110</v>
      </c>
    </row>
    <row r="1135" spans="1:16" x14ac:dyDescent="0.25">
      <c r="A1135" s="52">
        <v>2013</v>
      </c>
      <c r="B1135" s="53" t="s">
        <v>56</v>
      </c>
      <c r="C1135" s="46" t="s">
        <v>80</v>
      </c>
      <c r="D1135" s="46" t="s">
        <v>93</v>
      </c>
      <c r="H1135" s="54">
        <v>17</v>
      </c>
      <c r="I1135" s="54"/>
      <c r="J1135" s="54"/>
      <c r="K1135" s="54"/>
      <c r="L1135" s="46" t="s">
        <v>103</v>
      </c>
      <c r="M1135" s="48" t="s">
        <v>110</v>
      </c>
    </row>
    <row r="1136" spans="1:16" x14ac:dyDescent="0.25">
      <c r="A1136" s="52">
        <v>2013</v>
      </c>
      <c r="B1136" s="53" t="s">
        <v>76</v>
      </c>
      <c r="C1136" s="46" t="s">
        <v>80</v>
      </c>
      <c r="D1136" s="46" t="s">
        <v>110</v>
      </c>
      <c r="H1136" s="54">
        <v>15</v>
      </c>
      <c r="I1136" s="54"/>
      <c r="J1136" s="54"/>
      <c r="K1136" s="54"/>
      <c r="L1136" s="46" t="s">
        <v>103</v>
      </c>
      <c r="M1136" s="48" t="s">
        <v>110</v>
      </c>
    </row>
    <row r="1137" spans="1:16" x14ac:dyDescent="0.25">
      <c r="A1137" s="52">
        <v>2013</v>
      </c>
      <c r="B1137" s="53" t="s">
        <v>37</v>
      </c>
      <c r="C1137" s="46" t="s">
        <v>80</v>
      </c>
      <c r="D1137" s="46" t="s">
        <v>110</v>
      </c>
      <c r="H1137" s="54">
        <v>17</v>
      </c>
      <c r="I1137" s="54"/>
      <c r="J1137" s="54"/>
      <c r="K1137" s="54"/>
      <c r="L1137" s="46" t="s">
        <v>103</v>
      </c>
      <c r="M1137" s="48">
        <v>3</v>
      </c>
      <c r="N1137" s="48" t="s">
        <v>117</v>
      </c>
      <c r="O1137" s="48">
        <v>5</v>
      </c>
      <c r="P1137" s="48" t="s">
        <v>116</v>
      </c>
    </row>
    <row r="1138" spans="1:16" x14ac:dyDescent="0.25">
      <c r="A1138" s="52">
        <v>2013</v>
      </c>
      <c r="B1138" s="53" t="s">
        <v>69</v>
      </c>
      <c r="C1138" s="46" t="s">
        <v>80</v>
      </c>
      <c r="D1138" s="46" t="s">
        <v>88</v>
      </c>
      <c r="H1138" s="54">
        <v>17</v>
      </c>
      <c r="I1138" s="54"/>
      <c r="J1138" s="54"/>
      <c r="K1138" s="54"/>
      <c r="L1138" s="46" t="s">
        <v>103</v>
      </c>
      <c r="M1138" s="48">
        <v>1</v>
      </c>
      <c r="N1138" s="48" t="s">
        <v>117</v>
      </c>
    </row>
    <row r="1139" spans="1:16" x14ac:dyDescent="0.25">
      <c r="A1139" s="52">
        <v>2013</v>
      </c>
      <c r="B1139" s="53" t="s">
        <v>38</v>
      </c>
      <c r="C1139" s="46" t="s">
        <v>81</v>
      </c>
      <c r="D1139" s="46" t="s">
        <v>110</v>
      </c>
      <c r="H1139" s="54">
        <v>28</v>
      </c>
      <c r="I1139" s="54"/>
      <c r="J1139" s="54"/>
      <c r="K1139" s="54"/>
      <c r="L1139" s="46" t="s">
        <v>103</v>
      </c>
      <c r="M1139" s="48">
        <v>4</v>
      </c>
    </row>
    <row r="1140" spans="1:16" x14ac:dyDescent="0.25">
      <c r="A1140" s="52">
        <v>2013</v>
      </c>
      <c r="B1140" s="53" t="s">
        <v>38</v>
      </c>
      <c r="C1140" s="46" t="s">
        <v>81</v>
      </c>
      <c r="D1140" s="46" t="s">
        <v>110</v>
      </c>
      <c r="H1140" s="54">
        <v>28</v>
      </c>
      <c r="I1140" s="54"/>
      <c r="J1140" s="54"/>
      <c r="K1140" s="54"/>
      <c r="L1140" s="46" t="s">
        <v>103</v>
      </c>
      <c r="M1140" s="48">
        <v>3</v>
      </c>
    </row>
    <row r="1141" spans="1:16" x14ac:dyDescent="0.25">
      <c r="A1141" s="52">
        <v>2013</v>
      </c>
      <c r="B1141" s="53" t="s">
        <v>72</v>
      </c>
      <c r="C1141" s="46" t="s">
        <v>81</v>
      </c>
      <c r="D1141" s="46" t="s">
        <v>110</v>
      </c>
      <c r="H1141" s="54">
        <v>7</v>
      </c>
      <c r="I1141" s="54"/>
      <c r="J1141" s="54"/>
      <c r="K1141" s="54"/>
      <c r="L1141" s="46" t="s">
        <v>103</v>
      </c>
      <c r="M1141" s="48">
        <v>680</v>
      </c>
    </row>
    <row r="1142" spans="1:16" x14ac:dyDescent="0.25">
      <c r="A1142" s="52">
        <v>2013</v>
      </c>
      <c r="B1142" s="53" t="s">
        <v>73</v>
      </c>
      <c r="C1142" s="46" t="s">
        <v>80</v>
      </c>
      <c r="D1142" s="46" t="s">
        <v>88</v>
      </c>
      <c r="E1142" s="46" t="s">
        <v>91</v>
      </c>
      <c r="H1142" s="54">
        <v>20</v>
      </c>
      <c r="I1142" s="54"/>
      <c r="J1142" s="54"/>
      <c r="K1142" s="54"/>
      <c r="L1142" s="46" t="s">
        <v>103</v>
      </c>
      <c r="M1142" s="48">
        <v>1</v>
      </c>
      <c r="N1142" s="48" t="s">
        <v>116</v>
      </c>
    </row>
    <row r="1143" spans="1:16" x14ac:dyDescent="0.25">
      <c r="A1143" s="52">
        <v>2013</v>
      </c>
      <c r="B1143" s="53" t="s">
        <v>73</v>
      </c>
      <c r="C1143" s="46" t="s">
        <v>80</v>
      </c>
      <c r="D1143" s="46" t="s">
        <v>88</v>
      </c>
      <c r="E1143" s="46" t="s">
        <v>91</v>
      </c>
      <c r="H1143" s="54">
        <v>17</v>
      </c>
      <c r="I1143" s="54"/>
      <c r="J1143" s="54"/>
      <c r="K1143" s="54"/>
      <c r="L1143" s="46" t="s">
        <v>103</v>
      </c>
      <c r="M1143" s="48">
        <v>1</v>
      </c>
      <c r="N1143" s="48" t="s">
        <v>116</v>
      </c>
    </row>
    <row r="1144" spans="1:16" x14ac:dyDescent="0.25">
      <c r="A1144" s="52">
        <v>2013</v>
      </c>
      <c r="B1144" s="53" t="s">
        <v>65</v>
      </c>
      <c r="C1144" s="46" t="s">
        <v>80</v>
      </c>
      <c r="D1144" s="46" t="s">
        <v>110</v>
      </c>
      <c r="H1144" s="54">
        <v>15</v>
      </c>
      <c r="I1144" s="54"/>
      <c r="J1144" s="54"/>
      <c r="K1144" s="54"/>
      <c r="L1144" s="46" t="s">
        <v>104</v>
      </c>
      <c r="M1144" s="48">
        <v>148</v>
      </c>
    </row>
    <row r="1145" spans="1:16" x14ac:dyDescent="0.25">
      <c r="A1145" s="52">
        <v>2013</v>
      </c>
      <c r="B1145" s="53" t="s">
        <v>71</v>
      </c>
      <c r="C1145" s="46" t="s">
        <v>80</v>
      </c>
      <c r="D1145" s="46" t="s">
        <v>110</v>
      </c>
      <c r="H1145" s="54">
        <v>15</v>
      </c>
      <c r="I1145" s="54"/>
      <c r="J1145" s="54"/>
      <c r="K1145" s="54"/>
      <c r="L1145" s="46" t="s">
        <v>104</v>
      </c>
      <c r="M1145" s="48">
        <v>97</v>
      </c>
    </row>
    <row r="1146" spans="1:16" x14ac:dyDescent="0.25">
      <c r="A1146" s="52">
        <v>2013</v>
      </c>
      <c r="B1146" s="53" t="s">
        <v>38</v>
      </c>
      <c r="C1146" s="46" t="s">
        <v>80</v>
      </c>
      <c r="D1146" s="46" t="s">
        <v>110</v>
      </c>
      <c r="H1146" s="55">
        <v>18</v>
      </c>
      <c r="I1146" s="55"/>
      <c r="J1146" s="55"/>
      <c r="K1146" s="55"/>
      <c r="L1146" s="46" t="s">
        <v>103</v>
      </c>
      <c r="M1146" s="48" t="s">
        <v>110</v>
      </c>
    </row>
    <row r="1147" spans="1:16" x14ac:dyDescent="0.25">
      <c r="A1147" s="52">
        <v>2013</v>
      </c>
      <c r="B1147" s="53" t="s">
        <v>54</v>
      </c>
      <c r="C1147" s="46" t="s">
        <v>80</v>
      </c>
      <c r="D1147" s="46" t="s">
        <v>110</v>
      </c>
      <c r="H1147" s="54">
        <v>18</v>
      </c>
      <c r="I1147" s="54"/>
      <c r="J1147" s="54"/>
      <c r="K1147" s="54"/>
      <c r="L1147" s="46" t="s">
        <v>103</v>
      </c>
      <c r="M1147" s="48" t="s">
        <v>110</v>
      </c>
    </row>
    <row r="1148" spans="1:16" x14ac:dyDescent="0.25">
      <c r="A1148" s="52">
        <v>2013</v>
      </c>
      <c r="B1148" s="53" t="s">
        <v>54</v>
      </c>
      <c r="C1148" s="46" t="s">
        <v>80</v>
      </c>
      <c r="D1148" s="46" t="s">
        <v>110</v>
      </c>
      <c r="H1148" s="54">
        <v>18</v>
      </c>
      <c r="I1148" s="54"/>
      <c r="J1148" s="54"/>
      <c r="K1148" s="54"/>
      <c r="L1148" s="46" t="s">
        <v>103</v>
      </c>
      <c r="M1148" s="48" t="s">
        <v>110</v>
      </c>
    </row>
    <row r="1149" spans="1:16" x14ac:dyDescent="0.25">
      <c r="A1149" s="52">
        <v>2013</v>
      </c>
      <c r="B1149" s="53" t="s">
        <v>54</v>
      </c>
      <c r="C1149" s="46" t="s">
        <v>80</v>
      </c>
      <c r="D1149" s="46" t="s">
        <v>110</v>
      </c>
      <c r="H1149" s="54">
        <v>17</v>
      </c>
      <c r="I1149" s="54"/>
      <c r="J1149" s="54"/>
      <c r="K1149" s="54"/>
      <c r="L1149" s="46" t="s">
        <v>103</v>
      </c>
      <c r="M1149" s="48">
        <v>1</v>
      </c>
      <c r="N1149" s="48" t="s">
        <v>117</v>
      </c>
    </row>
    <row r="1150" spans="1:16" x14ac:dyDescent="0.25">
      <c r="A1150" s="52">
        <v>2013</v>
      </c>
      <c r="B1150" s="53" t="s">
        <v>76</v>
      </c>
      <c r="C1150" s="46" t="s">
        <v>80</v>
      </c>
      <c r="D1150" s="46" t="s">
        <v>110</v>
      </c>
      <c r="H1150" s="54">
        <v>12</v>
      </c>
      <c r="I1150" s="54"/>
      <c r="J1150" s="54"/>
      <c r="K1150" s="54"/>
      <c r="L1150" s="46" t="s">
        <v>103</v>
      </c>
      <c r="M1150" s="48">
        <v>148</v>
      </c>
    </row>
    <row r="1151" spans="1:16" x14ac:dyDescent="0.25">
      <c r="A1151" s="52">
        <v>2013</v>
      </c>
      <c r="B1151" s="53" t="s">
        <v>54</v>
      </c>
      <c r="C1151" s="46" t="s">
        <v>80</v>
      </c>
      <c r="D1151" s="46" t="s">
        <v>110</v>
      </c>
      <c r="H1151" s="54">
        <v>18</v>
      </c>
      <c r="I1151" s="54"/>
      <c r="J1151" s="54"/>
      <c r="K1151" s="54"/>
      <c r="L1151" s="46" t="s">
        <v>103</v>
      </c>
      <c r="M1151" s="48">
        <v>2</v>
      </c>
      <c r="N1151" s="48" t="s">
        <v>117</v>
      </c>
      <c r="O1151" s="48">
        <v>1</v>
      </c>
      <c r="P1151" s="48" t="s">
        <v>116</v>
      </c>
    </row>
    <row r="1152" spans="1:16" x14ac:dyDescent="0.25">
      <c r="A1152" s="52">
        <v>2013</v>
      </c>
      <c r="B1152" s="53" t="s">
        <v>54</v>
      </c>
      <c r="C1152" s="46" t="s">
        <v>80</v>
      </c>
      <c r="D1152" s="46" t="s">
        <v>110</v>
      </c>
      <c r="H1152" s="54">
        <v>22</v>
      </c>
      <c r="I1152" s="54"/>
      <c r="J1152" s="54"/>
      <c r="K1152" s="54"/>
      <c r="L1152" s="46" t="s">
        <v>103</v>
      </c>
      <c r="M1152" s="48">
        <v>3</v>
      </c>
      <c r="N1152" s="48" t="s">
        <v>117</v>
      </c>
      <c r="O1152" s="48">
        <v>1</v>
      </c>
      <c r="P1152" s="48" t="s">
        <v>116</v>
      </c>
    </row>
    <row r="1153" spans="1:16" x14ac:dyDescent="0.25">
      <c r="A1153" s="52">
        <v>2013</v>
      </c>
      <c r="B1153" s="53" t="s">
        <v>54</v>
      </c>
      <c r="C1153" s="46" t="s">
        <v>81</v>
      </c>
      <c r="D1153" s="46" t="s">
        <v>110</v>
      </c>
      <c r="H1153" s="54">
        <v>5</v>
      </c>
      <c r="I1153" s="54"/>
      <c r="J1153" s="54"/>
      <c r="K1153" s="54"/>
      <c r="L1153" s="46" t="s">
        <v>103</v>
      </c>
      <c r="M1153" s="48">
        <v>260</v>
      </c>
    </row>
    <row r="1154" spans="1:16" x14ac:dyDescent="0.25">
      <c r="A1154" s="52">
        <v>2013</v>
      </c>
      <c r="B1154" s="53" t="s">
        <v>54</v>
      </c>
      <c r="C1154" s="46" t="s">
        <v>80</v>
      </c>
      <c r="D1154" s="46" t="s">
        <v>89</v>
      </c>
      <c r="H1154" s="54">
        <v>5</v>
      </c>
      <c r="I1154" s="54"/>
      <c r="J1154" s="54"/>
      <c r="K1154" s="54"/>
      <c r="L1154" s="46" t="s">
        <v>103</v>
      </c>
      <c r="M1154" s="48">
        <v>125</v>
      </c>
    </row>
    <row r="1155" spans="1:16" x14ac:dyDescent="0.25">
      <c r="A1155" s="52">
        <v>2013</v>
      </c>
      <c r="B1155" s="53" t="s">
        <v>50</v>
      </c>
      <c r="C1155" s="46" t="s">
        <v>80</v>
      </c>
      <c r="D1155" s="46" t="s">
        <v>110</v>
      </c>
      <c r="H1155" s="54">
        <v>17</v>
      </c>
      <c r="I1155" s="54"/>
      <c r="J1155" s="54"/>
      <c r="K1155" s="54"/>
      <c r="L1155" s="46" t="s">
        <v>103</v>
      </c>
      <c r="M1155" s="48" t="s">
        <v>110</v>
      </c>
    </row>
    <row r="1156" spans="1:16" x14ac:dyDescent="0.25">
      <c r="A1156" s="52">
        <v>2013</v>
      </c>
      <c r="B1156" s="53" t="s">
        <v>38</v>
      </c>
      <c r="C1156" s="46" t="s">
        <v>80</v>
      </c>
      <c r="D1156" s="46" t="s">
        <v>110</v>
      </c>
      <c r="H1156" s="54">
        <v>12</v>
      </c>
      <c r="I1156" s="54"/>
      <c r="J1156" s="54"/>
      <c r="K1156" s="54"/>
      <c r="L1156" s="46" t="s">
        <v>103</v>
      </c>
      <c r="M1156" s="48">
        <v>45</v>
      </c>
    </row>
    <row r="1157" spans="1:16" x14ac:dyDescent="0.25">
      <c r="A1157" s="52">
        <v>2013</v>
      </c>
      <c r="B1157" s="53" t="s">
        <v>59</v>
      </c>
      <c r="C1157" s="46" t="s">
        <v>80</v>
      </c>
      <c r="D1157" s="46" t="s">
        <v>110</v>
      </c>
      <c r="H1157" s="54">
        <v>20</v>
      </c>
      <c r="I1157" s="54"/>
      <c r="J1157" s="54"/>
      <c r="K1157" s="54"/>
      <c r="L1157" s="46" t="s">
        <v>103</v>
      </c>
      <c r="M1157" s="48">
        <v>2</v>
      </c>
      <c r="N1157" s="48" t="s">
        <v>116</v>
      </c>
    </row>
    <row r="1158" spans="1:16" x14ac:dyDescent="0.25">
      <c r="A1158" s="52">
        <v>2013</v>
      </c>
      <c r="B1158" s="53" t="s">
        <v>65</v>
      </c>
      <c r="C1158" s="46" t="s">
        <v>80</v>
      </c>
      <c r="D1158" s="46" t="s">
        <v>110</v>
      </c>
      <c r="H1158" s="54">
        <v>15</v>
      </c>
      <c r="I1158" s="54"/>
      <c r="J1158" s="54"/>
      <c r="K1158" s="54"/>
      <c r="L1158" s="46" t="s">
        <v>104</v>
      </c>
      <c r="M1158" s="48">
        <v>30</v>
      </c>
    </row>
    <row r="1159" spans="1:16" x14ac:dyDescent="0.25">
      <c r="A1159" s="52">
        <v>2013</v>
      </c>
      <c r="B1159" s="53" t="s">
        <v>55</v>
      </c>
      <c r="C1159" s="46" t="s">
        <v>80</v>
      </c>
      <c r="D1159" s="46" t="s">
        <v>90</v>
      </c>
      <c r="H1159" s="54">
        <v>17</v>
      </c>
      <c r="I1159" s="54"/>
      <c r="J1159" s="54"/>
      <c r="K1159" s="54"/>
      <c r="L1159" s="46" t="s">
        <v>103</v>
      </c>
      <c r="M1159" s="48">
        <v>1</v>
      </c>
      <c r="N1159" s="48" t="s">
        <v>117</v>
      </c>
      <c r="O1159" s="48">
        <v>2</v>
      </c>
      <c r="P1159" s="48" t="s">
        <v>116</v>
      </c>
    </row>
    <row r="1160" spans="1:16" x14ac:dyDescent="0.25">
      <c r="A1160" s="52">
        <v>2013</v>
      </c>
      <c r="B1160" s="53" t="s">
        <v>59</v>
      </c>
      <c r="C1160" s="46" t="s">
        <v>80</v>
      </c>
      <c r="D1160" s="46" t="s">
        <v>88</v>
      </c>
      <c r="H1160" s="54">
        <v>17</v>
      </c>
      <c r="I1160" s="54"/>
      <c r="J1160" s="54"/>
      <c r="K1160" s="54"/>
      <c r="L1160" s="46" t="s">
        <v>103</v>
      </c>
      <c r="M1160" s="48">
        <v>2</v>
      </c>
      <c r="N1160" s="48" t="s">
        <v>117</v>
      </c>
      <c r="O1160" s="48">
        <v>3</v>
      </c>
      <c r="P1160" s="48" t="s">
        <v>116</v>
      </c>
    </row>
    <row r="1161" spans="1:16" x14ac:dyDescent="0.25">
      <c r="A1161" s="52">
        <v>2013</v>
      </c>
      <c r="B1161" s="53" t="s">
        <v>38</v>
      </c>
      <c r="C1161" s="46" t="s">
        <v>80</v>
      </c>
      <c r="D1161" s="46" t="s">
        <v>110</v>
      </c>
      <c r="H1161" s="54">
        <v>17</v>
      </c>
      <c r="I1161" s="54"/>
      <c r="J1161" s="54"/>
      <c r="K1161" s="54"/>
      <c r="L1161" s="46" t="s">
        <v>103</v>
      </c>
      <c r="M1161" s="48" t="s">
        <v>110</v>
      </c>
    </row>
    <row r="1162" spans="1:16" x14ac:dyDescent="0.25">
      <c r="A1162" s="52">
        <v>2013</v>
      </c>
      <c r="B1162" s="53" t="s">
        <v>38</v>
      </c>
      <c r="C1162" s="46" t="s">
        <v>80</v>
      </c>
      <c r="D1162" s="46" t="s">
        <v>110</v>
      </c>
      <c r="H1162" s="54">
        <v>17</v>
      </c>
      <c r="I1162" s="54"/>
      <c r="J1162" s="54"/>
      <c r="K1162" s="54"/>
      <c r="L1162" s="46" t="s">
        <v>103</v>
      </c>
      <c r="M1162" s="48">
        <v>1</v>
      </c>
      <c r="N1162" s="48" t="s">
        <v>117</v>
      </c>
    </row>
    <row r="1163" spans="1:16" x14ac:dyDescent="0.25">
      <c r="A1163" s="52">
        <v>2013</v>
      </c>
      <c r="B1163" s="53" t="s">
        <v>63</v>
      </c>
      <c r="C1163" s="46" t="s">
        <v>80</v>
      </c>
      <c r="D1163" s="46" t="s">
        <v>110</v>
      </c>
      <c r="H1163" s="54">
        <v>17</v>
      </c>
      <c r="I1163" s="54"/>
      <c r="J1163" s="54"/>
      <c r="K1163" s="54"/>
      <c r="L1163" s="46" t="s">
        <v>103</v>
      </c>
      <c r="M1163" s="48" t="s">
        <v>110</v>
      </c>
    </row>
    <row r="1164" spans="1:16" x14ac:dyDescent="0.25">
      <c r="A1164" s="52">
        <v>2013</v>
      </c>
      <c r="B1164" s="53" t="s">
        <v>42</v>
      </c>
      <c r="C1164" s="46" t="s">
        <v>80</v>
      </c>
      <c r="D1164" s="46" t="s">
        <v>110</v>
      </c>
      <c r="H1164" s="54">
        <v>15</v>
      </c>
      <c r="I1164" s="54"/>
      <c r="J1164" s="54"/>
      <c r="K1164" s="54"/>
      <c r="L1164" s="46" t="s">
        <v>103</v>
      </c>
      <c r="M1164" s="48">
        <v>80</v>
      </c>
    </row>
    <row r="1165" spans="1:16" x14ac:dyDescent="0.25">
      <c r="A1165" s="52">
        <v>2013</v>
      </c>
      <c r="B1165" s="53" t="s">
        <v>50</v>
      </c>
      <c r="C1165" s="46" t="s">
        <v>80</v>
      </c>
      <c r="D1165" s="46" t="s">
        <v>110</v>
      </c>
      <c r="H1165" s="54">
        <v>17</v>
      </c>
      <c r="I1165" s="54"/>
      <c r="J1165" s="54"/>
      <c r="K1165" s="54"/>
      <c r="L1165" s="46" t="s">
        <v>103</v>
      </c>
      <c r="M1165" s="48" t="s">
        <v>110</v>
      </c>
    </row>
    <row r="1166" spans="1:16" x14ac:dyDescent="0.25">
      <c r="A1166" s="52">
        <v>2013</v>
      </c>
      <c r="B1166" s="53" t="s">
        <v>65</v>
      </c>
      <c r="C1166" s="46" t="s">
        <v>80</v>
      </c>
      <c r="D1166" s="46" t="s">
        <v>110</v>
      </c>
      <c r="H1166" s="54">
        <v>15</v>
      </c>
      <c r="I1166" s="54"/>
      <c r="J1166" s="54"/>
      <c r="K1166" s="54"/>
      <c r="L1166" s="46" t="s">
        <v>104</v>
      </c>
      <c r="M1166" s="48">
        <v>152</v>
      </c>
    </row>
    <row r="1167" spans="1:16" x14ac:dyDescent="0.25">
      <c r="A1167" s="52">
        <v>2013</v>
      </c>
      <c r="B1167" s="53" t="s">
        <v>59</v>
      </c>
      <c r="C1167" s="46" t="s">
        <v>80</v>
      </c>
      <c r="D1167" s="46" t="s">
        <v>110</v>
      </c>
      <c r="H1167" s="54">
        <v>17</v>
      </c>
      <c r="I1167" s="54"/>
      <c r="J1167" s="54"/>
      <c r="K1167" s="54"/>
      <c r="L1167" s="46" t="s">
        <v>103</v>
      </c>
      <c r="M1167" s="48">
        <v>2</v>
      </c>
      <c r="N1167" s="48" t="s">
        <v>117</v>
      </c>
      <c r="O1167" s="48">
        <v>3</v>
      </c>
      <c r="P1167" s="48" t="s">
        <v>116</v>
      </c>
    </row>
    <row r="1168" spans="1:16" x14ac:dyDescent="0.25">
      <c r="A1168" s="52">
        <v>2013</v>
      </c>
      <c r="B1168" s="53" t="s">
        <v>59</v>
      </c>
      <c r="C1168" s="46" t="s">
        <v>80</v>
      </c>
      <c r="D1168" s="46" t="s">
        <v>110</v>
      </c>
      <c r="H1168" s="54">
        <v>7</v>
      </c>
      <c r="I1168" s="54"/>
      <c r="J1168" s="54"/>
      <c r="K1168" s="54"/>
      <c r="L1168" s="46" t="s">
        <v>103</v>
      </c>
      <c r="M1168" s="48">
        <v>210</v>
      </c>
    </row>
    <row r="1169" spans="1:16" x14ac:dyDescent="0.25">
      <c r="A1169" s="52">
        <v>2013</v>
      </c>
      <c r="B1169" s="53" t="s">
        <v>61</v>
      </c>
      <c r="C1169" s="46" t="s">
        <v>80</v>
      </c>
      <c r="D1169" s="46" t="s">
        <v>83</v>
      </c>
      <c r="H1169" s="54">
        <v>15</v>
      </c>
      <c r="I1169" s="54"/>
      <c r="J1169" s="54"/>
      <c r="K1169" s="54"/>
      <c r="L1169" s="46" t="s">
        <v>104</v>
      </c>
      <c r="M1169" s="48">
        <v>45</v>
      </c>
    </row>
    <row r="1170" spans="1:16" x14ac:dyDescent="0.25">
      <c r="A1170" s="52">
        <v>2013</v>
      </c>
      <c r="B1170" s="53" t="s">
        <v>61</v>
      </c>
      <c r="C1170" s="46" t="s">
        <v>80</v>
      </c>
      <c r="D1170" s="46" t="s">
        <v>110</v>
      </c>
      <c r="H1170" s="54">
        <v>15</v>
      </c>
      <c r="I1170" s="54"/>
      <c r="J1170" s="54"/>
      <c r="K1170" s="54"/>
      <c r="L1170" s="46" t="s">
        <v>104</v>
      </c>
      <c r="M1170" s="48" t="s">
        <v>110</v>
      </c>
    </row>
    <row r="1171" spans="1:16" x14ac:dyDescent="0.25">
      <c r="A1171" s="52">
        <v>2013</v>
      </c>
      <c r="B1171" s="53" t="s">
        <v>54</v>
      </c>
      <c r="C1171" s="46" t="s">
        <v>80</v>
      </c>
      <c r="D1171" s="46" t="s">
        <v>110</v>
      </c>
      <c r="H1171" s="54">
        <v>22</v>
      </c>
      <c r="I1171" s="54"/>
      <c r="J1171" s="54"/>
      <c r="K1171" s="54"/>
      <c r="L1171" s="46" t="s">
        <v>103</v>
      </c>
      <c r="M1171" s="48" t="s">
        <v>110</v>
      </c>
    </row>
    <row r="1172" spans="1:16" x14ac:dyDescent="0.25">
      <c r="A1172" s="52">
        <v>2013</v>
      </c>
      <c r="B1172" s="53" t="s">
        <v>38</v>
      </c>
      <c r="C1172" s="46" t="s">
        <v>80</v>
      </c>
      <c r="D1172" s="46" t="s">
        <v>110</v>
      </c>
      <c r="H1172" s="55">
        <v>18</v>
      </c>
      <c r="I1172" s="55"/>
      <c r="J1172" s="55"/>
      <c r="K1172" s="55"/>
      <c r="L1172" s="46" t="s">
        <v>103</v>
      </c>
      <c r="M1172" s="48">
        <v>1</v>
      </c>
      <c r="N1172" s="48" t="s">
        <v>117</v>
      </c>
    </row>
    <row r="1173" spans="1:16" x14ac:dyDescent="0.25">
      <c r="A1173" s="52">
        <v>2013</v>
      </c>
      <c r="B1173" s="53" t="s">
        <v>54</v>
      </c>
      <c r="C1173" s="46" t="s">
        <v>80</v>
      </c>
      <c r="D1173" s="46" t="s">
        <v>110</v>
      </c>
      <c r="H1173" s="54">
        <v>17</v>
      </c>
      <c r="I1173" s="54"/>
      <c r="J1173" s="54"/>
      <c r="K1173" s="54"/>
      <c r="L1173" s="46" t="s">
        <v>103</v>
      </c>
      <c r="M1173" s="48">
        <v>1</v>
      </c>
      <c r="N1173" s="48" t="s">
        <v>117</v>
      </c>
    </row>
    <row r="1174" spans="1:16" x14ac:dyDescent="0.25">
      <c r="A1174" s="52">
        <v>2013</v>
      </c>
      <c r="B1174" s="53" t="s">
        <v>53</v>
      </c>
      <c r="C1174" s="46" t="s">
        <v>80</v>
      </c>
      <c r="D1174" s="46" t="s">
        <v>83</v>
      </c>
      <c r="H1174" s="54">
        <v>15</v>
      </c>
      <c r="I1174" s="54"/>
      <c r="J1174" s="54"/>
      <c r="K1174" s="54"/>
      <c r="L1174" s="46" t="s">
        <v>103</v>
      </c>
      <c r="M1174" s="48">
        <v>28</v>
      </c>
    </row>
    <row r="1175" spans="1:16" x14ac:dyDescent="0.25">
      <c r="A1175" s="52">
        <v>2013</v>
      </c>
      <c r="B1175" s="53" t="s">
        <v>53</v>
      </c>
      <c r="C1175" s="46" t="s">
        <v>80</v>
      </c>
      <c r="D1175" s="46" t="s">
        <v>110</v>
      </c>
      <c r="H1175" s="54">
        <v>17</v>
      </c>
      <c r="I1175" s="54"/>
      <c r="J1175" s="54"/>
      <c r="K1175" s="54"/>
      <c r="L1175" s="46" t="s">
        <v>103</v>
      </c>
      <c r="M1175" s="48">
        <v>2</v>
      </c>
      <c r="N1175" s="48" t="s">
        <v>117</v>
      </c>
      <c r="O1175" s="48">
        <v>5</v>
      </c>
      <c r="P1175" s="48" t="s">
        <v>116</v>
      </c>
    </row>
    <row r="1176" spans="1:16" x14ac:dyDescent="0.25">
      <c r="A1176" s="52">
        <v>2013</v>
      </c>
      <c r="B1176" s="53" t="s">
        <v>38</v>
      </c>
      <c r="C1176" s="46" t="s">
        <v>80</v>
      </c>
      <c r="D1176" s="46" t="s">
        <v>110</v>
      </c>
      <c r="H1176" s="54">
        <v>15</v>
      </c>
      <c r="I1176" s="54"/>
      <c r="J1176" s="54"/>
      <c r="K1176" s="54"/>
      <c r="L1176" s="46" t="s">
        <v>103</v>
      </c>
      <c r="M1176" s="48">
        <v>47</v>
      </c>
    </row>
    <row r="1177" spans="1:16" x14ac:dyDescent="0.25">
      <c r="A1177" s="52">
        <v>2013</v>
      </c>
      <c r="B1177" s="53" t="s">
        <v>47</v>
      </c>
      <c r="C1177" s="46" t="s">
        <v>80</v>
      </c>
      <c r="D1177" s="46" t="s">
        <v>110</v>
      </c>
      <c r="H1177" s="54">
        <v>15</v>
      </c>
      <c r="I1177" s="54"/>
      <c r="J1177" s="54"/>
      <c r="K1177" s="54"/>
      <c r="L1177" s="46" t="s">
        <v>104</v>
      </c>
      <c r="M1177" s="48">
        <v>53</v>
      </c>
    </row>
    <row r="1178" spans="1:16" x14ac:dyDescent="0.25">
      <c r="A1178" s="52">
        <v>2013</v>
      </c>
      <c r="B1178" s="53" t="s">
        <v>47</v>
      </c>
      <c r="C1178" s="46" t="s">
        <v>80</v>
      </c>
      <c r="D1178" s="46" t="s">
        <v>94</v>
      </c>
      <c r="H1178" s="54">
        <v>15</v>
      </c>
      <c r="I1178" s="54"/>
      <c r="J1178" s="54"/>
      <c r="K1178" s="54"/>
      <c r="L1178" s="46" t="s">
        <v>104</v>
      </c>
      <c r="M1178" s="48">
        <v>50</v>
      </c>
    </row>
    <row r="1179" spans="1:16" x14ac:dyDescent="0.25">
      <c r="A1179" s="52">
        <v>2013</v>
      </c>
      <c r="B1179" s="53" t="s">
        <v>59</v>
      </c>
      <c r="C1179" s="46" t="s">
        <v>80</v>
      </c>
      <c r="D1179" s="46" t="s">
        <v>88</v>
      </c>
      <c r="H1179" s="54">
        <v>17</v>
      </c>
      <c r="I1179" s="54"/>
      <c r="J1179" s="54"/>
      <c r="K1179" s="54"/>
      <c r="L1179" s="46" t="s">
        <v>103</v>
      </c>
      <c r="M1179" s="48">
        <v>1</v>
      </c>
      <c r="N1179" s="48" t="s">
        <v>117</v>
      </c>
      <c r="O1179" s="48">
        <v>3</v>
      </c>
      <c r="P1179" s="48" t="s">
        <v>116</v>
      </c>
    </row>
    <row r="1180" spans="1:16" x14ac:dyDescent="0.25">
      <c r="A1180" s="52">
        <v>2013</v>
      </c>
      <c r="B1180" s="53" t="s">
        <v>65</v>
      </c>
      <c r="C1180" s="46" t="s">
        <v>80</v>
      </c>
      <c r="D1180" s="46" t="s">
        <v>110</v>
      </c>
      <c r="H1180" s="54">
        <v>15</v>
      </c>
      <c r="I1180" s="54"/>
      <c r="J1180" s="54"/>
      <c r="K1180" s="54"/>
      <c r="L1180" s="46" t="s">
        <v>104</v>
      </c>
      <c r="M1180" s="48">
        <v>118</v>
      </c>
    </row>
    <row r="1181" spans="1:16" x14ac:dyDescent="0.25">
      <c r="A1181" s="52">
        <v>2013</v>
      </c>
      <c r="B1181" s="53" t="s">
        <v>53</v>
      </c>
      <c r="C1181" s="46" t="s">
        <v>80</v>
      </c>
      <c r="D1181" s="46" t="s">
        <v>110</v>
      </c>
      <c r="H1181" s="54">
        <v>15</v>
      </c>
      <c r="I1181" s="54"/>
      <c r="J1181" s="54"/>
      <c r="K1181" s="54"/>
      <c r="L1181" s="46" t="s">
        <v>104</v>
      </c>
      <c r="M1181" s="48">
        <v>96</v>
      </c>
    </row>
    <row r="1182" spans="1:16" x14ac:dyDescent="0.25">
      <c r="A1182" s="52">
        <v>2013</v>
      </c>
      <c r="B1182" s="53" t="s">
        <v>45</v>
      </c>
      <c r="C1182" s="46" t="s">
        <v>85</v>
      </c>
      <c r="D1182" s="46" t="s">
        <v>110</v>
      </c>
      <c r="H1182" s="54">
        <v>28</v>
      </c>
      <c r="I1182" s="54"/>
      <c r="J1182" s="54"/>
      <c r="K1182" s="54"/>
      <c r="L1182" s="46" t="s">
        <v>103</v>
      </c>
      <c r="M1182" s="48">
        <v>3</v>
      </c>
    </row>
    <row r="1183" spans="1:16" x14ac:dyDescent="0.25">
      <c r="A1183" s="52">
        <v>2013</v>
      </c>
      <c r="B1183" s="53" t="s">
        <v>75</v>
      </c>
      <c r="C1183" s="46" t="s">
        <v>80</v>
      </c>
      <c r="D1183" s="46" t="s">
        <v>90</v>
      </c>
      <c r="E1183" s="46" t="s">
        <v>93</v>
      </c>
      <c r="H1183" s="54">
        <v>15</v>
      </c>
      <c r="I1183" s="54"/>
      <c r="J1183" s="54"/>
      <c r="K1183" s="54"/>
      <c r="L1183" s="46" t="s">
        <v>104</v>
      </c>
      <c r="M1183" s="48">
        <v>79</v>
      </c>
    </row>
    <row r="1184" spans="1:16" x14ac:dyDescent="0.25">
      <c r="A1184" s="52">
        <v>2013</v>
      </c>
      <c r="B1184" s="53" t="s">
        <v>66</v>
      </c>
      <c r="C1184" s="46" t="s">
        <v>80</v>
      </c>
      <c r="D1184" s="46" t="s">
        <v>90</v>
      </c>
      <c r="E1184" s="46" t="s">
        <v>93</v>
      </c>
      <c r="H1184" s="54">
        <v>15</v>
      </c>
      <c r="I1184" s="54"/>
      <c r="J1184" s="54"/>
      <c r="K1184" s="54"/>
      <c r="L1184" s="46" t="s">
        <v>104</v>
      </c>
      <c r="M1184" s="48" t="s">
        <v>110</v>
      </c>
    </row>
    <row r="1185" spans="1:19" x14ac:dyDescent="0.25">
      <c r="A1185" s="52">
        <v>2013</v>
      </c>
      <c r="B1185" s="53" t="s">
        <v>40</v>
      </c>
      <c r="C1185" s="46" t="s">
        <v>80</v>
      </c>
      <c r="D1185" s="46" t="s">
        <v>93</v>
      </c>
      <c r="H1185" s="54">
        <v>15</v>
      </c>
      <c r="I1185" s="54"/>
      <c r="J1185" s="54"/>
      <c r="K1185" s="54"/>
      <c r="L1185" s="46" t="s">
        <v>103</v>
      </c>
      <c r="M1185" s="48">
        <v>76</v>
      </c>
    </row>
    <row r="1186" spans="1:19" x14ac:dyDescent="0.25">
      <c r="A1186" s="52">
        <v>2013</v>
      </c>
      <c r="B1186" s="53" t="s">
        <v>40</v>
      </c>
      <c r="C1186" s="46" t="s">
        <v>80</v>
      </c>
      <c r="D1186" s="46" t="s">
        <v>93</v>
      </c>
      <c r="H1186" s="54">
        <v>15</v>
      </c>
      <c r="I1186" s="54"/>
      <c r="J1186" s="54"/>
      <c r="K1186" s="54"/>
      <c r="L1186" s="46" t="s">
        <v>104</v>
      </c>
      <c r="M1186" s="48">
        <v>70</v>
      </c>
    </row>
    <row r="1187" spans="1:19" x14ac:dyDescent="0.25">
      <c r="A1187" s="52">
        <v>2013</v>
      </c>
      <c r="B1187" s="53" t="s">
        <v>54</v>
      </c>
      <c r="C1187" s="46" t="s">
        <v>80</v>
      </c>
      <c r="D1187" s="46" t="s">
        <v>110</v>
      </c>
      <c r="H1187" s="54">
        <v>18</v>
      </c>
      <c r="I1187" s="54"/>
      <c r="J1187" s="54"/>
      <c r="K1187" s="54"/>
      <c r="L1187" s="46" t="s">
        <v>103</v>
      </c>
      <c r="M1187" s="48" t="s">
        <v>110</v>
      </c>
    </row>
    <row r="1188" spans="1:19" x14ac:dyDescent="0.25">
      <c r="A1188" s="52">
        <v>2013</v>
      </c>
      <c r="B1188" s="53" t="s">
        <v>61</v>
      </c>
      <c r="C1188" s="46" t="s">
        <v>80</v>
      </c>
      <c r="D1188" s="46" t="s">
        <v>110</v>
      </c>
      <c r="H1188" s="54">
        <v>15</v>
      </c>
      <c r="I1188" s="54"/>
      <c r="J1188" s="54"/>
      <c r="K1188" s="54"/>
      <c r="L1188" s="46" t="s">
        <v>104</v>
      </c>
      <c r="M1188" s="48" t="s">
        <v>110</v>
      </c>
    </row>
    <row r="1189" spans="1:19" x14ac:dyDescent="0.25">
      <c r="A1189" s="52">
        <v>2013</v>
      </c>
      <c r="B1189" s="53" t="s">
        <v>57</v>
      </c>
      <c r="C1189" s="46" t="s">
        <v>80</v>
      </c>
      <c r="D1189" s="46" t="s">
        <v>110</v>
      </c>
      <c r="H1189" s="54">
        <v>15</v>
      </c>
      <c r="I1189" s="54"/>
      <c r="J1189" s="54"/>
      <c r="K1189" s="54"/>
      <c r="L1189" s="46" t="s">
        <v>104</v>
      </c>
      <c r="M1189" s="48" t="s">
        <v>110</v>
      </c>
    </row>
    <row r="1190" spans="1:19" x14ac:dyDescent="0.25">
      <c r="A1190" s="52">
        <v>2013</v>
      </c>
      <c r="B1190" s="53" t="s">
        <v>54</v>
      </c>
      <c r="C1190" s="46" t="s">
        <v>80</v>
      </c>
      <c r="D1190" s="46" t="s">
        <v>110</v>
      </c>
      <c r="H1190" s="54">
        <v>17</v>
      </c>
      <c r="I1190" s="54"/>
      <c r="J1190" s="54"/>
      <c r="K1190" s="54"/>
      <c r="L1190" s="46" t="s">
        <v>103</v>
      </c>
      <c r="M1190" s="48">
        <v>1</v>
      </c>
      <c r="N1190" s="48" t="s">
        <v>117</v>
      </c>
      <c r="O1190" s="48">
        <v>3</v>
      </c>
      <c r="P1190" s="48" t="s">
        <v>116</v>
      </c>
    </row>
    <row r="1191" spans="1:19" x14ac:dyDescent="0.25">
      <c r="A1191" s="52">
        <v>2013</v>
      </c>
      <c r="B1191" s="53" t="s">
        <v>47</v>
      </c>
      <c r="C1191" s="46" t="s">
        <v>80</v>
      </c>
      <c r="D1191" s="46" t="s">
        <v>110</v>
      </c>
      <c r="H1191" s="54">
        <v>15</v>
      </c>
      <c r="I1191" s="54"/>
      <c r="J1191" s="54"/>
      <c r="K1191" s="54"/>
      <c r="L1191" s="46" t="s">
        <v>104</v>
      </c>
      <c r="M1191" s="48" t="s">
        <v>110</v>
      </c>
    </row>
    <row r="1192" spans="1:19" x14ac:dyDescent="0.25">
      <c r="A1192" s="52">
        <v>2013</v>
      </c>
      <c r="B1192" s="53" t="s">
        <v>73</v>
      </c>
      <c r="C1192" s="46" t="s">
        <v>80</v>
      </c>
      <c r="D1192" s="46" t="s">
        <v>88</v>
      </c>
      <c r="H1192" s="54">
        <v>17</v>
      </c>
      <c r="I1192" s="54"/>
      <c r="J1192" s="54"/>
      <c r="K1192" s="54"/>
      <c r="L1192" s="46" t="s">
        <v>103</v>
      </c>
      <c r="M1192" s="48">
        <v>1</v>
      </c>
      <c r="N1192" s="48" t="s">
        <v>117</v>
      </c>
      <c r="O1192" s="48">
        <v>1</v>
      </c>
      <c r="P1192" s="48" t="s">
        <v>116</v>
      </c>
    </row>
    <row r="1193" spans="1:19" x14ac:dyDescent="0.25">
      <c r="A1193" s="52">
        <v>2013</v>
      </c>
      <c r="B1193" s="53" t="s">
        <v>59</v>
      </c>
      <c r="C1193" s="46" t="s">
        <v>80</v>
      </c>
      <c r="D1193" s="46" t="s">
        <v>110</v>
      </c>
      <c r="H1193" s="54">
        <v>15</v>
      </c>
      <c r="I1193" s="54"/>
      <c r="J1193" s="54"/>
      <c r="K1193" s="54"/>
      <c r="L1193" s="46" t="s">
        <v>103</v>
      </c>
      <c r="M1193" s="48">
        <v>34</v>
      </c>
    </row>
    <row r="1194" spans="1:19" x14ac:dyDescent="0.25">
      <c r="A1194" s="52">
        <v>2013</v>
      </c>
      <c r="B1194" s="53" t="s">
        <v>59</v>
      </c>
      <c r="C1194" s="46" t="s">
        <v>80</v>
      </c>
      <c r="D1194" s="46" t="s">
        <v>110</v>
      </c>
      <c r="H1194" s="54">
        <v>15</v>
      </c>
      <c r="I1194" s="54"/>
      <c r="J1194" s="54"/>
      <c r="K1194" s="54"/>
      <c r="L1194" s="46" t="s">
        <v>104</v>
      </c>
      <c r="M1194" s="48">
        <v>30</v>
      </c>
    </row>
    <row r="1195" spans="1:19" x14ac:dyDescent="0.25">
      <c r="A1195" s="52">
        <v>2013</v>
      </c>
      <c r="B1195" s="53" t="s">
        <v>65</v>
      </c>
      <c r="C1195" s="46" t="s">
        <v>80</v>
      </c>
      <c r="D1195" s="46" t="s">
        <v>110</v>
      </c>
      <c r="H1195" s="54">
        <v>15</v>
      </c>
      <c r="I1195" s="54"/>
      <c r="J1195" s="54"/>
      <c r="K1195" s="54"/>
      <c r="L1195" s="46" t="s">
        <v>104</v>
      </c>
      <c r="M1195" s="48">
        <v>109</v>
      </c>
    </row>
    <row r="1196" spans="1:19" x14ac:dyDescent="0.25">
      <c r="A1196" s="52">
        <v>2013</v>
      </c>
      <c r="B1196" s="53" t="s">
        <v>65</v>
      </c>
      <c r="C1196" s="46" t="s">
        <v>80</v>
      </c>
      <c r="D1196" s="46" t="s">
        <v>110</v>
      </c>
      <c r="H1196" s="54">
        <v>15</v>
      </c>
      <c r="I1196" s="54"/>
      <c r="J1196" s="54"/>
      <c r="K1196" s="54"/>
      <c r="L1196" s="46" t="s">
        <v>104</v>
      </c>
      <c r="M1196" s="48">
        <v>83</v>
      </c>
    </row>
    <row r="1197" spans="1:19" x14ac:dyDescent="0.25">
      <c r="A1197" s="52">
        <v>2013</v>
      </c>
      <c r="B1197" s="53" t="s">
        <v>65</v>
      </c>
      <c r="C1197" s="46" t="s">
        <v>80</v>
      </c>
      <c r="D1197" s="46" t="s">
        <v>110</v>
      </c>
      <c r="H1197" s="54">
        <v>15</v>
      </c>
      <c r="I1197" s="54"/>
      <c r="J1197" s="54"/>
      <c r="K1197" s="54"/>
      <c r="L1197" s="46" t="s">
        <v>104</v>
      </c>
      <c r="M1197" s="48">
        <v>123</v>
      </c>
    </row>
    <row r="1198" spans="1:19" x14ac:dyDescent="0.25">
      <c r="A1198" s="52">
        <v>2013</v>
      </c>
      <c r="B1198" s="53" t="s">
        <v>59</v>
      </c>
      <c r="C1198" s="46" t="s">
        <v>81</v>
      </c>
      <c r="D1198" s="46" t="s">
        <v>110</v>
      </c>
      <c r="H1198" s="54">
        <v>5</v>
      </c>
      <c r="I1198" s="54">
        <v>7</v>
      </c>
      <c r="J1198" s="54"/>
      <c r="K1198" s="54"/>
      <c r="L1198" s="46" t="s">
        <v>103</v>
      </c>
      <c r="M1198" s="48">
        <v>40</v>
      </c>
      <c r="S1198" s="49">
        <v>200</v>
      </c>
    </row>
    <row r="1199" spans="1:19" x14ac:dyDescent="0.25">
      <c r="A1199" s="52">
        <v>2013</v>
      </c>
      <c r="B1199" s="53" t="s">
        <v>57</v>
      </c>
      <c r="C1199" s="46" t="s">
        <v>80</v>
      </c>
      <c r="D1199" s="46" t="s">
        <v>110</v>
      </c>
      <c r="H1199" s="54">
        <v>15</v>
      </c>
      <c r="I1199" s="54"/>
      <c r="J1199" s="54"/>
      <c r="K1199" s="54"/>
      <c r="L1199" s="46" t="s">
        <v>104</v>
      </c>
      <c r="M1199" s="48">
        <v>105</v>
      </c>
    </row>
    <row r="1200" spans="1:19" x14ac:dyDescent="0.25">
      <c r="A1200" s="52">
        <v>2013</v>
      </c>
      <c r="B1200" s="45" t="s">
        <v>41</v>
      </c>
      <c r="C1200" s="46" t="s">
        <v>80</v>
      </c>
      <c r="D1200" s="46" t="s">
        <v>88</v>
      </c>
      <c r="E1200" s="46" t="s">
        <v>91</v>
      </c>
      <c r="H1200" s="54">
        <v>17</v>
      </c>
      <c r="I1200" s="54"/>
      <c r="J1200" s="54"/>
      <c r="K1200" s="54"/>
      <c r="L1200" s="46" t="s">
        <v>103</v>
      </c>
      <c r="M1200" s="48">
        <v>2</v>
      </c>
      <c r="N1200" s="48" t="s">
        <v>117</v>
      </c>
    </row>
    <row r="1201" spans="1:16" x14ac:dyDescent="0.25">
      <c r="A1201" s="52">
        <v>2013</v>
      </c>
      <c r="B1201" s="45" t="s">
        <v>41</v>
      </c>
      <c r="C1201" s="46" t="s">
        <v>80</v>
      </c>
      <c r="D1201" s="46" t="s">
        <v>88</v>
      </c>
      <c r="E1201" s="46" t="s">
        <v>91</v>
      </c>
      <c r="H1201" s="54">
        <v>17</v>
      </c>
      <c r="I1201" s="54"/>
      <c r="J1201" s="54"/>
      <c r="K1201" s="54"/>
      <c r="L1201" s="46" t="s">
        <v>103</v>
      </c>
      <c r="M1201" s="48">
        <v>1</v>
      </c>
      <c r="N1201" s="48" t="s">
        <v>117</v>
      </c>
      <c r="O1201" s="48">
        <v>1</v>
      </c>
      <c r="P1201" s="48" t="s">
        <v>116</v>
      </c>
    </row>
    <row r="1202" spans="1:16" x14ac:dyDescent="0.25">
      <c r="A1202" s="52">
        <v>2013</v>
      </c>
      <c r="B1202" s="53" t="s">
        <v>53</v>
      </c>
      <c r="C1202" s="46" t="s">
        <v>80</v>
      </c>
      <c r="D1202" s="46" t="s">
        <v>110</v>
      </c>
      <c r="H1202" s="54">
        <v>17</v>
      </c>
      <c r="I1202" s="54"/>
      <c r="J1202" s="54"/>
      <c r="K1202" s="54"/>
      <c r="L1202" s="46" t="s">
        <v>103</v>
      </c>
      <c r="M1202" s="48">
        <v>2</v>
      </c>
      <c r="N1202" s="48" t="s">
        <v>117</v>
      </c>
      <c r="O1202" s="48">
        <v>1</v>
      </c>
      <c r="P1202" s="48" t="s">
        <v>116</v>
      </c>
    </row>
    <row r="1203" spans="1:16" x14ac:dyDescent="0.25">
      <c r="A1203" s="52">
        <v>2013</v>
      </c>
      <c r="B1203" s="53" t="s">
        <v>61</v>
      </c>
      <c r="C1203" s="46" t="s">
        <v>80</v>
      </c>
      <c r="D1203" s="46" t="s">
        <v>110</v>
      </c>
      <c r="H1203" s="54">
        <v>17</v>
      </c>
      <c r="I1203" s="54"/>
      <c r="J1203" s="54"/>
      <c r="K1203" s="54"/>
      <c r="L1203" s="46" t="s">
        <v>103</v>
      </c>
      <c r="M1203" s="48">
        <v>2</v>
      </c>
      <c r="N1203" s="48" t="s">
        <v>117</v>
      </c>
    </row>
    <row r="1204" spans="1:16" x14ac:dyDescent="0.25">
      <c r="A1204" s="52">
        <v>2013</v>
      </c>
      <c r="B1204" s="53" t="s">
        <v>71</v>
      </c>
      <c r="C1204" s="46" t="s">
        <v>80</v>
      </c>
      <c r="D1204" s="46" t="s">
        <v>110</v>
      </c>
      <c r="H1204" s="54">
        <v>15</v>
      </c>
      <c r="I1204" s="54"/>
      <c r="J1204" s="54"/>
      <c r="K1204" s="54"/>
      <c r="L1204" s="46" t="s">
        <v>104</v>
      </c>
      <c r="M1204" s="48">
        <v>45</v>
      </c>
    </row>
    <row r="1205" spans="1:16" x14ac:dyDescent="0.25">
      <c r="A1205" s="52">
        <v>2013</v>
      </c>
      <c r="B1205" s="53" t="s">
        <v>59</v>
      </c>
      <c r="C1205" s="46" t="s">
        <v>80</v>
      </c>
      <c r="D1205" s="46" t="s">
        <v>110</v>
      </c>
      <c r="H1205" s="54">
        <v>17</v>
      </c>
      <c r="I1205" s="54"/>
      <c r="J1205" s="54"/>
      <c r="K1205" s="54"/>
      <c r="L1205" s="46" t="s">
        <v>103</v>
      </c>
      <c r="M1205" s="48">
        <v>2</v>
      </c>
      <c r="N1205" s="48" t="s">
        <v>117</v>
      </c>
      <c r="O1205" s="48">
        <v>2</v>
      </c>
      <c r="P1205" s="48" t="s">
        <v>116</v>
      </c>
    </row>
    <row r="1206" spans="1:16" x14ac:dyDescent="0.25">
      <c r="A1206" s="52">
        <v>2013</v>
      </c>
      <c r="B1206" s="53" t="s">
        <v>62</v>
      </c>
      <c r="C1206" s="46" t="s">
        <v>80</v>
      </c>
      <c r="D1206" s="46" t="s">
        <v>110</v>
      </c>
      <c r="H1206" s="54">
        <v>12</v>
      </c>
      <c r="I1206" s="54"/>
      <c r="J1206" s="54"/>
      <c r="K1206" s="54"/>
      <c r="L1206" s="46" t="s">
        <v>103</v>
      </c>
      <c r="M1206" s="48">
        <v>14</v>
      </c>
    </row>
    <row r="1207" spans="1:16" x14ac:dyDescent="0.25">
      <c r="A1207" s="52">
        <v>2013</v>
      </c>
      <c r="B1207" s="53" t="s">
        <v>39</v>
      </c>
      <c r="C1207" s="46" t="s">
        <v>80</v>
      </c>
      <c r="D1207" s="46" t="s">
        <v>110</v>
      </c>
      <c r="H1207" s="54">
        <v>12</v>
      </c>
      <c r="I1207" s="54"/>
      <c r="J1207" s="54"/>
      <c r="K1207" s="54"/>
      <c r="L1207" s="46" t="s">
        <v>103</v>
      </c>
      <c r="M1207" s="48">
        <v>21</v>
      </c>
    </row>
    <row r="1208" spans="1:16" x14ac:dyDescent="0.25">
      <c r="A1208" s="52">
        <v>2013</v>
      </c>
      <c r="B1208" s="53" t="s">
        <v>61</v>
      </c>
      <c r="C1208" s="46" t="s">
        <v>80</v>
      </c>
      <c r="D1208" s="46" t="s">
        <v>110</v>
      </c>
      <c r="H1208" s="54">
        <v>17</v>
      </c>
      <c r="I1208" s="54"/>
      <c r="J1208" s="54"/>
      <c r="K1208" s="54"/>
      <c r="L1208" s="46" t="s">
        <v>103</v>
      </c>
      <c r="M1208" s="48" t="s">
        <v>110</v>
      </c>
    </row>
    <row r="1209" spans="1:16" x14ac:dyDescent="0.25">
      <c r="A1209" s="52">
        <v>2013</v>
      </c>
      <c r="B1209" s="53" t="s">
        <v>38</v>
      </c>
      <c r="C1209" s="46" t="s">
        <v>80</v>
      </c>
      <c r="D1209" s="46" t="s">
        <v>110</v>
      </c>
      <c r="H1209" s="54">
        <v>15</v>
      </c>
      <c r="I1209" s="54"/>
      <c r="J1209" s="54"/>
      <c r="K1209" s="54"/>
      <c r="L1209" s="46" t="s">
        <v>104</v>
      </c>
      <c r="M1209" s="48" t="s">
        <v>110</v>
      </c>
    </row>
    <row r="1210" spans="1:16" x14ac:dyDescent="0.25">
      <c r="A1210" s="52">
        <v>2013</v>
      </c>
      <c r="B1210" s="53" t="s">
        <v>76</v>
      </c>
      <c r="C1210" s="46" t="s">
        <v>80</v>
      </c>
      <c r="D1210" s="46" t="s">
        <v>110</v>
      </c>
      <c r="H1210" s="54">
        <v>15</v>
      </c>
      <c r="I1210" s="54"/>
      <c r="J1210" s="54"/>
      <c r="K1210" s="54"/>
      <c r="L1210" s="46" t="s">
        <v>103</v>
      </c>
      <c r="M1210" s="48" t="s">
        <v>110</v>
      </c>
    </row>
    <row r="1211" spans="1:16" x14ac:dyDescent="0.25">
      <c r="A1211" s="52">
        <v>2013</v>
      </c>
      <c r="B1211" s="53" t="s">
        <v>50</v>
      </c>
      <c r="C1211" s="46" t="s">
        <v>80</v>
      </c>
      <c r="D1211" s="46" t="s">
        <v>110</v>
      </c>
      <c r="H1211" s="54">
        <v>17</v>
      </c>
      <c r="I1211" s="54"/>
      <c r="J1211" s="54"/>
      <c r="K1211" s="54"/>
      <c r="L1211" s="46" t="s">
        <v>103</v>
      </c>
      <c r="M1211" s="48" t="s">
        <v>110</v>
      </c>
    </row>
    <row r="1212" spans="1:16" x14ac:dyDescent="0.25">
      <c r="A1212" s="52">
        <v>2013</v>
      </c>
      <c r="B1212" s="53" t="s">
        <v>38</v>
      </c>
      <c r="C1212" s="46" t="s">
        <v>80</v>
      </c>
      <c r="D1212" s="46" t="s">
        <v>93</v>
      </c>
      <c r="H1212" s="54">
        <v>17</v>
      </c>
      <c r="I1212" s="54"/>
      <c r="J1212" s="54"/>
      <c r="K1212" s="54"/>
      <c r="L1212" s="46" t="s">
        <v>103</v>
      </c>
      <c r="M1212" s="48" t="s">
        <v>110</v>
      </c>
    </row>
    <row r="1213" spans="1:16" x14ac:dyDescent="0.25">
      <c r="A1213" s="52">
        <v>2013</v>
      </c>
      <c r="B1213" s="53" t="s">
        <v>54</v>
      </c>
      <c r="C1213" s="46" t="s">
        <v>80</v>
      </c>
      <c r="D1213" s="46" t="s">
        <v>110</v>
      </c>
      <c r="H1213" s="54">
        <v>18</v>
      </c>
      <c r="I1213" s="54"/>
      <c r="J1213" s="54"/>
      <c r="K1213" s="54"/>
      <c r="L1213" s="46" t="s">
        <v>103</v>
      </c>
      <c r="M1213" s="48" t="s">
        <v>110</v>
      </c>
    </row>
    <row r="1214" spans="1:16" x14ac:dyDescent="0.25">
      <c r="A1214" s="52">
        <v>2013</v>
      </c>
      <c r="B1214" s="53" t="s">
        <v>58</v>
      </c>
      <c r="C1214" s="46" t="s">
        <v>80</v>
      </c>
      <c r="D1214" s="46" t="s">
        <v>110</v>
      </c>
      <c r="H1214" s="54">
        <v>15</v>
      </c>
      <c r="I1214" s="54"/>
      <c r="J1214" s="54"/>
      <c r="K1214" s="54"/>
      <c r="L1214" s="46" t="s">
        <v>104</v>
      </c>
      <c r="M1214" s="48" t="s">
        <v>110</v>
      </c>
    </row>
    <row r="1215" spans="1:16" x14ac:dyDescent="0.25">
      <c r="A1215" s="52">
        <v>2013</v>
      </c>
      <c r="B1215" s="53" t="s">
        <v>50</v>
      </c>
      <c r="C1215" s="46" t="s">
        <v>80</v>
      </c>
      <c r="D1215" s="46" t="s">
        <v>110</v>
      </c>
      <c r="H1215" s="54">
        <v>17</v>
      </c>
      <c r="I1215" s="54"/>
      <c r="J1215" s="54"/>
      <c r="K1215" s="54"/>
      <c r="L1215" s="46" t="s">
        <v>103</v>
      </c>
      <c r="M1215" s="48" t="s">
        <v>110</v>
      </c>
    </row>
    <row r="1216" spans="1:16" x14ac:dyDescent="0.25">
      <c r="A1216" s="52">
        <v>2013</v>
      </c>
      <c r="B1216" s="53" t="s">
        <v>50</v>
      </c>
      <c r="C1216" s="46" t="s">
        <v>80</v>
      </c>
      <c r="D1216" s="46" t="s">
        <v>110</v>
      </c>
      <c r="H1216" s="54">
        <v>17</v>
      </c>
      <c r="I1216" s="54"/>
      <c r="J1216" s="54"/>
      <c r="K1216" s="54"/>
      <c r="L1216" s="46" t="s">
        <v>103</v>
      </c>
      <c r="M1216" s="48" t="s">
        <v>110</v>
      </c>
    </row>
    <row r="1217" spans="1:19" x14ac:dyDescent="0.25">
      <c r="A1217" s="52">
        <v>2013</v>
      </c>
      <c r="B1217" s="53" t="s">
        <v>66</v>
      </c>
      <c r="C1217" s="46" t="s">
        <v>80</v>
      </c>
      <c r="D1217" s="46" t="s">
        <v>110</v>
      </c>
      <c r="H1217" s="54">
        <v>17</v>
      </c>
      <c r="I1217" s="54"/>
      <c r="J1217" s="54"/>
      <c r="K1217" s="54"/>
      <c r="L1217" s="46" t="s">
        <v>103</v>
      </c>
      <c r="M1217" s="48" t="s">
        <v>110</v>
      </c>
    </row>
    <row r="1218" spans="1:19" x14ac:dyDescent="0.25">
      <c r="A1218" s="52">
        <v>2013</v>
      </c>
      <c r="B1218" s="53" t="s">
        <v>54</v>
      </c>
      <c r="C1218" s="46" t="s">
        <v>80</v>
      </c>
      <c r="D1218" s="46" t="s">
        <v>110</v>
      </c>
      <c r="H1218" s="54">
        <v>22</v>
      </c>
      <c r="I1218" s="54"/>
      <c r="J1218" s="54"/>
      <c r="K1218" s="54"/>
      <c r="L1218" s="46" t="s">
        <v>103</v>
      </c>
      <c r="M1218" s="48">
        <v>1</v>
      </c>
      <c r="N1218" s="48" t="s">
        <v>117</v>
      </c>
      <c r="O1218" s="48">
        <v>2</v>
      </c>
      <c r="P1218" s="48" t="s">
        <v>116</v>
      </c>
    </row>
    <row r="1219" spans="1:19" x14ac:dyDescent="0.25">
      <c r="A1219" s="52">
        <v>2013</v>
      </c>
      <c r="B1219" s="53" t="s">
        <v>47</v>
      </c>
      <c r="C1219" s="46" t="s">
        <v>82</v>
      </c>
      <c r="D1219" s="46" t="s">
        <v>110</v>
      </c>
      <c r="H1219" s="54">
        <v>15</v>
      </c>
      <c r="I1219" s="54"/>
      <c r="J1219" s="54"/>
      <c r="K1219" s="54"/>
      <c r="L1219" s="46" t="s">
        <v>104</v>
      </c>
      <c r="M1219" s="48" t="s">
        <v>110</v>
      </c>
    </row>
    <row r="1220" spans="1:19" x14ac:dyDescent="0.25">
      <c r="A1220" s="52">
        <v>2013</v>
      </c>
      <c r="B1220" s="53" t="s">
        <v>68</v>
      </c>
      <c r="C1220" s="46" t="s">
        <v>80</v>
      </c>
      <c r="D1220" s="46" t="s">
        <v>110</v>
      </c>
      <c r="H1220" s="54">
        <v>15</v>
      </c>
      <c r="I1220" s="54"/>
      <c r="J1220" s="54"/>
      <c r="K1220" s="54"/>
      <c r="L1220" s="46" t="s">
        <v>103</v>
      </c>
      <c r="M1220" s="48">
        <v>47</v>
      </c>
    </row>
    <row r="1221" spans="1:19" x14ac:dyDescent="0.25">
      <c r="A1221" s="52">
        <v>2013</v>
      </c>
      <c r="B1221" s="53" t="s">
        <v>68</v>
      </c>
      <c r="C1221" s="46" t="s">
        <v>80</v>
      </c>
      <c r="D1221" s="46" t="s">
        <v>110</v>
      </c>
      <c r="H1221" s="54">
        <v>15</v>
      </c>
      <c r="I1221" s="54"/>
      <c r="J1221" s="54"/>
      <c r="K1221" s="54"/>
      <c r="L1221" s="46" t="s">
        <v>104</v>
      </c>
      <c r="M1221" s="48">
        <v>54</v>
      </c>
    </row>
    <row r="1222" spans="1:19" x14ac:dyDescent="0.25">
      <c r="A1222" s="52">
        <v>2013</v>
      </c>
      <c r="B1222" s="53" t="s">
        <v>59</v>
      </c>
      <c r="C1222" s="46" t="s">
        <v>80</v>
      </c>
      <c r="D1222" s="46" t="s">
        <v>110</v>
      </c>
      <c r="H1222" s="54">
        <v>5</v>
      </c>
      <c r="I1222" s="54">
        <v>7</v>
      </c>
      <c r="J1222" s="54"/>
      <c r="K1222" s="54"/>
      <c r="L1222" s="46" t="s">
        <v>103</v>
      </c>
      <c r="M1222" s="48">
        <v>40</v>
      </c>
      <c r="S1222" s="49">
        <v>2</v>
      </c>
    </row>
    <row r="1223" spans="1:19" x14ac:dyDescent="0.25">
      <c r="A1223" s="52">
        <v>2013</v>
      </c>
      <c r="B1223" s="53" t="s">
        <v>59</v>
      </c>
      <c r="C1223" s="46" t="s">
        <v>81</v>
      </c>
      <c r="D1223" s="46" t="s">
        <v>110</v>
      </c>
      <c r="H1223" s="54">
        <v>5</v>
      </c>
      <c r="I1223" s="54">
        <v>7</v>
      </c>
      <c r="J1223" s="54"/>
      <c r="K1223" s="54"/>
      <c r="L1223" s="46" t="s">
        <v>103</v>
      </c>
      <c r="M1223" s="48">
        <v>80</v>
      </c>
      <c r="S1223" s="49">
        <v>100</v>
      </c>
    </row>
    <row r="1224" spans="1:19" x14ac:dyDescent="0.25">
      <c r="A1224" s="52">
        <v>2013</v>
      </c>
      <c r="B1224" s="53" t="s">
        <v>53</v>
      </c>
      <c r="C1224" s="46" t="s">
        <v>80</v>
      </c>
      <c r="D1224" s="46" t="s">
        <v>110</v>
      </c>
      <c r="H1224" s="54">
        <v>15</v>
      </c>
      <c r="I1224" s="54"/>
      <c r="J1224" s="54"/>
      <c r="K1224" s="54"/>
      <c r="L1224" s="46" t="s">
        <v>104</v>
      </c>
      <c r="M1224" s="48">
        <v>25</v>
      </c>
    </row>
    <row r="1225" spans="1:19" x14ac:dyDescent="0.25">
      <c r="A1225" s="52">
        <v>2013</v>
      </c>
      <c r="B1225" s="53" t="s">
        <v>50</v>
      </c>
      <c r="C1225" s="46" t="s">
        <v>80</v>
      </c>
      <c r="D1225" s="46" t="s">
        <v>110</v>
      </c>
      <c r="H1225" s="54">
        <v>17</v>
      </c>
      <c r="I1225" s="54"/>
      <c r="J1225" s="54"/>
      <c r="K1225" s="54"/>
      <c r="L1225" s="46" t="s">
        <v>103</v>
      </c>
      <c r="M1225" s="48" t="s">
        <v>110</v>
      </c>
    </row>
    <row r="1226" spans="1:19" x14ac:dyDescent="0.25">
      <c r="A1226" s="52">
        <v>2013</v>
      </c>
      <c r="B1226" s="53" t="s">
        <v>50</v>
      </c>
      <c r="C1226" s="46" t="s">
        <v>80</v>
      </c>
      <c r="D1226" s="46" t="s">
        <v>110</v>
      </c>
      <c r="H1226" s="54">
        <v>17</v>
      </c>
      <c r="I1226" s="54"/>
      <c r="J1226" s="54"/>
      <c r="K1226" s="54"/>
      <c r="L1226" s="46" t="s">
        <v>103</v>
      </c>
      <c r="M1226" s="48" t="s">
        <v>110</v>
      </c>
    </row>
    <row r="1227" spans="1:19" x14ac:dyDescent="0.25">
      <c r="A1227" s="52">
        <v>2013</v>
      </c>
      <c r="B1227" s="53" t="s">
        <v>56</v>
      </c>
      <c r="C1227" s="46" t="s">
        <v>80</v>
      </c>
      <c r="D1227" s="46" t="s">
        <v>90</v>
      </c>
      <c r="H1227" s="54">
        <v>17</v>
      </c>
      <c r="I1227" s="54"/>
      <c r="J1227" s="54"/>
      <c r="K1227" s="54"/>
      <c r="L1227" s="46" t="s">
        <v>103</v>
      </c>
      <c r="M1227" s="48">
        <v>1</v>
      </c>
      <c r="N1227" s="48" t="s">
        <v>117</v>
      </c>
      <c r="O1227" s="48">
        <v>1</v>
      </c>
      <c r="P1227" s="48" t="s">
        <v>116</v>
      </c>
    </row>
    <row r="1228" spans="1:19" x14ac:dyDescent="0.25">
      <c r="A1228" s="52">
        <v>2013</v>
      </c>
      <c r="B1228" s="53" t="s">
        <v>38</v>
      </c>
      <c r="C1228" s="46" t="s">
        <v>80</v>
      </c>
      <c r="D1228" s="46" t="s">
        <v>110</v>
      </c>
      <c r="H1228" s="54">
        <v>17</v>
      </c>
      <c r="I1228" s="54"/>
      <c r="J1228" s="54"/>
      <c r="K1228" s="54"/>
      <c r="L1228" s="46" t="s">
        <v>103</v>
      </c>
      <c r="M1228" s="48">
        <v>1</v>
      </c>
      <c r="N1228" s="48" t="s">
        <v>117</v>
      </c>
    </row>
    <row r="1229" spans="1:19" x14ac:dyDescent="0.25">
      <c r="A1229" s="52">
        <v>2013</v>
      </c>
      <c r="B1229" s="53" t="s">
        <v>68</v>
      </c>
      <c r="C1229" s="46" t="s">
        <v>80</v>
      </c>
      <c r="D1229" s="46" t="s">
        <v>89</v>
      </c>
      <c r="H1229" s="54">
        <v>7</v>
      </c>
      <c r="I1229" s="54"/>
      <c r="J1229" s="54"/>
      <c r="K1229" s="54"/>
      <c r="L1229" s="46" t="s">
        <v>103</v>
      </c>
      <c r="M1229" s="48">
        <v>2</v>
      </c>
    </row>
    <row r="1230" spans="1:19" x14ac:dyDescent="0.25">
      <c r="A1230" s="52">
        <v>2013</v>
      </c>
      <c r="B1230" s="53" t="s">
        <v>59</v>
      </c>
      <c r="C1230" s="46" t="s">
        <v>81</v>
      </c>
      <c r="D1230" s="46" t="s">
        <v>110</v>
      </c>
      <c r="H1230" s="54">
        <v>5</v>
      </c>
      <c r="I1230" s="54">
        <v>7</v>
      </c>
      <c r="J1230" s="54"/>
      <c r="K1230" s="54"/>
      <c r="L1230" s="46" t="s">
        <v>103</v>
      </c>
      <c r="M1230" s="48">
        <v>25</v>
      </c>
      <c r="S1230" s="49">
        <v>190</v>
      </c>
    </row>
    <row r="1231" spans="1:19" x14ac:dyDescent="0.25">
      <c r="A1231" s="52">
        <v>2013</v>
      </c>
      <c r="B1231" s="53" t="s">
        <v>54</v>
      </c>
      <c r="C1231" s="46" t="s">
        <v>80</v>
      </c>
      <c r="D1231" s="46" t="s">
        <v>110</v>
      </c>
      <c r="H1231" s="54">
        <v>18</v>
      </c>
      <c r="I1231" s="54"/>
      <c r="J1231" s="54"/>
      <c r="K1231" s="54"/>
      <c r="L1231" s="46" t="s">
        <v>103</v>
      </c>
      <c r="M1231" s="48">
        <v>1</v>
      </c>
      <c r="N1231" s="48" t="s">
        <v>117</v>
      </c>
      <c r="O1231" s="48">
        <v>2</v>
      </c>
      <c r="P1231" s="48" t="s">
        <v>116</v>
      </c>
    </row>
    <row r="1232" spans="1:19" x14ac:dyDescent="0.25">
      <c r="A1232" s="52">
        <v>2013</v>
      </c>
      <c r="B1232" s="53" t="s">
        <v>65</v>
      </c>
      <c r="C1232" s="46" t="s">
        <v>80</v>
      </c>
      <c r="D1232" s="46" t="s">
        <v>110</v>
      </c>
      <c r="H1232" s="54">
        <v>15</v>
      </c>
      <c r="I1232" s="54"/>
      <c r="J1232" s="54"/>
      <c r="K1232" s="54"/>
      <c r="L1232" s="46" t="s">
        <v>104</v>
      </c>
      <c r="M1232" s="48">
        <v>35</v>
      </c>
    </row>
    <row r="1233" spans="1:19" x14ac:dyDescent="0.25">
      <c r="A1233" s="52">
        <v>2013</v>
      </c>
      <c r="B1233" s="53" t="s">
        <v>58</v>
      </c>
      <c r="C1233" s="46" t="s">
        <v>80</v>
      </c>
      <c r="D1233" s="46" t="s">
        <v>110</v>
      </c>
      <c r="H1233" s="54">
        <v>15</v>
      </c>
      <c r="I1233" s="54"/>
      <c r="J1233" s="54"/>
      <c r="K1233" s="54"/>
      <c r="L1233" s="46" t="s">
        <v>104</v>
      </c>
      <c r="M1233" s="48" t="s">
        <v>110</v>
      </c>
    </row>
    <row r="1234" spans="1:19" x14ac:dyDescent="0.25">
      <c r="A1234" s="52">
        <v>2013</v>
      </c>
      <c r="B1234" s="53" t="s">
        <v>58</v>
      </c>
      <c r="C1234" s="46" t="s">
        <v>80</v>
      </c>
      <c r="D1234" s="46" t="s">
        <v>110</v>
      </c>
      <c r="H1234" s="54">
        <v>15</v>
      </c>
      <c r="I1234" s="54"/>
      <c r="J1234" s="54"/>
      <c r="K1234" s="54"/>
      <c r="L1234" s="46" t="s">
        <v>104</v>
      </c>
      <c r="M1234" s="48" t="s">
        <v>110</v>
      </c>
    </row>
    <row r="1235" spans="1:19" x14ac:dyDescent="0.25">
      <c r="A1235" s="52">
        <v>2013</v>
      </c>
      <c r="B1235" s="53" t="s">
        <v>40</v>
      </c>
      <c r="C1235" s="46" t="s">
        <v>80</v>
      </c>
      <c r="D1235" s="46" t="s">
        <v>90</v>
      </c>
      <c r="E1235" s="46" t="s">
        <v>93</v>
      </c>
      <c r="H1235" s="54">
        <v>15</v>
      </c>
      <c r="I1235" s="54"/>
      <c r="J1235" s="54"/>
      <c r="K1235" s="54"/>
      <c r="L1235" s="46" t="s">
        <v>103</v>
      </c>
      <c r="M1235" s="48">
        <v>63</v>
      </c>
    </row>
    <row r="1236" spans="1:19" x14ac:dyDescent="0.25">
      <c r="A1236" s="52">
        <v>2013</v>
      </c>
      <c r="B1236" s="53" t="s">
        <v>59</v>
      </c>
      <c r="C1236" s="46" t="s">
        <v>81</v>
      </c>
      <c r="D1236" s="46" t="s">
        <v>110</v>
      </c>
      <c r="H1236" s="54">
        <v>5</v>
      </c>
      <c r="I1236" s="54">
        <v>7</v>
      </c>
      <c r="J1236" s="54"/>
      <c r="K1236" s="54"/>
      <c r="L1236" s="46" t="s">
        <v>103</v>
      </c>
      <c r="M1236" s="48">
        <v>150</v>
      </c>
      <c r="S1236" s="49">
        <v>150</v>
      </c>
    </row>
    <row r="1237" spans="1:19" x14ac:dyDescent="0.25">
      <c r="A1237" s="52">
        <v>2013</v>
      </c>
      <c r="B1237" s="53" t="s">
        <v>59</v>
      </c>
      <c r="C1237" s="46" t="s">
        <v>81</v>
      </c>
      <c r="D1237" s="46" t="s">
        <v>110</v>
      </c>
      <c r="H1237" s="54">
        <v>5</v>
      </c>
      <c r="I1237" s="54">
        <v>7</v>
      </c>
      <c r="J1237" s="54"/>
      <c r="K1237" s="54"/>
      <c r="L1237" s="46" t="s">
        <v>103</v>
      </c>
      <c r="M1237" s="48">
        <v>90</v>
      </c>
      <c r="S1237" s="49">
        <v>180</v>
      </c>
    </row>
    <row r="1238" spans="1:19" x14ac:dyDescent="0.25">
      <c r="A1238" s="52">
        <v>2013</v>
      </c>
      <c r="B1238" s="53" t="s">
        <v>59</v>
      </c>
      <c r="C1238" s="46" t="s">
        <v>81</v>
      </c>
      <c r="D1238" s="46" t="s">
        <v>110</v>
      </c>
      <c r="H1238" s="54">
        <v>5</v>
      </c>
      <c r="I1238" s="54">
        <v>7</v>
      </c>
      <c r="J1238" s="54"/>
      <c r="K1238" s="54"/>
      <c r="L1238" s="46" t="s">
        <v>103</v>
      </c>
      <c r="M1238" s="48">
        <v>80</v>
      </c>
      <c r="S1238" s="49">
        <v>200</v>
      </c>
    </row>
    <row r="1239" spans="1:19" x14ac:dyDescent="0.25">
      <c r="A1239" s="52">
        <v>2013</v>
      </c>
      <c r="B1239" s="53" t="s">
        <v>59</v>
      </c>
      <c r="C1239" s="46" t="s">
        <v>81</v>
      </c>
      <c r="D1239" s="46" t="s">
        <v>110</v>
      </c>
      <c r="H1239" s="54">
        <v>5</v>
      </c>
      <c r="I1239" s="54">
        <v>7</v>
      </c>
      <c r="J1239" s="54"/>
      <c r="K1239" s="54"/>
      <c r="L1239" s="46" t="s">
        <v>103</v>
      </c>
      <c r="M1239" s="48">
        <v>300</v>
      </c>
      <c r="S1239" s="49">
        <v>100</v>
      </c>
    </row>
    <row r="1240" spans="1:19" x14ac:dyDescent="0.25">
      <c r="A1240" s="52">
        <v>2013</v>
      </c>
      <c r="B1240" s="53" t="s">
        <v>59</v>
      </c>
      <c r="C1240" s="46" t="s">
        <v>81</v>
      </c>
      <c r="D1240" s="46" t="s">
        <v>110</v>
      </c>
      <c r="H1240" s="54">
        <v>5</v>
      </c>
      <c r="I1240" s="54">
        <v>7</v>
      </c>
      <c r="J1240" s="54"/>
      <c r="K1240" s="54"/>
      <c r="L1240" s="46" t="s">
        <v>103</v>
      </c>
      <c r="M1240" s="48">
        <v>200</v>
      </c>
      <c r="S1240" s="49">
        <v>300</v>
      </c>
    </row>
    <row r="1241" spans="1:19" x14ac:dyDescent="0.25">
      <c r="A1241" s="52">
        <v>2013</v>
      </c>
      <c r="B1241" s="53" t="s">
        <v>59</v>
      </c>
      <c r="C1241" s="46" t="s">
        <v>85</v>
      </c>
      <c r="D1241" s="46" t="s">
        <v>110</v>
      </c>
      <c r="H1241" s="54">
        <v>28</v>
      </c>
      <c r="I1241" s="54"/>
      <c r="J1241" s="54"/>
      <c r="K1241" s="54"/>
      <c r="L1241" s="46" t="s">
        <v>103</v>
      </c>
      <c r="M1241" s="48">
        <v>3</v>
      </c>
    </row>
    <row r="1242" spans="1:19" x14ac:dyDescent="0.25">
      <c r="A1242" s="52">
        <v>2013</v>
      </c>
      <c r="B1242" s="53" t="s">
        <v>59</v>
      </c>
      <c r="C1242" s="46" t="s">
        <v>85</v>
      </c>
      <c r="D1242" s="46" t="s">
        <v>110</v>
      </c>
      <c r="H1242" s="54">
        <v>28</v>
      </c>
      <c r="I1242" s="54"/>
      <c r="J1242" s="54"/>
      <c r="K1242" s="54"/>
      <c r="L1242" s="46" t="s">
        <v>103</v>
      </c>
      <c r="M1242" s="48">
        <v>2</v>
      </c>
    </row>
    <row r="1243" spans="1:19" x14ac:dyDescent="0.25">
      <c r="A1243" s="52">
        <v>2013</v>
      </c>
      <c r="B1243" s="53" t="s">
        <v>47</v>
      </c>
      <c r="C1243" s="46" t="s">
        <v>80</v>
      </c>
      <c r="D1243" s="46" t="s">
        <v>110</v>
      </c>
      <c r="H1243" s="54">
        <v>15</v>
      </c>
      <c r="I1243" s="54"/>
      <c r="J1243" s="54"/>
      <c r="K1243" s="54"/>
      <c r="L1243" s="46" t="s">
        <v>104</v>
      </c>
      <c r="M1243" s="48" t="s">
        <v>110</v>
      </c>
    </row>
    <row r="1244" spans="1:19" x14ac:dyDescent="0.25">
      <c r="A1244" s="52">
        <v>2013</v>
      </c>
      <c r="B1244" s="53" t="s">
        <v>59</v>
      </c>
      <c r="C1244" s="46" t="s">
        <v>80</v>
      </c>
      <c r="D1244" s="46" t="s">
        <v>110</v>
      </c>
      <c r="H1244" s="54">
        <v>15</v>
      </c>
      <c r="I1244" s="54"/>
      <c r="J1244" s="54"/>
      <c r="K1244" s="54"/>
      <c r="L1244" s="46" t="s">
        <v>104</v>
      </c>
      <c r="M1244" s="48">
        <v>15</v>
      </c>
    </row>
    <row r="1245" spans="1:19" x14ac:dyDescent="0.25">
      <c r="A1245" s="52">
        <v>2013</v>
      </c>
      <c r="B1245" s="53" t="s">
        <v>59</v>
      </c>
      <c r="C1245" s="46" t="s">
        <v>80</v>
      </c>
      <c r="D1245" s="46" t="s">
        <v>110</v>
      </c>
      <c r="H1245" s="54">
        <v>15</v>
      </c>
      <c r="I1245" s="54"/>
      <c r="J1245" s="54"/>
      <c r="K1245" s="54"/>
      <c r="L1245" s="46" t="s">
        <v>103</v>
      </c>
      <c r="M1245" s="48">
        <v>20</v>
      </c>
    </row>
    <row r="1246" spans="1:19" x14ac:dyDescent="0.25">
      <c r="A1246" s="52">
        <v>2013</v>
      </c>
      <c r="B1246" s="53" t="s">
        <v>58</v>
      </c>
      <c r="C1246" s="46" t="s">
        <v>80</v>
      </c>
      <c r="D1246" s="46" t="s">
        <v>110</v>
      </c>
      <c r="H1246" s="54">
        <v>15</v>
      </c>
      <c r="I1246" s="54"/>
      <c r="J1246" s="54"/>
      <c r="K1246" s="54"/>
      <c r="L1246" s="46" t="s">
        <v>104</v>
      </c>
      <c r="M1246" s="48" t="s">
        <v>110</v>
      </c>
    </row>
    <row r="1247" spans="1:19" x14ac:dyDescent="0.25">
      <c r="A1247" s="52">
        <v>2013</v>
      </c>
      <c r="B1247" s="53" t="s">
        <v>58</v>
      </c>
      <c r="C1247" s="46" t="s">
        <v>80</v>
      </c>
      <c r="D1247" s="46" t="s">
        <v>110</v>
      </c>
      <c r="H1247" s="54">
        <v>15</v>
      </c>
      <c r="I1247" s="54"/>
      <c r="J1247" s="54"/>
      <c r="K1247" s="54"/>
      <c r="L1247" s="46" t="s">
        <v>104</v>
      </c>
      <c r="M1247" s="48" t="s">
        <v>110</v>
      </c>
    </row>
    <row r="1248" spans="1:19" x14ac:dyDescent="0.25">
      <c r="A1248" s="52">
        <v>2013</v>
      </c>
      <c r="B1248" s="53" t="s">
        <v>59</v>
      </c>
      <c r="C1248" s="46" t="s">
        <v>81</v>
      </c>
      <c r="D1248" s="46" t="s">
        <v>110</v>
      </c>
      <c r="H1248" s="54">
        <v>5</v>
      </c>
      <c r="I1248" s="54">
        <v>7</v>
      </c>
      <c r="J1248" s="54"/>
      <c r="K1248" s="54"/>
      <c r="L1248" s="46" t="s">
        <v>103</v>
      </c>
      <c r="M1248" s="48">
        <v>80</v>
      </c>
      <c r="S1248" s="49">
        <v>100</v>
      </c>
    </row>
    <row r="1249" spans="1:19" x14ac:dyDescent="0.25">
      <c r="A1249" s="52">
        <v>2013</v>
      </c>
      <c r="B1249" s="53" t="s">
        <v>59</v>
      </c>
      <c r="C1249" s="46" t="s">
        <v>81</v>
      </c>
      <c r="D1249" s="46" t="s">
        <v>110</v>
      </c>
      <c r="H1249" s="54">
        <v>5</v>
      </c>
      <c r="I1249" s="54">
        <v>7</v>
      </c>
      <c r="J1249" s="54"/>
      <c r="K1249" s="54"/>
      <c r="L1249" s="46" t="s">
        <v>103</v>
      </c>
      <c r="M1249" s="48">
        <v>120</v>
      </c>
      <c r="S1249" s="49">
        <v>180</v>
      </c>
    </row>
    <row r="1250" spans="1:19" x14ac:dyDescent="0.25">
      <c r="A1250" s="52">
        <v>2013</v>
      </c>
      <c r="B1250" s="53" t="s">
        <v>59</v>
      </c>
      <c r="C1250" s="46" t="s">
        <v>81</v>
      </c>
      <c r="D1250" s="46" t="s">
        <v>110</v>
      </c>
      <c r="H1250" s="54">
        <v>5</v>
      </c>
      <c r="I1250" s="54">
        <v>7</v>
      </c>
      <c r="J1250" s="54"/>
      <c r="K1250" s="54"/>
      <c r="L1250" s="46" t="s">
        <v>103</v>
      </c>
      <c r="M1250" s="48">
        <v>150</v>
      </c>
      <c r="S1250" s="49">
        <v>150</v>
      </c>
    </row>
    <row r="1251" spans="1:19" x14ac:dyDescent="0.25">
      <c r="A1251" s="52">
        <v>2013</v>
      </c>
      <c r="B1251" s="53" t="s">
        <v>59</v>
      </c>
      <c r="C1251" s="46" t="s">
        <v>81</v>
      </c>
      <c r="D1251" s="46" t="s">
        <v>110</v>
      </c>
      <c r="H1251" s="54">
        <v>5</v>
      </c>
      <c r="I1251" s="54">
        <v>7</v>
      </c>
      <c r="J1251" s="54"/>
      <c r="K1251" s="54"/>
      <c r="L1251" s="46" t="s">
        <v>103</v>
      </c>
      <c r="M1251" s="48" t="s">
        <v>110</v>
      </c>
    </row>
    <row r="1252" spans="1:19" x14ac:dyDescent="0.25">
      <c r="A1252" s="52">
        <v>2013</v>
      </c>
      <c r="B1252" s="53" t="s">
        <v>59</v>
      </c>
      <c r="C1252" s="46" t="s">
        <v>81</v>
      </c>
      <c r="D1252" s="46" t="s">
        <v>110</v>
      </c>
      <c r="H1252" s="54">
        <v>5</v>
      </c>
      <c r="I1252" s="54">
        <v>7</v>
      </c>
      <c r="J1252" s="54"/>
      <c r="K1252" s="54"/>
      <c r="L1252" s="46" t="s">
        <v>103</v>
      </c>
      <c r="M1252" s="48">
        <v>120</v>
      </c>
      <c r="S1252" s="49">
        <v>80</v>
      </c>
    </row>
    <row r="1253" spans="1:19" x14ac:dyDescent="0.25">
      <c r="A1253" s="52">
        <v>2013</v>
      </c>
      <c r="B1253" s="53" t="s">
        <v>59</v>
      </c>
      <c r="C1253" s="46" t="s">
        <v>81</v>
      </c>
      <c r="D1253" s="46" t="s">
        <v>110</v>
      </c>
      <c r="H1253" s="54">
        <v>5</v>
      </c>
      <c r="I1253" s="54">
        <v>7</v>
      </c>
      <c r="J1253" s="54"/>
      <c r="K1253" s="54"/>
      <c r="L1253" s="46" t="s">
        <v>103</v>
      </c>
      <c r="M1253" s="48">
        <v>50</v>
      </c>
      <c r="S1253" s="49">
        <v>10</v>
      </c>
    </row>
    <row r="1254" spans="1:19" x14ac:dyDescent="0.25">
      <c r="A1254" s="52">
        <v>2013</v>
      </c>
      <c r="B1254" s="53" t="s">
        <v>38</v>
      </c>
      <c r="C1254" s="46" t="s">
        <v>80</v>
      </c>
      <c r="D1254" s="46" t="s">
        <v>110</v>
      </c>
      <c r="H1254" s="55">
        <v>18</v>
      </c>
      <c r="I1254" s="55"/>
      <c r="J1254" s="55"/>
      <c r="K1254" s="55"/>
      <c r="L1254" s="46" t="s">
        <v>103</v>
      </c>
      <c r="M1254" s="48">
        <v>1</v>
      </c>
      <c r="N1254" s="48" t="s">
        <v>117</v>
      </c>
    </row>
    <row r="1255" spans="1:19" x14ac:dyDescent="0.25">
      <c r="A1255" s="52">
        <v>2013</v>
      </c>
      <c r="B1255" s="53" t="s">
        <v>61</v>
      </c>
      <c r="C1255" s="46" t="s">
        <v>80</v>
      </c>
      <c r="D1255" s="46" t="s">
        <v>110</v>
      </c>
      <c r="H1255" s="54">
        <v>17</v>
      </c>
      <c r="I1255" s="54"/>
      <c r="J1255" s="54"/>
      <c r="K1255" s="54"/>
      <c r="L1255" s="46" t="s">
        <v>103</v>
      </c>
      <c r="M1255" s="48" t="s">
        <v>110</v>
      </c>
    </row>
    <row r="1256" spans="1:19" x14ac:dyDescent="0.25">
      <c r="A1256" s="52">
        <v>2013</v>
      </c>
      <c r="B1256" s="53" t="s">
        <v>47</v>
      </c>
      <c r="C1256" s="46" t="s">
        <v>80</v>
      </c>
      <c r="D1256" s="46" t="s">
        <v>110</v>
      </c>
      <c r="H1256" s="54">
        <v>15</v>
      </c>
      <c r="I1256" s="54"/>
      <c r="J1256" s="54"/>
      <c r="K1256" s="54"/>
      <c r="L1256" s="46" t="s">
        <v>104</v>
      </c>
      <c r="M1256" s="48" t="s">
        <v>110</v>
      </c>
    </row>
    <row r="1257" spans="1:19" x14ac:dyDescent="0.25">
      <c r="A1257" s="52">
        <v>2013</v>
      </c>
      <c r="B1257" s="53" t="s">
        <v>58</v>
      </c>
      <c r="C1257" s="46" t="s">
        <v>80</v>
      </c>
      <c r="D1257" s="46" t="s">
        <v>110</v>
      </c>
      <c r="H1257" s="54">
        <v>15</v>
      </c>
      <c r="I1257" s="54"/>
      <c r="J1257" s="54"/>
      <c r="K1257" s="54"/>
      <c r="L1257" s="46" t="s">
        <v>104</v>
      </c>
      <c r="M1257" s="48" t="s">
        <v>110</v>
      </c>
    </row>
    <row r="1258" spans="1:19" x14ac:dyDescent="0.25">
      <c r="A1258" s="52">
        <v>2013</v>
      </c>
      <c r="B1258" s="53" t="s">
        <v>61</v>
      </c>
      <c r="C1258" s="46" t="s">
        <v>80</v>
      </c>
      <c r="D1258" s="46" t="s">
        <v>110</v>
      </c>
      <c r="H1258" s="54">
        <v>17</v>
      </c>
      <c r="I1258" s="54"/>
      <c r="J1258" s="54"/>
      <c r="K1258" s="54"/>
      <c r="L1258" s="46" t="s">
        <v>103</v>
      </c>
      <c r="M1258" s="48">
        <v>3</v>
      </c>
      <c r="N1258" s="48" t="s">
        <v>117</v>
      </c>
      <c r="O1258" s="48">
        <v>1</v>
      </c>
      <c r="P1258" s="48" t="s">
        <v>116</v>
      </c>
    </row>
    <row r="1259" spans="1:19" x14ac:dyDescent="0.25">
      <c r="A1259" s="52">
        <v>2013</v>
      </c>
      <c r="B1259" s="53" t="s">
        <v>53</v>
      </c>
      <c r="C1259" s="46" t="s">
        <v>80</v>
      </c>
      <c r="D1259" s="46" t="s">
        <v>110</v>
      </c>
      <c r="H1259" s="54">
        <v>17</v>
      </c>
      <c r="I1259" s="54"/>
      <c r="J1259" s="54"/>
      <c r="K1259" s="54"/>
      <c r="L1259" s="46" t="s">
        <v>103</v>
      </c>
      <c r="M1259" s="48">
        <v>3</v>
      </c>
      <c r="N1259" s="48" t="s">
        <v>117</v>
      </c>
      <c r="O1259" s="48">
        <v>2</v>
      </c>
      <c r="P1259" s="48" t="s">
        <v>116</v>
      </c>
    </row>
    <row r="1260" spans="1:19" x14ac:dyDescent="0.25">
      <c r="A1260" s="52">
        <v>2013</v>
      </c>
      <c r="B1260" s="53" t="s">
        <v>47</v>
      </c>
      <c r="C1260" s="46" t="s">
        <v>80</v>
      </c>
      <c r="D1260" s="46" t="s">
        <v>110</v>
      </c>
      <c r="H1260" s="54">
        <v>15</v>
      </c>
      <c r="I1260" s="54"/>
      <c r="J1260" s="54"/>
      <c r="K1260" s="54"/>
      <c r="L1260" s="46" t="s">
        <v>104</v>
      </c>
      <c r="M1260" s="48" t="s">
        <v>110</v>
      </c>
    </row>
    <row r="1261" spans="1:19" x14ac:dyDescent="0.25">
      <c r="A1261" s="52">
        <v>2013</v>
      </c>
      <c r="B1261" s="53" t="s">
        <v>47</v>
      </c>
      <c r="C1261" s="46" t="s">
        <v>80</v>
      </c>
      <c r="D1261" s="46" t="s">
        <v>110</v>
      </c>
      <c r="H1261" s="54">
        <v>15</v>
      </c>
      <c r="I1261" s="54"/>
      <c r="J1261" s="54"/>
      <c r="K1261" s="54"/>
      <c r="L1261" s="46" t="s">
        <v>104</v>
      </c>
      <c r="M1261" s="48" t="s">
        <v>110</v>
      </c>
    </row>
    <row r="1262" spans="1:19" x14ac:dyDescent="0.25">
      <c r="A1262" s="52">
        <v>2013</v>
      </c>
      <c r="B1262" s="45" t="s">
        <v>41</v>
      </c>
      <c r="C1262" s="46" t="s">
        <v>80</v>
      </c>
      <c r="D1262" s="46" t="s">
        <v>92</v>
      </c>
      <c r="H1262" s="54">
        <v>17</v>
      </c>
      <c r="I1262" s="54"/>
      <c r="J1262" s="54"/>
      <c r="K1262" s="54"/>
      <c r="L1262" s="46" t="s">
        <v>103</v>
      </c>
      <c r="M1262" s="48">
        <v>1</v>
      </c>
      <c r="N1262" s="48" t="s">
        <v>117</v>
      </c>
      <c r="O1262" s="48">
        <v>1</v>
      </c>
      <c r="P1262" s="48" t="s">
        <v>116</v>
      </c>
    </row>
    <row r="1263" spans="1:19" x14ac:dyDescent="0.25">
      <c r="A1263" s="52">
        <v>2013</v>
      </c>
      <c r="B1263" s="45" t="s">
        <v>41</v>
      </c>
      <c r="C1263" s="46" t="s">
        <v>80</v>
      </c>
      <c r="D1263" s="46" t="s">
        <v>110</v>
      </c>
      <c r="H1263" s="54">
        <v>17</v>
      </c>
      <c r="I1263" s="54"/>
      <c r="J1263" s="54"/>
      <c r="K1263" s="54"/>
      <c r="L1263" s="46" t="s">
        <v>103</v>
      </c>
      <c r="M1263" s="48">
        <v>1</v>
      </c>
      <c r="N1263" s="48" t="s">
        <v>117</v>
      </c>
    </row>
    <row r="1264" spans="1:19" x14ac:dyDescent="0.25">
      <c r="A1264" s="52">
        <v>2013</v>
      </c>
      <c r="B1264" s="53" t="s">
        <v>37</v>
      </c>
      <c r="C1264" s="46" t="s">
        <v>80</v>
      </c>
      <c r="D1264" s="46" t="s">
        <v>110</v>
      </c>
      <c r="H1264" s="54">
        <v>17</v>
      </c>
      <c r="I1264" s="54"/>
      <c r="J1264" s="54"/>
      <c r="K1264" s="54"/>
      <c r="L1264" s="46" t="s">
        <v>103</v>
      </c>
      <c r="M1264" s="48">
        <v>1</v>
      </c>
      <c r="N1264" s="48" t="s">
        <v>117</v>
      </c>
      <c r="O1264" s="48">
        <v>1</v>
      </c>
      <c r="P1264" s="48" t="s">
        <v>116</v>
      </c>
    </row>
    <row r="1265" spans="1:16" x14ac:dyDescent="0.25">
      <c r="A1265" s="52">
        <v>2013</v>
      </c>
      <c r="B1265" s="53" t="s">
        <v>72</v>
      </c>
      <c r="C1265" s="46" t="s">
        <v>81</v>
      </c>
      <c r="D1265" s="46" t="s">
        <v>110</v>
      </c>
      <c r="H1265" s="54">
        <v>7</v>
      </c>
      <c r="I1265" s="54"/>
      <c r="J1265" s="54"/>
      <c r="K1265" s="54"/>
      <c r="L1265" s="46" t="s">
        <v>103</v>
      </c>
      <c r="M1265" s="48">
        <v>870</v>
      </c>
    </row>
    <row r="1266" spans="1:16" x14ac:dyDescent="0.25">
      <c r="A1266" s="52">
        <v>2013</v>
      </c>
      <c r="B1266" s="53" t="s">
        <v>59</v>
      </c>
      <c r="C1266" s="46" t="s">
        <v>81</v>
      </c>
      <c r="D1266" s="46" t="s">
        <v>110</v>
      </c>
      <c r="H1266" s="54">
        <v>7</v>
      </c>
      <c r="I1266" s="54"/>
      <c r="J1266" s="54"/>
      <c r="K1266" s="54"/>
      <c r="L1266" s="46" t="s">
        <v>103</v>
      </c>
      <c r="M1266" s="48">
        <v>64</v>
      </c>
    </row>
    <row r="1267" spans="1:16" x14ac:dyDescent="0.25">
      <c r="A1267" s="52">
        <v>2013</v>
      </c>
      <c r="B1267" s="45" t="s">
        <v>38</v>
      </c>
      <c r="C1267" s="46" t="s">
        <v>80</v>
      </c>
      <c r="D1267" s="46" t="s">
        <v>88</v>
      </c>
      <c r="H1267" s="46">
        <v>18</v>
      </c>
      <c r="L1267" s="46" t="s">
        <v>103</v>
      </c>
      <c r="M1267" s="48" t="s">
        <v>110</v>
      </c>
    </row>
    <row r="1268" spans="1:16" x14ac:dyDescent="0.25">
      <c r="A1268" s="52">
        <v>2013</v>
      </c>
      <c r="B1268" s="53" t="s">
        <v>38</v>
      </c>
      <c r="C1268" s="46" t="s">
        <v>80</v>
      </c>
      <c r="D1268" s="46" t="s">
        <v>110</v>
      </c>
      <c r="H1268" s="54">
        <v>15</v>
      </c>
      <c r="I1268" s="54"/>
      <c r="J1268" s="54"/>
      <c r="K1268" s="54"/>
      <c r="L1268" s="46" t="s">
        <v>104</v>
      </c>
      <c r="M1268" s="48">
        <v>47</v>
      </c>
    </row>
    <row r="1269" spans="1:16" x14ac:dyDescent="0.25">
      <c r="A1269" s="52">
        <v>2013</v>
      </c>
      <c r="B1269" s="53" t="s">
        <v>37</v>
      </c>
      <c r="C1269" s="46" t="s">
        <v>80</v>
      </c>
      <c r="D1269" s="46" t="s">
        <v>110</v>
      </c>
      <c r="H1269" s="54">
        <v>15</v>
      </c>
      <c r="I1269" s="54"/>
      <c r="J1269" s="54"/>
      <c r="K1269" s="54"/>
      <c r="L1269" s="46" t="s">
        <v>103</v>
      </c>
      <c r="M1269" s="48">
        <v>20</v>
      </c>
    </row>
    <row r="1270" spans="1:16" x14ac:dyDescent="0.25">
      <c r="A1270" s="52">
        <v>2013</v>
      </c>
      <c r="B1270" s="53" t="s">
        <v>37</v>
      </c>
      <c r="C1270" s="46" t="s">
        <v>80</v>
      </c>
      <c r="D1270" s="46" t="s">
        <v>110</v>
      </c>
      <c r="H1270" s="54">
        <v>17</v>
      </c>
      <c r="I1270" s="54"/>
      <c r="J1270" s="54"/>
      <c r="K1270" s="54"/>
      <c r="L1270" s="46" t="s">
        <v>103</v>
      </c>
      <c r="M1270" s="48">
        <v>1</v>
      </c>
      <c r="N1270" s="48" t="s">
        <v>117</v>
      </c>
      <c r="O1270" s="48">
        <v>3</v>
      </c>
      <c r="P1270" s="48" t="s">
        <v>116</v>
      </c>
    </row>
    <row r="1271" spans="1:16" x14ac:dyDescent="0.25">
      <c r="A1271" s="52">
        <v>2013</v>
      </c>
      <c r="B1271" s="53" t="s">
        <v>37</v>
      </c>
      <c r="C1271" s="46" t="s">
        <v>80</v>
      </c>
      <c r="D1271" s="46" t="s">
        <v>110</v>
      </c>
      <c r="H1271" s="54">
        <v>17</v>
      </c>
      <c r="I1271" s="54"/>
      <c r="J1271" s="54"/>
      <c r="K1271" s="54"/>
      <c r="L1271" s="46" t="s">
        <v>103</v>
      </c>
      <c r="M1271" s="48">
        <v>2</v>
      </c>
      <c r="N1271" s="48" t="s">
        <v>117</v>
      </c>
    </row>
    <row r="1272" spans="1:16" x14ac:dyDescent="0.25">
      <c r="A1272" s="52">
        <v>2013</v>
      </c>
      <c r="B1272" s="53" t="s">
        <v>59</v>
      </c>
      <c r="C1272" s="46" t="s">
        <v>81</v>
      </c>
      <c r="D1272" s="46" t="s">
        <v>110</v>
      </c>
      <c r="H1272" s="54">
        <v>5</v>
      </c>
      <c r="I1272" s="54"/>
      <c r="J1272" s="54"/>
      <c r="K1272" s="54"/>
      <c r="L1272" s="46" t="s">
        <v>103</v>
      </c>
      <c r="M1272" s="48">
        <v>150</v>
      </c>
    </row>
    <row r="1273" spans="1:16" x14ac:dyDescent="0.25">
      <c r="A1273" s="52">
        <v>2013</v>
      </c>
      <c r="B1273" s="53" t="s">
        <v>59</v>
      </c>
      <c r="C1273" s="46" t="s">
        <v>81</v>
      </c>
      <c r="D1273" s="46" t="s">
        <v>110</v>
      </c>
      <c r="H1273" s="54">
        <v>5</v>
      </c>
      <c r="I1273" s="54"/>
      <c r="J1273" s="54"/>
      <c r="K1273" s="54"/>
      <c r="L1273" s="46" t="s">
        <v>103</v>
      </c>
      <c r="M1273" s="48">
        <v>150</v>
      </c>
    </row>
    <row r="1274" spans="1:16" x14ac:dyDescent="0.25">
      <c r="A1274" s="52">
        <v>2013</v>
      </c>
      <c r="B1274" s="53" t="s">
        <v>59</v>
      </c>
      <c r="C1274" s="46" t="s">
        <v>81</v>
      </c>
      <c r="D1274" s="46" t="s">
        <v>110</v>
      </c>
      <c r="H1274" s="54">
        <v>7</v>
      </c>
      <c r="I1274" s="54"/>
      <c r="J1274" s="54"/>
      <c r="K1274" s="54"/>
      <c r="L1274" s="46" t="s">
        <v>103</v>
      </c>
      <c r="M1274" s="48">
        <v>100</v>
      </c>
    </row>
    <row r="1275" spans="1:16" x14ac:dyDescent="0.25">
      <c r="A1275" s="52">
        <v>2013</v>
      </c>
      <c r="B1275" s="53" t="s">
        <v>59</v>
      </c>
      <c r="C1275" s="46" t="s">
        <v>81</v>
      </c>
      <c r="D1275" s="46" t="s">
        <v>110</v>
      </c>
      <c r="H1275" s="54">
        <v>7</v>
      </c>
      <c r="I1275" s="54"/>
      <c r="J1275" s="54"/>
      <c r="K1275" s="54"/>
      <c r="L1275" s="46" t="s">
        <v>103</v>
      </c>
      <c r="M1275" s="48">
        <v>100</v>
      </c>
    </row>
    <row r="1276" spans="1:16" x14ac:dyDescent="0.25">
      <c r="A1276" s="52">
        <v>2013</v>
      </c>
      <c r="B1276" s="53" t="s">
        <v>59</v>
      </c>
      <c r="C1276" s="46" t="s">
        <v>80</v>
      </c>
      <c r="D1276" s="46" t="s">
        <v>88</v>
      </c>
      <c r="H1276" s="54">
        <v>17</v>
      </c>
      <c r="I1276" s="54"/>
      <c r="J1276" s="54"/>
      <c r="K1276" s="54"/>
      <c r="L1276" s="46" t="s">
        <v>103</v>
      </c>
      <c r="M1276" s="48">
        <v>1</v>
      </c>
      <c r="N1276" s="48" t="s">
        <v>116</v>
      </c>
    </row>
    <row r="1277" spans="1:16" x14ac:dyDescent="0.25">
      <c r="A1277" s="52">
        <v>2013</v>
      </c>
      <c r="B1277" s="53" t="s">
        <v>38</v>
      </c>
      <c r="C1277" s="46" t="s">
        <v>80</v>
      </c>
      <c r="D1277" s="46" t="s">
        <v>88</v>
      </c>
      <c r="E1277" s="46" t="s">
        <v>92</v>
      </c>
      <c r="H1277" s="55">
        <v>18</v>
      </c>
      <c r="I1277" s="55"/>
      <c r="J1277" s="55"/>
      <c r="K1277" s="55"/>
      <c r="L1277" s="46" t="s">
        <v>103</v>
      </c>
      <c r="M1277" s="48" t="s">
        <v>110</v>
      </c>
    </row>
    <row r="1278" spans="1:16" x14ac:dyDescent="0.25">
      <c r="A1278" s="52">
        <v>2013</v>
      </c>
      <c r="B1278" s="53" t="s">
        <v>50</v>
      </c>
      <c r="C1278" s="46" t="s">
        <v>80</v>
      </c>
      <c r="D1278" s="46" t="s">
        <v>89</v>
      </c>
      <c r="H1278" s="54">
        <v>17</v>
      </c>
      <c r="I1278" s="54"/>
      <c r="J1278" s="54"/>
      <c r="K1278" s="54"/>
      <c r="L1278" s="46" t="s">
        <v>103</v>
      </c>
      <c r="M1278" s="48" t="s">
        <v>110</v>
      </c>
    </row>
    <row r="1279" spans="1:16" x14ac:dyDescent="0.25">
      <c r="A1279" s="52">
        <v>2013</v>
      </c>
      <c r="B1279" s="53" t="s">
        <v>59</v>
      </c>
      <c r="C1279" s="46" t="s">
        <v>80</v>
      </c>
      <c r="D1279" s="46" t="s">
        <v>88</v>
      </c>
      <c r="H1279" s="54">
        <v>15</v>
      </c>
      <c r="I1279" s="54"/>
      <c r="J1279" s="54"/>
      <c r="K1279" s="54"/>
      <c r="L1279" s="46" t="s">
        <v>103</v>
      </c>
      <c r="M1279" s="48" t="s">
        <v>110</v>
      </c>
    </row>
    <row r="1280" spans="1:16" x14ac:dyDescent="0.25">
      <c r="A1280" s="52">
        <v>2013</v>
      </c>
      <c r="B1280" s="53" t="s">
        <v>38</v>
      </c>
      <c r="C1280" s="46" t="s">
        <v>80</v>
      </c>
      <c r="D1280" s="46" t="s">
        <v>110</v>
      </c>
      <c r="H1280" s="54">
        <v>15</v>
      </c>
      <c r="I1280" s="54"/>
      <c r="J1280" s="54"/>
      <c r="K1280" s="54"/>
      <c r="L1280" s="46" t="s">
        <v>104</v>
      </c>
      <c r="M1280" s="48">
        <v>18</v>
      </c>
    </row>
    <row r="1281" spans="1:14" x14ac:dyDescent="0.25">
      <c r="A1281" s="52">
        <v>2013</v>
      </c>
      <c r="B1281" s="53" t="s">
        <v>59</v>
      </c>
      <c r="C1281" s="46" t="s">
        <v>80</v>
      </c>
      <c r="D1281" s="46" t="s">
        <v>110</v>
      </c>
      <c r="H1281" s="54">
        <v>15</v>
      </c>
      <c r="I1281" s="54"/>
      <c r="J1281" s="54"/>
      <c r="K1281" s="54"/>
      <c r="L1281" s="46" t="s">
        <v>103</v>
      </c>
      <c r="M1281" s="48">
        <v>9</v>
      </c>
    </row>
    <row r="1282" spans="1:14" x14ac:dyDescent="0.25">
      <c r="A1282" s="52">
        <v>2013</v>
      </c>
      <c r="B1282" s="53" t="s">
        <v>59</v>
      </c>
      <c r="C1282" s="46" t="s">
        <v>80</v>
      </c>
      <c r="D1282" s="46" t="s">
        <v>110</v>
      </c>
      <c r="H1282" s="54">
        <v>15</v>
      </c>
      <c r="I1282" s="54"/>
      <c r="J1282" s="54"/>
      <c r="K1282" s="54"/>
      <c r="L1282" s="46" t="s">
        <v>104</v>
      </c>
      <c r="M1282" s="48">
        <v>7</v>
      </c>
    </row>
    <row r="1283" spans="1:14" x14ac:dyDescent="0.25">
      <c r="A1283" s="52">
        <v>2013</v>
      </c>
      <c r="B1283" s="53" t="s">
        <v>59</v>
      </c>
      <c r="C1283" s="46" t="s">
        <v>80</v>
      </c>
      <c r="D1283" s="46" t="s">
        <v>110</v>
      </c>
      <c r="H1283" s="54">
        <v>15</v>
      </c>
      <c r="I1283" s="54"/>
      <c r="J1283" s="54"/>
      <c r="K1283" s="54"/>
      <c r="L1283" s="46" t="s">
        <v>104</v>
      </c>
      <c r="M1283" s="48">
        <v>8</v>
      </c>
    </row>
    <row r="1284" spans="1:14" x14ac:dyDescent="0.25">
      <c r="A1284" s="52">
        <v>2013</v>
      </c>
      <c r="B1284" s="53" t="s">
        <v>59</v>
      </c>
      <c r="C1284" s="46" t="s">
        <v>80</v>
      </c>
      <c r="D1284" s="46" t="s">
        <v>110</v>
      </c>
      <c r="H1284" s="54">
        <v>15</v>
      </c>
      <c r="I1284" s="54"/>
      <c r="J1284" s="54"/>
      <c r="K1284" s="54"/>
      <c r="L1284" s="46" t="s">
        <v>103</v>
      </c>
      <c r="M1284" s="48">
        <v>12</v>
      </c>
    </row>
    <row r="1285" spans="1:14" x14ac:dyDescent="0.25">
      <c r="A1285" s="52">
        <v>2013</v>
      </c>
      <c r="B1285" s="53" t="s">
        <v>50</v>
      </c>
      <c r="C1285" s="46" t="s">
        <v>80</v>
      </c>
      <c r="D1285" s="46" t="s">
        <v>110</v>
      </c>
      <c r="H1285" s="54">
        <v>17</v>
      </c>
      <c r="I1285" s="54"/>
      <c r="J1285" s="54"/>
      <c r="K1285" s="54"/>
      <c r="L1285" s="46" t="s">
        <v>103</v>
      </c>
      <c r="M1285" s="48" t="s">
        <v>110</v>
      </c>
    </row>
    <row r="1286" spans="1:14" x14ac:dyDescent="0.25">
      <c r="A1286" s="52">
        <v>2013</v>
      </c>
      <c r="B1286" s="53" t="s">
        <v>56</v>
      </c>
      <c r="C1286" s="46" t="s">
        <v>80</v>
      </c>
      <c r="D1286" s="46" t="s">
        <v>90</v>
      </c>
      <c r="E1286" s="46" t="s">
        <v>93</v>
      </c>
      <c r="H1286" s="54">
        <v>17</v>
      </c>
      <c r="I1286" s="54"/>
      <c r="J1286" s="54"/>
      <c r="K1286" s="54"/>
      <c r="L1286" s="46" t="s">
        <v>103</v>
      </c>
      <c r="M1286" s="48">
        <v>2</v>
      </c>
      <c r="N1286" s="48" t="s">
        <v>117</v>
      </c>
    </row>
    <row r="1287" spans="1:14" x14ac:dyDescent="0.25">
      <c r="A1287" s="52">
        <v>2013</v>
      </c>
      <c r="B1287" s="53" t="s">
        <v>50</v>
      </c>
      <c r="C1287" s="46" t="s">
        <v>80</v>
      </c>
      <c r="D1287" s="46" t="s">
        <v>110</v>
      </c>
      <c r="H1287" s="54">
        <v>17</v>
      </c>
      <c r="I1287" s="54"/>
      <c r="J1287" s="54"/>
      <c r="K1287" s="54"/>
      <c r="L1287" s="46" t="s">
        <v>103</v>
      </c>
      <c r="M1287" s="48" t="s">
        <v>110</v>
      </c>
    </row>
    <row r="1288" spans="1:14" x14ac:dyDescent="0.25">
      <c r="A1288" s="52">
        <v>2013</v>
      </c>
      <c r="B1288" s="53" t="s">
        <v>68</v>
      </c>
      <c r="C1288" s="46" t="s">
        <v>80</v>
      </c>
      <c r="D1288" s="46" t="s">
        <v>93</v>
      </c>
      <c r="H1288" s="54">
        <v>15</v>
      </c>
      <c r="I1288" s="54"/>
      <c r="J1288" s="54"/>
      <c r="K1288" s="54"/>
      <c r="L1288" s="46" t="s">
        <v>104</v>
      </c>
      <c r="M1288" s="48">
        <v>8</v>
      </c>
    </row>
    <row r="1289" spans="1:14" x14ac:dyDescent="0.25">
      <c r="A1289" s="52">
        <v>2013</v>
      </c>
      <c r="B1289" s="53" t="s">
        <v>66</v>
      </c>
      <c r="C1289" s="46" t="s">
        <v>80</v>
      </c>
      <c r="D1289" s="46" t="s">
        <v>93</v>
      </c>
      <c r="H1289" s="54">
        <v>15</v>
      </c>
      <c r="I1289" s="54"/>
      <c r="J1289" s="54"/>
      <c r="K1289" s="54"/>
      <c r="L1289" s="46" t="s">
        <v>103</v>
      </c>
      <c r="M1289" s="48">
        <v>6</v>
      </c>
    </row>
    <row r="1290" spans="1:14" x14ac:dyDescent="0.25">
      <c r="A1290" s="52">
        <v>2013</v>
      </c>
      <c r="B1290" s="53" t="s">
        <v>75</v>
      </c>
      <c r="C1290" s="46" t="s">
        <v>80</v>
      </c>
      <c r="D1290" s="46" t="s">
        <v>93</v>
      </c>
      <c r="H1290" s="54">
        <v>15</v>
      </c>
      <c r="I1290" s="54"/>
      <c r="J1290" s="54"/>
      <c r="K1290" s="54"/>
      <c r="L1290" s="46" t="s">
        <v>103</v>
      </c>
      <c r="M1290" s="48" t="s">
        <v>110</v>
      </c>
    </row>
    <row r="1291" spans="1:14" x14ac:dyDescent="0.25">
      <c r="A1291" s="52">
        <v>2013</v>
      </c>
      <c r="B1291" s="53" t="s">
        <v>72</v>
      </c>
      <c r="C1291" s="46" t="s">
        <v>80</v>
      </c>
      <c r="D1291" s="46" t="s">
        <v>93</v>
      </c>
      <c r="H1291" s="54">
        <v>15</v>
      </c>
      <c r="I1291" s="54"/>
      <c r="J1291" s="54"/>
      <c r="K1291" s="54"/>
      <c r="L1291" s="46" t="s">
        <v>103</v>
      </c>
      <c r="M1291" s="48" t="s">
        <v>110</v>
      </c>
    </row>
    <row r="1292" spans="1:14" x14ac:dyDescent="0.25">
      <c r="A1292" s="52">
        <v>2013</v>
      </c>
      <c r="B1292" s="53" t="s">
        <v>38</v>
      </c>
      <c r="C1292" s="46" t="s">
        <v>80</v>
      </c>
      <c r="D1292" s="46" t="s">
        <v>110</v>
      </c>
      <c r="H1292" s="54">
        <v>17</v>
      </c>
      <c r="I1292" s="54"/>
      <c r="J1292" s="54"/>
      <c r="K1292" s="54"/>
      <c r="L1292" s="46" t="s">
        <v>103</v>
      </c>
      <c r="M1292" s="48" t="s">
        <v>110</v>
      </c>
    </row>
    <row r="1293" spans="1:14" x14ac:dyDescent="0.25">
      <c r="A1293" s="52">
        <v>2013</v>
      </c>
      <c r="B1293" s="53" t="s">
        <v>45</v>
      </c>
      <c r="C1293" s="46" t="s">
        <v>81</v>
      </c>
      <c r="D1293" s="46" t="s">
        <v>110</v>
      </c>
      <c r="H1293" s="54">
        <v>5</v>
      </c>
      <c r="I1293" s="54"/>
      <c r="J1293" s="54"/>
      <c r="K1293" s="54"/>
      <c r="L1293" s="46" t="s">
        <v>103</v>
      </c>
      <c r="M1293" s="48">
        <v>150</v>
      </c>
    </row>
    <row r="1294" spans="1:14" x14ac:dyDescent="0.25">
      <c r="A1294" s="52">
        <v>2013</v>
      </c>
      <c r="B1294" s="53" t="s">
        <v>38</v>
      </c>
      <c r="C1294" s="46" t="s">
        <v>80</v>
      </c>
      <c r="D1294" s="46" t="s">
        <v>93</v>
      </c>
      <c r="H1294" s="54">
        <v>17</v>
      </c>
      <c r="I1294" s="54"/>
      <c r="J1294" s="54"/>
      <c r="K1294" s="54"/>
      <c r="L1294" s="46" t="s">
        <v>103</v>
      </c>
      <c r="M1294" s="48" t="s">
        <v>110</v>
      </c>
    </row>
    <row r="1295" spans="1:14" x14ac:dyDescent="0.25">
      <c r="A1295" s="52">
        <v>2013</v>
      </c>
      <c r="B1295" s="53" t="s">
        <v>73</v>
      </c>
      <c r="C1295" s="46" t="s">
        <v>80</v>
      </c>
      <c r="D1295" s="46" t="s">
        <v>91</v>
      </c>
      <c r="H1295" s="54">
        <v>15</v>
      </c>
      <c r="I1295" s="54"/>
      <c r="J1295" s="54"/>
      <c r="K1295" s="54"/>
      <c r="L1295" s="46" t="s">
        <v>103</v>
      </c>
      <c r="M1295" s="48">
        <v>15</v>
      </c>
    </row>
    <row r="1296" spans="1:14" x14ac:dyDescent="0.25">
      <c r="A1296" s="52">
        <v>2013</v>
      </c>
      <c r="B1296" s="53" t="s">
        <v>68</v>
      </c>
      <c r="C1296" s="46" t="s">
        <v>80</v>
      </c>
      <c r="D1296" s="46" t="s">
        <v>110</v>
      </c>
      <c r="H1296" s="54">
        <v>15</v>
      </c>
      <c r="I1296" s="54"/>
      <c r="J1296" s="54"/>
      <c r="K1296" s="54"/>
      <c r="L1296" s="46" t="s">
        <v>104</v>
      </c>
      <c r="M1296" s="48">
        <v>17</v>
      </c>
    </row>
    <row r="1297" spans="1:16" x14ac:dyDescent="0.25">
      <c r="A1297" s="52">
        <v>2013</v>
      </c>
      <c r="B1297" s="53" t="s">
        <v>68</v>
      </c>
      <c r="C1297" s="46" t="s">
        <v>80</v>
      </c>
      <c r="D1297" s="46" t="s">
        <v>110</v>
      </c>
      <c r="H1297" s="54">
        <v>15</v>
      </c>
      <c r="I1297" s="54"/>
      <c r="J1297" s="54"/>
      <c r="K1297" s="54"/>
      <c r="L1297" s="46" t="s">
        <v>103</v>
      </c>
      <c r="M1297" s="48">
        <v>14</v>
      </c>
    </row>
    <row r="1298" spans="1:16" x14ac:dyDescent="0.25">
      <c r="A1298" s="52">
        <v>2013</v>
      </c>
      <c r="B1298" s="53" t="s">
        <v>65</v>
      </c>
      <c r="C1298" s="46" t="s">
        <v>80</v>
      </c>
      <c r="D1298" s="46" t="s">
        <v>110</v>
      </c>
      <c r="H1298" s="54">
        <v>15</v>
      </c>
      <c r="I1298" s="54"/>
      <c r="J1298" s="54"/>
      <c r="K1298" s="54"/>
      <c r="L1298" s="46" t="s">
        <v>104</v>
      </c>
      <c r="M1298" s="48">
        <v>120</v>
      </c>
    </row>
    <row r="1299" spans="1:16" x14ac:dyDescent="0.25">
      <c r="A1299" s="52">
        <v>2013</v>
      </c>
      <c r="B1299" s="53" t="s">
        <v>61</v>
      </c>
      <c r="C1299" s="46" t="s">
        <v>80</v>
      </c>
      <c r="D1299" s="46" t="s">
        <v>110</v>
      </c>
      <c r="H1299" s="54">
        <v>17</v>
      </c>
      <c r="I1299" s="54"/>
      <c r="J1299" s="54"/>
      <c r="K1299" s="54"/>
      <c r="L1299" s="46" t="s">
        <v>103</v>
      </c>
      <c r="M1299" s="48">
        <v>4</v>
      </c>
      <c r="N1299" s="48" t="s">
        <v>117</v>
      </c>
    </row>
    <row r="1300" spans="1:16" x14ac:dyDescent="0.25">
      <c r="A1300" s="52">
        <v>2013</v>
      </c>
      <c r="B1300" s="53" t="s">
        <v>50</v>
      </c>
      <c r="C1300" s="46" t="s">
        <v>80</v>
      </c>
      <c r="D1300" s="46" t="s">
        <v>110</v>
      </c>
      <c r="H1300" s="55">
        <v>18</v>
      </c>
      <c r="I1300" s="55"/>
      <c r="J1300" s="55"/>
      <c r="K1300" s="55"/>
      <c r="L1300" s="46" t="s">
        <v>103</v>
      </c>
      <c r="M1300" s="48" t="s">
        <v>110</v>
      </c>
    </row>
    <row r="1301" spans="1:16" x14ac:dyDescent="0.25">
      <c r="A1301" s="52">
        <v>2013</v>
      </c>
      <c r="B1301" s="53" t="s">
        <v>40</v>
      </c>
      <c r="C1301" s="46" t="s">
        <v>80</v>
      </c>
      <c r="D1301" s="46" t="s">
        <v>90</v>
      </c>
      <c r="E1301" s="46" t="s">
        <v>93</v>
      </c>
      <c r="H1301" s="54">
        <v>15</v>
      </c>
      <c r="I1301" s="54"/>
      <c r="J1301" s="54"/>
      <c r="K1301" s="54"/>
      <c r="L1301" s="46" t="s">
        <v>103</v>
      </c>
      <c r="M1301" s="48">
        <v>29</v>
      </c>
    </row>
    <row r="1302" spans="1:16" x14ac:dyDescent="0.25">
      <c r="A1302" s="52">
        <v>2013</v>
      </c>
      <c r="B1302" s="53" t="s">
        <v>40</v>
      </c>
      <c r="C1302" s="46" t="s">
        <v>80</v>
      </c>
      <c r="D1302" s="46" t="s">
        <v>90</v>
      </c>
      <c r="E1302" s="46" t="s">
        <v>93</v>
      </c>
      <c r="H1302" s="54">
        <v>15</v>
      </c>
      <c r="I1302" s="54"/>
      <c r="J1302" s="54"/>
      <c r="K1302" s="54"/>
      <c r="L1302" s="46" t="s">
        <v>104</v>
      </c>
      <c r="M1302" s="48">
        <v>115</v>
      </c>
    </row>
    <row r="1303" spans="1:16" x14ac:dyDescent="0.25">
      <c r="A1303" s="52">
        <v>2013</v>
      </c>
      <c r="B1303" s="53" t="s">
        <v>40</v>
      </c>
      <c r="C1303" s="46" t="s">
        <v>80</v>
      </c>
      <c r="D1303" s="46" t="s">
        <v>90</v>
      </c>
      <c r="E1303" s="46" t="s">
        <v>92</v>
      </c>
      <c r="H1303" s="54">
        <v>15</v>
      </c>
      <c r="I1303" s="54"/>
      <c r="J1303" s="54"/>
      <c r="K1303" s="54"/>
      <c r="L1303" s="46" t="s">
        <v>104</v>
      </c>
      <c r="M1303" s="48">
        <v>174</v>
      </c>
    </row>
    <row r="1304" spans="1:16" x14ac:dyDescent="0.25">
      <c r="A1304" s="52">
        <v>2013</v>
      </c>
      <c r="B1304" s="53" t="s">
        <v>37</v>
      </c>
      <c r="C1304" s="46" t="s">
        <v>80</v>
      </c>
      <c r="D1304" s="46" t="s">
        <v>110</v>
      </c>
      <c r="H1304" s="54">
        <v>17</v>
      </c>
      <c r="I1304" s="54"/>
      <c r="J1304" s="54"/>
      <c r="K1304" s="54"/>
      <c r="L1304" s="46" t="s">
        <v>103</v>
      </c>
      <c r="M1304" s="48">
        <v>1</v>
      </c>
      <c r="N1304" s="48" t="s">
        <v>117</v>
      </c>
      <c r="O1304" s="48">
        <v>1</v>
      </c>
      <c r="P1304" s="48" t="s">
        <v>116</v>
      </c>
    </row>
    <row r="1305" spans="1:16" x14ac:dyDescent="0.25">
      <c r="A1305" s="52">
        <v>2013</v>
      </c>
      <c r="B1305" s="53" t="s">
        <v>56</v>
      </c>
      <c r="C1305" s="46" t="s">
        <v>80</v>
      </c>
      <c r="D1305" s="46" t="s">
        <v>90</v>
      </c>
      <c r="H1305" s="54">
        <v>17</v>
      </c>
      <c r="I1305" s="54"/>
      <c r="J1305" s="54"/>
      <c r="K1305" s="54"/>
      <c r="L1305" s="46" t="s">
        <v>103</v>
      </c>
      <c r="M1305" s="48">
        <v>2</v>
      </c>
      <c r="N1305" s="48" t="s">
        <v>116</v>
      </c>
    </row>
    <row r="1306" spans="1:16" x14ac:dyDescent="0.25">
      <c r="A1306" s="52">
        <v>2013</v>
      </c>
      <c r="B1306" s="53" t="s">
        <v>65</v>
      </c>
      <c r="C1306" s="46" t="s">
        <v>80</v>
      </c>
      <c r="D1306" s="46" t="s">
        <v>110</v>
      </c>
      <c r="H1306" s="54">
        <v>15</v>
      </c>
      <c r="I1306" s="54"/>
      <c r="J1306" s="54"/>
      <c r="K1306" s="54"/>
      <c r="L1306" s="46" t="s">
        <v>104</v>
      </c>
      <c r="M1306" s="48">
        <v>99</v>
      </c>
    </row>
    <row r="1307" spans="1:16" x14ac:dyDescent="0.25">
      <c r="A1307" s="52">
        <v>2013</v>
      </c>
      <c r="B1307" s="53" t="s">
        <v>53</v>
      </c>
      <c r="C1307" s="46" t="s">
        <v>80</v>
      </c>
      <c r="D1307" s="46" t="s">
        <v>110</v>
      </c>
      <c r="H1307" s="54">
        <v>15</v>
      </c>
      <c r="I1307" s="54"/>
      <c r="J1307" s="54"/>
      <c r="K1307" s="54"/>
      <c r="L1307" s="46" t="s">
        <v>104</v>
      </c>
      <c r="M1307" s="48">
        <v>131</v>
      </c>
    </row>
    <row r="1308" spans="1:16" x14ac:dyDescent="0.25">
      <c r="A1308" s="52">
        <v>2013</v>
      </c>
      <c r="B1308" s="53" t="s">
        <v>56</v>
      </c>
      <c r="C1308" s="46" t="s">
        <v>80</v>
      </c>
      <c r="D1308" s="46" t="s">
        <v>93</v>
      </c>
      <c r="H1308" s="54">
        <v>17</v>
      </c>
      <c r="I1308" s="54"/>
      <c r="J1308" s="54"/>
      <c r="K1308" s="54"/>
      <c r="L1308" s="46" t="s">
        <v>103</v>
      </c>
      <c r="M1308" s="48">
        <v>1</v>
      </c>
      <c r="N1308" s="48" t="s">
        <v>117</v>
      </c>
    </row>
    <row r="1309" spans="1:16" x14ac:dyDescent="0.25">
      <c r="A1309" s="52">
        <v>2013</v>
      </c>
      <c r="B1309" s="53" t="s">
        <v>76</v>
      </c>
      <c r="C1309" s="46" t="s">
        <v>80</v>
      </c>
      <c r="D1309" s="46" t="s">
        <v>110</v>
      </c>
      <c r="H1309" s="54">
        <v>12</v>
      </c>
      <c r="I1309" s="54"/>
      <c r="J1309" s="54"/>
      <c r="K1309" s="54"/>
      <c r="L1309" s="46" t="s">
        <v>110</v>
      </c>
      <c r="M1309" s="48">
        <v>450</v>
      </c>
    </row>
    <row r="1310" spans="1:16" x14ac:dyDescent="0.25">
      <c r="A1310" s="52">
        <v>2013</v>
      </c>
      <c r="B1310" s="53" t="s">
        <v>57</v>
      </c>
      <c r="C1310" s="46" t="s">
        <v>80</v>
      </c>
      <c r="D1310" s="46" t="s">
        <v>93</v>
      </c>
      <c r="H1310" s="54">
        <v>17</v>
      </c>
      <c r="I1310" s="54"/>
      <c r="J1310" s="54"/>
      <c r="K1310" s="54"/>
      <c r="L1310" s="46" t="s">
        <v>110</v>
      </c>
      <c r="M1310" s="48">
        <v>4</v>
      </c>
      <c r="N1310" s="48" t="s">
        <v>117</v>
      </c>
      <c r="O1310" s="48">
        <v>5</v>
      </c>
      <c r="P1310" s="48" t="s">
        <v>116</v>
      </c>
    </row>
    <row r="1311" spans="1:16" x14ac:dyDescent="0.25">
      <c r="A1311" s="52">
        <v>2013</v>
      </c>
      <c r="B1311" s="53" t="s">
        <v>61</v>
      </c>
      <c r="C1311" s="46" t="s">
        <v>80</v>
      </c>
      <c r="D1311" s="46" t="s">
        <v>110</v>
      </c>
      <c r="H1311" s="54">
        <v>17</v>
      </c>
      <c r="I1311" s="54"/>
      <c r="J1311" s="54"/>
      <c r="K1311" s="54"/>
      <c r="L1311" s="46" t="s">
        <v>103</v>
      </c>
      <c r="M1311" s="48">
        <v>1</v>
      </c>
      <c r="N1311" s="48" t="s">
        <v>117</v>
      </c>
    </row>
    <row r="1312" spans="1:16" x14ac:dyDescent="0.25">
      <c r="A1312" s="52">
        <v>2013</v>
      </c>
      <c r="B1312" s="53" t="s">
        <v>38</v>
      </c>
      <c r="C1312" s="46" t="s">
        <v>80</v>
      </c>
      <c r="D1312" s="46" t="s">
        <v>110</v>
      </c>
      <c r="H1312" s="54">
        <v>17</v>
      </c>
      <c r="I1312" s="54"/>
      <c r="J1312" s="54"/>
      <c r="K1312" s="54"/>
      <c r="L1312" s="46" t="s">
        <v>103</v>
      </c>
      <c r="M1312" s="48">
        <v>2</v>
      </c>
      <c r="N1312" s="48" t="s">
        <v>116</v>
      </c>
    </row>
    <row r="1313" spans="1:16" x14ac:dyDescent="0.25">
      <c r="A1313" s="52">
        <v>2013</v>
      </c>
      <c r="B1313" s="53" t="s">
        <v>38</v>
      </c>
      <c r="C1313" s="46" t="s">
        <v>80</v>
      </c>
      <c r="D1313" s="46" t="s">
        <v>110</v>
      </c>
      <c r="H1313" s="54">
        <v>15</v>
      </c>
      <c r="I1313" s="54"/>
      <c r="J1313" s="54"/>
      <c r="K1313" s="54"/>
      <c r="L1313" s="46" t="s">
        <v>104</v>
      </c>
      <c r="M1313" s="48">
        <v>14</v>
      </c>
    </row>
    <row r="1314" spans="1:16" x14ac:dyDescent="0.25">
      <c r="A1314" s="52">
        <v>2014</v>
      </c>
      <c r="B1314" s="56" t="s">
        <v>38</v>
      </c>
      <c r="C1314" s="46" t="s">
        <v>80</v>
      </c>
      <c r="D1314" s="46" t="s">
        <v>110</v>
      </c>
      <c r="H1314" s="53">
        <v>15</v>
      </c>
      <c r="I1314" s="57"/>
      <c r="J1314" s="57"/>
      <c r="K1314" s="57"/>
      <c r="L1314" s="46" t="s">
        <v>104</v>
      </c>
      <c r="M1314" s="48">
        <v>17</v>
      </c>
    </row>
    <row r="1315" spans="1:16" x14ac:dyDescent="0.25">
      <c r="A1315" s="52">
        <v>2014</v>
      </c>
      <c r="B1315" s="56" t="s">
        <v>37</v>
      </c>
      <c r="C1315" s="46" t="s">
        <v>80</v>
      </c>
      <c r="D1315" s="46" t="s">
        <v>110</v>
      </c>
      <c r="H1315" s="54">
        <v>17</v>
      </c>
      <c r="L1315" s="46" t="s">
        <v>103</v>
      </c>
      <c r="M1315" s="48">
        <v>1</v>
      </c>
      <c r="N1315" s="48" t="s">
        <v>117</v>
      </c>
      <c r="O1315" s="48">
        <v>1</v>
      </c>
      <c r="P1315" s="48" t="s">
        <v>116</v>
      </c>
    </row>
    <row r="1316" spans="1:16" x14ac:dyDescent="0.25">
      <c r="A1316" s="52">
        <v>2014</v>
      </c>
      <c r="B1316" s="56" t="s">
        <v>38</v>
      </c>
      <c r="C1316" s="46" t="s">
        <v>80</v>
      </c>
      <c r="D1316" s="46" t="s">
        <v>110</v>
      </c>
      <c r="H1316" s="54">
        <v>17</v>
      </c>
      <c r="L1316" s="46" t="s">
        <v>103</v>
      </c>
      <c r="M1316" s="48">
        <v>1</v>
      </c>
      <c r="N1316" s="48" t="s">
        <v>117</v>
      </c>
      <c r="O1316" s="48">
        <v>1</v>
      </c>
      <c r="P1316" s="48" t="s">
        <v>116</v>
      </c>
    </row>
    <row r="1317" spans="1:16" x14ac:dyDescent="0.25">
      <c r="A1317" s="52">
        <v>2014</v>
      </c>
      <c r="B1317" s="56" t="s">
        <v>57</v>
      </c>
      <c r="C1317" s="46" t="s">
        <v>80</v>
      </c>
      <c r="D1317" s="46" t="s">
        <v>94</v>
      </c>
      <c r="H1317" s="54">
        <v>15</v>
      </c>
      <c r="L1317" s="46" t="s">
        <v>103</v>
      </c>
      <c r="M1317" s="48" t="s">
        <v>110</v>
      </c>
    </row>
    <row r="1318" spans="1:16" x14ac:dyDescent="0.25">
      <c r="A1318" s="52">
        <v>2014</v>
      </c>
      <c r="B1318" s="56" t="s">
        <v>57</v>
      </c>
      <c r="C1318" s="46" t="s">
        <v>80</v>
      </c>
      <c r="D1318" s="46" t="s">
        <v>110</v>
      </c>
      <c r="H1318" s="54">
        <v>15</v>
      </c>
      <c r="L1318" s="46" t="s">
        <v>104</v>
      </c>
      <c r="M1318" s="48">
        <v>190</v>
      </c>
    </row>
    <row r="1319" spans="1:16" x14ac:dyDescent="0.25">
      <c r="A1319" s="52">
        <v>2014</v>
      </c>
      <c r="B1319" s="56" t="s">
        <v>57</v>
      </c>
      <c r="C1319" s="46" t="s">
        <v>80</v>
      </c>
      <c r="D1319" s="46" t="s">
        <v>110</v>
      </c>
      <c r="H1319" s="54">
        <v>15</v>
      </c>
      <c r="L1319" s="46" t="s">
        <v>104</v>
      </c>
      <c r="M1319" s="48">
        <v>210</v>
      </c>
    </row>
    <row r="1320" spans="1:16" x14ac:dyDescent="0.25">
      <c r="A1320" s="52">
        <v>2014</v>
      </c>
      <c r="B1320" s="56" t="s">
        <v>53</v>
      </c>
      <c r="C1320" s="46" t="s">
        <v>80</v>
      </c>
      <c r="D1320" s="46" t="s">
        <v>110</v>
      </c>
      <c r="H1320" s="54">
        <v>15</v>
      </c>
      <c r="L1320" s="46" t="s">
        <v>104</v>
      </c>
      <c r="M1320" s="48">
        <v>173</v>
      </c>
    </row>
    <row r="1321" spans="1:16" x14ac:dyDescent="0.25">
      <c r="A1321" s="52">
        <v>2014</v>
      </c>
      <c r="B1321" s="56" t="s">
        <v>59</v>
      </c>
      <c r="C1321" s="46" t="s">
        <v>81</v>
      </c>
      <c r="D1321" s="46" t="s">
        <v>110</v>
      </c>
      <c r="H1321" s="54">
        <v>7</v>
      </c>
      <c r="L1321" s="46" t="s">
        <v>103</v>
      </c>
      <c r="M1321" s="48">
        <v>560</v>
      </c>
    </row>
    <row r="1322" spans="1:16" x14ac:dyDescent="0.25">
      <c r="A1322" s="52">
        <v>2014</v>
      </c>
      <c r="B1322" s="56" t="s">
        <v>59</v>
      </c>
      <c r="C1322" s="46" t="s">
        <v>81</v>
      </c>
      <c r="D1322" s="46" t="s">
        <v>110</v>
      </c>
      <c r="H1322" s="54">
        <v>7</v>
      </c>
      <c r="L1322" s="46" t="s">
        <v>103</v>
      </c>
      <c r="M1322" s="48">
        <v>40</v>
      </c>
    </row>
    <row r="1323" spans="1:16" x14ac:dyDescent="0.25">
      <c r="A1323" s="52">
        <v>2014</v>
      </c>
      <c r="B1323" s="56" t="s">
        <v>59</v>
      </c>
      <c r="C1323" s="46" t="s">
        <v>81</v>
      </c>
      <c r="D1323" s="46" t="s">
        <v>110</v>
      </c>
      <c r="H1323" s="54">
        <v>7</v>
      </c>
      <c r="L1323" s="46" t="s">
        <v>103</v>
      </c>
      <c r="M1323" s="48" t="s">
        <v>110</v>
      </c>
    </row>
    <row r="1324" spans="1:16" x14ac:dyDescent="0.25">
      <c r="A1324" s="52">
        <v>2014</v>
      </c>
      <c r="B1324" s="56" t="s">
        <v>45</v>
      </c>
      <c r="C1324" s="46" t="s">
        <v>81</v>
      </c>
      <c r="D1324" s="46" t="s">
        <v>110</v>
      </c>
      <c r="H1324" s="54">
        <v>5</v>
      </c>
      <c r="L1324" s="46" t="s">
        <v>103</v>
      </c>
      <c r="M1324" s="48">
        <v>40</v>
      </c>
    </row>
    <row r="1325" spans="1:16" x14ac:dyDescent="0.25">
      <c r="A1325" s="52">
        <v>2014</v>
      </c>
      <c r="B1325" s="56" t="s">
        <v>76</v>
      </c>
      <c r="C1325" s="46" t="s">
        <v>80</v>
      </c>
      <c r="D1325" s="46" t="s">
        <v>110</v>
      </c>
      <c r="H1325" s="54">
        <v>15</v>
      </c>
      <c r="L1325" s="46" t="s">
        <v>103</v>
      </c>
      <c r="M1325" s="48">
        <v>100</v>
      </c>
    </row>
    <row r="1326" spans="1:16" x14ac:dyDescent="0.25">
      <c r="A1326" s="52">
        <v>2014</v>
      </c>
      <c r="B1326" s="56" t="s">
        <v>76</v>
      </c>
      <c r="C1326" s="46" t="s">
        <v>80</v>
      </c>
      <c r="D1326" s="46" t="s">
        <v>110</v>
      </c>
      <c r="H1326" s="54">
        <v>15</v>
      </c>
      <c r="L1326" s="46" t="s">
        <v>103</v>
      </c>
      <c r="M1326" s="48" t="s">
        <v>110</v>
      </c>
    </row>
    <row r="1327" spans="1:16" x14ac:dyDescent="0.25">
      <c r="A1327" s="52">
        <v>2014</v>
      </c>
      <c r="B1327" s="56" t="s">
        <v>76</v>
      </c>
      <c r="C1327" s="46" t="s">
        <v>80</v>
      </c>
      <c r="D1327" s="46" t="s">
        <v>110</v>
      </c>
      <c r="H1327" s="54">
        <v>15</v>
      </c>
      <c r="L1327" s="46" t="s">
        <v>103</v>
      </c>
      <c r="M1327" s="48" t="s">
        <v>110</v>
      </c>
    </row>
    <row r="1328" spans="1:16" x14ac:dyDescent="0.25">
      <c r="A1328" s="52">
        <v>2014</v>
      </c>
      <c r="B1328" s="56" t="s">
        <v>76</v>
      </c>
      <c r="C1328" s="46" t="s">
        <v>80</v>
      </c>
      <c r="D1328" s="46" t="s">
        <v>110</v>
      </c>
      <c r="H1328" s="54">
        <v>15</v>
      </c>
      <c r="L1328" s="46" t="s">
        <v>103</v>
      </c>
      <c r="M1328" s="48" t="s">
        <v>110</v>
      </c>
    </row>
    <row r="1329" spans="1:13" x14ac:dyDescent="0.25">
      <c r="A1329" s="52">
        <v>2014</v>
      </c>
      <c r="B1329" s="56" t="s">
        <v>57</v>
      </c>
      <c r="C1329" s="46" t="s">
        <v>80</v>
      </c>
      <c r="D1329" s="46" t="s">
        <v>110</v>
      </c>
      <c r="H1329" s="54">
        <v>15</v>
      </c>
      <c r="L1329" s="46" t="s">
        <v>104</v>
      </c>
      <c r="M1329" s="48">
        <v>185</v>
      </c>
    </row>
    <row r="1330" spans="1:13" x14ac:dyDescent="0.25">
      <c r="A1330" s="52">
        <v>2014</v>
      </c>
      <c r="B1330" s="56" t="s">
        <v>76</v>
      </c>
      <c r="C1330" s="46" t="s">
        <v>80</v>
      </c>
      <c r="D1330" s="46" t="s">
        <v>110</v>
      </c>
      <c r="H1330" s="54">
        <v>15</v>
      </c>
      <c r="L1330" s="46" t="s">
        <v>103</v>
      </c>
      <c r="M1330" s="48">
        <v>190</v>
      </c>
    </row>
    <row r="1331" spans="1:13" x14ac:dyDescent="0.25">
      <c r="A1331" s="52">
        <v>2014</v>
      </c>
      <c r="B1331" s="56" t="s">
        <v>76</v>
      </c>
      <c r="C1331" s="46" t="s">
        <v>80</v>
      </c>
      <c r="D1331" s="46" t="s">
        <v>110</v>
      </c>
      <c r="H1331" s="54">
        <v>15</v>
      </c>
      <c r="L1331" s="46" t="s">
        <v>103</v>
      </c>
      <c r="M1331" s="48">
        <v>51</v>
      </c>
    </row>
    <row r="1332" spans="1:13" x14ac:dyDescent="0.25">
      <c r="A1332" s="52">
        <v>2014</v>
      </c>
      <c r="B1332" s="56" t="s">
        <v>76</v>
      </c>
      <c r="C1332" s="46" t="s">
        <v>80</v>
      </c>
      <c r="D1332" s="46" t="s">
        <v>110</v>
      </c>
      <c r="H1332" s="54">
        <v>15</v>
      </c>
      <c r="L1332" s="46" t="s">
        <v>103</v>
      </c>
      <c r="M1332" s="48">
        <v>130</v>
      </c>
    </row>
    <row r="1333" spans="1:13" x14ac:dyDescent="0.25">
      <c r="A1333" s="52">
        <v>2014</v>
      </c>
      <c r="B1333" s="56" t="s">
        <v>76</v>
      </c>
      <c r="C1333" s="46" t="s">
        <v>80</v>
      </c>
      <c r="D1333" s="46" t="s">
        <v>110</v>
      </c>
      <c r="H1333" s="54">
        <v>15</v>
      </c>
      <c r="L1333" s="46" t="s">
        <v>104</v>
      </c>
      <c r="M1333" s="48" t="s">
        <v>110</v>
      </c>
    </row>
    <row r="1334" spans="1:13" x14ac:dyDescent="0.25">
      <c r="A1334" s="52">
        <v>2014</v>
      </c>
      <c r="B1334" s="56" t="s">
        <v>76</v>
      </c>
      <c r="C1334" s="46" t="s">
        <v>80</v>
      </c>
      <c r="D1334" s="46" t="s">
        <v>110</v>
      </c>
      <c r="H1334" s="54">
        <v>15</v>
      </c>
      <c r="L1334" s="46" t="s">
        <v>104</v>
      </c>
      <c r="M1334" s="48" t="s">
        <v>110</v>
      </c>
    </row>
    <row r="1335" spans="1:13" x14ac:dyDescent="0.25">
      <c r="A1335" s="52">
        <v>2014</v>
      </c>
      <c r="B1335" s="56" t="s">
        <v>76</v>
      </c>
      <c r="C1335" s="46" t="s">
        <v>80</v>
      </c>
      <c r="D1335" s="46" t="s">
        <v>110</v>
      </c>
      <c r="H1335" s="54">
        <v>15</v>
      </c>
      <c r="L1335" s="46" t="s">
        <v>103</v>
      </c>
      <c r="M1335" s="48" t="s">
        <v>110</v>
      </c>
    </row>
    <row r="1336" spans="1:13" x14ac:dyDescent="0.25">
      <c r="A1336" s="52">
        <v>2014</v>
      </c>
      <c r="B1336" s="56" t="s">
        <v>38</v>
      </c>
      <c r="C1336" s="46" t="s">
        <v>80</v>
      </c>
      <c r="D1336" s="46" t="s">
        <v>110</v>
      </c>
      <c r="H1336" s="54">
        <v>15</v>
      </c>
      <c r="L1336" s="46" t="s">
        <v>104</v>
      </c>
      <c r="M1336" s="48">
        <v>23</v>
      </c>
    </row>
    <row r="1337" spans="1:13" x14ac:dyDescent="0.25">
      <c r="A1337" s="52">
        <v>2014</v>
      </c>
      <c r="B1337" s="56" t="s">
        <v>76</v>
      </c>
      <c r="C1337" s="46" t="s">
        <v>80</v>
      </c>
      <c r="D1337" s="46" t="s">
        <v>110</v>
      </c>
      <c r="H1337" s="54">
        <v>15</v>
      </c>
      <c r="L1337" s="46" t="s">
        <v>103</v>
      </c>
      <c r="M1337" s="48" t="s">
        <v>110</v>
      </c>
    </row>
    <row r="1338" spans="1:13" x14ac:dyDescent="0.25">
      <c r="A1338" s="52">
        <v>2014</v>
      </c>
      <c r="B1338" s="56" t="s">
        <v>76</v>
      </c>
      <c r="C1338" s="46" t="s">
        <v>80</v>
      </c>
      <c r="D1338" s="46" t="s">
        <v>110</v>
      </c>
      <c r="H1338" s="54">
        <v>15</v>
      </c>
      <c r="L1338" s="46" t="s">
        <v>104</v>
      </c>
      <c r="M1338" s="48" t="s">
        <v>110</v>
      </c>
    </row>
    <row r="1339" spans="1:13" x14ac:dyDescent="0.25">
      <c r="A1339" s="52">
        <v>2014</v>
      </c>
      <c r="B1339" s="56" t="s">
        <v>76</v>
      </c>
      <c r="C1339" s="46" t="s">
        <v>80</v>
      </c>
      <c r="D1339" s="46" t="s">
        <v>110</v>
      </c>
      <c r="H1339" s="54">
        <v>15</v>
      </c>
      <c r="L1339" s="46" t="s">
        <v>104</v>
      </c>
      <c r="M1339" s="48" t="s">
        <v>110</v>
      </c>
    </row>
    <row r="1340" spans="1:13" x14ac:dyDescent="0.25">
      <c r="A1340" s="52">
        <v>2014</v>
      </c>
      <c r="B1340" s="56" t="s">
        <v>76</v>
      </c>
      <c r="C1340" s="46" t="s">
        <v>80</v>
      </c>
      <c r="D1340" s="46" t="s">
        <v>110</v>
      </c>
      <c r="H1340" s="54">
        <v>15</v>
      </c>
      <c r="L1340" s="46" t="s">
        <v>104</v>
      </c>
      <c r="M1340" s="48" t="s">
        <v>110</v>
      </c>
    </row>
    <row r="1341" spans="1:13" x14ac:dyDescent="0.25">
      <c r="A1341" s="52">
        <v>2014</v>
      </c>
      <c r="B1341" s="56" t="s">
        <v>76</v>
      </c>
      <c r="C1341" s="46" t="s">
        <v>80</v>
      </c>
      <c r="D1341" s="46" t="s">
        <v>110</v>
      </c>
      <c r="H1341" s="54">
        <v>15</v>
      </c>
      <c r="L1341" s="46" t="s">
        <v>104</v>
      </c>
      <c r="M1341" s="48" t="s">
        <v>110</v>
      </c>
    </row>
    <row r="1342" spans="1:13" x14ac:dyDescent="0.25">
      <c r="A1342" s="52">
        <v>2014</v>
      </c>
      <c r="B1342" s="56" t="s">
        <v>45</v>
      </c>
      <c r="C1342" s="46" t="s">
        <v>85</v>
      </c>
      <c r="D1342" s="46" t="s">
        <v>110</v>
      </c>
      <c r="H1342" s="54">
        <v>28</v>
      </c>
      <c r="L1342" s="46" t="s">
        <v>103</v>
      </c>
      <c r="M1342" s="48">
        <v>5</v>
      </c>
    </row>
    <row r="1343" spans="1:13" x14ac:dyDescent="0.25">
      <c r="A1343" s="52">
        <v>2014</v>
      </c>
      <c r="B1343" s="56" t="s">
        <v>52</v>
      </c>
      <c r="C1343" s="46" t="s">
        <v>80</v>
      </c>
      <c r="D1343" s="46" t="s">
        <v>110</v>
      </c>
      <c r="H1343" s="54">
        <v>15</v>
      </c>
      <c r="L1343" s="46" t="s">
        <v>104</v>
      </c>
      <c r="M1343" s="48">
        <v>8</v>
      </c>
    </row>
    <row r="1344" spans="1:13" x14ac:dyDescent="0.25">
      <c r="A1344" s="52">
        <v>2014</v>
      </c>
      <c r="B1344" s="56" t="s">
        <v>53</v>
      </c>
      <c r="C1344" s="46" t="s">
        <v>80</v>
      </c>
      <c r="D1344" s="46" t="s">
        <v>110</v>
      </c>
      <c r="H1344" s="54">
        <v>15</v>
      </c>
      <c r="L1344" s="46" t="s">
        <v>104</v>
      </c>
      <c r="M1344" s="48">
        <v>100</v>
      </c>
    </row>
    <row r="1345" spans="1:16" x14ac:dyDescent="0.25">
      <c r="A1345" s="52">
        <v>2014</v>
      </c>
      <c r="B1345" s="56" t="s">
        <v>37</v>
      </c>
      <c r="C1345" s="46" t="s">
        <v>80</v>
      </c>
      <c r="D1345" s="46" t="s">
        <v>110</v>
      </c>
      <c r="H1345" s="54">
        <v>17</v>
      </c>
      <c r="L1345" s="46" t="s">
        <v>103</v>
      </c>
      <c r="M1345" s="48">
        <v>1</v>
      </c>
      <c r="N1345" s="48" t="s">
        <v>117</v>
      </c>
      <c r="O1345" s="48">
        <v>1</v>
      </c>
      <c r="P1345" s="48" t="s">
        <v>116</v>
      </c>
    </row>
    <row r="1346" spans="1:16" x14ac:dyDescent="0.25">
      <c r="A1346" s="52">
        <v>2014</v>
      </c>
      <c r="B1346" s="56" t="s">
        <v>38</v>
      </c>
      <c r="C1346" s="46" t="s">
        <v>80</v>
      </c>
      <c r="D1346" s="46" t="s">
        <v>110</v>
      </c>
      <c r="H1346" s="54">
        <v>17</v>
      </c>
      <c r="L1346" s="46" t="s">
        <v>103</v>
      </c>
      <c r="M1346" s="48">
        <v>1</v>
      </c>
      <c r="N1346" s="48" t="s">
        <v>116</v>
      </c>
    </row>
    <row r="1347" spans="1:16" x14ac:dyDescent="0.25">
      <c r="A1347" s="52">
        <v>2014</v>
      </c>
      <c r="B1347" s="56" t="s">
        <v>38</v>
      </c>
      <c r="C1347" s="46" t="s">
        <v>80</v>
      </c>
      <c r="D1347" s="46" t="s">
        <v>110</v>
      </c>
      <c r="H1347" s="54">
        <v>15</v>
      </c>
      <c r="L1347" s="46" t="s">
        <v>104</v>
      </c>
      <c r="M1347" s="48">
        <v>14</v>
      </c>
    </row>
    <row r="1348" spans="1:16" x14ac:dyDescent="0.25">
      <c r="A1348" s="52">
        <v>2014</v>
      </c>
      <c r="B1348" s="56" t="s">
        <v>68</v>
      </c>
      <c r="C1348" s="46" t="s">
        <v>80</v>
      </c>
      <c r="D1348" s="46" t="s">
        <v>110</v>
      </c>
      <c r="H1348" s="54">
        <v>15</v>
      </c>
      <c r="L1348" s="46" t="s">
        <v>103</v>
      </c>
      <c r="M1348" s="48">
        <v>11</v>
      </c>
    </row>
    <row r="1349" spans="1:16" x14ac:dyDescent="0.25">
      <c r="A1349" s="52">
        <v>2014</v>
      </c>
      <c r="B1349" s="56" t="s">
        <v>38</v>
      </c>
      <c r="C1349" s="46" t="s">
        <v>80</v>
      </c>
      <c r="D1349" s="46" t="s">
        <v>89</v>
      </c>
      <c r="H1349" s="55">
        <v>18</v>
      </c>
      <c r="L1349" s="46" t="s">
        <v>103</v>
      </c>
      <c r="M1349" s="48">
        <v>1</v>
      </c>
      <c r="N1349" s="48" t="s">
        <v>117</v>
      </c>
    </row>
    <row r="1350" spans="1:16" x14ac:dyDescent="0.25">
      <c r="A1350" s="52">
        <v>2014</v>
      </c>
      <c r="B1350" s="56" t="s">
        <v>50</v>
      </c>
      <c r="C1350" s="46" t="s">
        <v>80</v>
      </c>
      <c r="D1350" s="46" t="s">
        <v>110</v>
      </c>
      <c r="H1350" s="55">
        <v>18</v>
      </c>
      <c r="L1350" s="46" t="s">
        <v>103</v>
      </c>
      <c r="M1350" s="48" t="s">
        <v>110</v>
      </c>
    </row>
    <row r="1351" spans="1:16" x14ac:dyDescent="0.25">
      <c r="A1351" s="52">
        <v>2014</v>
      </c>
      <c r="B1351" s="56" t="s">
        <v>57</v>
      </c>
      <c r="C1351" s="46" t="s">
        <v>80</v>
      </c>
      <c r="D1351" s="46" t="s">
        <v>110</v>
      </c>
      <c r="H1351" s="54">
        <v>15</v>
      </c>
      <c r="L1351" s="46" t="s">
        <v>104</v>
      </c>
      <c r="M1351" s="48">
        <v>231</v>
      </c>
    </row>
    <row r="1352" spans="1:16" x14ac:dyDescent="0.25">
      <c r="A1352" s="52">
        <v>2014</v>
      </c>
      <c r="B1352" s="56" t="s">
        <v>57</v>
      </c>
      <c r="C1352" s="46" t="s">
        <v>80</v>
      </c>
      <c r="D1352" s="46" t="s">
        <v>110</v>
      </c>
      <c r="H1352" s="54">
        <v>15</v>
      </c>
      <c r="L1352" s="46" t="s">
        <v>104</v>
      </c>
      <c r="M1352" s="48">
        <v>164</v>
      </c>
    </row>
    <row r="1353" spans="1:16" x14ac:dyDescent="0.25">
      <c r="A1353" s="52">
        <v>2014</v>
      </c>
      <c r="B1353" s="56" t="s">
        <v>38</v>
      </c>
      <c r="C1353" s="46" t="s">
        <v>80</v>
      </c>
      <c r="D1353" s="46" t="s">
        <v>110</v>
      </c>
      <c r="H1353" s="54">
        <v>15</v>
      </c>
      <c r="L1353" s="46" t="s">
        <v>104</v>
      </c>
      <c r="M1353" s="48">
        <v>14</v>
      </c>
    </row>
    <row r="1354" spans="1:16" x14ac:dyDescent="0.25">
      <c r="A1354" s="52">
        <v>2014</v>
      </c>
      <c r="B1354" s="45" t="s">
        <v>41</v>
      </c>
      <c r="C1354" s="46" t="s">
        <v>80</v>
      </c>
      <c r="D1354" s="46" t="s">
        <v>110</v>
      </c>
      <c r="H1354" s="54">
        <v>15</v>
      </c>
      <c r="L1354" s="46" t="s">
        <v>104</v>
      </c>
      <c r="M1354" s="48">
        <v>200</v>
      </c>
    </row>
    <row r="1355" spans="1:16" x14ac:dyDescent="0.25">
      <c r="A1355" s="52">
        <v>2014</v>
      </c>
      <c r="B1355" s="56" t="s">
        <v>56</v>
      </c>
      <c r="C1355" s="46" t="s">
        <v>80</v>
      </c>
      <c r="D1355" s="46" t="s">
        <v>90</v>
      </c>
      <c r="E1355" s="46" t="s">
        <v>93</v>
      </c>
      <c r="H1355" s="54">
        <v>17</v>
      </c>
      <c r="L1355" s="46" t="s">
        <v>103</v>
      </c>
      <c r="M1355" s="48">
        <v>1</v>
      </c>
      <c r="N1355" s="48" t="s">
        <v>117</v>
      </c>
    </row>
    <row r="1356" spans="1:16" x14ac:dyDescent="0.25">
      <c r="A1356" s="52">
        <v>2014</v>
      </c>
      <c r="B1356" s="56" t="s">
        <v>69</v>
      </c>
      <c r="C1356" s="46" t="s">
        <v>80</v>
      </c>
      <c r="D1356" s="46" t="s">
        <v>90</v>
      </c>
      <c r="E1356" s="46" t="s">
        <v>93</v>
      </c>
      <c r="H1356" s="54">
        <v>15</v>
      </c>
      <c r="L1356" s="46" t="s">
        <v>103</v>
      </c>
      <c r="M1356" s="48">
        <v>175</v>
      </c>
    </row>
    <row r="1357" spans="1:16" x14ac:dyDescent="0.25">
      <c r="A1357" s="52">
        <v>2014</v>
      </c>
      <c r="B1357" s="56" t="s">
        <v>58</v>
      </c>
      <c r="C1357" s="46" t="s">
        <v>80</v>
      </c>
      <c r="D1357" s="46" t="s">
        <v>110</v>
      </c>
      <c r="H1357" s="54">
        <v>15</v>
      </c>
      <c r="L1357" s="46" t="s">
        <v>104</v>
      </c>
      <c r="M1357" s="48">
        <v>10</v>
      </c>
    </row>
    <row r="1358" spans="1:16" x14ac:dyDescent="0.25">
      <c r="A1358" s="52">
        <v>2014</v>
      </c>
      <c r="B1358" s="56" t="s">
        <v>58</v>
      </c>
      <c r="C1358" s="46" t="s">
        <v>80</v>
      </c>
      <c r="D1358" s="46" t="s">
        <v>110</v>
      </c>
      <c r="H1358" s="54">
        <v>15</v>
      </c>
      <c r="L1358" s="46" t="s">
        <v>104</v>
      </c>
      <c r="M1358" s="48">
        <v>8</v>
      </c>
    </row>
    <row r="1359" spans="1:16" x14ac:dyDescent="0.25">
      <c r="A1359" s="52">
        <v>2014</v>
      </c>
      <c r="B1359" s="56" t="s">
        <v>58</v>
      </c>
      <c r="C1359" s="46" t="s">
        <v>80</v>
      </c>
      <c r="D1359" s="46" t="s">
        <v>110</v>
      </c>
      <c r="H1359" s="54">
        <v>15</v>
      </c>
      <c r="L1359" s="46" t="s">
        <v>104</v>
      </c>
      <c r="M1359" s="48">
        <v>20</v>
      </c>
    </row>
    <row r="1360" spans="1:16" x14ac:dyDescent="0.25">
      <c r="A1360" s="52">
        <v>2014</v>
      </c>
      <c r="B1360" s="56" t="s">
        <v>58</v>
      </c>
      <c r="C1360" s="46" t="s">
        <v>80</v>
      </c>
      <c r="D1360" s="46" t="s">
        <v>110</v>
      </c>
      <c r="H1360" s="54">
        <v>15</v>
      </c>
      <c r="L1360" s="46" t="s">
        <v>104</v>
      </c>
      <c r="M1360" s="48">
        <v>10</v>
      </c>
    </row>
    <row r="1361" spans="1:16" x14ac:dyDescent="0.25">
      <c r="A1361" s="52">
        <v>2014</v>
      </c>
      <c r="B1361" s="56" t="s">
        <v>58</v>
      </c>
      <c r="C1361" s="46" t="s">
        <v>80</v>
      </c>
      <c r="D1361" s="46" t="s">
        <v>110</v>
      </c>
      <c r="H1361" s="54">
        <v>15</v>
      </c>
      <c r="L1361" s="46" t="s">
        <v>104</v>
      </c>
      <c r="M1361" s="48">
        <v>15</v>
      </c>
    </row>
    <row r="1362" spans="1:16" x14ac:dyDescent="0.25">
      <c r="A1362" s="52">
        <v>2014</v>
      </c>
      <c r="B1362" s="56" t="s">
        <v>59</v>
      </c>
      <c r="C1362" s="46" t="s">
        <v>80</v>
      </c>
      <c r="D1362" s="46" t="s">
        <v>110</v>
      </c>
      <c r="H1362" s="54">
        <v>20</v>
      </c>
      <c r="L1362" s="46" t="s">
        <v>103</v>
      </c>
      <c r="M1362" s="48" t="s">
        <v>110</v>
      </c>
    </row>
    <row r="1363" spans="1:16" x14ac:dyDescent="0.25">
      <c r="A1363" s="52">
        <v>2014</v>
      </c>
      <c r="B1363" s="56" t="s">
        <v>65</v>
      </c>
      <c r="C1363" s="46" t="s">
        <v>80</v>
      </c>
      <c r="D1363" s="46" t="s">
        <v>110</v>
      </c>
      <c r="H1363" s="54">
        <v>15</v>
      </c>
      <c r="L1363" s="46" t="s">
        <v>104</v>
      </c>
      <c r="M1363" s="48">
        <v>40</v>
      </c>
    </row>
    <row r="1364" spans="1:16" x14ac:dyDescent="0.25">
      <c r="A1364" s="52">
        <v>2014</v>
      </c>
      <c r="B1364" s="56" t="s">
        <v>38</v>
      </c>
      <c r="C1364" s="46" t="s">
        <v>80</v>
      </c>
      <c r="D1364" s="46" t="s">
        <v>110</v>
      </c>
      <c r="H1364" s="54">
        <v>17</v>
      </c>
      <c r="L1364" s="46" t="s">
        <v>103</v>
      </c>
      <c r="M1364" s="48">
        <v>1</v>
      </c>
      <c r="N1364" s="48" t="s">
        <v>117</v>
      </c>
      <c r="O1364" s="48">
        <v>1</v>
      </c>
      <c r="P1364" s="48" t="s">
        <v>116</v>
      </c>
    </row>
    <row r="1365" spans="1:16" x14ac:dyDescent="0.25">
      <c r="A1365" s="52">
        <v>2014</v>
      </c>
      <c r="B1365" s="56" t="s">
        <v>57</v>
      </c>
      <c r="C1365" s="46" t="s">
        <v>80</v>
      </c>
      <c r="D1365" s="46" t="s">
        <v>110</v>
      </c>
      <c r="H1365" s="54">
        <v>15</v>
      </c>
      <c r="L1365" s="46" t="s">
        <v>104</v>
      </c>
      <c r="M1365" s="48">
        <v>10</v>
      </c>
    </row>
    <row r="1366" spans="1:16" x14ac:dyDescent="0.25">
      <c r="A1366" s="52">
        <v>2014</v>
      </c>
      <c r="B1366" s="56" t="s">
        <v>57</v>
      </c>
      <c r="C1366" s="46" t="s">
        <v>80</v>
      </c>
      <c r="D1366" s="46" t="s">
        <v>110</v>
      </c>
      <c r="H1366" s="54">
        <v>15</v>
      </c>
      <c r="L1366" s="46" t="s">
        <v>104</v>
      </c>
      <c r="M1366" s="48">
        <v>177</v>
      </c>
    </row>
    <row r="1367" spans="1:16" x14ac:dyDescent="0.25">
      <c r="A1367" s="52">
        <v>2014</v>
      </c>
      <c r="B1367" s="56" t="s">
        <v>57</v>
      </c>
      <c r="C1367" s="46" t="s">
        <v>80</v>
      </c>
      <c r="D1367" s="46" t="s">
        <v>110</v>
      </c>
      <c r="H1367" s="54">
        <v>15</v>
      </c>
      <c r="L1367" s="46" t="s">
        <v>104</v>
      </c>
      <c r="M1367" s="48">
        <v>224</v>
      </c>
    </row>
    <row r="1368" spans="1:16" x14ac:dyDescent="0.25">
      <c r="A1368" s="52">
        <v>2014</v>
      </c>
      <c r="B1368" s="56" t="s">
        <v>65</v>
      </c>
      <c r="C1368" s="46" t="s">
        <v>80</v>
      </c>
      <c r="D1368" s="46" t="s">
        <v>110</v>
      </c>
      <c r="H1368" s="54">
        <v>15</v>
      </c>
      <c r="L1368" s="46" t="s">
        <v>104</v>
      </c>
      <c r="M1368" s="48">
        <v>100</v>
      </c>
    </row>
    <row r="1369" spans="1:16" x14ac:dyDescent="0.25">
      <c r="A1369" s="52">
        <v>2014</v>
      </c>
      <c r="B1369" s="56" t="s">
        <v>38</v>
      </c>
      <c r="C1369" s="46" t="s">
        <v>80</v>
      </c>
      <c r="D1369" s="46" t="s">
        <v>110</v>
      </c>
      <c r="H1369" s="54">
        <v>15</v>
      </c>
      <c r="L1369" s="46" t="s">
        <v>104</v>
      </c>
      <c r="M1369" s="48">
        <v>27</v>
      </c>
    </row>
    <row r="1370" spans="1:16" x14ac:dyDescent="0.25">
      <c r="A1370" s="52">
        <v>2014</v>
      </c>
      <c r="B1370" s="56" t="s">
        <v>57</v>
      </c>
      <c r="C1370" s="46" t="s">
        <v>80</v>
      </c>
      <c r="D1370" s="46" t="s">
        <v>90</v>
      </c>
      <c r="E1370" s="46" t="s">
        <v>92</v>
      </c>
      <c r="H1370" s="54">
        <v>17</v>
      </c>
      <c r="L1370" s="46" t="s">
        <v>103</v>
      </c>
      <c r="M1370" s="48" t="s">
        <v>110</v>
      </c>
    </row>
    <row r="1371" spans="1:16" x14ac:dyDescent="0.25">
      <c r="A1371" s="52">
        <v>2014</v>
      </c>
      <c r="B1371" s="56" t="s">
        <v>64</v>
      </c>
      <c r="C1371" s="46" t="s">
        <v>80</v>
      </c>
      <c r="D1371" s="46" t="s">
        <v>110</v>
      </c>
      <c r="H1371" s="54">
        <v>17</v>
      </c>
      <c r="L1371" s="46" t="s">
        <v>103</v>
      </c>
      <c r="M1371" s="48">
        <v>1</v>
      </c>
      <c r="N1371" s="48" t="s">
        <v>117</v>
      </c>
      <c r="O1371" s="48">
        <v>2</v>
      </c>
      <c r="P1371" s="48" t="s">
        <v>116</v>
      </c>
    </row>
    <row r="1372" spans="1:16" x14ac:dyDescent="0.25">
      <c r="A1372" s="52">
        <v>2014</v>
      </c>
      <c r="B1372" s="56" t="s">
        <v>38</v>
      </c>
      <c r="C1372" s="46" t="s">
        <v>80</v>
      </c>
      <c r="D1372" s="46" t="s">
        <v>110</v>
      </c>
      <c r="H1372" s="54">
        <v>15</v>
      </c>
      <c r="L1372" s="46" t="s">
        <v>104</v>
      </c>
      <c r="M1372" s="48">
        <v>12</v>
      </c>
    </row>
    <row r="1373" spans="1:16" x14ac:dyDescent="0.25">
      <c r="A1373" s="52">
        <v>2014</v>
      </c>
      <c r="B1373" s="56" t="s">
        <v>64</v>
      </c>
      <c r="C1373" s="46" t="s">
        <v>80</v>
      </c>
      <c r="D1373" s="46" t="s">
        <v>90</v>
      </c>
      <c r="E1373" s="46" t="s">
        <v>93</v>
      </c>
      <c r="H1373" s="54">
        <v>17</v>
      </c>
      <c r="L1373" s="46" t="s">
        <v>103</v>
      </c>
      <c r="M1373" s="48">
        <v>2</v>
      </c>
      <c r="N1373" s="48" t="s">
        <v>117</v>
      </c>
      <c r="O1373" s="48">
        <v>1</v>
      </c>
      <c r="P1373" s="48" t="s">
        <v>116</v>
      </c>
    </row>
    <row r="1374" spans="1:16" x14ac:dyDescent="0.25">
      <c r="A1374" s="52">
        <v>2014</v>
      </c>
      <c r="B1374" s="56" t="s">
        <v>76</v>
      </c>
      <c r="C1374" s="46" t="s">
        <v>80</v>
      </c>
      <c r="D1374" s="46" t="s">
        <v>110</v>
      </c>
      <c r="H1374" s="54">
        <v>15</v>
      </c>
      <c r="L1374" s="46" t="s">
        <v>103</v>
      </c>
      <c r="M1374" s="48" t="s">
        <v>110</v>
      </c>
    </row>
    <row r="1375" spans="1:16" x14ac:dyDescent="0.25">
      <c r="A1375" s="52">
        <v>2014</v>
      </c>
      <c r="B1375" s="56" t="s">
        <v>38</v>
      </c>
      <c r="C1375" s="46" t="s">
        <v>80</v>
      </c>
      <c r="D1375" s="46" t="s">
        <v>110</v>
      </c>
      <c r="H1375" s="54">
        <v>17</v>
      </c>
      <c r="L1375" s="46" t="s">
        <v>103</v>
      </c>
      <c r="M1375" s="48">
        <v>2</v>
      </c>
      <c r="N1375" s="48" t="s">
        <v>117</v>
      </c>
    </row>
    <row r="1376" spans="1:16" x14ac:dyDescent="0.25">
      <c r="A1376" s="52">
        <v>2014</v>
      </c>
      <c r="B1376" s="56" t="s">
        <v>57</v>
      </c>
      <c r="C1376" s="46" t="s">
        <v>80</v>
      </c>
      <c r="D1376" s="46" t="s">
        <v>110</v>
      </c>
      <c r="H1376" s="54">
        <v>15</v>
      </c>
      <c r="L1376" s="46" t="s">
        <v>104</v>
      </c>
      <c r="M1376" s="48">
        <v>40</v>
      </c>
    </row>
    <row r="1377" spans="1:16" x14ac:dyDescent="0.25">
      <c r="A1377" s="52">
        <v>2014</v>
      </c>
      <c r="B1377" s="56" t="s">
        <v>38</v>
      </c>
      <c r="C1377" s="46" t="s">
        <v>80</v>
      </c>
      <c r="D1377" s="46" t="s">
        <v>110</v>
      </c>
      <c r="H1377" s="54">
        <v>17</v>
      </c>
      <c r="L1377" s="46" t="s">
        <v>103</v>
      </c>
      <c r="M1377" s="48">
        <v>2</v>
      </c>
      <c r="N1377" s="48" t="s">
        <v>117</v>
      </c>
      <c r="O1377" s="48">
        <v>1</v>
      </c>
      <c r="P1377" s="48" t="s">
        <v>116</v>
      </c>
    </row>
    <row r="1378" spans="1:16" x14ac:dyDescent="0.25">
      <c r="A1378" s="52">
        <v>2014</v>
      </c>
      <c r="B1378" s="56" t="s">
        <v>53</v>
      </c>
      <c r="C1378" s="46" t="s">
        <v>80</v>
      </c>
      <c r="D1378" s="46" t="s">
        <v>110</v>
      </c>
      <c r="H1378" s="54">
        <v>15</v>
      </c>
      <c r="L1378" s="46" t="s">
        <v>104</v>
      </c>
      <c r="M1378" s="48" t="s">
        <v>110</v>
      </c>
    </row>
    <row r="1379" spans="1:16" x14ac:dyDescent="0.25">
      <c r="A1379" s="52">
        <v>2014</v>
      </c>
      <c r="B1379" s="56" t="s">
        <v>57</v>
      </c>
      <c r="C1379" s="46" t="s">
        <v>80</v>
      </c>
      <c r="D1379" s="46" t="s">
        <v>110</v>
      </c>
      <c r="H1379" s="54">
        <v>15</v>
      </c>
      <c r="L1379" s="46" t="s">
        <v>104</v>
      </c>
      <c r="M1379" s="48">
        <v>183</v>
      </c>
    </row>
    <row r="1380" spans="1:16" x14ac:dyDescent="0.25">
      <c r="A1380" s="52">
        <v>2014</v>
      </c>
      <c r="B1380" s="56" t="s">
        <v>59</v>
      </c>
      <c r="C1380" s="46" t="s">
        <v>81</v>
      </c>
      <c r="D1380" s="46" t="s">
        <v>110</v>
      </c>
      <c r="H1380" s="54">
        <v>7</v>
      </c>
      <c r="L1380" s="46" t="s">
        <v>103</v>
      </c>
      <c r="M1380" s="48">
        <v>68</v>
      </c>
    </row>
    <row r="1381" spans="1:16" x14ac:dyDescent="0.25">
      <c r="A1381" s="52">
        <v>2014</v>
      </c>
      <c r="B1381" s="56" t="s">
        <v>43</v>
      </c>
      <c r="C1381" s="46" t="s">
        <v>80</v>
      </c>
      <c r="D1381" s="46" t="s">
        <v>110</v>
      </c>
      <c r="H1381" s="54">
        <v>15</v>
      </c>
      <c r="L1381" s="46" t="s">
        <v>103</v>
      </c>
      <c r="M1381" s="48" t="s">
        <v>110</v>
      </c>
    </row>
    <row r="1382" spans="1:16" x14ac:dyDescent="0.25">
      <c r="A1382" s="52">
        <v>2014</v>
      </c>
      <c r="B1382" s="56" t="s">
        <v>43</v>
      </c>
      <c r="C1382" s="46" t="s">
        <v>80</v>
      </c>
      <c r="D1382" s="46" t="s">
        <v>110</v>
      </c>
      <c r="H1382" s="54">
        <v>17</v>
      </c>
      <c r="L1382" s="46" t="s">
        <v>103</v>
      </c>
      <c r="M1382" s="48">
        <v>2</v>
      </c>
      <c r="N1382" s="48" t="s">
        <v>116</v>
      </c>
    </row>
    <row r="1383" spans="1:16" x14ac:dyDescent="0.25">
      <c r="A1383" s="52">
        <v>2014</v>
      </c>
      <c r="B1383" s="56" t="s">
        <v>65</v>
      </c>
      <c r="C1383" s="46" t="s">
        <v>80</v>
      </c>
      <c r="D1383" s="46" t="s">
        <v>110</v>
      </c>
      <c r="H1383" s="54">
        <v>15</v>
      </c>
      <c r="L1383" s="46" t="s">
        <v>104</v>
      </c>
      <c r="M1383" s="48">
        <v>30</v>
      </c>
    </row>
    <row r="1384" spans="1:16" x14ac:dyDescent="0.25">
      <c r="A1384" s="52">
        <v>2014</v>
      </c>
      <c r="B1384" s="56" t="s">
        <v>54</v>
      </c>
      <c r="C1384" s="46" t="s">
        <v>80</v>
      </c>
      <c r="D1384" s="46" t="s">
        <v>110</v>
      </c>
      <c r="H1384" s="54">
        <v>17</v>
      </c>
      <c r="L1384" s="46" t="s">
        <v>103</v>
      </c>
      <c r="M1384" s="48">
        <v>1</v>
      </c>
      <c r="N1384" s="48" t="s">
        <v>117</v>
      </c>
    </row>
    <row r="1385" spans="1:16" x14ac:dyDescent="0.25">
      <c r="A1385" s="52">
        <v>2014</v>
      </c>
      <c r="B1385" s="56" t="s">
        <v>65</v>
      </c>
      <c r="C1385" s="46" t="s">
        <v>80</v>
      </c>
      <c r="D1385" s="46" t="s">
        <v>110</v>
      </c>
      <c r="H1385" s="54">
        <v>15</v>
      </c>
      <c r="L1385" s="46" t="s">
        <v>104</v>
      </c>
      <c r="M1385" s="48" t="s">
        <v>110</v>
      </c>
    </row>
    <row r="1386" spans="1:16" x14ac:dyDescent="0.25">
      <c r="A1386" s="52">
        <v>2014</v>
      </c>
      <c r="B1386" s="56" t="s">
        <v>54</v>
      </c>
      <c r="C1386" s="46" t="s">
        <v>80</v>
      </c>
      <c r="D1386" s="46" t="s">
        <v>110</v>
      </c>
      <c r="H1386" s="54">
        <v>17</v>
      </c>
      <c r="L1386" s="46" t="s">
        <v>103</v>
      </c>
      <c r="M1386" s="48">
        <v>1</v>
      </c>
      <c r="N1386" s="48" t="s">
        <v>116</v>
      </c>
    </row>
    <row r="1387" spans="1:16" x14ac:dyDescent="0.25">
      <c r="A1387" s="52">
        <v>2014</v>
      </c>
      <c r="B1387" s="56" t="s">
        <v>53</v>
      </c>
      <c r="C1387" s="46" t="s">
        <v>80</v>
      </c>
      <c r="D1387" s="46" t="s">
        <v>110</v>
      </c>
      <c r="H1387" s="54">
        <v>15</v>
      </c>
      <c r="L1387" s="46" t="s">
        <v>104</v>
      </c>
      <c r="M1387" s="48">
        <v>197</v>
      </c>
    </row>
    <row r="1388" spans="1:16" x14ac:dyDescent="0.25">
      <c r="A1388" s="52">
        <v>2014</v>
      </c>
      <c r="B1388" s="56" t="s">
        <v>47</v>
      </c>
      <c r="C1388" s="46" t="s">
        <v>80</v>
      </c>
      <c r="D1388" s="46" t="s">
        <v>110</v>
      </c>
      <c r="H1388" s="54">
        <v>15</v>
      </c>
      <c r="L1388" s="46" t="s">
        <v>104</v>
      </c>
      <c r="M1388" s="48">
        <v>15</v>
      </c>
    </row>
    <row r="1389" spans="1:16" x14ac:dyDescent="0.25">
      <c r="A1389" s="52">
        <v>2014</v>
      </c>
      <c r="B1389" s="56" t="s">
        <v>54</v>
      </c>
      <c r="C1389" s="46" t="s">
        <v>80</v>
      </c>
      <c r="D1389" s="46" t="s">
        <v>110</v>
      </c>
      <c r="H1389" s="55">
        <v>18</v>
      </c>
      <c r="L1389" s="46" t="s">
        <v>103</v>
      </c>
      <c r="M1389" s="48">
        <v>1</v>
      </c>
      <c r="N1389" s="48" t="s">
        <v>117</v>
      </c>
      <c r="O1389" s="48">
        <v>1</v>
      </c>
      <c r="P1389" s="48" t="s">
        <v>116</v>
      </c>
    </row>
    <row r="1390" spans="1:16" x14ac:dyDescent="0.25">
      <c r="A1390" s="52">
        <v>2014</v>
      </c>
      <c r="B1390" s="56" t="s">
        <v>54</v>
      </c>
      <c r="C1390" s="46" t="s">
        <v>80</v>
      </c>
      <c r="D1390" s="46" t="s">
        <v>110</v>
      </c>
      <c r="H1390" s="54">
        <v>18</v>
      </c>
      <c r="L1390" s="46" t="s">
        <v>103</v>
      </c>
      <c r="M1390" s="48">
        <v>1</v>
      </c>
      <c r="N1390" s="48" t="s">
        <v>116</v>
      </c>
    </row>
    <row r="1391" spans="1:16" x14ac:dyDescent="0.25">
      <c r="A1391" s="52">
        <v>2014</v>
      </c>
      <c r="B1391" s="56" t="s">
        <v>76</v>
      </c>
      <c r="C1391" s="46" t="s">
        <v>80</v>
      </c>
      <c r="D1391" s="46" t="s">
        <v>110</v>
      </c>
      <c r="H1391" s="54">
        <v>15</v>
      </c>
      <c r="L1391" s="46" t="s">
        <v>103</v>
      </c>
      <c r="M1391" s="48">
        <v>100</v>
      </c>
    </row>
    <row r="1392" spans="1:16" x14ac:dyDescent="0.25">
      <c r="A1392" s="52">
        <v>2014</v>
      </c>
      <c r="B1392" s="56" t="s">
        <v>76</v>
      </c>
      <c r="C1392" s="46" t="s">
        <v>80</v>
      </c>
      <c r="D1392" s="46" t="s">
        <v>110</v>
      </c>
      <c r="H1392" s="54">
        <v>15</v>
      </c>
      <c r="L1392" s="46" t="s">
        <v>103</v>
      </c>
      <c r="M1392" s="48">
        <v>120</v>
      </c>
    </row>
    <row r="1393" spans="1:16" x14ac:dyDescent="0.25">
      <c r="A1393" s="52">
        <v>2014</v>
      </c>
      <c r="B1393" s="56" t="s">
        <v>37</v>
      </c>
      <c r="C1393" s="46" t="s">
        <v>80</v>
      </c>
      <c r="D1393" s="46" t="s">
        <v>110</v>
      </c>
      <c r="H1393" s="54">
        <v>17</v>
      </c>
      <c r="L1393" s="46" t="s">
        <v>103</v>
      </c>
      <c r="M1393" s="48">
        <v>2</v>
      </c>
      <c r="N1393" s="48" t="s">
        <v>117</v>
      </c>
      <c r="O1393" s="48">
        <v>1</v>
      </c>
      <c r="P1393" s="48" t="s">
        <v>116</v>
      </c>
    </row>
    <row r="1394" spans="1:16" x14ac:dyDescent="0.25">
      <c r="A1394" s="52">
        <v>2014</v>
      </c>
      <c r="B1394" s="56" t="s">
        <v>38</v>
      </c>
      <c r="C1394" s="46" t="s">
        <v>80</v>
      </c>
      <c r="D1394" s="46" t="s">
        <v>110</v>
      </c>
      <c r="H1394" s="54">
        <v>15</v>
      </c>
      <c r="L1394" s="46" t="s">
        <v>104</v>
      </c>
      <c r="M1394" s="48">
        <v>18</v>
      </c>
    </row>
    <row r="1395" spans="1:16" x14ac:dyDescent="0.25">
      <c r="A1395" s="52">
        <v>2014</v>
      </c>
      <c r="B1395" s="56" t="s">
        <v>68</v>
      </c>
      <c r="C1395" s="46" t="s">
        <v>85</v>
      </c>
      <c r="D1395" s="46" t="s">
        <v>110</v>
      </c>
      <c r="H1395" s="54">
        <v>28</v>
      </c>
      <c r="L1395" s="46" t="s">
        <v>103</v>
      </c>
      <c r="M1395" s="48">
        <v>7</v>
      </c>
    </row>
    <row r="1396" spans="1:16" x14ac:dyDescent="0.25">
      <c r="A1396" s="52">
        <v>2014</v>
      </c>
      <c r="B1396" s="56" t="s">
        <v>73</v>
      </c>
      <c r="C1396" s="46" t="s">
        <v>80</v>
      </c>
      <c r="D1396" s="46" t="s">
        <v>110</v>
      </c>
      <c r="H1396" s="54">
        <v>20</v>
      </c>
      <c r="L1396" s="46" t="s">
        <v>103</v>
      </c>
      <c r="M1396" s="48">
        <v>1</v>
      </c>
      <c r="N1396" s="48" t="s">
        <v>117</v>
      </c>
      <c r="O1396" s="48">
        <v>1</v>
      </c>
      <c r="P1396" s="48" t="s">
        <v>116</v>
      </c>
    </row>
    <row r="1397" spans="1:16" x14ac:dyDescent="0.25">
      <c r="A1397" s="52">
        <v>2014</v>
      </c>
      <c r="B1397" s="56" t="s">
        <v>64</v>
      </c>
      <c r="C1397" s="46" t="s">
        <v>80</v>
      </c>
      <c r="D1397" s="46" t="s">
        <v>110</v>
      </c>
      <c r="H1397" s="54">
        <v>20</v>
      </c>
      <c r="L1397" s="46" t="s">
        <v>103</v>
      </c>
      <c r="M1397" s="48">
        <v>1</v>
      </c>
      <c r="N1397" s="48" t="s">
        <v>116</v>
      </c>
    </row>
    <row r="1398" spans="1:16" x14ac:dyDescent="0.25">
      <c r="A1398" s="52">
        <v>2014</v>
      </c>
      <c r="B1398" s="56" t="s">
        <v>73</v>
      </c>
      <c r="C1398" s="46" t="s">
        <v>80</v>
      </c>
      <c r="D1398" s="46" t="s">
        <v>110</v>
      </c>
      <c r="H1398" s="54">
        <v>17</v>
      </c>
      <c r="L1398" s="46" t="s">
        <v>103</v>
      </c>
      <c r="M1398" s="48" t="s">
        <v>110</v>
      </c>
    </row>
    <row r="1399" spans="1:16" x14ac:dyDescent="0.25">
      <c r="A1399" s="52">
        <v>2014</v>
      </c>
      <c r="B1399" s="56" t="s">
        <v>61</v>
      </c>
      <c r="C1399" s="46" t="s">
        <v>80</v>
      </c>
      <c r="D1399" s="46" t="s">
        <v>90</v>
      </c>
      <c r="H1399" s="54">
        <v>15</v>
      </c>
      <c r="L1399" s="46" t="s">
        <v>104</v>
      </c>
      <c r="M1399" s="48" t="s">
        <v>110</v>
      </c>
    </row>
    <row r="1400" spans="1:16" x14ac:dyDescent="0.25">
      <c r="A1400" s="52">
        <v>2014</v>
      </c>
      <c r="B1400" s="56" t="s">
        <v>76</v>
      </c>
      <c r="C1400" s="46" t="s">
        <v>80</v>
      </c>
      <c r="D1400" s="46" t="s">
        <v>110</v>
      </c>
      <c r="H1400" s="54">
        <v>15</v>
      </c>
      <c r="L1400" s="46" t="s">
        <v>103</v>
      </c>
      <c r="M1400" s="48" t="s">
        <v>110</v>
      </c>
    </row>
    <row r="1401" spans="1:16" x14ac:dyDescent="0.25">
      <c r="A1401" s="52">
        <v>2014</v>
      </c>
      <c r="B1401" s="56" t="s">
        <v>76</v>
      </c>
      <c r="C1401" s="46" t="s">
        <v>80</v>
      </c>
      <c r="D1401" s="46" t="s">
        <v>110</v>
      </c>
      <c r="H1401" s="54">
        <v>15</v>
      </c>
      <c r="L1401" s="46" t="s">
        <v>103</v>
      </c>
      <c r="M1401" s="48" t="s">
        <v>110</v>
      </c>
    </row>
    <row r="1402" spans="1:16" x14ac:dyDescent="0.25">
      <c r="A1402" s="52">
        <v>2014</v>
      </c>
      <c r="B1402" s="56" t="s">
        <v>59</v>
      </c>
      <c r="C1402" s="46" t="s">
        <v>81</v>
      </c>
      <c r="D1402" s="46" t="s">
        <v>110</v>
      </c>
      <c r="H1402" s="54">
        <v>5</v>
      </c>
      <c r="L1402" s="46" t="s">
        <v>103</v>
      </c>
      <c r="M1402" s="48">
        <v>30</v>
      </c>
    </row>
    <row r="1403" spans="1:16" x14ac:dyDescent="0.25">
      <c r="A1403" s="52">
        <v>2014</v>
      </c>
      <c r="B1403" s="56" t="s">
        <v>59</v>
      </c>
      <c r="C1403" s="46" t="s">
        <v>81</v>
      </c>
      <c r="D1403" s="46" t="s">
        <v>110</v>
      </c>
      <c r="H1403" s="54">
        <v>7</v>
      </c>
      <c r="L1403" s="46" t="s">
        <v>103</v>
      </c>
      <c r="M1403" s="48">
        <v>60</v>
      </c>
    </row>
    <row r="1404" spans="1:16" x14ac:dyDescent="0.25">
      <c r="A1404" s="52">
        <v>2014</v>
      </c>
      <c r="B1404" s="56" t="s">
        <v>59</v>
      </c>
      <c r="C1404" s="46" t="s">
        <v>80</v>
      </c>
      <c r="D1404" s="46" t="s">
        <v>110</v>
      </c>
      <c r="H1404" s="54">
        <v>17</v>
      </c>
      <c r="L1404" s="46" t="s">
        <v>103</v>
      </c>
      <c r="M1404" s="48">
        <v>1</v>
      </c>
      <c r="N1404" s="48" t="s">
        <v>117</v>
      </c>
      <c r="O1404" s="48">
        <v>1</v>
      </c>
      <c r="P1404" s="48" t="s">
        <v>116</v>
      </c>
    </row>
    <row r="1405" spans="1:16" x14ac:dyDescent="0.25">
      <c r="A1405" s="52">
        <v>2014</v>
      </c>
      <c r="B1405" s="56" t="s">
        <v>64</v>
      </c>
      <c r="C1405" s="46" t="s">
        <v>80</v>
      </c>
      <c r="D1405" s="46" t="s">
        <v>110</v>
      </c>
      <c r="H1405" s="54">
        <v>17</v>
      </c>
      <c r="L1405" s="46" t="s">
        <v>103</v>
      </c>
      <c r="M1405" s="48">
        <v>1</v>
      </c>
      <c r="N1405" s="48" t="s">
        <v>117</v>
      </c>
      <c r="O1405" s="48">
        <v>1</v>
      </c>
      <c r="P1405" s="48" t="s">
        <v>116</v>
      </c>
    </row>
    <row r="1406" spans="1:16" x14ac:dyDescent="0.25">
      <c r="A1406" s="52">
        <v>2014</v>
      </c>
      <c r="B1406" s="56" t="s">
        <v>76</v>
      </c>
      <c r="C1406" s="46" t="s">
        <v>80</v>
      </c>
      <c r="D1406" s="46" t="s">
        <v>110</v>
      </c>
      <c r="H1406" s="54">
        <v>15</v>
      </c>
      <c r="L1406" s="46" t="s">
        <v>103</v>
      </c>
      <c r="M1406" s="48" t="s">
        <v>110</v>
      </c>
    </row>
    <row r="1407" spans="1:16" x14ac:dyDescent="0.25">
      <c r="A1407" s="52">
        <v>2014</v>
      </c>
      <c r="B1407" s="56" t="s">
        <v>42</v>
      </c>
      <c r="C1407" s="46" t="s">
        <v>80</v>
      </c>
      <c r="D1407" s="46" t="s">
        <v>110</v>
      </c>
      <c r="H1407" s="54">
        <v>17</v>
      </c>
      <c r="L1407" s="46" t="s">
        <v>103</v>
      </c>
      <c r="M1407" s="48">
        <v>2</v>
      </c>
      <c r="N1407" s="48" t="s">
        <v>117</v>
      </c>
    </row>
    <row r="1408" spans="1:16" x14ac:dyDescent="0.25">
      <c r="A1408" s="52">
        <v>2014</v>
      </c>
      <c r="B1408" s="56" t="s">
        <v>65</v>
      </c>
      <c r="C1408" s="46" t="s">
        <v>80</v>
      </c>
      <c r="D1408" s="46" t="s">
        <v>110</v>
      </c>
      <c r="H1408" s="54">
        <v>15</v>
      </c>
      <c r="L1408" s="46" t="s">
        <v>104</v>
      </c>
      <c r="M1408" s="48">
        <v>179</v>
      </c>
    </row>
    <row r="1409" spans="1:16" x14ac:dyDescent="0.25">
      <c r="A1409" s="52">
        <v>2014</v>
      </c>
      <c r="B1409" s="56" t="s">
        <v>47</v>
      </c>
      <c r="C1409" s="46" t="s">
        <v>80</v>
      </c>
      <c r="D1409" s="46" t="s">
        <v>110</v>
      </c>
      <c r="H1409" s="54">
        <v>15</v>
      </c>
      <c r="L1409" s="46" t="s">
        <v>104</v>
      </c>
      <c r="M1409" s="48">
        <v>30</v>
      </c>
    </row>
    <row r="1410" spans="1:16" x14ac:dyDescent="0.25">
      <c r="A1410" s="52">
        <v>2014</v>
      </c>
      <c r="B1410" s="56" t="s">
        <v>59</v>
      </c>
      <c r="C1410" s="46" t="s">
        <v>85</v>
      </c>
      <c r="D1410" s="46" t="s">
        <v>110</v>
      </c>
      <c r="H1410" s="54">
        <v>28</v>
      </c>
      <c r="L1410" s="46" t="s">
        <v>103</v>
      </c>
      <c r="M1410" s="48">
        <v>1</v>
      </c>
    </row>
    <row r="1411" spans="1:16" x14ac:dyDescent="0.25">
      <c r="A1411" s="52">
        <v>2014</v>
      </c>
      <c r="B1411" s="56" t="s">
        <v>59</v>
      </c>
      <c r="C1411" s="46" t="s">
        <v>85</v>
      </c>
      <c r="D1411" s="46" t="s">
        <v>110</v>
      </c>
      <c r="H1411" s="54">
        <v>28</v>
      </c>
      <c r="L1411" s="46" t="s">
        <v>103</v>
      </c>
      <c r="M1411" s="48">
        <v>3</v>
      </c>
    </row>
    <row r="1412" spans="1:16" x14ac:dyDescent="0.25">
      <c r="A1412" s="52">
        <v>2014</v>
      </c>
      <c r="B1412" s="56" t="s">
        <v>38</v>
      </c>
      <c r="C1412" s="46" t="s">
        <v>80</v>
      </c>
      <c r="D1412" s="46" t="s">
        <v>110</v>
      </c>
      <c r="H1412" s="54">
        <v>17</v>
      </c>
      <c r="L1412" s="46" t="s">
        <v>103</v>
      </c>
      <c r="M1412" s="48">
        <v>2</v>
      </c>
      <c r="N1412" s="48" t="s">
        <v>117</v>
      </c>
      <c r="O1412" s="48">
        <v>1</v>
      </c>
      <c r="P1412" s="48" t="s">
        <v>116</v>
      </c>
    </row>
    <row r="1413" spans="1:16" x14ac:dyDescent="0.25">
      <c r="A1413" s="52">
        <v>2014</v>
      </c>
      <c r="B1413" s="56" t="s">
        <v>47</v>
      </c>
      <c r="C1413" s="46" t="s">
        <v>80</v>
      </c>
      <c r="D1413" s="46" t="s">
        <v>110</v>
      </c>
      <c r="H1413" s="54">
        <v>15</v>
      </c>
      <c r="L1413" s="46" t="s">
        <v>104</v>
      </c>
      <c r="M1413" s="48">
        <v>35</v>
      </c>
    </row>
    <row r="1414" spans="1:16" x14ac:dyDescent="0.25">
      <c r="A1414" s="52">
        <v>2014</v>
      </c>
      <c r="B1414" s="56" t="s">
        <v>72</v>
      </c>
      <c r="C1414" s="46" t="s">
        <v>80</v>
      </c>
      <c r="D1414" s="46" t="s">
        <v>90</v>
      </c>
      <c r="E1414" s="46" t="s">
        <v>93</v>
      </c>
      <c r="H1414" s="54">
        <v>15</v>
      </c>
      <c r="L1414" s="46" t="s">
        <v>103</v>
      </c>
      <c r="M1414" s="48">
        <v>170</v>
      </c>
    </row>
    <row r="1415" spans="1:16" x14ac:dyDescent="0.25">
      <c r="A1415" s="52">
        <v>2014</v>
      </c>
      <c r="B1415" s="56" t="s">
        <v>72</v>
      </c>
      <c r="C1415" s="46" t="s">
        <v>80</v>
      </c>
      <c r="D1415" s="46" t="s">
        <v>90</v>
      </c>
      <c r="E1415" s="46" t="s">
        <v>93</v>
      </c>
      <c r="H1415" s="54">
        <v>15</v>
      </c>
      <c r="L1415" s="46" t="s">
        <v>104</v>
      </c>
      <c r="M1415" s="48">
        <v>150</v>
      </c>
    </row>
    <row r="1416" spans="1:16" x14ac:dyDescent="0.25">
      <c r="A1416" s="52">
        <v>2014</v>
      </c>
      <c r="B1416" s="56" t="s">
        <v>38</v>
      </c>
      <c r="C1416" s="46" t="s">
        <v>80</v>
      </c>
      <c r="D1416" s="46" t="s">
        <v>88</v>
      </c>
      <c r="H1416" s="55">
        <v>18</v>
      </c>
      <c r="L1416" s="46" t="s">
        <v>103</v>
      </c>
      <c r="M1416" s="48" t="s">
        <v>110</v>
      </c>
    </row>
    <row r="1417" spans="1:16" x14ac:dyDescent="0.25">
      <c r="A1417" s="52">
        <v>2014</v>
      </c>
      <c r="B1417" s="56" t="s">
        <v>53</v>
      </c>
      <c r="C1417" s="46" t="s">
        <v>80</v>
      </c>
      <c r="D1417" s="46" t="s">
        <v>110</v>
      </c>
      <c r="H1417" s="54">
        <v>15</v>
      </c>
      <c r="L1417" s="46" t="s">
        <v>104</v>
      </c>
      <c r="M1417" s="48">
        <v>70</v>
      </c>
    </row>
    <row r="1418" spans="1:16" x14ac:dyDescent="0.25">
      <c r="A1418" s="52">
        <v>2014</v>
      </c>
      <c r="B1418" s="56" t="s">
        <v>38</v>
      </c>
      <c r="C1418" s="46" t="s">
        <v>80</v>
      </c>
      <c r="D1418" s="46" t="s">
        <v>110</v>
      </c>
      <c r="H1418" s="54">
        <v>18</v>
      </c>
      <c r="L1418" s="46" t="s">
        <v>103</v>
      </c>
      <c r="M1418" s="48">
        <v>1</v>
      </c>
      <c r="N1418" s="48" t="s">
        <v>117</v>
      </c>
    </row>
    <row r="1419" spans="1:16" x14ac:dyDescent="0.25">
      <c r="A1419" s="52">
        <v>2014</v>
      </c>
      <c r="B1419" s="56" t="s">
        <v>38</v>
      </c>
      <c r="C1419" s="46" t="s">
        <v>80</v>
      </c>
      <c r="D1419" s="46" t="s">
        <v>110</v>
      </c>
      <c r="H1419" s="54">
        <v>15</v>
      </c>
      <c r="L1419" s="46" t="s">
        <v>104</v>
      </c>
      <c r="M1419" s="48">
        <v>18</v>
      </c>
    </row>
    <row r="1420" spans="1:16" x14ac:dyDescent="0.25">
      <c r="A1420" s="52">
        <v>2014</v>
      </c>
      <c r="B1420" s="56" t="s">
        <v>38</v>
      </c>
      <c r="C1420" s="46" t="s">
        <v>80</v>
      </c>
      <c r="D1420" s="46" t="s">
        <v>110</v>
      </c>
      <c r="H1420" s="54">
        <v>15</v>
      </c>
      <c r="L1420" s="46" t="s">
        <v>104</v>
      </c>
      <c r="M1420" s="48">
        <v>20</v>
      </c>
    </row>
    <row r="1421" spans="1:16" x14ac:dyDescent="0.25">
      <c r="A1421" s="52">
        <v>2014</v>
      </c>
      <c r="B1421" s="56" t="s">
        <v>53</v>
      </c>
      <c r="C1421" s="46" t="s">
        <v>80</v>
      </c>
      <c r="D1421" s="46" t="s">
        <v>110</v>
      </c>
      <c r="H1421" s="54">
        <v>15</v>
      </c>
      <c r="L1421" s="46" t="s">
        <v>104</v>
      </c>
      <c r="M1421" s="48" t="s">
        <v>110</v>
      </c>
    </row>
    <row r="1422" spans="1:16" x14ac:dyDescent="0.25">
      <c r="A1422" s="52">
        <v>2014</v>
      </c>
      <c r="B1422" s="56" t="s">
        <v>59</v>
      </c>
      <c r="C1422" s="46" t="s">
        <v>85</v>
      </c>
      <c r="D1422" s="46" t="s">
        <v>110</v>
      </c>
      <c r="H1422" s="54">
        <v>28</v>
      </c>
      <c r="L1422" s="46" t="s">
        <v>103</v>
      </c>
      <c r="M1422" s="48">
        <v>5</v>
      </c>
    </row>
    <row r="1423" spans="1:16" x14ac:dyDescent="0.25">
      <c r="A1423" s="52">
        <v>2014</v>
      </c>
      <c r="B1423" s="56" t="s">
        <v>73</v>
      </c>
      <c r="C1423" s="46" t="s">
        <v>80</v>
      </c>
      <c r="D1423" s="46" t="s">
        <v>88</v>
      </c>
      <c r="H1423" s="54">
        <v>20</v>
      </c>
      <c r="L1423" s="46" t="s">
        <v>103</v>
      </c>
      <c r="M1423" s="48">
        <v>3</v>
      </c>
      <c r="N1423" s="48" t="s">
        <v>116</v>
      </c>
    </row>
    <row r="1424" spans="1:16" x14ac:dyDescent="0.25">
      <c r="A1424" s="52">
        <v>2014</v>
      </c>
      <c r="B1424" s="56" t="s">
        <v>73</v>
      </c>
      <c r="C1424" s="46" t="s">
        <v>80</v>
      </c>
      <c r="D1424" s="46" t="s">
        <v>88</v>
      </c>
      <c r="H1424" s="54">
        <v>20</v>
      </c>
      <c r="L1424" s="46" t="s">
        <v>103</v>
      </c>
      <c r="M1424" s="48">
        <v>4</v>
      </c>
      <c r="N1424" s="48" t="s">
        <v>116</v>
      </c>
    </row>
    <row r="1425" spans="1:16" x14ac:dyDescent="0.25">
      <c r="A1425" s="52">
        <v>2014</v>
      </c>
      <c r="B1425" s="56" t="s">
        <v>73</v>
      </c>
      <c r="C1425" s="46" t="s">
        <v>80</v>
      </c>
      <c r="D1425" s="46" t="s">
        <v>88</v>
      </c>
      <c r="H1425" s="54">
        <v>20</v>
      </c>
      <c r="L1425" s="46" t="s">
        <v>103</v>
      </c>
      <c r="M1425" s="48">
        <v>2</v>
      </c>
      <c r="N1425" s="48" t="s">
        <v>116</v>
      </c>
    </row>
    <row r="1426" spans="1:16" x14ac:dyDescent="0.25">
      <c r="A1426" s="52">
        <v>2014</v>
      </c>
      <c r="B1426" s="56" t="s">
        <v>73</v>
      </c>
      <c r="C1426" s="46" t="s">
        <v>80</v>
      </c>
      <c r="D1426" s="46" t="s">
        <v>88</v>
      </c>
      <c r="H1426" s="54">
        <v>20</v>
      </c>
      <c r="L1426" s="46" t="s">
        <v>103</v>
      </c>
      <c r="M1426" s="48">
        <v>1</v>
      </c>
      <c r="N1426" s="48" t="s">
        <v>116</v>
      </c>
    </row>
    <row r="1427" spans="1:16" x14ac:dyDescent="0.25">
      <c r="A1427" s="52">
        <v>2014</v>
      </c>
      <c r="B1427" s="56" t="s">
        <v>73</v>
      </c>
      <c r="C1427" s="46" t="s">
        <v>85</v>
      </c>
      <c r="D1427" s="46" t="s">
        <v>110</v>
      </c>
      <c r="H1427" s="54">
        <v>28</v>
      </c>
      <c r="L1427" s="46" t="s">
        <v>103</v>
      </c>
      <c r="M1427" s="48" t="s">
        <v>110</v>
      </c>
    </row>
    <row r="1428" spans="1:16" x14ac:dyDescent="0.25">
      <c r="A1428" s="52">
        <v>2014</v>
      </c>
      <c r="B1428" s="56" t="s">
        <v>73</v>
      </c>
      <c r="C1428" s="46" t="s">
        <v>85</v>
      </c>
      <c r="D1428" s="46" t="s">
        <v>110</v>
      </c>
      <c r="H1428" s="54">
        <v>28</v>
      </c>
      <c r="L1428" s="46" t="s">
        <v>103</v>
      </c>
      <c r="M1428" s="48">
        <v>3</v>
      </c>
    </row>
    <row r="1429" spans="1:16" x14ac:dyDescent="0.25">
      <c r="A1429" s="52">
        <v>2014</v>
      </c>
      <c r="B1429" s="56" t="s">
        <v>73</v>
      </c>
      <c r="C1429" s="46" t="s">
        <v>85</v>
      </c>
      <c r="D1429" s="46" t="s">
        <v>110</v>
      </c>
      <c r="H1429" s="54">
        <v>28</v>
      </c>
      <c r="L1429" s="46" t="s">
        <v>103</v>
      </c>
      <c r="M1429" s="48">
        <v>6</v>
      </c>
    </row>
    <row r="1430" spans="1:16" x14ac:dyDescent="0.25">
      <c r="A1430" s="52">
        <v>2014</v>
      </c>
      <c r="B1430" s="56" t="s">
        <v>50</v>
      </c>
      <c r="C1430" s="46" t="s">
        <v>80</v>
      </c>
      <c r="D1430" s="46" t="s">
        <v>110</v>
      </c>
      <c r="H1430" s="55">
        <v>18</v>
      </c>
      <c r="L1430" s="46" t="s">
        <v>103</v>
      </c>
      <c r="M1430" s="48" t="s">
        <v>110</v>
      </c>
    </row>
    <row r="1431" spans="1:16" x14ac:dyDescent="0.25">
      <c r="A1431" s="52">
        <v>2014</v>
      </c>
      <c r="B1431" s="56" t="s">
        <v>53</v>
      </c>
      <c r="C1431" s="46" t="s">
        <v>80</v>
      </c>
      <c r="D1431" s="46" t="s">
        <v>110</v>
      </c>
      <c r="H1431" s="54">
        <v>15</v>
      </c>
      <c r="L1431" s="46" t="s">
        <v>104</v>
      </c>
      <c r="M1431" s="48" t="s">
        <v>110</v>
      </c>
    </row>
    <row r="1432" spans="1:16" x14ac:dyDescent="0.25">
      <c r="A1432" s="52">
        <v>2014</v>
      </c>
      <c r="B1432" s="56" t="s">
        <v>61</v>
      </c>
      <c r="C1432" s="46" t="s">
        <v>80</v>
      </c>
      <c r="D1432" s="46" t="s">
        <v>110</v>
      </c>
      <c r="H1432" s="54">
        <v>17</v>
      </c>
      <c r="L1432" s="46" t="s">
        <v>103</v>
      </c>
      <c r="M1432" s="48">
        <v>1</v>
      </c>
      <c r="N1432" s="48" t="s">
        <v>117</v>
      </c>
      <c r="O1432" s="48">
        <v>2</v>
      </c>
      <c r="P1432" s="48" t="s">
        <v>116</v>
      </c>
    </row>
    <row r="1433" spans="1:16" x14ac:dyDescent="0.25">
      <c r="A1433" s="52">
        <v>2014</v>
      </c>
      <c r="B1433" s="56" t="s">
        <v>68</v>
      </c>
      <c r="C1433" s="46" t="s">
        <v>85</v>
      </c>
      <c r="D1433" s="46" t="s">
        <v>110</v>
      </c>
      <c r="H1433" s="54">
        <v>28</v>
      </c>
      <c r="L1433" s="46" t="s">
        <v>103</v>
      </c>
      <c r="M1433" s="48">
        <v>5</v>
      </c>
    </row>
    <row r="1434" spans="1:16" x14ac:dyDescent="0.25">
      <c r="A1434" s="52">
        <v>2014</v>
      </c>
      <c r="B1434" s="56" t="s">
        <v>67</v>
      </c>
      <c r="C1434" s="46" t="s">
        <v>80</v>
      </c>
      <c r="D1434" s="46" t="s">
        <v>110</v>
      </c>
      <c r="H1434" s="54">
        <v>20</v>
      </c>
      <c r="L1434" s="46" t="s">
        <v>103</v>
      </c>
      <c r="M1434" s="48">
        <v>1</v>
      </c>
      <c r="N1434" s="48" t="s">
        <v>116</v>
      </c>
    </row>
    <row r="1435" spans="1:16" x14ac:dyDescent="0.25">
      <c r="A1435" s="52">
        <v>2014</v>
      </c>
      <c r="B1435" s="56" t="s">
        <v>59</v>
      </c>
      <c r="C1435" s="46" t="s">
        <v>85</v>
      </c>
      <c r="D1435" s="46" t="s">
        <v>110</v>
      </c>
      <c r="H1435" s="54">
        <v>28</v>
      </c>
      <c r="L1435" s="46" t="s">
        <v>103</v>
      </c>
      <c r="M1435" s="48">
        <v>1</v>
      </c>
    </row>
    <row r="1436" spans="1:16" x14ac:dyDescent="0.25">
      <c r="A1436" s="52">
        <v>2014</v>
      </c>
      <c r="B1436" s="56" t="s">
        <v>50</v>
      </c>
      <c r="C1436" s="46" t="s">
        <v>80</v>
      </c>
      <c r="D1436" s="46" t="s">
        <v>110</v>
      </c>
      <c r="H1436" s="54">
        <v>17</v>
      </c>
      <c r="L1436" s="46" t="s">
        <v>103</v>
      </c>
      <c r="M1436" s="48" t="s">
        <v>110</v>
      </c>
    </row>
    <row r="1437" spans="1:16" x14ac:dyDescent="0.25">
      <c r="A1437" s="52">
        <v>2014</v>
      </c>
      <c r="B1437" s="56" t="s">
        <v>69</v>
      </c>
      <c r="C1437" s="46" t="s">
        <v>80</v>
      </c>
      <c r="D1437" s="46" t="s">
        <v>88</v>
      </c>
      <c r="H1437" s="54">
        <v>17</v>
      </c>
      <c r="L1437" s="46" t="s">
        <v>103</v>
      </c>
      <c r="M1437" s="48">
        <v>1</v>
      </c>
      <c r="N1437" s="48" t="s">
        <v>117</v>
      </c>
      <c r="O1437" s="48">
        <v>2</v>
      </c>
      <c r="P1437" s="48" t="s">
        <v>116</v>
      </c>
    </row>
    <row r="1438" spans="1:16" x14ac:dyDescent="0.25">
      <c r="A1438" s="52">
        <v>2014</v>
      </c>
      <c r="B1438" s="56" t="s">
        <v>69</v>
      </c>
      <c r="C1438" s="46" t="s">
        <v>80</v>
      </c>
      <c r="D1438" s="46" t="s">
        <v>90</v>
      </c>
      <c r="H1438" s="54">
        <v>17</v>
      </c>
      <c r="L1438" s="46" t="s">
        <v>103</v>
      </c>
      <c r="M1438" s="48">
        <v>1</v>
      </c>
      <c r="N1438" s="48" t="s">
        <v>117</v>
      </c>
    </row>
    <row r="1439" spans="1:16" x14ac:dyDescent="0.25">
      <c r="A1439" s="52">
        <v>2014</v>
      </c>
      <c r="B1439" s="56" t="s">
        <v>38</v>
      </c>
      <c r="C1439" s="46" t="s">
        <v>80</v>
      </c>
      <c r="D1439" s="46" t="s">
        <v>110</v>
      </c>
      <c r="H1439" s="54">
        <v>17</v>
      </c>
      <c r="L1439" s="46" t="s">
        <v>103</v>
      </c>
      <c r="M1439" s="48">
        <v>3</v>
      </c>
      <c r="N1439" s="48" t="s">
        <v>116</v>
      </c>
    </row>
    <row r="1440" spans="1:16" x14ac:dyDescent="0.25">
      <c r="A1440" s="52">
        <v>2014</v>
      </c>
      <c r="B1440" s="56" t="s">
        <v>37</v>
      </c>
      <c r="C1440" s="46" t="s">
        <v>80</v>
      </c>
      <c r="D1440" s="46" t="s">
        <v>110</v>
      </c>
      <c r="H1440" s="54">
        <v>17</v>
      </c>
      <c r="L1440" s="46" t="s">
        <v>103</v>
      </c>
      <c r="M1440" s="48">
        <v>1</v>
      </c>
      <c r="N1440" s="48" t="s">
        <v>117</v>
      </c>
      <c r="O1440" s="48">
        <v>1</v>
      </c>
      <c r="P1440" s="48" t="s">
        <v>116</v>
      </c>
    </row>
    <row r="1441" spans="1:16" x14ac:dyDescent="0.25">
      <c r="A1441" s="52">
        <v>2014</v>
      </c>
      <c r="B1441" s="56" t="s">
        <v>69</v>
      </c>
      <c r="C1441" s="46" t="s">
        <v>80</v>
      </c>
      <c r="D1441" s="46" t="s">
        <v>88</v>
      </c>
      <c r="H1441" s="54">
        <v>17</v>
      </c>
      <c r="L1441" s="46" t="s">
        <v>103</v>
      </c>
      <c r="M1441" s="48">
        <v>1</v>
      </c>
      <c r="N1441" s="48" t="s">
        <v>116</v>
      </c>
    </row>
    <row r="1442" spans="1:16" x14ac:dyDescent="0.25">
      <c r="A1442" s="52">
        <v>2014</v>
      </c>
      <c r="B1442" s="56" t="s">
        <v>38</v>
      </c>
      <c r="C1442" s="46" t="s">
        <v>80</v>
      </c>
      <c r="D1442" s="46" t="s">
        <v>110</v>
      </c>
      <c r="H1442" s="55">
        <v>18</v>
      </c>
      <c r="L1442" s="46" t="s">
        <v>103</v>
      </c>
      <c r="M1442" s="48" t="s">
        <v>110</v>
      </c>
    </row>
    <row r="1443" spans="1:16" x14ac:dyDescent="0.25">
      <c r="A1443" s="52">
        <v>2014</v>
      </c>
      <c r="B1443" s="56" t="s">
        <v>69</v>
      </c>
      <c r="C1443" s="46" t="s">
        <v>80</v>
      </c>
      <c r="D1443" s="46" t="s">
        <v>88</v>
      </c>
      <c r="H1443" s="55">
        <v>18</v>
      </c>
      <c r="L1443" s="46" t="s">
        <v>103</v>
      </c>
      <c r="M1443" s="48" t="s">
        <v>110</v>
      </c>
    </row>
    <row r="1444" spans="1:16" x14ac:dyDescent="0.25">
      <c r="A1444" s="52">
        <v>2014</v>
      </c>
      <c r="B1444" s="56" t="s">
        <v>38</v>
      </c>
      <c r="C1444" s="46" t="s">
        <v>80</v>
      </c>
      <c r="D1444" s="46" t="s">
        <v>110</v>
      </c>
      <c r="H1444" s="54">
        <v>17</v>
      </c>
      <c r="L1444" s="46" t="s">
        <v>103</v>
      </c>
      <c r="M1444" s="48">
        <v>2</v>
      </c>
      <c r="N1444" s="48" t="s">
        <v>117</v>
      </c>
      <c r="O1444" s="48">
        <v>1</v>
      </c>
      <c r="P1444" s="48" t="s">
        <v>116</v>
      </c>
    </row>
    <row r="1445" spans="1:16" x14ac:dyDescent="0.25">
      <c r="A1445" s="52">
        <v>2014</v>
      </c>
      <c r="B1445" s="56" t="s">
        <v>66</v>
      </c>
      <c r="C1445" s="46" t="s">
        <v>80</v>
      </c>
      <c r="D1445" s="46" t="s">
        <v>90</v>
      </c>
      <c r="H1445" s="54">
        <v>17</v>
      </c>
      <c r="L1445" s="46" t="s">
        <v>103</v>
      </c>
      <c r="M1445" s="48">
        <v>1</v>
      </c>
      <c r="N1445" s="48" t="s">
        <v>117</v>
      </c>
    </row>
    <row r="1446" spans="1:16" x14ac:dyDescent="0.25">
      <c r="A1446" s="52">
        <v>2014</v>
      </c>
      <c r="B1446" s="56" t="s">
        <v>38</v>
      </c>
      <c r="C1446" s="46" t="s">
        <v>80</v>
      </c>
      <c r="D1446" s="46" t="s">
        <v>110</v>
      </c>
      <c r="H1446" s="54">
        <v>17</v>
      </c>
      <c r="L1446" s="46" t="s">
        <v>103</v>
      </c>
      <c r="M1446" s="48">
        <v>3</v>
      </c>
      <c r="N1446" s="48" t="s">
        <v>117</v>
      </c>
      <c r="O1446" s="48">
        <v>1</v>
      </c>
      <c r="P1446" s="48" t="s">
        <v>116</v>
      </c>
    </row>
    <row r="1447" spans="1:16" x14ac:dyDescent="0.25">
      <c r="A1447" s="52">
        <v>2014</v>
      </c>
      <c r="B1447" s="56" t="s">
        <v>38</v>
      </c>
      <c r="C1447" s="46" t="s">
        <v>80</v>
      </c>
      <c r="D1447" s="46" t="s">
        <v>110</v>
      </c>
      <c r="H1447" s="54">
        <v>17</v>
      </c>
      <c r="L1447" s="46" t="s">
        <v>103</v>
      </c>
      <c r="M1447" s="48">
        <v>2</v>
      </c>
      <c r="N1447" s="48" t="s">
        <v>117</v>
      </c>
      <c r="O1447" s="48">
        <v>3</v>
      </c>
      <c r="P1447" s="48" t="s">
        <v>116</v>
      </c>
    </row>
    <row r="1448" spans="1:16" x14ac:dyDescent="0.25">
      <c r="A1448" s="52">
        <v>2014</v>
      </c>
      <c r="B1448" s="56" t="s">
        <v>69</v>
      </c>
      <c r="C1448" s="46" t="s">
        <v>80</v>
      </c>
      <c r="D1448" s="46" t="s">
        <v>90</v>
      </c>
      <c r="H1448" s="54">
        <v>17</v>
      </c>
      <c r="L1448" s="46" t="s">
        <v>103</v>
      </c>
      <c r="M1448" s="48">
        <v>1</v>
      </c>
      <c r="N1448" s="48" t="s">
        <v>116</v>
      </c>
    </row>
    <row r="1449" spans="1:16" x14ac:dyDescent="0.25">
      <c r="A1449" s="52">
        <v>2014</v>
      </c>
      <c r="B1449" s="56" t="s">
        <v>38</v>
      </c>
      <c r="C1449" s="46" t="s">
        <v>80</v>
      </c>
      <c r="D1449" s="46" t="s">
        <v>110</v>
      </c>
      <c r="H1449" s="54">
        <v>18</v>
      </c>
      <c r="L1449" s="46" t="s">
        <v>103</v>
      </c>
      <c r="M1449" s="48" t="s">
        <v>110</v>
      </c>
    </row>
    <row r="1450" spans="1:16" x14ac:dyDescent="0.25">
      <c r="A1450" s="52">
        <v>2014</v>
      </c>
      <c r="B1450" s="56" t="s">
        <v>64</v>
      </c>
      <c r="C1450" s="46" t="s">
        <v>80</v>
      </c>
      <c r="D1450" s="46" t="s">
        <v>110</v>
      </c>
      <c r="H1450" s="54">
        <v>20</v>
      </c>
      <c r="L1450" s="46" t="s">
        <v>103</v>
      </c>
      <c r="M1450" s="48">
        <v>2</v>
      </c>
      <c r="N1450" s="48" t="s">
        <v>116</v>
      </c>
    </row>
    <row r="1451" spans="1:16" x14ac:dyDescent="0.25">
      <c r="A1451" s="52">
        <v>2014</v>
      </c>
      <c r="B1451" s="56" t="s">
        <v>69</v>
      </c>
      <c r="C1451" s="46" t="s">
        <v>80</v>
      </c>
      <c r="D1451" s="46" t="s">
        <v>91</v>
      </c>
      <c r="H1451" s="54">
        <v>17</v>
      </c>
      <c r="L1451" s="46" t="s">
        <v>103</v>
      </c>
      <c r="M1451" s="48" t="s">
        <v>110</v>
      </c>
    </row>
    <row r="1452" spans="1:16" x14ac:dyDescent="0.25">
      <c r="A1452" s="52">
        <v>2014</v>
      </c>
      <c r="B1452" s="56" t="s">
        <v>49</v>
      </c>
      <c r="C1452" s="46" t="s">
        <v>80</v>
      </c>
      <c r="D1452" s="46" t="s">
        <v>110</v>
      </c>
      <c r="H1452" s="54">
        <v>22</v>
      </c>
      <c r="L1452" s="46" t="s">
        <v>103</v>
      </c>
      <c r="M1452" s="48">
        <v>1</v>
      </c>
      <c r="N1452" s="48" t="s">
        <v>116</v>
      </c>
    </row>
    <row r="1453" spans="1:16" x14ac:dyDescent="0.25">
      <c r="A1453" s="52">
        <v>2014</v>
      </c>
      <c r="B1453" s="56" t="s">
        <v>54</v>
      </c>
      <c r="C1453" s="46" t="s">
        <v>80</v>
      </c>
      <c r="D1453" s="46" t="s">
        <v>110</v>
      </c>
      <c r="H1453" s="55">
        <v>18</v>
      </c>
      <c r="L1453" s="46" t="s">
        <v>103</v>
      </c>
      <c r="M1453" s="48">
        <v>1</v>
      </c>
      <c r="N1453" s="48" t="s">
        <v>117</v>
      </c>
      <c r="O1453" s="48">
        <v>2</v>
      </c>
      <c r="P1453" s="48" t="s">
        <v>116</v>
      </c>
    </row>
    <row r="1454" spans="1:16" x14ac:dyDescent="0.25">
      <c r="A1454" s="52">
        <v>2014</v>
      </c>
      <c r="B1454" s="56" t="s">
        <v>54</v>
      </c>
      <c r="C1454" s="46" t="s">
        <v>80</v>
      </c>
      <c r="D1454" s="46" t="s">
        <v>110</v>
      </c>
      <c r="H1454" s="55">
        <v>18</v>
      </c>
      <c r="L1454" s="46" t="s">
        <v>103</v>
      </c>
      <c r="M1454" s="48">
        <v>2</v>
      </c>
      <c r="N1454" s="48" t="s">
        <v>116</v>
      </c>
    </row>
    <row r="1455" spans="1:16" x14ac:dyDescent="0.25">
      <c r="A1455" s="52">
        <v>2014</v>
      </c>
      <c r="B1455" s="56" t="s">
        <v>54</v>
      </c>
      <c r="C1455" s="46" t="s">
        <v>80</v>
      </c>
      <c r="D1455" s="46" t="s">
        <v>110</v>
      </c>
      <c r="H1455" s="54">
        <v>22</v>
      </c>
      <c r="L1455" s="46" t="s">
        <v>103</v>
      </c>
      <c r="M1455" s="48">
        <v>3</v>
      </c>
      <c r="N1455" s="48" t="s">
        <v>117</v>
      </c>
      <c r="O1455" s="48">
        <v>2</v>
      </c>
      <c r="P1455" s="48" t="s">
        <v>116</v>
      </c>
    </row>
    <row r="1456" spans="1:16" x14ac:dyDescent="0.25">
      <c r="A1456" s="52">
        <v>2014</v>
      </c>
      <c r="B1456" s="56" t="s">
        <v>59</v>
      </c>
      <c r="C1456" s="46" t="s">
        <v>85</v>
      </c>
      <c r="D1456" s="46" t="s">
        <v>110</v>
      </c>
      <c r="H1456" s="54">
        <v>28</v>
      </c>
      <c r="L1456" s="46" t="s">
        <v>103</v>
      </c>
      <c r="M1456" s="48">
        <v>8</v>
      </c>
    </row>
    <row r="1457" spans="1:16" x14ac:dyDescent="0.25">
      <c r="A1457" s="52">
        <v>2014</v>
      </c>
      <c r="B1457" s="56" t="s">
        <v>69</v>
      </c>
      <c r="C1457" s="46" t="s">
        <v>80</v>
      </c>
      <c r="D1457" s="46" t="s">
        <v>88</v>
      </c>
      <c r="H1457" s="54">
        <v>17</v>
      </c>
      <c r="L1457" s="46" t="s">
        <v>103</v>
      </c>
      <c r="M1457" s="48">
        <v>3</v>
      </c>
      <c r="N1457" s="48" t="s">
        <v>117</v>
      </c>
      <c r="O1457" s="48">
        <v>2</v>
      </c>
      <c r="P1457" s="48" t="s">
        <v>116</v>
      </c>
    </row>
    <row r="1458" spans="1:16" x14ac:dyDescent="0.25">
      <c r="A1458" s="52">
        <v>2014</v>
      </c>
      <c r="B1458" s="56" t="s">
        <v>59</v>
      </c>
      <c r="C1458" s="46" t="s">
        <v>80</v>
      </c>
      <c r="D1458" s="46" t="s">
        <v>110</v>
      </c>
      <c r="H1458" s="54">
        <v>20</v>
      </c>
      <c r="L1458" s="46" t="s">
        <v>103</v>
      </c>
      <c r="M1458" s="48">
        <v>1</v>
      </c>
      <c r="N1458" s="48" t="s">
        <v>117</v>
      </c>
      <c r="O1458" s="48">
        <v>1</v>
      </c>
      <c r="P1458" s="48" t="s">
        <v>116</v>
      </c>
    </row>
    <row r="1459" spans="1:16" x14ac:dyDescent="0.25">
      <c r="A1459" s="52">
        <v>2014</v>
      </c>
      <c r="B1459" s="56" t="s">
        <v>59</v>
      </c>
      <c r="C1459" s="46" t="s">
        <v>80</v>
      </c>
      <c r="D1459" s="46" t="s">
        <v>110</v>
      </c>
      <c r="H1459" s="54">
        <v>17</v>
      </c>
      <c r="L1459" s="46" t="s">
        <v>103</v>
      </c>
      <c r="M1459" s="48">
        <v>1</v>
      </c>
      <c r="N1459" s="48" t="s">
        <v>117</v>
      </c>
      <c r="O1459" s="48">
        <v>2</v>
      </c>
      <c r="P1459" s="48" t="s">
        <v>116</v>
      </c>
    </row>
    <row r="1460" spans="1:16" x14ac:dyDescent="0.25">
      <c r="A1460" s="52">
        <v>2014</v>
      </c>
      <c r="B1460" s="56" t="s">
        <v>59</v>
      </c>
      <c r="C1460" s="46" t="s">
        <v>85</v>
      </c>
      <c r="D1460" s="46" t="s">
        <v>110</v>
      </c>
      <c r="H1460" s="54">
        <v>28</v>
      </c>
      <c r="L1460" s="46" t="s">
        <v>103</v>
      </c>
      <c r="M1460" s="48">
        <v>1</v>
      </c>
    </row>
    <row r="1461" spans="1:16" x14ac:dyDescent="0.25">
      <c r="A1461" s="52">
        <v>2014</v>
      </c>
      <c r="B1461" s="56" t="s">
        <v>59</v>
      </c>
      <c r="C1461" s="46" t="s">
        <v>85</v>
      </c>
      <c r="D1461" s="46" t="s">
        <v>110</v>
      </c>
      <c r="H1461" s="54">
        <v>28</v>
      </c>
      <c r="L1461" s="46" t="s">
        <v>103</v>
      </c>
      <c r="M1461" s="48">
        <v>2</v>
      </c>
    </row>
    <row r="1462" spans="1:16" x14ac:dyDescent="0.25">
      <c r="A1462" s="52">
        <v>2014</v>
      </c>
      <c r="B1462" s="56" t="s">
        <v>64</v>
      </c>
      <c r="C1462" s="46" t="s">
        <v>80</v>
      </c>
      <c r="D1462" s="46" t="s">
        <v>110</v>
      </c>
      <c r="H1462" s="54">
        <v>20</v>
      </c>
      <c r="L1462" s="46" t="s">
        <v>103</v>
      </c>
      <c r="M1462" s="48">
        <v>2</v>
      </c>
      <c r="N1462" s="48" t="s">
        <v>116</v>
      </c>
    </row>
    <row r="1463" spans="1:16" x14ac:dyDescent="0.25">
      <c r="A1463" s="52">
        <v>2014</v>
      </c>
      <c r="B1463" s="56" t="s">
        <v>76</v>
      </c>
      <c r="C1463" s="46" t="s">
        <v>80</v>
      </c>
      <c r="D1463" s="46" t="s">
        <v>110</v>
      </c>
      <c r="H1463" s="54">
        <v>15</v>
      </c>
      <c r="L1463" s="46" t="s">
        <v>103</v>
      </c>
      <c r="M1463" s="48" t="s">
        <v>110</v>
      </c>
    </row>
    <row r="1464" spans="1:16" x14ac:dyDescent="0.25">
      <c r="A1464" s="52">
        <v>2014</v>
      </c>
      <c r="B1464" s="56" t="s">
        <v>69</v>
      </c>
      <c r="C1464" s="46" t="s">
        <v>80</v>
      </c>
      <c r="D1464" s="46" t="s">
        <v>92</v>
      </c>
      <c r="H1464" s="54">
        <v>17</v>
      </c>
      <c r="L1464" s="46" t="s">
        <v>103</v>
      </c>
      <c r="M1464" s="48">
        <v>1</v>
      </c>
      <c r="N1464" s="48" t="s">
        <v>116</v>
      </c>
    </row>
    <row r="1465" spans="1:16" x14ac:dyDescent="0.25">
      <c r="A1465" s="52">
        <v>2014</v>
      </c>
      <c r="B1465" s="56" t="s">
        <v>38</v>
      </c>
      <c r="C1465" s="46" t="s">
        <v>80</v>
      </c>
      <c r="D1465" s="46" t="s">
        <v>110</v>
      </c>
      <c r="H1465" s="54">
        <v>17</v>
      </c>
      <c r="L1465" s="46" t="s">
        <v>103</v>
      </c>
      <c r="M1465" s="48">
        <v>1</v>
      </c>
      <c r="N1465" s="48" t="s">
        <v>117</v>
      </c>
    </row>
    <row r="1466" spans="1:16" x14ac:dyDescent="0.25">
      <c r="A1466" s="52">
        <v>2014</v>
      </c>
      <c r="B1466" s="56" t="s">
        <v>38</v>
      </c>
      <c r="C1466" s="46" t="s">
        <v>80</v>
      </c>
      <c r="D1466" s="46" t="s">
        <v>110</v>
      </c>
      <c r="H1466" s="54">
        <v>17</v>
      </c>
      <c r="L1466" s="46" t="s">
        <v>103</v>
      </c>
      <c r="M1466" s="48">
        <v>2</v>
      </c>
      <c r="N1466" s="48" t="s">
        <v>117</v>
      </c>
    </row>
    <row r="1467" spans="1:16" x14ac:dyDescent="0.25">
      <c r="A1467" s="52">
        <v>2014</v>
      </c>
      <c r="B1467" s="56" t="s">
        <v>59</v>
      </c>
      <c r="C1467" s="46" t="s">
        <v>80</v>
      </c>
      <c r="D1467" s="46" t="s">
        <v>110</v>
      </c>
      <c r="H1467" s="54">
        <v>20</v>
      </c>
      <c r="L1467" s="46" t="s">
        <v>103</v>
      </c>
      <c r="M1467" s="48">
        <v>2</v>
      </c>
      <c r="N1467" s="48" t="s">
        <v>116</v>
      </c>
    </row>
    <row r="1468" spans="1:16" x14ac:dyDescent="0.25">
      <c r="A1468" s="52">
        <v>2014</v>
      </c>
      <c r="B1468" s="56" t="s">
        <v>68</v>
      </c>
      <c r="C1468" s="46" t="s">
        <v>85</v>
      </c>
      <c r="D1468" s="46" t="s">
        <v>110</v>
      </c>
      <c r="H1468" s="54">
        <v>28</v>
      </c>
      <c r="L1468" s="46" t="s">
        <v>103</v>
      </c>
      <c r="M1468" s="48">
        <v>5</v>
      </c>
    </row>
    <row r="1469" spans="1:16" x14ac:dyDescent="0.25">
      <c r="A1469" s="52">
        <v>2014</v>
      </c>
      <c r="B1469" s="56" t="s">
        <v>42</v>
      </c>
      <c r="C1469" s="46" t="s">
        <v>80</v>
      </c>
      <c r="D1469" s="46" t="s">
        <v>110</v>
      </c>
      <c r="H1469" s="54">
        <v>17</v>
      </c>
      <c r="L1469" s="46" t="s">
        <v>103</v>
      </c>
      <c r="M1469" s="48">
        <v>1</v>
      </c>
      <c r="N1469" s="48" t="s">
        <v>117</v>
      </c>
    </row>
    <row r="1470" spans="1:16" x14ac:dyDescent="0.25">
      <c r="A1470" s="52">
        <v>2014</v>
      </c>
      <c r="B1470" s="56" t="s">
        <v>38</v>
      </c>
      <c r="C1470" s="46" t="s">
        <v>80</v>
      </c>
      <c r="D1470" s="46" t="s">
        <v>110</v>
      </c>
      <c r="H1470" s="54">
        <v>17</v>
      </c>
      <c r="L1470" s="46" t="s">
        <v>103</v>
      </c>
      <c r="M1470" s="48">
        <v>2</v>
      </c>
      <c r="N1470" s="48" t="s">
        <v>117</v>
      </c>
      <c r="O1470" s="48">
        <v>4</v>
      </c>
      <c r="P1470" s="48" t="s">
        <v>116</v>
      </c>
    </row>
    <row r="1471" spans="1:16" x14ac:dyDescent="0.25">
      <c r="A1471" s="52">
        <v>2014</v>
      </c>
      <c r="B1471" s="56" t="s">
        <v>59</v>
      </c>
      <c r="C1471" s="46" t="s">
        <v>80</v>
      </c>
      <c r="D1471" s="46" t="s">
        <v>110</v>
      </c>
      <c r="H1471" s="54">
        <v>20</v>
      </c>
      <c r="L1471" s="46" t="s">
        <v>103</v>
      </c>
      <c r="M1471" s="48" t="s">
        <v>110</v>
      </c>
    </row>
    <row r="1472" spans="1:16" x14ac:dyDescent="0.25">
      <c r="A1472" s="52">
        <v>2014</v>
      </c>
      <c r="B1472" s="56" t="s">
        <v>59</v>
      </c>
      <c r="C1472" s="46" t="s">
        <v>80</v>
      </c>
      <c r="D1472" s="46" t="s">
        <v>110</v>
      </c>
      <c r="H1472" s="54">
        <v>20</v>
      </c>
      <c r="L1472" s="46" t="s">
        <v>103</v>
      </c>
      <c r="M1472" s="48">
        <v>2</v>
      </c>
      <c r="N1472" s="48" t="s">
        <v>116</v>
      </c>
    </row>
    <row r="1473" spans="1:16" x14ac:dyDescent="0.25">
      <c r="A1473" s="52">
        <v>2014</v>
      </c>
      <c r="B1473" s="56" t="s">
        <v>64</v>
      </c>
      <c r="C1473" s="46" t="s">
        <v>80</v>
      </c>
      <c r="D1473" s="46" t="s">
        <v>88</v>
      </c>
      <c r="H1473" s="54">
        <v>20</v>
      </c>
      <c r="L1473" s="46" t="s">
        <v>103</v>
      </c>
      <c r="M1473" s="48">
        <v>2</v>
      </c>
      <c r="N1473" s="48" t="s">
        <v>116</v>
      </c>
    </row>
    <row r="1474" spans="1:16" x14ac:dyDescent="0.25">
      <c r="A1474" s="52">
        <v>2014</v>
      </c>
      <c r="B1474" s="56" t="s">
        <v>38</v>
      </c>
      <c r="C1474" s="46" t="s">
        <v>80</v>
      </c>
      <c r="D1474" s="46" t="s">
        <v>110</v>
      </c>
      <c r="H1474" s="54">
        <v>17</v>
      </c>
      <c r="L1474" s="46" t="s">
        <v>103</v>
      </c>
      <c r="M1474" s="48">
        <v>2</v>
      </c>
      <c r="N1474" s="48" t="s">
        <v>117</v>
      </c>
    </row>
    <row r="1475" spans="1:16" x14ac:dyDescent="0.25">
      <c r="A1475" s="52">
        <v>2014</v>
      </c>
      <c r="B1475" s="56" t="s">
        <v>47</v>
      </c>
      <c r="C1475" s="46" t="s">
        <v>80</v>
      </c>
      <c r="D1475" s="46" t="s">
        <v>110</v>
      </c>
      <c r="H1475" s="54">
        <v>15</v>
      </c>
      <c r="L1475" s="46" t="s">
        <v>104</v>
      </c>
      <c r="M1475" s="48">
        <v>165</v>
      </c>
    </row>
    <row r="1476" spans="1:16" x14ac:dyDescent="0.25">
      <c r="A1476" s="52">
        <v>2014</v>
      </c>
      <c r="B1476" s="56" t="s">
        <v>64</v>
      </c>
      <c r="C1476" s="46" t="s">
        <v>80</v>
      </c>
      <c r="D1476" s="46" t="s">
        <v>88</v>
      </c>
      <c r="H1476" s="54">
        <v>20</v>
      </c>
      <c r="L1476" s="46" t="s">
        <v>103</v>
      </c>
      <c r="M1476" s="48">
        <v>7</v>
      </c>
      <c r="N1476" s="48" t="s">
        <v>116</v>
      </c>
    </row>
    <row r="1477" spans="1:16" x14ac:dyDescent="0.25">
      <c r="A1477" s="52">
        <v>2014</v>
      </c>
      <c r="B1477" s="56" t="s">
        <v>54</v>
      </c>
      <c r="C1477" s="46" t="s">
        <v>80</v>
      </c>
      <c r="D1477" s="46" t="s">
        <v>110</v>
      </c>
      <c r="H1477" s="55">
        <v>18</v>
      </c>
      <c r="L1477" s="46" t="s">
        <v>103</v>
      </c>
      <c r="M1477" s="48" t="s">
        <v>110</v>
      </c>
    </row>
    <row r="1478" spans="1:16" x14ac:dyDescent="0.25">
      <c r="A1478" s="52">
        <v>2014</v>
      </c>
      <c r="B1478" s="56" t="s">
        <v>38</v>
      </c>
      <c r="C1478" s="46" t="s">
        <v>80</v>
      </c>
      <c r="D1478" s="46" t="s">
        <v>110</v>
      </c>
      <c r="H1478" s="54">
        <v>17</v>
      </c>
      <c r="L1478" s="46" t="s">
        <v>103</v>
      </c>
      <c r="M1478" s="48">
        <v>1</v>
      </c>
      <c r="N1478" s="48" t="s">
        <v>117</v>
      </c>
    </row>
    <row r="1479" spans="1:16" x14ac:dyDescent="0.25">
      <c r="A1479" s="52">
        <v>2014</v>
      </c>
      <c r="B1479" s="56" t="s">
        <v>54</v>
      </c>
      <c r="C1479" s="46" t="s">
        <v>80</v>
      </c>
      <c r="D1479" s="46" t="s">
        <v>110</v>
      </c>
      <c r="H1479" s="54">
        <v>17</v>
      </c>
      <c r="L1479" s="46" t="s">
        <v>103</v>
      </c>
      <c r="M1479" s="48">
        <v>1</v>
      </c>
      <c r="N1479" s="48" t="s">
        <v>117</v>
      </c>
      <c r="O1479" s="48">
        <v>1</v>
      </c>
      <c r="P1479" s="48" t="s">
        <v>116</v>
      </c>
    </row>
    <row r="1480" spans="1:16" x14ac:dyDescent="0.25">
      <c r="A1480" s="52">
        <v>2014</v>
      </c>
      <c r="B1480" s="56" t="s">
        <v>38</v>
      </c>
      <c r="C1480" s="46" t="s">
        <v>80</v>
      </c>
      <c r="D1480" s="46" t="s">
        <v>110</v>
      </c>
      <c r="H1480" s="54">
        <v>17</v>
      </c>
      <c r="L1480" s="46" t="s">
        <v>103</v>
      </c>
      <c r="M1480" s="48">
        <v>2</v>
      </c>
      <c r="N1480" s="48" t="s">
        <v>117</v>
      </c>
    </row>
    <row r="1481" spans="1:16" x14ac:dyDescent="0.25">
      <c r="A1481" s="52">
        <v>2014</v>
      </c>
      <c r="B1481" s="56" t="s">
        <v>59</v>
      </c>
      <c r="C1481" s="46" t="s">
        <v>80</v>
      </c>
      <c r="D1481" s="46" t="s">
        <v>88</v>
      </c>
      <c r="H1481" s="54">
        <v>20</v>
      </c>
      <c r="L1481" s="46" t="s">
        <v>103</v>
      </c>
      <c r="M1481" s="48">
        <v>3</v>
      </c>
      <c r="N1481" s="48" t="s">
        <v>116</v>
      </c>
    </row>
    <row r="1482" spans="1:16" x14ac:dyDescent="0.25">
      <c r="A1482" s="52">
        <v>2014</v>
      </c>
      <c r="B1482" s="56" t="s">
        <v>59</v>
      </c>
      <c r="C1482" s="46" t="s">
        <v>80</v>
      </c>
      <c r="D1482" s="46" t="s">
        <v>110</v>
      </c>
      <c r="H1482" s="54">
        <v>20</v>
      </c>
      <c r="L1482" s="46" t="s">
        <v>103</v>
      </c>
      <c r="M1482" s="48">
        <v>1</v>
      </c>
      <c r="N1482" s="48" t="s">
        <v>117</v>
      </c>
      <c r="O1482" s="48">
        <v>3</v>
      </c>
      <c r="P1482" s="48" t="s">
        <v>116</v>
      </c>
    </row>
    <row r="1483" spans="1:16" x14ac:dyDescent="0.25">
      <c r="A1483" s="52">
        <v>2014</v>
      </c>
      <c r="B1483" s="56" t="s">
        <v>59</v>
      </c>
      <c r="C1483" s="46" t="s">
        <v>85</v>
      </c>
      <c r="D1483" s="46" t="s">
        <v>110</v>
      </c>
      <c r="H1483" s="54">
        <v>28</v>
      </c>
      <c r="L1483" s="46" t="s">
        <v>103</v>
      </c>
      <c r="M1483" s="48">
        <v>3</v>
      </c>
    </row>
    <row r="1484" spans="1:16" x14ac:dyDescent="0.25">
      <c r="A1484" s="52">
        <v>2014</v>
      </c>
      <c r="B1484" s="56" t="s">
        <v>38</v>
      </c>
      <c r="C1484" s="46" t="s">
        <v>80</v>
      </c>
      <c r="D1484" s="46" t="s">
        <v>110</v>
      </c>
      <c r="H1484" s="55">
        <v>18</v>
      </c>
      <c r="L1484" s="46" t="s">
        <v>103</v>
      </c>
      <c r="M1484" s="48">
        <v>1</v>
      </c>
      <c r="N1484" s="48" t="s">
        <v>117</v>
      </c>
    </row>
    <row r="1485" spans="1:16" x14ac:dyDescent="0.25">
      <c r="A1485" s="52">
        <v>2014</v>
      </c>
      <c r="B1485" s="56" t="s">
        <v>42</v>
      </c>
      <c r="C1485" s="46" t="s">
        <v>80</v>
      </c>
      <c r="D1485" s="46" t="s">
        <v>110</v>
      </c>
      <c r="H1485" s="54">
        <v>17</v>
      </c>
      <c r="L1485" s="46" t="s">
        <v>103</v>
      </c>
      <c r="M1485" s="48">
        <v>1</v>
      </c>
      <c r="N1485" s="48" t="s">
        <v>117</v>
      </c>
    </row>
    <row r="1486" spans="1:16" x14ac:dyDescent="0.25">
      <c r="A1486" s="52">
        <v>2014</v>
      </c>
      <c r="B1486" s="56" t="s">
        <v>53</v>
      </c>
      <c r="C1486" s="46" t="s">
        <v>80</v>
      </c>
      <c r="D1486" s="46" t="s">
        <v>110</v>
      </c>
      <c r="H1486" s="54">
        <v>17</v>
      </c>
      <c r="L1486" s="46" t="s">
        <v>104</v>
      </c>
      <c r="M1486" s="48">
        <v>3</v>
      </c>
      <c r="N1486" s="48" t="s">
        <v>117</v>
      </c>
    </row>
    <row r="1487" spans="1:16" x14ac:dyDescent="0.25">
      <c r="A1487" s="52">
        <v>2014</v>
      </c>
      <c r="B1487" s="56" t="s">
        <v>65</v>
      </c>
      <c r="C1487" s="46" t="s">
        <v>80</v>
      </c>
      <c r="D1487" s="46" t="s">
        <v>110</v>
      </c>
      <c r="H1487" s="54">
        <v>15</v>
      </c>
      <c r="L1487" s="46" t="s">
        <v>104</v>
      </c>
      <c r="M1487" s="48">
        <v>234</v>
      </c>
    </row>
    <row r="1488" spans="1:16" x14ac:dyDescent="0.25">
      <c r="A1488" s="52">
        <v>2014</v>
      </c>
      <c r="B1488" s="56" t="s">
        <v>59</v>
      </c>
      <c r="C1488" s="46" t="s">
        <v>85</v>
      </c>
      <c r="D1488" s="46" t="s">
        <v>110</v>
      </c>
      <c r="H1488" s="54">
        <v>28</v>
      </c>
      <c r="L1488" s="46" t="s">
        <v>103</v>
      </c>
      <c r="M1488" s="48">
        <v>7</v>
      </c>
    </row>
    <row r="1489" spans="1:16" x14ac:dyDescent="0.25">
      <c r="A1489" s="52">
        <v>2014</v>
      </c>
      <c r="B1489" s="56" t="s">
        <v>54</v>
      </c>
      <c r="C1489" s="46" t="s">
        <v>80</v>
      </c>
      <c r="D1489" s="46" t="s">
        <v>110</v>
      </c>
      <c r="H1489" s="54">
        <v>20</v>
      </c>
      <c r="L1489" s="46" t="s">
        <v>103</v>
      </c>
      <c r="M1489" s="48">
        <v>4</v>
      </c>
      <c r="N1489" s="48" t="s">
        <v>117</v>
      </c>
    </row>
    <row r="1490" spans="1:16" x14ac:dyDescent="0.25">
      <c r="A1490" s="52">
        <v>2014</v>
      </c>
      <c r="B1490" s="56" t="s">
        <v>76</v>
      </c>
      <c r="C1490" s="46" t="s">
        <v>80</v>
      </c>
      <c r="D1490" s="46" t="s">
        <v>110</v>
      </c>
      <c r="H1490" s="54">
        <v>15</v>
      </c>
      <c r="L1490" s="46" t="s">
        <v>103</v>
      </c>
      <c r="M1490" s="48">
        <v>76</v>
      </c>
    </row>
    <row r="1491" spans="1:16" x14ac:dyDescent="0.25">
      <c r="A1491" s="52">
        <v>2014</v>
      </c>
      <c r="B1491" s="56" t="s">
        <v>59</v>
      </c>
      <c r="C1491" s="46" t="s">
        <v>80</v>
      </c>
      <c r="D1491" s="46" t="s">
        <v>110</v>
      </c>
      <c r="H1491" s="54">
        <v>17</v>
      </c>
      <c r="L1491" s="46" t="s">
        <v>103</v>
      </c>
      <c r="M1491" s="48">
        <v>1</v>
      </c>
      <c r="N1491" s="48" t="s">
        <v>117</v>
      </c>
      <c r="O1491" s="48">
        <v>1</v>
      </c>
      <c r="P1491" s="48" t="s">
        <v>116</v>
      </c>
    </row>
    <row r="1492" spans="1:16" x14ac:dyDescent="0.25">
      <c r="A1492" s="52">
        <v>2014</v>
      </c>
      <c r="B1492" s="56" t="s">
        <v>68</v>
      </c>
      <c r="C1492" s="46" t="s">
        <v>81</v>
      </c>
      <c r="D1492" s="46" t="s">
        <v>110</v>
      </c>
      <c r="H1492" s="54">
        <v>5</v>
      </c>
      <c r="L1492" s="46" t="s">
        <v>103</v>
      </c>
      <c r="M1492" s="48">
        <v>50</v>
      </c>
    </row>
    <row r="1493" spans="1:16" x14ac:dyDescent="0.25">
      <c r="A1493" s="52">
        <v>2014</v>
      </c>
      <c r="B1493" s="56" t="s">
        <v>68</v>
      </c>
      <c r="C1493" s="46" t="s">
        <v>81</v>
      </c>
      <c r="D1493" s="46" t="s">
        <v>110</v>
      </c>
      <c r="H1493" s="54">
        <v>7</v>
      </c>
      <c r="L1493" s="46" t="s">
        <v>103</v>
      </c>
      <c r="M1493" s="48">
        <v>100</v>
      </c>
    </row>
    <row r="1494" spans="1:16" x14ac:dyDescent="0.25">
      <c r="A1494" s="52">
        <v>2014</v>
      </c>
      <c r="B1494" s="56" t="s">
        <v>53</v>
      </c>
      <c r="C1494" s="46" t="s">
        <v>80</v>
      </c>
      <c r="D1494" s="46" t="s">
        <v>110</v>
      </c>
      <c r="H1494" s="54">
        <v>15</v>
      </c>
      <c r="L1494" s="46" t="s">
        <v>104</v>
      </c>
      <c r="M1494" s="48">
        <v>50</v>
      </c>
    </row>
    <row r="1495" spans="1:16" x14ac:dyDescent="0.25">
      <c r="A1495" s="52">
        <v>2014</v>
      </c>
      <c r="B1495" s="56" t="s">
        <v>61</v>
      </c>
      <c r="C1495" s="46" t="s">
        <v>80</v>
      </c>
      <c r="D1495" s="46" t="s">
        <v>110</v>
      </c>
      <c r="H1495" s="54">
        <v>17</v>
      </c>
      <c r="L1495" s="46" t="s">
        <v>103</v>
      </c>
      <c r="M1495" s="48" t="s">
        <v>110</v>
      </c>
    </row>
    <row r="1496" spans="1:16" x14ac:dyDescent="0.25">
      <c r="A1496" s="52">
        <v>2014</v>
      </c>
      <c r="B1496" s="56" t="s">
        <v>64</v>
      </c>
      <c r="C1496" s="46" t="s">
        <v>80</v>
      </c>
      <c r="D1496" s="46" t="s">
        <v>110</v>
      </c>
      <c r="H1496" s="54">
        <v>17</v>
      </c>
      <c r="L1496" s="46" t="s">
        <v>103</v>
      </c>
      <c r="M1496" s="48">
        <v>1</v>
      </c>
      <c r="N1496" s="48" t="s">
        <v>117</v>
      </c>
      <c r="O1496" s="48">
        <v>3</v>
      </c>
      <c r="P1496" s="48" t="s">
        <v>116</v>
      </c>
    </row>
    <row r="1497" spans="1:16" x14ac:dyDescent="0.25">
      <c r="A1497" s="52">
        <v>2014</v>
      </c>
      <c r="B1497" s="56" t="s">
        <v>38</v>
      </c>
      <c r="C1497" s="46" t="s">
        <v>80</v>
      </c>
      <c r="D1497" s="46" t="s">
        <v>110</v>
      </c>
      <c r="H1497" s="54">
        <v>17</v>
      </c>
      <c r="L1497" s="46" t="s">
        <v>103</v>
      </c>
      <c r="M1497" s="48">
        <v>1</v>
      </c>
      <c r="N1497" s="48" t="s">
        <v>117</v>
      </c>
    </row>
    <row r="1498" spans="1:16" x14ac:dyDescent="0.25">
      <c r="A1498" s="52">
        <v>2014</v>
      </c>
      <c r="B1498" s="56" t="s">
        <v>65</v>
      </c>
      <c r="C1498" s="46" t="s">
        <v>80</v>
      </c>
      <c r="D1498" s="46" t="s">
        <v>110</v>
      </c>
      <c r="H1498" s="54">
        <v>15</v>
      </c>
      <c r="L1498" s="46" t="s">
        <v>104</v>
      </c>
      <c r="M1498" s="48">
        <v>237</v>
      </c>
    </row>
    <row r="1499" spans="1:16" x14ac:dyDescent="0.25">
      <c r="A1499" s="52">
        <v>2014</v>
      </c>
      <c r="B1499" s="56" t="s">
        <v>37</v>
      </c>
      <c r="C1499" s="46" t="s">
        <v>80</v>
      </c>
      <c r="D1499" s="46" t="s">
        <v>110</v>
      </c>
      <c r="H1499" s="54">
        <v>17</v>
      </c>
      <c r="L1499" s="46" t="s">
        <v>103</v>
      </c>
      <c r="M1499" s="48">
        <v>1</v>
      </c>
      <c r="N1499" s="48" t="s">
        <v>117</v>
      </c>
      <c r="O1499" s="48">
        <v>1</v>
      </c>
      <c r="P1499" s="48" t="s">
        <v>116</v>
      </c>
    </row>
    <row r="1500" spans="1:16" x14ac:dyDescent="0.25">
      <c r="A1500" s="52">
        <v>2014</v>
      </c>
      <c r="B1500" s="56" t="s">
        <v>65</v>
      </c>
      <c r="C1500" s="46" t="s">
        <v>80</v>
      </c>
      <c r="D1500" s="46" t="s">
        <v>110</v>
      </c>
      <c r="H1500" s="54">
        <v>15</v>
      </c>
      <c r="L1500" s="46" t="s">
        <v>104</v>
      </c>
      <c r="M1500" s="48">
        <v>192</v>
      </c>
    </row>
    <row r="1501" spans="1:16" x14ac:dyDescent="0.25">
      <c r="A1501" s="52">
        <v>2014</v>
      </c>
      <c r="B1501" s="56" t="s">
        <v>65</v>
      </c>
      <c r="C1501" s="46" t="s">
        <v>80</v>
      </c>
      <c r="D1501" s="46" t="s">
        <v>110</v>
      </c>
      <c r="H1501" s="54">
        <v>15</v>
      </c>
      <c r="L1501" s="46" t="s">
        <v>104</v>
      </c>
      <c r="M1501" s="48">
        <v>186</v>
      </c>
    </row>
    <row r="1502" spans="1:16" x14ac:dyDescent="0.25">
      <c r="A1502" s="52">
        <v>2014</v>
      </c>
      <c r="B1502" s="56" t="s">
        <v>65</v>
      </c>
      <c r="C1502" s="46" t="s">
        <v>80</v>
      </c>
      <c r="D1502" s="46" t="s">
        <v>110</v>
      </c>
      <c r="H1502" s="54">
        <v>15</v>
      </c>
      <c r="L1502" s="46" t="s">
        <v>104</v>
      </c>
      <c r="M1502" s="48" t="s">
        <v>110</v>
      </c>
    </row>
    <row r="1503" spans="1:16" x14ac:dyDescent="0.25">
      <c r="A1503" s="52">
        <v>2014</v>
      </c>
      <c r="B1503" s="56" t="s">
        <v>52</v>
      </c>
      <c r="C1503" s="46" t="s">
        <v>80</v>
      </c>
      <c r="D1503" s="46" t="s">
        <v>110</v>
      </c>
      <c r="H1503" s="54">
        <v>17</v>
      </c>
      <c r="L1503" s="46" t="s">
        <v>103</v>
      </c>
      <c r="M1503" s="48">
        <v>2</v>
      </c>
      <c r="N1503" s="48" t="s">
        <v>117</v>
      </c>
      <c r="O1503" s="48">
        <v>6</v>
      </c>
      <c r="P1503" s="48" t="s">
        <v>116</v>
      </c>
    </row>
    <row r="1504" spans="1:16" x14ac:dyDescent="0.25">
      <c r="A1504" s="52">
        <v>2014</v>
      </c>
      <c r="B1504" s="56" t="s">
        <v>72</v>
      </c>
      <c r="C1504" s="46" t="s">
        <v>81</v>
      </c>
      <c r="D1504" s="46" t="s">
        <v>110</v>
      </c>
      <c r="H1504" s="54">
        <v>7</v>
      </c>
      <c r="L1504" s="46" t="s">
        <v>103</v>
      </c>
      <c r="M1504" s="48">
        <v>1200</v>
      </c>
    </row>
    <row r="1505" spans="1:16" x14ac:dyDescent="0.25">
      <c r="A1505" s="52">
        <v>2014</v>
      </c>
      <c r="B1505" s="56" t="s">
        <v>59</v>
      </c>
      <c r="C1505" s="46" t="s">
        <v>80</v>
      </c>
      <c r="D1505" s="46" t="s">
        <v>92</v>
      </c>
      <c r="H1505" s="54">
        <v>20</v>
      </c>
      <c r="L1505" s="46" t="s">
        <v>103</v>
      </c>
      <c r="M1505" s="48">
        <v>3</v>
      </c>
      <c r="N1505" s="48" t="s">
        <v>116</v>
      </c>
    </row>
    <row r="1506" spans="1:16" x14ac:dyDescent="0.25">
      <c r="A1506" s="52">
        <v>2014</v>
      </c>
      <c r="B1506" s="56" t="s">
        <v>73</v>
      </c>
      <c r="C1506" s="46" t="s">
        <v>80</v>
      </c>
      <c r="D1506" s="46" t="s">
        <v>94</v>
      </c>
      <c r="H1506" s="54">
        <v>20</v>
      </c>
      <c r="L1506" s="46" t="s">
        <v>103</v>
      </c>
      <c r="M1506" s="48">
        <v>1</v>
      </c>
      <c r="N1506" s="48" t="s">
        <v>117</v>
      </c>
      <c r="O1506" s="48">
        <v>4</v>
      </c>
      <c r="P1506" s="48" t="s">
        <v>116</v>
      </c>
    </row>
    <row r="1507" spans="1:16" x14ac:dyDescent="0.25">
      <c r="A1507" s="52">
        <v>2014</v>
      </c>
      <c r="B1507" s="56" t="s">
        <v>73</v>
      </c>
      <c r="C1507" s="46" t="s">
        <v>80</v>
      </c>
      <c r="D1507" s="46" t="s">
        <v>110</v>
      </c>
      <c r="H1507" s="54">
        <v>17</v>
      </c>
      <c r="L1507" s="46" t="s">
        <v>103</v>
      </c>
      <c r="M1507" s="48">
        <v>1</v>
      </c>
      <c r="N1507" s="48" t="s">
        <v>117</v>
      </c>
    </row>
    <row r="1508" spans="1:16" x14ac:dyDescent="0.25">
      <c r="A1508" s="52">
        <v>2014</v>
      </c>
      <c r="B1508" s="56" t="s">
        <v>59</v>
      </c>
      <c r="C1508" s="46" t="s">
        <v>80</v>
      </c>
      <c r="D1508" s="46" t="s">
        <v>110</v>
      </c>
      <c r="H1508" s="54">
        <v>17</v>
      </c>
      <c r="L1508" s="46" t="s">
        <v>103</v>
      </c>
      <c r="M1508" s="48">
        <v>2</v>
      </c>
      <c r="N1508" s="48" t="s">
        <v>116</v>
      </c>
    </row>
    <row r="1509" spans="1:16" x14ac:dyDescent="0.25">
      <c r="A1509" s="52">
        <v>2014</v>
      </c>
      <c r="B1509" s="56" t="s">
        <v>59</v>
      </c>
      <c r="C1509" s="46" t="s">
        <v>85</v>
      </c>
      <c r="D1509" s="46" t="s">
        <v>110</v>
      </c>
      <c r="H1509" s="54">
        <v>28</v>
      </c>
      <c r="L1509" s="46" t="s">
        <v>103</v>
      </c>
      <c r="M1509" s="48">
        <v>2</v>
      </c>
    </row>
    <row r="1510" spans="1:16" x14ac:dyDescent="0.25">
      <c r="A1510" s="52">
        <v>2014</v>
      </c>
      <c r="B1510" s="56" t="s">
        <v>59</v>
      </c>
      <c r="C1510" s="46" t="s">
        <v>80</v>
      </c>
      <c r="D1510" s="46" t="s">
        <v>88</v>
      </c>
      <c r="H1510" s="54">
        <v>20</v>
      </c>
      <c r="L1510" s="46" t="s">
        <v>103</v>
      </c>
      <c r="M1510" s="48">
        <v>2</v>
      </c>
      <c r="N1510" s="48" t="s">
        <v>116</v>
      </c>
    </row>
    <row r="1511" spans="1:16" x14ac:dyDescent="0.25">
      <c r="A1511" s="52">
        <v>2014</v>
      </c>
      <c r="B1511" s="56" t="s">
        <v>69</v>
      </c>
      <c r="C1511" s="46" t="s">
        <v>80</v>
      </c>
      <c r="D1511" s="46" t="s">
        <v>90</v>
      </c>
      <c r="E1511" s="46" t="s">
        <v>94</v>
      </c>
      <c r="H1511" s="54">
        <v>17</v>
      </c>
      <c r="L1511" s="46" t="s">
        <v>103</v>
      </c>
      <c r="M1511" s="48">
        <v>1</v>
      </c>
      <c r="N1511" s="48" t="s">
        <v>117</v>
      </c>
    </row>
    <row r="1512" spans="1:16" x14ac:dyDescent="0.25">
      <c r="A1512" s="52">
        <v>2014</v>
      </c>
      <c r="B1512" s="56" t="s">
        <v>59</v>
      </c>
      <c r="C1512" s="46" t="s">
        <v>80</v>
      </c>
      <c r="D1512" s="46" t="s">
        <v>110</v>
      </c>
      <c r="H1512" s="54">
        <v>17</v>
      </c>
      <c r="L1512" s="46" t="s">
        <v>103</v>
      </c>
      <c r="M1512" s="48" t="s">
        <v>110</v>
      </c>
    </row>
    <row r="1513" spans="1:16" x14ac:dyDescent="0.25">
      <c r="A1513" s="52">
        <v>2014</v>
      </c>
      <c r="B1513" s="56" t="s">
        <v>59</v>
      </c>
      <c r="C1513" s="46" t="s">
        <v>80</v>
      </c>
      <c r="D1513" s="46" t="s">
        <v>110</v>
      </c>
      <c r="H1513" s="54">
        <v>17</v>
      </c>
      <c r="L1513" s="46" t="s">
        <v>103</v>
      </c>
      <c r="M1513" s="48">
        <v>1</v>
      </c>
      <c r="N1513" s="48" t="s">
        <v>117</v>
      </c>
      <c r="O1513" s="48">
        <v>1</v>
      </c>
      <c r="P1513" s="48" t="s">
        <v>116</v>
      </c>
    </row>
    <row r="1514" spans="1:16" x14ac:dyDescent="0.25">
      <c r="A1514" s="52">
        <v>2014</v>
      </c>
      <c r="B1514" s="56" t="s">
        <v>38</v>
      </c>
      <c r="C1514" s="46" t="s">
        <v>80</v>
      </c>
      <c r="D1514" s="46" t="s">
        <v>110</v>
      </c>
      <c r="H1514" s="54">
        <v>17</v>
      </c>
      <c r="L1514" s="46" t="s">
        <v>103</v>
      </c>
      <c r="M1514" s="48">
        <v>1</v>
      </c>
      <c r="N1514" s="48" t="s">
        <v>117</v>
      </c>
      <c r="O1514" s="48">
        <v>2</v>
      </c>
      <c r="P1514" s="48" t="s">
        <v>116</v>
      </c>
    </row>
    <row r="1515" spans="1:16" x14ac:dyDescent="0.25">
      <c r="A1515" s="52">
        <v>2014</v>
      </c>
      <c r="B1515" s="56" t="s">
        <v>39</v>
      </c>
      <c r="C1515" s="46" t="s">
        <v>85</v>
      </c>
      <c r="D1515" s="46" t="s">
        <v>110</v>
      </c>
      <c r="H1515" s="54">
        <v>28</v>
      </c>
      <c r="L1515" s="46" t="s">
        <v>103</v>
      </c>
      <c r="M1515" s="48" t="s">
        <v>110</v>
      </c>
    </row>
    <row r="1516" spans="1:16" x14ac:dyDescent="0.25">
      <c r="A1516" s="52">
        <v>2014</v>
      </c>
      <c r="B1516" s="56" t="s">
        <v>37</v>
      </c>
      <c r="C1516" s="46" t="s">
        <v>85</v>
      </c>
      <c r="D1516" s="46" t="s">
        <v>110</v>
      </c>
      <c r="H1516" s="54">
        <v>28</v>
      </c>
      <c r="L1516" s="46" t="s">
        <v>103</v>
      </c>
      <c r="M1516" s="48">
        <v>6</v>
      </c>
    </row>
    <row r="1517" spans="1:16" x14ac:dyDescent="0.25">
      <c r="A1517" s="52">
        <v>2014</v>
      </c>
      <c r="B1517" s="56" t="s">
        <v>64</v>
      </c>
      <c r="C1517" s="46" t="s">
        <v>80</v>
      </c>
      <c r="D1517" s="46" t="s">
        <v>110</v>
      </c>
      <c r="H1517" s="54">
        <v>17</v>
      </c>
      <c r="L1517" s="46" t="s">
        <v>103</v>
      </c>
      <c r="M1517" s="48">
        <v>1</v>
      </c>
      <c r="N1517" s="48" t="s">
        <v>116</v>
      </c>
    </row>
    <row r="1518" spans="1:16" x14ac:dyDescent="0.25">
      <c r="A1518" s="52">
        <v>2014</v>
      </c>
      <c r="B1518" s="56" t="s">
        <v>54</v>
      </c>
      <c r="C1518" s="46" t="s">
        <v>80</v>
      </c>
      <c r="D1518" s="46" t="s">
        <v>110</v>
      </c>
      <c r="H1518" s="55">
        <v>18</v>
      </c>
      <c r="L1518" s="46" t="s">
        <v>103</v>
      </c>
      <c r="M1518" s="48" t="s">
        <v>110</v>
      </c>
    </row>
    <row r="1519" spans="1:16" x14ac:dyDescent="0.25">
      <c r="A1519" s="52">
        <v>2014</v>
      </c>
      <c r="B1519" s="56" t="s">
        <v>54</v>
      </c>
      <c r="C1519" s="46" t="s">
        <v>80</v>
      </c>
      <c r="D1519" s="46" t="s">
        <v>110</v>
      </c>
      <c r="H1519" s="54">
        <v>22</v>
      </c>
      <c r="L1519" s="46" t="s">
        <v>103</v>
      </c>
      <c r="M1519" s="48">
        <v>1</v>
      </c>
      <c r="N1519" s="48" t="s">
        <v>117</v>
      </c>
      <c r="O1519" s="48">
        <v>2</v>
      </c>
      <c r="P1519" s="48" t="s">
        <v>116</v>
      </c>
    </row>
    <row r="1520" spans="1:16" x14ac:dyDescent="0.25">
      <c r="A1520" s="52">
        <v>2014</v>
      </c>
      <c r="B1520" s="56" t="s">
        <v>73</v>
      </c>
      <c r="C1520" s="46" t="s">
        <v>80</v>
      </c>
      <c r="D1520" s="46" t="s">
        <v>88</v>
      </c>
      <c r="H1520" s="54">
        <v>20</v>
      </c>
      <c r="L1520" s="46" t="s">
        <v>103</v>
      </c>
      <c r="M1520" s="48">
        <v>1</v>
      </c>
      <c r="N1520" s="48" t="s">
        <v>117</v>
      </c>
      <c r="O1520" s="48">
        <v>3</v>
      </c>
      <c r="P1520" s="48" t="s">
        <v>116</v>
      </c>
    </row>
    <row r="1521" spans="1:16" x14ac:dyDescent="0.25">
      <c r="A1521" s="52">
        <v>2014</v>
      </c>
      <c r="B1521" s="56" t="s">
        <v>73</v>
      </c>
      <c r="C1521" s="46" t="s">
        <v>80</v>
      </c>
      <c r="D1521" s="46" t="s">
        <v>88</v>
      </c>
      <c r="H1521" s="54">
        <v>20</v>
      </c>
      <c r="L1521" s="46" t="s">
        <v>103</v>
      </c>
      <c r="M1521" s="48">
        <v>2</v>
      </c>
      <c r="N1521" s="48" t="s">
        <v>116</v>
      </c>
    </row>
    <row r="1522" spans="1:16" x14ac:dyDescent="0.25">
      <c r="A1522" s="52">
        <v>2014</v>
      </c>
      <c r="B1522" s="56" t="s">
        <v>73</v>
      </c>
      <c r="C1522" s="46" t="s">
        <v>80</v>
      </c>
      <c r="D1522" s="46" t="s">
        <v>88</v>
      </c>
      <c r="E1522" s="46" t="s">
        <v>91</v>
      </c>
      <c r="H1522" s="54">
        <v>20</v>
      </c>
      <c r="L1522" s="46" t="s">
        <v>103</v>
      </c>
      <c r="M1522" s="48">
        <v>5</v>
      </c>
      <c r="N1522" s="48" t="s">
        <v>116</v>
      </c>
    </row>
    <row r="1523" spans="1:16" x14ac:dyDescent="0.25">
      <c r="A1523" s="52">
        <v>2014</v>
      </c>
      <c r="B1523" s="56" t="s">
        <v>73</v>
      </c>
      <c r="C1523" s="46" t="s">
        <v>80</v>
      </c>
      <c r="D1523" s="46" t="s">
        <v>88</v>
      </c>
      <c r="H1523" s="54">
        <v>20</v>
      </c>
      <c r="L1523" s="46" t="s">
        <v>103</v>
      </c>
      <c r="M1523" s="48">
        <v>2</v>
      </c>
      <c r="N1523" s="48" t="s">
        <v>116</v>
      </c>
    </row>
    <row r="1524" spans="1:16" x14ac:dyDescent="0.25">
      <c r="A1524" s="52">
        <v>2014</v>
      </c>
      <c r="B1524" s="56" t="s">
        <v>73</v>
      </c>
      <c r="C1524" s="46" t="s">
        <v>80</v>
      </c>
      <c r="D1524" s="46" t="s">
        <v>88</v>
      </c>
      <c r="H1524" s="54">
        <v>20</v>
      </c>
      <c r="L1524" s="46" t="s">
        <v>103</v>
      </c>
      <c r="M1524" s="48">
        <v>3</v>
      </c>
      <c r="N1524" s="48" t="s">
        <v>116</v>
      </c>
    </row>
    <row r="1525" spans="1:16" x14ac:dyDescent="0.25">
      <c r="A1525" s="52">
        <v>2014</v>
      </c>
      <c r="B1525" s="56" t="s">
        <v>45</v>
      </c>
      <c r="C1525" s="46" t="s">
        <v>80</v>
      </c>
      <c r="D1525" s="46" t="s">
        <v>94</v>
      </c>
      <c r="H1525" s="54">
        <v>17</v>
      </c>
      <c r="L1525" s="46" t="s">
        <v>103</v>
      </c>
      <c r="M1525" s="48">
        <v>1</v>
      </c>
      <c r="N1525" s="48" t="s">
        <v>117</v>
      </c>
      <c r="O1525" s="48">
        <v>2</v>
      </c>
      <c r="P1525" s="48" t="s">
        <v>116</v>
      </c>
    </row>
    <row r="1526" spans="1:16" x14ac:dyDescent="0.25">
      <c r="A1526" s="52">
        <v>2014</v>
      </c>
      <c r="B1526" s="56" t="s">
        <v>69</v>
      </c>
      <c r="C1526" s="46" t="s">
        <v>80</v>
      </c>
      <c r="D1526" s="46" t="s">
        <v>88</v>
      </c>
      <c r="H1526" s="54">
        <v>17</v>
      </c>
      <c r="L1526" s="46" t="s">
        <v>103</v>
      </c>
      <c r="M1526" s="48">
        <v>1</v>
      </c>
      <c r="N1526" s="48" t="s">
        <v>117</v>
      </c>
      <c r="O1526" s="48">
        <v>1</v>
      </c>
      <c r="P1526" s="48" t="s">
        <v>116</v>
      </c>
    </row>
    <row r="1527" spans="1:16" x14ac:dyDescent="0.25">
      <c r="A1527" s="52">
        <v>2014</v>
      </c>
      <c r="B1527" s="56" t="s">
        <v>49</v>
      </c>
      <c r="C1527" s="46" t="s">
        <v>85</v>
      </c>
      <c r="D1527" s="46" t="s">
        <v>110</v>
      </c>
      <c r="H1527" s="54">
        <v>28</v>
      </c>
      <c r="L1527" s="46" t="s">
        <v>103</v>
      </c>
      <c r="M1527" s="48" t="s">
        <v>110</v>
      </c>
    </row>
    <row r="1528" spans="1:16" x14ac:dyDescent="0.25">
      <c r="A1528" s="52">
        <v>2014</v>
      </c>
      <c r="B1528" s="56" t="s">
        <v>59</v>
      </c>
      <c r="C1528" s="46" t="s">
        <v>80</v>
      </c>
      <c r="D1528" s="46" t="s">
        <v>88</v>
      </c>
      <c r="H1528" s="54">
        <v>20</v>
      </c>
      <c r="L1528" s="46" t="s">
        <v>103</v>
      </c>
      <c r="M1528" s="48">
        <v>2</v>
      </c>
      <c r="N1528" s="48" t="s">
        <v>117</v>
      </c>
      <c r="O1528" s="48">
        <v>3</v>
      </c>
      <c r="P1528" s="48" t="s">
        <v>116</v>
      </c>
    </row>
    <row r="1529" spans="1:16" x14ac:dyDescent="0.25">
      <c r="A1529" s="52">
        <v>2014</v>
      </c>
      <c r="B1529" s="56" t="s">
        <v>73</v>
      </c>
      <c r="C1529" s="46" t="s">
        <v>80</v>
      </c>
      <c r="D1529" s="46" t="s">
        <v>92</v>
      </c>
      <c r="H1529" s="54">
        <v>20</v>
      </c>
      <c r="L1529" s="46" t="s">
        <v>103</v>
      </c>
      <c r="M1529" s="48">
        <v>3</v>
      </c>
      <c r="N1529" s="48" t="s">
        <v>116</v>
      </c>
    </row>
    <row r="1530" spans="1:16" x14ac:dyDescent="0.25">
      <c r="A1530" s="52">
        <v>2014</v>
      </c>
      <c r="B1530" s="56" t="s">
        <v>73</v>
      </c>
      <c r="C1530" s="46" t="s">
        <v>80</v>
      </c>
      <c r="D1530" s="46" t="s">
        <v>92</v>
      </c>
      <c r="H1530" s="54">
        <v>20</v>
      </c>
      <c r="L1530" s="46" t="s">
        <v>103</v>
      </c>
      <c r="M1530" s="48">
        <v>3</v>
      </c>
      <c r="N1530" s="48" t="s">
        <v>116</v>
      </c>
    </row>
    <row r="1531" spans="1:16" x14ac:dyDescent="0.25">
      <c r="A1531" s="52">
        <v>2014</v>
      </c>
      <c r="B1531" s="56" t="s">
        <v>73</v>
      </c>
      <c r="C1531" s="46" t="s">
        <v>80</v>
      </c>
      <c r="D1531" s="46" t="s">
        <v>90</v>
      </c>
      <c r="H1531" s="54">
        <v>17</v>
      </c>
      <c r="L1531" s="46" t="s">
        <v>103</v>
      </c>
      <c r="M1531" s="48">
        <v>2</v>
      </c>
      <c r="N1531" s="48" t="s">
        <v>116</v>
      </c>
    </row>
    <row r="1532" spans="1:16" x14ac:dyDescent="0.25">
      <c r="A1532" s="52">
        <v>2014</v>
      </c>
      <c r="B1532" s="56" t="s">
        <v>73</v>
      </c>
      <c r="C1532" s="46" t="s">
        <v>80</v>
      </c>
      <c r="D1532" s="46" t="s">
        <v>92</v>
      </c>
      <c r="H1532" s="54">
        <v>17</v>
      </c>
      <c r="L1532" s="46" t="s">
        <v>103</v>
      </c>
      <c r="M1532" s="48">
        <v>2</v>
      </c>
      <c r="N1532" s="48" t="s">
        <v>116</v>
      </c>
    </row>
    <row r="1533" spans="1:16" x14ac:dyDescent="0.25">
      <c r="A1533" s="52">
        <v>2014</v>
      </c>
      <c r="B1533" s="56" t="s">
        <v>73</v>
      </c>
      <c r="C1533" s="46" t="s">
        <v>85</v>
      </c>
      <c r="D1533" s="46" t="s">
        <v>110</v>
      </c>
      <c r="H1533" s="54">
        <v>28</v>
      </c>
      <c r="L1533" s="46" t="s">
        <v>103</v>
      </c>
      <c r="M1533" s="48" t="s">
        <v>110</v>
      </c>
    </row>
    <row r="1534" spans="1:16" x14ac:dyDescent="0.25">
      <c r="A1534" s="52">
        <v>2014</v>
      </c>
      <c r="B1534" s="56" t="s">
        <v>38</v>
      </c>
      <c r="C1534" s="46" t="s">
        <v>80</v>
      </c>
      <c r="D1534" s="46" t="s">
        <v>110</v>
      </c>
      <c r="H1534" s="55">
        <v>18</v>
      </c>
      <c r="L1534" s="46" t="s">
        <v>103</v>
      </c>
      <c r="M1534" s="48" t="s">
        <v>110</v>
      </c>
    </row>
    <row r="1535" spans="1:16" x14ac:dyDescent="0.25">
      <c r="A1535" s="52">
        <v>2014</v>
      </c>
      <c r="B1535" s="56" t="s">
        <v>76</v>
      </c>
      <c r="C1535" s="46" t="s">
        <v>80</v>
      </c>
      <c r="D1535" s="46" t="s">
        <v>110</v>
      </c>
      <c r="H1535" s="54">
        <v>15</v>
      </c>
      <c r="L1535" s="46" t="s">
        <v>103</v>
      </c>
      <c r="M1535" s="48" t="s">
        <v>110</v>
      </c>
    </row>
    <row r="1536" spans="1:16" x14ac:dyDescent="0.25">
      <c r="A1536" s="52">
        <v>2014</v>
      </c>
      <c r="B1536" s="56" t="s">
        <v>38</v>
      </c>
      <c r="C1536" s="46" t="s">
        <v>80</v>
      </c>
      <c r="D1536" s="46" t="s">
        <v>110</v>
      </c>
      <c r="H1536" s="54">
        <v>17</v>
      </c>
      <c r="L1536" s="46" t="s">
        <v>103</v>
      </c>
      <c r="M1536" s="48">
        <v>1</v>
      </c>
      <c r="N1536" s="48" t="s">
        <v>117</v>
      </c>
      <c r="O1536" s="48">
        <v>1</v>
      </c>
      <c r="P1536" s="48" t="s">
        <v>116</v>
      </c>
    </row>
    <row r="1537" spans="1:22" x14ac:dyDescent="0.25">
      <c r="A1537" s="52">
        <v>2014</v>
      </c>
      <c r="B1537" s="56" t="s">
        <v>38</v>
      </c>
      <c r="C1537" s="46" t="s">
        <v>80</v>
      </c>
      <c r="D1537" s="46" t="s">
        <v>110</v>
      </c>
      <c r="H1537" s="54">
        <v>17</v>
      </c>
      <c r="L1537" s="46" t="s">
        <v>103</v>
      </c>
      <c r="M1537" s="48" t="s">
        <v>110</v>
      </c>
    </row>
    <row r="1538" spans="1:22" x14ac:dyDescent="0.25">
      <c r="A1538" s="52">
        <v>2014</v>
      </c>
      <c r="B1538" s="56" t="s">
        <v>54</v>
      </c>
      <c r="C1538" s="46" t="s">
        <v>80</v>
      </c>
      <c r="D1538" s="46" t="s">
        <v>110</v>
      </c>
      <c r="H1538" s="54">
        <v>20</v>
      </c>
      <c r="L1538" s="46" t="s">
        <v>103</v>
      </c>
      <c r="M1538" s="48">
        <v>1</v>
      </c>
      <c r="N1538" s="48" t="s">
        <v>116</v>
      </c>
    </row>
    <row r="1539" spans="1:22" x14ac:dyDescent="0.25">
      <c r="A1539" s="52">
        <v>2014</v>
      </c>
      <c r="B1539" s="56" t="s">
        <v>59</v>
      </c>
      <c r="C1539" s="46" t="s">
        <v>80</v>
      </c>
      <c r="D1539" s="46" t="s">
        <v>110</v>
      </c>
      <c r="H1539" s="54">
        <v>20</v>
      </c>
      <c r="I1539" s="46">
        <v>17</v>
      </c>
      <c r="L1539" s="46" t="s">
        <v>103</v>
      </c>
      <c r="M1539" s="48">
        <v>1</v>
      </c>
      <c r="N1539" s="48" t="s">
        <v>116</v>
      </c>
      <c r="U1539" s="49">
        <v>1</v>
      </c>
      <c r="V1539" s="49" t="s">
        <v>117</v>
      </c>
    </row>
    <row r="1540" spans="1:22" x14ac:dyDescent="0.25">
      <c r="A1540" s="52">
        <v>2014</v>
      </c>
      <c r="B1540" s="56" t="s">
        <v>44</v>
      </c>
      <c r="C1540" s="46" t="s">
        <v>80</v>
      </c>
      <c r="D1540" s="46" t="s">
        <v>93</v>
      </c>
      <c r="H1540" s="54">
        <v>15</v>
      </c>
      <c r="L1540" s="46" t="s">
        <v>104</v>
      </c>
      <c r="M1540" s="48">
        <v>290</v>
      </c>
    </row>
    <row r="1541" spans="1:22" x14ac:dyDescent="0.25">
      <c r="A1541" s="52">
        <v>2014</v>
      </c>
      <c r="B1541" s="56" t="s">
        <v>61</v>
      </c>
      <c r="C1541" s="46" t="s">
        <v>80</v>
      </c>
      <c r="D1541" s="46" t="s">
        <v>88</v>
      </c>
      <c r="H1541" s="54">
        <v>17</v>
      </c>
      <c r="L1541" s="46" t="s">
        <v>103</v>
      </c>
      <c r="M1541" s="48" t="s">
        <v>110</v>
      </c>
    </row>
    <row r="1542" spans="1:22" x14ac:dyDescent="0.25">
      <c r="A1542" s="52">
        <v>2014</v>
      </c>
      <c r="B1542" s="56" t="s">
        <v>61</v>
      </c>
      <c r="C1542" s="46" t="s">
        <v>80</v>
      </c>
      <c r="D1542" s="46" t="s">
        <v>88</v>
      </c>
      <c r="H1542" s="54">
        <v>17</v>
      </c>
      <c r="L1542" s="46" t="s">
        <v>103</v>
      </c>
      <c r="M1542" s="48" t="s">
        <v>110</v>
      </c>
    </row>
    <row r="1543" spans="1:22" x14ac:dyDescent="0.25">
      <c r="A1543" s="52">
        <v>2014</v>
      </c>
      <c r="B1543" s="56" t="s">
        <v>61</v>
      </c>
      <c r="C1543" s="46" t="s">
        <v>80</v>
      </c>
      <c r="D1543" s="46" t="s">
        <v>88</v>
      </c>
      <c r="H1543" s="54">
        <v>17</v>
      </c>
      <c r="L1543" s="46" t="s">
        <v>103</v>
      </c>
      <c r="M1543" s="48" t="s">
        <v>110</v>
      </c>
    </row>
    <row r="1544" spans="1:22" x14ac:dyDescent="0.25">
      <c r="A1544" s="52">
        <v>2014</v>
      </c>
      <c r="B1544" s="56" t="s">
        <v>61</v>
      </c>
      <c r="C1544" s="46" t="s">
        <v>82</v>
      </c>
      <c r="D1544" s="46" t="s">
        <v>110</v>
      </c>
      <c r="H1544" s="54">
        <v>17</v>
      </c>
      <c r="L1544" s="46" t="s">
        <v>103</v>
      </c>
      <c r="M1544" s="48" t="s">
        <v>110</v>
      </c>
    </row>
    <row r="1545" spans="1:22" x14ac:dyDescent="0.25">
      <c r="A1545" s="52">
        <v>2014</v>
      </c>
      <c r="B1545" s="56" t="s">
        <v>47</v>
      </c>
      <c r="C1545" s="46" t="s">
        <v>80</v>
      </c>
      <c r="D1545" s="46" t="s">
        <v>110</v>
      </c>
      <c r="H1545" s="54">
        <v>20</v>
      </c>
      <c r="L1545" s="46" t="s">
        <v>103</v>
      </c>
      <c r="M1545" s="48" t="s">
        <v>110</v>
      </c>
    </row>
    <row r="1546" spans="1:22" x14ac:dyDescent="0.25">
      <c r="A1546" s="52">
        <v>2014</v>
      </c>
      <c r="B1546" s="56" t="s">
        <v>54</v>
      </c>
      <c r="C1546" s="46" t="s">
        <v>80</v>
      </c>
      <c r="D1546" s="46" t="s">
        <v>110</v>
      </c>
      <c r="H1546" s="54">
        <v>17</v>
      </c>
      <c r="L1546" s="46" t="s">
        <v>103</v>
      </c>
      <c r="M1546" s="48">
        <v>1</v>
      </c>
      <c r="N1546" s="48" t="s">
        <v>117</v>
      </c>
      <c r="O1546" s="48">
        <v>1</v>
      </c>
      <c r="P1546" s="48" t="s">
        <v>116</v>
      </c>
    </row>
    <row r="1547" spans="1:22" x14ac:dyDescent="0.25">
      <c r="A1547" s="52">
        <v>2014</v>
      </c>
      <c r="B1547" s="56" t="s">
        <v>57</v>
      </c>
      <c r="C1547" s="46" t="s">
        <v>80</v>
      </c>
      <c r="D1547" s="46" t="s">
        <v>90</v>
      </c>
      <c r="E1547" s="46" t="s">
        <v>94</v>
      </c>
      <c r="H1547" s="54">
        <v>15</v>
      </c>
      <c r="L1547" s="46" t="s">
        <v>103</v>
      </c>
      <c r="M1547" s="48" t="s">
        <v>110</v>
      </c>
    </row>
    <row r="1548" spans="1:22" x14ac:dyDescent="0.25">
      <c r="A1548" s="52">
        <v>2014</v>
      </c>
      <c r="B1548" s="56" t="s">
        <v>50</v>
      </c>
      <c r="C1548" s="46" t="s">
        <v>80</v>
      </c>
      <c r="D1548" s="46" t="s">
        <v>110</v>
      </c>
      <c r="H1548" s="54">
        <v>17</v>
      </c>
      <c r="L1548" s="46" t="s">
        <v>103</v>
      </c>
      <c r="M1548" s="48">
        <v>1</v>
      </c>
      <c r="N1548" s="48" t="s">
        <v>117</v>
      </c>
      <c r="O1548" s="48">
        <v>1</v>
      </c>
      <c r="P1548" s="48" t="s">
        <v>116</v>
      </c>
    </row>
    <row r="1549" spans="1:22" x14ac:dyDescent="0.25">
      <c r="A1549" s="52">
        <v>2014</v>
      </c>
      <c r="B1549" s="56" t="s">
        <v>66</v>
      </c>
      <c r="C1549" s="46" t="s">
        <v>80</v>
      </c>
      <c r="D1549" s="46" t="s">
        <v>90</v>
      </c>
      <c r="H1549" s="54">
        <v>15</v>
      </c>
      <c r="L1549" s="46" t="s">
        <v>104</v>
      </c>
      <c r="M1549" s="48">
        <v>27</v>
      </c>
    </row>
    <row r="1550" spans="1:22" x14ac:dyDescent="0.25">
      <c r="A1550" s="52">
        <v>2014</v>
      </c>
      <c r="B1550" s="56" t="s">
        <v>38</v>
      </c>
      <c r="C1550" s="46" t="s">
        <v>80</v>
      </c>
      <c r="D1550" s="46" t="s">
        <v>110</v>
      </c>
      <c r="H1550" s="54">
        <v>17</v>
      </c>
      <c r="L1550" s="46" t="s">
        <v>103</v>
      </c>
      <c r="M1550" s="48">
        <v>2</v>
      </c>
      <c r="N1550" s="48" t="s">
        <v>117</v>
      </c>
      <c r="O1550" s="48">
        <v>4</v>
      </c>
      <c r="P1550" s="48" t="s">
        <v>116</v>
      </c>
    </row>
    <row r="1551" spans="1:22" x14ac:dyDescent="0.25">
      <c r="A1551" s="52">
        <v>2014</v>
      </c>
      <c r="B1551" s="56" t="s">
        <v>67</v>
      </c>
      <c r="C1551" s="46" t="s">
        <v>80</v>
      </c>
      <c r="D1551" s="46" t="s">
        <v>110</v>
      </c>
      <c r="H1551" s="54">
        <v>17</v>
      </c>
      <c r="L1551" s="46" t="s">
        <v>103</v>
      </c>
      <c r="M1551" s="48">
        <v>1</v>
      </c>
      <c r="N1551" s="48" t="s">
        <v>117</v>
      </c>
      <c r="O1551" s="48">
        <v>1</v>
      </c>
      <c r="P1551" s="48" t="s">
        <v>116</v>
      </c>
    </row>
    <row r="1552" spans="1:22" x14ac:dyDescent="0.25">
      <c r="A1552" s="52">
        <v>2014</v>
      </c>
      <c r="B1552" s="56" t="s">
        <v>59</v>
      </c>
      <c r="C1552" s="46" t="s">
        <v>80</v>
      </c>
      <c r="D1552" s="46" t="s">
        <v>88</v>
      </c>
      <c r="H1552" s="54">
        <v>20</v>
      </c>
      <c r="L1552" s="46" t="s">
        <v>103</v>
      </c>
      <c r="M1552" s="48" t="s">
        <v>110</v>
      </c>
    </row>
    <row r="1553" spans="1:16" x14ac:dyDescent="0.25">
      <c r="A1553" s="52">
        <v>2014</v>
      </c>
      <c r="B1553" s="56" t="s">
        <v>59</v>
      </c>
      <c r="C1553" s="46" t="s">
        <v>80</v>
      </c>
      <c r="D1553" s="46" t="s">
        <v>110</v>
      </c>
      <c r="H1553" s="54">
        <v>20</v>
      </c>
      <c r="L1553" s="46" t="s">
        <v>103</v>
      </c>
      <c r="M1553" s="48">
        <v>1</v>
      </c>
      <c r="N1553" s="48" t="s">
        <v>117</v>
      </c>
    </row>
    <row r="1554" spans="1:16" x14ac:dyDescent="0.25">
      <c r="A1554" s="52">
        <v>2014</v>
      </c>
      <c r="B1554" s="56" t="s">
        <v>54</v>
      </c>
      <c r="C1554" s="46" t="s">
        <v>80</v>
      </c>
      <c r="D1554" s="46" t="s">
        <v>110</v>
      </c>
      <c r="H1554" s="54">
        <v>18</v>
      </c>
      <c r="L1554" s="46" t="s">
        <v>103</v>
      </c>
      <c r="M1554" s="48">
        <v>2</v>
      </c>
      <c r="N1554" s="48" t="s">
        <v>117</v>
      </c>
      <c r="O1554" s="48">
        <v>2</v>
      </c>
      <c r="P1554" s="48" t="s">
        <v>116</v>
      </c>
    </row>
    <row r="1555" spans="1:16" x14ac:dyDescent="0.25">
      <c r="A1555" s="52">
        <v>2014</v>
      </c>
      <c r="B1555" s="56" t="s">
        <v>71</v>
      </c>
      <c r="C1555" s="46" t="s">
        <v>80</v>
      </c>
      <c r="D1555" s="46" t="s">
        <v>110</v>
      </c>
      <c r="H1555" s="54">
        <v>15</v>
      </c>
      <c r="L1555" s="46" t="s">
        <v>104</v>
      </c>
      <c r="M1555" s="48">
        <v>50</v>
      </c>
    </row>
    <row r="1556" spans="1:16" x14ac:dyDescent="0.25">
      <c r="A1556" s="52">
        <v>2014</v>
      </c>
      <c r="B1556" s="56" t="s">
        <v>39</v>
      </c>
      <c r="C1556" s="46" t="s">
        <v>80</v>
      </c>
      <c r="D1556" s="46" t="s">
        <v>110</v>
      </c>
      <c r="H1556" s="54">
        <v>17</v>
      </c>
      <c r="L1556" s="46" t="s">
        <v>103</v>
      </c>
      <c r="M1556" s="48" t="s">
        <v>110</v>
      </c>
    </row>
    <row r="1557" spans="1:16" x14ac:dyDescent="0.25">
      <c r="A1557" s="52">
        <v>2014</v>
      </c>
      <c r="B1557" s="56" t="s">
        <v>61</v>
      </c>
      <c r="C1557" s="46" t="s">
        <v>80</v>
      </c>
      <c r="D1557" s="46" t="s">
        <v>88</v>
      </c>
      <c r="H1557" s="54">
        <v>17</v>
      </c>
      <c r="L1557" s="46" t="s">
        <v>103</v>
      </c>
      <c r="M1557" s="48">
        <v>2</v>
      </c>
      <c r="N1557" s="48" t="s">
        <v>117</v>
      </c>
    </row>
    <row r="1558" spans="1:16" x14ac:dyDescent="0.25">
      <c r="A1558" s="52">
        <v>2014</v>
      </c>
      <c r="B1558" s="56" t="s">
        <v>54</v>
      </c>
      <c r="C1558" s="46" t="s">
        <v>80</v>
      </c>
      <c r="D1558" s="46" t="s">
        <v>110</v>
      </c>
      <c r="H1558" s="54">
        <v>17</v>
      </c>
      <c r="L1558" s="46" t="s">
        <v>103</v>
      </c>
      <c r="M1558" s="48">
        <v>2</v>
      </c>
      <c r="N1558" s="48" t="s">
        <v>117</v>
      </c>
      <c r="O1558" s="48">
        <v>2</v>
      </c>
      <c r="P1558" s="48" t="s">
        <v>116</v>
      </c>
    </row>
    <row r="1559" spans="1:16" x14ac:dyDescent="0.25">
      <c r="A1559" s="52">
        <v>2014</v>
      </c>
      <c r="B1559" s="56" t="s">
        <v>59</v>
      </c>
      <c r="C1559" s="46" t="s">
        <v>85</v>
      </c>
      <c r="D1559" s="46" t="s">
        <v>110</v>
      </c>
      <c r="H1559" s="54">
        <v>28</v>
      </c>
      <c r="L1559" s="46" t="s">
        <v>103</v>
      </c>
      <c r="M1559" s="48">
        <v>3</v>
      </c>
    </row>
    <row r="1560" spans="1:16" x14ac:dyDescent="0.25">
      <c r="A1560" s="52">
        <v>2014</v>
      </c>
      <c r="B1560" s="56" t="s">
        <v>54</v>
      </c>
      <c r="C1560" s="46" t="s">
        <v>85</v>
      </c>
      <c r="D1560" s="46" t="s">
        <v>110</v>
      </c>
      <c r="H1560" s="54">
        <v>28</v>
      </c>
      <c r="L1560" s="46" t="s">
        <v>103</v>
      </c>
      <c r="M1560" s="48">
        <v>4</v>
      </c>
    </row>
    <row r="1561" spans="1:16" x14ac:dyDescent="0.25">
      <c r="A1561" s="52">
        <v>2014</v>
      </c>
      <c r="B1561" s="56" t="s">
        <v>38</v>
      </c>
      <c r="C1561" s="46" t="s">
        <v>80</v>
      </c>
      <c r="D1561" s="46" t="s">
        <v>110</v>
      </c>
      <c r="H1561" s="54">
        <v>17</v>
      </c>
      <c r="L1561" s="46" t="s">
        <v>103</v>
      </c>
      <c r="M1561" s="48">
        <v>4</v>
      </c>
      <c r="N1561" s="48" t="s">
        <v>117</v>
      </c>
    </row>
    <row r="1562" spans="1:16" x14ac:dyDescent="0.25">
      <c r="A1562" s="52">
        <v>2014</v>
      </c>
      <c r="B1562" s="56" t="s">
        <v>54</v>
      </c>
      <c r="C1562" s="46" t="s">
        <v>80</v>
      </c>
      <c r="D1562" s="46" t="s">
        <v>89</v>
      </c>
      <c r="H1562" s="54">
        <v>5</v>
      </c>
      <c r="L1562" s="46" t="s">
        <v>103</v>
      </c>
      <c r="M1562" s="48">
        <v>220</v>
      </c>
    </row>
    <row r="1563" spans="1:16" x14ac:dyDescent="0.25">
      <c r="A1563" s="52">
        <v>2014</v>
      </c>
      <c r="B1563" s="56" t="s">
        <v>59</v>
      </c>
      <c r="C1563" s="46" t="s">
        <v>80</v>
      </c>
      <c r="D1563" s="46" t="s">
        <v>91</v>
      </c>
      <c r="H1563" s="54">
        <v>15</v>
      </c>
      <c r="L1563" s="46" t="s">
        <v>103</v>
      </c>
      <c r="M1563" s="48">
        <v>60</v>
      </c>
    </row>
    <row r="1564" spans="1:16" x14ac:dyDescent="0.25">
      <c r="A1564" s="52">
        <v>2014</v>
      </c>
      <c r="B1564" s="56" t="s">
        <v>68</v>
      </c>
      <c r="C1564" s="46" t="s">
        <v>80</v>
      </c>
      <c r="D1564" s="46" t="s">
        <v>92</v>
      </c>
      <c r="H1564" s="54">
        <v>17</v>
      </c>
      <c r="L1564" s="46" t="s">
        <v>103</v>
      </c>
      <c r="M1564" s="48">
        <v>6</v>
      </c>
      <c r="N1564" s="48" t="s">
        <v>117</v>
      </c>
      <c r="O1564" s="48">
        <v>2</v>
      </c>
      <c r="P1564" s="48" t="s">
        <v>116</v>
      </c>
    </row>
    <row r="1565" spans="1:16" x14ac:dyDescent="0.25">
      <c r="A1565" s="52">
        <v>2014</v>
      </c>
      <c r="B1565" s="56" t="s">
        <v>68</v>
      </c>
      <c r="C1565" s="46" t="s">
        <v>80</v>
      </c>
      <c r="D1565" s="46" t="s">
        <v>89</v>
      </c>
      <c r="H1565" s="54">
        <v>17</v>
      </c>
      <c r="L1565" s="46" t="s">
        <v>103</v>
      </c>
      <c r="M1565" s="48">
        <v>2</v>
      </c>
      <c r="N1565" s="48" t="s">
        <v>117</v>
      </c>
    </row>
    <row r="1566" spans="1:16" x14ac:dyDescent="0.25">
      <c r="A1566" s="52">
        <v>2014</v>
      </c>
      <c r="B1566" s="56" t="s">
        <v>59</v>
      </c>
      <c r="C1566" s="46" t="s">
        <v>80</v>
      </c>
      <c r="D1566" s="46" t="s">
        <v>88</v>
      </c>
      <c r="H1566" s="54">
        <v>20</v>
      </c>
      <c r="L1566" s="46" t="s">
        <v>103</v>
      </c>
      <c r="M1566" s="48">
        <v>1</v>
      </c>
      <c r="N1566" s="48" t="s">
        <v>117</v>
      </c>
    </row>
    <row r="1567" spans="1:16" x14ac:dyDescent="0.25">
      <c r="A1567" s="52">
        <v>2014</v>
      </c>
      <c r="B1567" s="56" t="s">
        <v>64</v>
      </c>
      <c r="C1567" s="46" t="s">
        <v>80</v>
      </c>
      <c r="D1567" s="46" t="s">
        <v>110</v>
      </c>
      <c r="H1567" s="54">
        <v>20</v>
      </c>
      <c r="L1567" s="46" t="s">
        <v>103</v>
      </c>
      <c r="M1567" s="48">
        <v>4</v>
      </c>
      <c r="N1567" s="48" t="s">
        <v>116</v>
      </c>
    </row>
    <row r="1568" spans="1:16" x14ac:dyDescent="0.25">
      <c r="A1568" s="52">
        <v>2014</v>
      </c>
      <c r="B1568" s="56" t="s">
        <v>52</v>
      </c>
      <c r="C1568" s="46" t="s">
        <v>80</v>
      </c>
      <c r="D1568" s="46" t="s">
        <v>110</v>
      </c>
      <c r="H1568" s="54">
        <v>17</v>
      </c>
      <c r="L1568" s="46" t="s">
        <v>110</v>
      </c>
      <c r="M1568" s="48">
        <v>2</v>
      </c>
      <c r="N1568" s="48" t="s">
        <v>116</v>
      </c>
    </row>
    <row r="1569" spans="1:16" x14ac:dyDescent="0.25">
      <c r="A1569" s="52">
        <v>2014</v>
      </c>
      <c r="B1569" s="56" t="s">
        <v>38</v>
      </c>
      <c r="C1569" s="46" t="s">
        <v>80</v>
      </c>
      <c r="D1569" s="46" t="s">
        <v>110</v>
      </c>
      <c r="H1569" s="54">
        <v>17</v>
      </c>
      <c r="L1569" s="46" t="s">
        <v>103</v>
      </c>
      <c r="M1569" s="48">
        <v>1</v>
      </c>
      <c r="N1569" s="48" t="s">
        <v>117</v>
      </c>
      <c r="O1569" s="48">
        <v>2</v>
      </c>
      <c r="P1569" s="48" t="s">
        <v>116</v>
      </c>
    </row>
    <row r="1570" spans="1:16" x14ac:dyDescent="0.25">
      <c r="A1570" s="52">
        <v>2014</v>
      </c>
      <c r="B1570" s="56" t="s">
        <v>59</v>
      </c>
      <c r="C1570" s="46" t="s">
        <v>80</v>
      </c>
      <c r="D1570" s="46" t="s">
        <v>88</v>
      </c>
      <c r="H1570" s="54">
        <v>20</v>
      </c>
      <c r="L1570" s="46" t="s">
        <v>103</v>
      </c>
      <c r="M1570" s="48">
        <v>1</v>
      </c>
      <c r="N1570" s="48" t="s">
        <v>116</v>
      </c>
    </row>
    <row r="1571" spans="1:16" x14ac:dyDescent="0.25">
      <c r="A1571" s="52">
        <v>2014</v>
      </c>
      <c r="B1571" s="56" t="s">
        <v>50</v>
      </c>
      <c r="C1571" s="46" t="s">
        <v>80</v>
      </c>
      <c r="D1571" s="46" t="s">
        <v>110</v>
      </c>
      <c r="H1571" s="55">
        <v>18</v>
      </c>
      <c r="L1571" s="46" t="s">
        <v>103</v>
      </c>
      <c r="M1571" s="48" t="s">
        <v>110</v>
      </c>
    </row>
    <row r="1572" spans="1:16" x14ac:dyDescent="0.25">
      <c r="A1572" s="52">
        <v>2014</v>
      </c>
      <c r="B1572" s="56" t="s">
        <v>50</v>
      </c>
      <c r="C1572" s="46" t="s">
        <v>80</v>
      </c>
      <c r="D1572" s="46" t="s">
        <v>110</v>
      </c>
      <c r="H1572" s="54">
        <v>17</v>
      </c>
      <c r="L1572" s="46" t="s">
        <v>103</v>
      </c>
      <c r="M1572" s="48" t="s">
        <v>110</v>
      </c>
    </row>
    <row r="1573" spans="1:16" x14ac:dyDescent="0.25">
      <c r="A1573" s="52">
        <v>2014</v>
      </c>
      <c r="B1573" s="56" t="s">
        <v>59</v>
      </c>
      <c r="C1573" s="46" t="s">
        <v>80</v>
      </c>
      <c r="D1573" s="46" t="s">
        <v>110</v>
      </c>
      <c r="H1573" s="54">
        <v>20</v>
      </c>
      <c r="L1573" s="46" t="s">
        <v>103</v>
      </c>
      <c r="M1573" s="48">
        <v>2</v>
      </c>
      <c r="N1573" s="48" t="s">
        <v>116</v>
      </c>
    </row>
    <row r="1574" spans="1:16" x14ac:dyDescent="0.25">
      <c r="A1574" s="52">
        <v>2014</v>
      </c>
      <c r="B1574" s="56" t="s">
        <v>61</v>
      </c>
      <c r="C1574" s="46" t="s">
        <v>80</v>
      </c>
      <c r="D1574" s="46" t="s">
        <v>93</v>
      </c>
      <c r="H1574" s="54">
        <v>17</v>
      </c>
      <c r="L1574" s="46" t="s">
        <v>103</v>
      </c>
      <c r="M1574" s="48" t="s">
        <v>110</v>
      </c>
    </row>
    <row r="1575" spans="1:16" x14ac:dyDescent="0.25">
      <c r="A1575" s="52">
        <v>2014</v>
      </c>
      <c r="B1575" s="56" t="s">
        <v>59</v>
      </c>
      <c r="C1575" s="46" t="s">
        <v>80</v>
      </c>
      <c r="D1575" s="46" t="s">
        <v>110</v>
      </c>
      <c r="H1575" s="54">
        <v>17</v>
      </c>
      <c r="L1575" s="46" t="s">
        <v>103</v>
      </c>
      <c r="M1575" s="48">
        <v>2</v>
      </c>
      <c r="N1575" s="48" t="s">
        <v>117</v>
      </c>
      <c r="O1575" s="48">
        <v>2</v>
      </c>
      <c r="P1575" s="48" t="s">
        <v>116</v>
      </c>
    </row>
    <row r="1576" spans="1:16" x14ac:dyDescent="0.25">
      <c r="A1576" s="52">
        <v>2014</v>
      </c>
      <c r="B1576" s="56" t="s">
        <v>61</v>
      </c>
      <c r="C1576" s="46" t="s">
        <v>80</v>
      </c>
      <c r="D1576" s="46" t="s">
        <v>90</v>
      </c>
      <c r="E1576" s="46" t="s">
        <v>92</v>
      </c>
      <c r="H1576" s="54">
        <v>15</v>
      </c>
      <c r="L1576" s="46" t="s">
        <v>103</v>
      </c>
      <c r="M1576" s="48" t="s">
        <v>110</v>
      </c>
    </row>
    <row r="1577" spans="1:16" x14ac:dyDescent="0.25">
      <c r="A1577" s="52">
        <v>2014</v>
      </c>
      <c r="B1577" s="56" t="s">
        <v>47</v>
      </c>
      <c r="C1577" s="46" t="s">
        <v>80</v>
      </c>
      <c r="D1577" s="46" t="s">
        <v>110</v>
      </c>
      <c r="H1577" s="54">
        <v>15</v>
      </c>
      <c r="L1577" s="46" t="s">
        <v>104</v>
      </c>
      <c r="M1577" s="48">
        <v>14</v>
      </c>
    </row>
    <row r="1578" spans="1:16" x14ac:dyDescent="0.25">
      <c r="A1578" s="52">
        <v>2014</v>
      </c>
      <c r="B1578" s="56" t="s">
        <v>45</v>
      </c>
      <c r="C1578" s="46" t="s">
        <v>80</v>
      </c>
      <c r="D1578" s="46" t="s">
        <v>110</v>
      </c>
      <c r="H1578" s="54">
        <v>20</v>
      </c>
      <c r="L1578" s="46" t="s">
        <v>103</v>
      </c>
      <c r="M1578" s="48">
        <v>3</v>
      </c>
      <c r="N1578" s="48" t="s">
        <v>116</v>
      </c>
    </row>
    <row r="1579" spans="1:16" x14ac:dyDescent="0.25">
      <c r="A1579" s="52">
        <v>2014</v>
      </c>
      <c r="B1579" s="56" t="s">
        <v>47</v>
      </c>
      <c r="C1579" s="46" t="s">
        <v>80</v>
      </c>
      <c r="D1579" s="46" t="s">
        <v>110</v>
      </c>
      <c r="H1579" s="54">
        <v>15</v>
      </c>
      <c r="L1579" s="46" t="s">
        <v>104</v>
      </c>
      <c r="M1579" s="48">
        <v>21</v>
      </c>
    </row>
    <row r="1580" spans="1:16" x14ac:dyDescent="0.25">
      <c r="A1580" s="52">
        <v>2014</v>
      </c>
      <c r="B1580" s="56" t="s">
        <v>47</v>
      </c>
      <c r="C1580" s="46" t="s">
        <v>80</v>
      </c>
      <c r="D1580" s="46" t="s">
        <v>110</v>
      </c>
      <c r="H1580" s="54">
        <v>15</v>
      </c>
      <c r="L1580" s="46" t="s">
        <v>104</v>
      </c>
      <c r="M1580" s="48">
        <v>181</v>
      </c>
    </row>
    <row r="1581" spans="1:16" x14ac:dyDescent="0.25">
      <c r="A1581" s="52">
        <v>2014</v>
      </c>
      <c r="B1581" s="56" t="s">
        <v>61</v>
      </c>
      <c r="C1581" s="46" t="s">
        <v>80</v>
      </c>
      <c r="D1581" s="46" t="s">
        <v>90</v>
      </c>
      <c r="H1581" s="54">
        <v>15</v>
      </c>
      <c r="L1581" s="46" t="s">
        <v>104</v>
      </c>
      <c r="M1581" s="48" t="s">
        <v>110</v>
      </c>
    </row>
    <row r="1582" spans="1:16" x14ac:dyDescent="0.25">
      <c r="A1582" s="52">
        <v>2014</v>
      </c>
      <c r="B1582" s="56" t="s">
        <v>69</v>
      </c>
      <c r="C1582" s="46" t="s">
        <v>80</v>
      </c>
      <c r="D1582" s="46" t="s">
        <v>90</v>
      </c>
      <c r="H1582" s="54">
        <v>17</v>
      </c>
      <c r="L1582" s="46" t="s">
        <v>103</v>
      </c>
      <c r="M1582" s="48">
        <v>1</v>
      </c>
      <c r="N1582" s="48" t="s">
        <v>116</v>
      </c>
    </row>
    <row r="1583" spans="1:16" x14ac:dyDescent="0.25">
      <c r="A1583" s="52">
        <v>2014</v>
      </c>
      <c r="B1583" s="56" t="s">
        <v>69</v>
      </c>
      <c r="C1583" s="46" t="s">
        <v>80</v>
      </c>
      <c r="D1583" s="46" t="s">
        <v>90</v>
      </c>
      <c r="H1583" s="54">
        <v>17</v>
      </c>
      <c r="L1583" s="46" t="s">
        <v>103</v>
      </c>
      <c r="M1583" s="48">
        <v>1</v>
      </c>
      <c r="N1583" s="48" t="s">
        <v>117</v>
      </c>
      <c r="O1583" s="48">
        <v>1</v>
      </c>
      <c r="P1583" s="48" t="s">
        <v>116</v>
      </c>
    </row>
    <row r="1584" spans="1:16" x14ac:dyDescent="0.25">
      <c r="A1584" s="52">
        <v>2014</v>
      </c>
      <c r="B1584" s="56" t="s">
        <v>55</v>
      </c>
      <c r="C1584" s="46" t="s">
        <v>80</v>
      </c>
      <c r="D1584" s="46" t="s">
        <v>90</v>
      </c>
      <c r="H1584" s="54">
        <v>17</v>
      </c>
      <c r="L1584" s="46" t="s">
        <v>103</v>
      </c>
      <c r="M1584" s="48">
        <v>1</v>
      </c>
      <c r="N1584" s="48" t="s">
        <v>117</v>
      </c>
    </row>
    <row r="1585" spans="1:16" x14ac:dyDescent="0.25">
      <c r="A1585" s="52">
        <v>2014</v>
      </c>
      <c r="B1585" s="56" t="s">
        <v>42</v>
      </c>
      <c r="C1585" s="46" t="s">
        <v>80</v>
      </c>
      <c r="D1585" s="46" t="s">
        <v>110</v>
      </c>
      <c r="H1585" s="54">
        <v>17</v>
      </c>
      <c r="L1585" s="46" t="s">
        <v>103</v>
      </c>
      <c r="M1585" s="48">
        <v>2</v>
      </c>
      <c r="N1585" s="48" t="s">
        <v>117</v>
      </c>
      <c r="O1585" s="48">
        <v>1</v>
      </c>
      <c r="P1585" s="48" t="s">
        <v>116</v>
      </c>
    </row>
    <row r="1586" spans="1:16" x14ac:dyDescent="0.25">
      <c r="A1586" s="52">
        <v>2014</v>
      </c>
      <c r="B1586" s="56" t="s">
        <v>54</v>
      </c>
      <c r="C1586" s="46" t="s">
        <v>80</v>
      </c>
      <c r="D1586" s="46" t="s">
        <v>110</v>
      </c>
      <c r="H1586" s="54">
        <v>18</v>
      </c>
      <c r="L1586" s="46" t="s">
        <v>103</v>
      </c>
      <c r="M1586" s="48">
        <v>2</v>
      </c>
      <c r="N1586" s="48" t="s">
        <v>116</v>
      </c>
    </row>
    <row r="1587" spans="1:16" x14ac:dyDescent="0.25">
      <c r="A1587" s="52">
        <v>2014</v>
      </c>
      <c r="B1587" s="56" t="s">
        <v>54</v>
      </c>
      <c r="C1587" s="46" t="s">
        <v>80</v>
      </c>
      <c r="D1587" s="46" t="s">
        <v>110</v>
      </c>
      <c r="H1587" s="54">
        <v>18</v>
      </c>
      <c r="L1587" s="46" t="s">
        <v>103</v>
      </c>
      <c r="M1587" s="48">
        <v>2</v>
      </c>
      <c r="N1587" s="48" t="s">
        <v>116</v>
      </c>
    </row>
    <row r="1588" spans="1:16" x14ac:dyDescent="0.25">
      <c r="A1588" s="52">
        <v>2014</v>
      </c>
      <c r="B1588" s="56" t="s">
        <v>54</v>
      </c>
      <c r="C1588" s="46" t="s">
        <v>80</v>
      </c>
      <c r="D1588" s="46" t="s">
        <v>110</v>
      </c>
      <c r="H1588" s="54">
        <v>18</v>
      </c>
      <c r="L1588" s="46" t="s">
        <v>103</v>
      </c>
      <c r="M1588" s="48">
        <v>1</v>
      </c>
      <c r="N1588" s="48" t="s">
        <v>117</v>
      </c>
      <c r="O1588" s="48">
        <v>2</v>
      </c>
      <c r="P1588" s="48" t="s">
        <v>116</v>
      </c>
    </row>
    <row r="1589" spans="1:16" x14ac:dyDescent="0.25">
      <c r="A1589" s="52">
        <v>2014</v>
      </c>
      <c r="B1589" s="56" t="s">
        <v>38</v>
      </c>
      <c r="C1589" s="46" t="s">
        <v>80</v>
      </c>
      <c r="D1589" s="46" t="s">
        <v>110</v>
      </c>
      <c r="H1589" s="54">
        <v>15</v>
      </c>
      <c r="L1589" s="46" t="s">
        <v>104</v>
      </c>
      <c r="M1589" s="48">
        <v>40</v>
      </c>
    </row>
    <row r="1590" spans="1:16" x14ac:dyDescent="0.25">
      <c r="A1590" s="52">
        <v>2014</v>
      </c>
      <c r="B1590" s="56" t="s">
        <v>61</v>
      </c>
      <c r="C1590" s="46" t="s">
        <v>80</v>
      </c>
      <c r="D1590" s="46" t="s">
        <v>94</v>
      </c>
      <c r="H1590" s="54">
        <v>17</v>
      </c>
      <c r="L1590" s="46" t="s">
        <v>103</v>
      </c>
      <c r="M1590" s="48" t="s">
        <v>110</v>
      </c>
    </row>
    <row r="1591" spans="1:16" x14ac:dyDescent="0.25">
      <c r="A1591" s="52">
        <v>2014</v>
      </c>
      <c r="B1591" s="56" t="s">
        <v>54</v>
      </c>
      <c r="C1591" s="46" t="s">
        <v>80</v>
      </c>
      <c r="D1591" s="46" t="s">
        <v>110</v>
      </c>
      <c r="H1591" s="54">
        <v>17</v>
      </c>
      <c r="L1591" s="46" t="s">
        <v>103</v>
      </c>
      <c r="M1591" s="48">
        <v>4</v>
      </c>
      <c r="N1591" s="48" t="s">
        <v>117</v>
      </c>
      <c r="O1591" s="48">
        <v>1</v>
      </c>
      <c r="P1591" s="48" t="s">
        <v>116</v>
      </c>
    </row>
    <row r="1592" spans="1:16" x14ac:dyDescent="0.25">
      <c r="A1592" s="52">
        <v>2014</v>
      </c>
      <c r="B1592" s="56" t="s">
        <v>64</v>
      </c>
      <c r="C1592" s="46" t="s">
        <v>80</v>
      </c>
      <c r="D1592" s="46" t="s">
        <v>110</v>
      </c>
      <c r="H1592" s="54">
        <v>18</v>
      </c>
      <c r="L1592" s="46" t="s">
        <v>103</v>
      </c>
      <c r="M1592" s="48">
        <v>2</v>
      </c>
      <c r="N1592" s="48" t="s">
        <v>116</v>
      </c>
    </row>
    <row r="1593" spans="1:16" x14ac:dyDescent="0.25">
      <c r="A1593" s="52">
        <v>2014</v>
      </c>
      <c r="B1593" s="56" t="s">
        <v>69</v>
      </c>
      <c r="C1593" s="46" t="s">
        <v>80</v>
      </c>
      <c r="D1593" s="46" t="s">
        <v>93</v>
      </c>
      <c r="H1593" s="54">
        <v>17</v>
      </c>
      <c r="L1593" s="46" t="s">
        <v>103</v>
      </c>
      <c r="M1593" s="48">
        <v>2</v>
      </c>
      <c r="N1593" s="48" t="s">
        <v>117</v>
      </c>
    </row>
    <row r="1594" spans="1:16" x14ac:dyDescent="0.25">
      <c r="A1594" s="52">
        <v>2014</v>
      </c>
      <c r="B1594" s="56" t="s">
        <v>38</v>
      </c>
      <c r="C1594" s="46" t="s">
        <v>80</v>
      </c>
      <c r="D1594" s="46" t="s">
        <v>110</v>
      </c>
      <c r="H1594" s="54">
        <v>18</v>
      </c>
      <c r="L1594" s="46" t="s">
        <v>103</v>
      </c>
      <c r="M1594" s="48">
        <v>1</v>
      </c>
      <c r="N1594" s="48" t="s">
        <v>117</v>
      </c>
    </row>
    <row r="1595" spans="1:16" x14ac:dyDescent="0.25">
      <c r="A1595" s="52">
        <v>2014</v>
      </c>
      <c r="B1595" s="56" t="s">
        <v>59</v>
      </c>
      <c r="C1595" s="46" t="s">
        <v>80</v>
      </c>
      <c r="D1595" s="46" t="s">
        <v>110</v>
      </c>
      <c r="H1595" s="54">
        <v>17</v>
      </c>
      <c r="L1595" s="46" t="s">
        <v>103</v>
      </c>
      <c r="M1595" s="48" t="s">
        <v>110</v>
      </c>
    </row>
    <row r="1596" spans="1:16" x14ac:dyDescent="0.25">
      <c r="A1596" s="52">
        <v>2014</v>
      </c>
      <c r="B1596" s="56" t="s">
        <v>59</v>
      </c>
      <c r="C1596" s="46" t="s">
        <v>80</v>
      </c>
      <c r="D1596" s="46" t="s">
        <v>88</v>
      </c>
      <c r="H1596" s="54">
        <v>20</v>
      </c>
      <c r="L1596" s="46" t="s">
        <v>103</v>
      </c>
      <c r="M1596" s="48">
        <v>2</v>
      </c>
      <c r="N1596" s="48" t="s">
        <v>117</v>
      </c>
      <c r="O1596" s="48">
        <v>3</v>
      </c>
      <c r="P1596" s="48" t="s">
        <v>116</v>
      </c>
    </row>
    <row r="1597" spans="1:16" x14ac:dyDescent="0.25">
      <c r="A1597" s="52">
        <v>2014</v>
      </c>
      <c r="B1597" s="56" t="s">
        <v>54</v>
      </c>
      <c r="C1597" s="46" t="s">
        <v>80</v>
      </c>
      <c r="D1597" s="46" t="s">
        <v>110</v>
      </c>
      <c r="H1597" s="55">
        <v>18</v>
      </c>
      <c r="L1597" s="46" t="s">
        <v>103</v>
      </c>
      <c r="M1597" s="48">
        <v>5</v>
      </c>
      <c r="N1597" s="48" t="s">
        <v>116</v>
      </c>
    </row>
    <row r="1598" spans="1:16" x14ac:dyDescent="0.25">
      <c r="A1598" s="52">
        <v>2014</v>
      </c>
      <c r="B1598" s="56" t="s">
        <v>59</v>
      </c>
      <c r="C1598" s="46" t="s">
        <v>80</v>
      </c>
      <c r="D1598" s="46" t="s">
        <v>88</v>
      </c>
      <c r="H1598" s="54">
        <v>17</v>
      </c>
      <c r="L1598" s="46" t="s">
        <v>103</v>
      </c>
      <c r="M1598" s="48">
        <v>2</v>
      </c>
      <c r="N1598" s="48" t="s">
        <v>117</v>
      </c>
      <c r="O1598" s="48">
        <v>3</v>
      </c>
      <c r="P1598" s="48" t="s">
        <v>116</v>
      </c>
    </row>
    <row r="1599" spans="1:16" x14ac:dyDescent="0.25">
      <c r="A1599" s="52">
        <v>2014</v>
      </c>
      <c r="B1599" s="56" t="s">
        <v>45</v>
      </c>
      <c r="C1599" s="46" t="s">
        <v>80</v>
      </c>
      <c r="D1599" s="46" t="s">
        <v>88</v>
      </c>
      <c r="H1599" s="54">
        <v>20</v>
      </c>
      <c r="L1599" s="46" t="s">
        <v>103</v>
      </c>
      <c r="M1599" s="48">
        <v>3</v>
      </c>
      <c r="N1599" s="48" t="s">
        <v>116</v>
      </c>
    </row>
    <row r="1600" spans="1:16" x14ac:dyDescent="0.25">
      <c r="A1600" s="52">
        <v>2014</v>
      </c>
      <c r="B1600" s="56" t="s">
        <v>54</v>
      </c>
      <c r="C1600" s="46" t="s">
        <v>80</v>
      </c>
      <c r="D1600" s="46" t="s">
        <v>110</v>
      </c>
      <c r="H1600" s="54">
        <v>22</v>
      </c>
      <c r="L1600" s="46" t="s">
        <v>103</v>
      </c>
      <c r="M1600" s="48">
        <v>1</v>
      </c>
      <c r="N1600" s="48" t="s">
        <v>117</v>
      </c>
    </row>
    <row r="1601" spans="1:16" x14ac:dyDescent="0.25">
      <c r="A1601" s="52">
        <v>2014</v>
      </c>
      <c r="B1601" s="56" t="s">
        <v>73</v>
      </c>
      <c r="C1601" s="46" t="s">
        <v>80</v>
      </c>
      <c r="D1601" s="46" t="s">
        <v>110</v>
      </c>
      <c r="H1601" s="54">
        <v>20</v>
      </c>
      <c r="L1601" s="46" t="s">
        <v>103</v>
      </c>
      <c r="M1601" s="48">
        <v>4</v>
      </c>
      <c r="N1601" s="48" t="s">
        <v>116</v>
      </c>
    </row>
    <row r="1602" spans="1:16" x14ac:dyDescent="0.25">
      <c r="A1602" s="52">
        <v>2014</v>
      </c>
      <c r="B1602" s="56" t="s">
        <v>54</v>
      </c>
      <c r="C1602" s="46" t="s">
        <v>80</v>
      </c>
      <c r="D1602" s="46" t="s">
        <v>110</v>
      </c>
      <c r="H1602" s="55">
        <v>18</v>
      </c>
      <c r="L1602" s="46" t="s">
        <v>103</v>
      </c>
      <c r="M1602" s="48">
        <v>2</v>
      </c>
      <c r="N1602" s="48" t="s">
        <v>116</v>
      </c>
    </row>
    <row r="1603" spans="1:16" x14ac:dyDescent="0.25">
      <c r="A1603" s="52">
        <v>2014</v>
      </c>
      <c r="B1603" s="56" t="s">
        <v>37</v>
      </c>
      <c r="C1603" s="46" t="s">
        <v>80</v>
      </c>
      <c r="D1603" s="46" t="s">
        <v>110</v>
      </c>
      <c r="H1603" s="54">
        <v>17</v>
      </c>
      <c r="L1603" s="46" t="s">
        <v>103</v>
      </c>
      <c r="M1603" s="48">
        <v>1</v>
      </c>
      <c r="N1603" s="48" t="s">
        <v>117</v>
      </c>
      <c r="O1603" s="48">
        <v>1</v>
      </c>
      <c r="P1603" s="48" t="s">
        <v>116</v>
      </c>
    </row>
    <row r="1604" spans="1:16" x14ac:dyDescent="0.25">
      <c r="A1604" s="52">
        <v>2014</v>
      </c>
      <c r="B1604" s="56" t="s">
        <v>59</v>
      </c>
      <c r="C1604" s="46" t="s">
        <v>80</v>
      </c>
      <c r="D1604" s="46" t="s">
        <v>110</v>
      </c>
      <c r="H1604" s="54">
        <v>20</v>
      </c>
      <c r="L1604" s="46" t="s">
        <v>103</v>
      </c>
      <c r="M1604" s="48">
        <v>2</v>
      </c>
      <c r="N1604" s="48" t="s">
        <v>116</v>
      </c>
    </row>
    <row r="1605" spans="1:16" x14ac:dyDescent="0.25">
      <c r="A1605" s="52">
        <v>2014</v>
      </c>
      <c r="B1605" s="56" t="s">
        <v>54</v>
      </c>
      <c r="C1605" s="46" t="s">
        <v>80</v>
      </c>
      <c r="D1605" s="46" t="s">
        <v>110</v>
      </c>
      <c r="H1605" s="54">
        <v>18</v>
      </c>
      <c r="L1605" s="46" t="s">
        <v>103</v>
      </c>
      <c r="M1605" s="48">
        <v>2</v>
      </c>
      <c r="N1605" s="48" t="s">
        <v>116</v>
      </c>
    </row>
    <row r="1606" spans="1:16" x14ac:dyDescent="0.25">
      <c r="A1606" s="52">
        <v>2014</v>
      </c>
      <c r="B1606" s="56" t="s">
        <v>59</v>
      </c>
      <c r="C1606" s="46" t="s">
        <v>80</v>
      </c>
      <c r="D1606" s="46" t="s">
        <v>110</v>
      </c>
      <c r="H1606" s="54">
        <v>20</v>
      </c>
      <c r="L1606" s="46" t="s">
        <v>103</v>
      </c>
      <c r="M1606" s="48">
        <v>3</v>
      </c>
      <c r="N1606" s="48" t="s">
        <v>116</v>
      </c>
    </row>
    <row r="1607" spans="1:16" x14ac:dyDescent="0.25">
      <c r="A1607" s="52">
        <v>2014</v>
      </c>
      <c r="B1607" s="56" t="s">
        <v>42</v>
      </c>
      <c r="C1607" s="46" t="s">
        <v>80</v>
      </c>
      <c r="D1607" s="46" t="s">
        <v>110</v>
      </c>
      <c r="H1607" s="54">
        <v>17</v>
      </c>
      <c r="L1607" s="46" t="s">
        <v>103</v>
      </c>
      <c r="M1607" s="48">
        <v>1</v>
      </c>
      <c r="N1607" s="48" t="s">
        <v>117</v>
      </c>
    </row>
    <row r="1608" spans="1:16" x14ac:dyDescent="0.25">
      <c r="A1608" s="52">
        <v>2014</v>
      </c>
      <c r="B1608" s="56" t="s">
        <v>38</v>
      </c>
      <c r="C1608" s="46" t="s">
        <v>80</v>
      </c>
      <c r="D1608" s="46" t="s">
        <v>110</v>
      </c>
      <c r="H1608" s="54">
        <v>15</v>
      </c>
      <c r="L1608" s="46" t="s">
        <v>104</v>
      </c>
      <c r="M1608" s="48">
        <v>32</v>
      </c>
    </row>
    <row r="1609" spans="1:16" x14ac:dyDescent="0.25">
      <c r="A1609" s="52">
        <v>2014</v>
      </c>
      <c r="B1609" s="56" t="s">
        <v>59</v>
      </c>
      <c r="C1609" s="46" t="s">
        <v>80</v>
      </c>
      <c r="D1609" s="46" t="s">
        <v>110</v>
      </c>
      <c r="H1609" s="54">
        <v>20</v>
      </c>
      <c r="L1609" s="46" t="s">
        <v>103</v>
      </c>
      <c r="M1609" s="48">
        <v>1</v>
      </c>
      <c r="N1609" s="48" t="s">
        <v>116</v>
      </c>
    </row>
    <row r="1610" spans="1:16" x14ac:dyDescent="0.25">
      <c r="A1610" s="52">
        <v>2014</v>
      </c>
      <c r="B1610" s="56" t="s">
        <v>64</v>
      </c>
      <c r="C1610" s="46" t="s">
        <v>80</v>
      </c>
      <c r="D1610" s="46" t="s">
        <v>110</v>
      </c>
      <c r="H1610" s="54">
        <v>17</v>
      </c>
      <c r="L1610" s="46" t="s">
        <v>103</v>
      </c>
      <c r="M1610" s="48">
        <v>2</v>
      </c>
      <c r="N1610" s="48" t="s">
        <v>117</v>
      </c>
      <c r="O1610" s="48">
        <v>1</v>
      </c>
      <c r="P1610" s="48" t="s">
        <v>116</v>
      </c>
    </row>
    <row r="1611" spans="1:16" x14ac:dyDescent="0.25">
      <c r="A1611" s="52">
        <v>2014</v>
      </c>
      <c r="B1611" s="56" t="s">
        <v>64</v>
      </c>
      <c r="C1611" s="46" t="s">
        <v>80</v>
      </c>
      <c r="D1611" s="46" t="s">
        <v>110</v>
      </c>
      <c r="H1611" s="54">
        <v>20</v>
      </c>
      <c r="L1611" s="46" t="s">
        <v>103</v>
      </c>
      <c r="M1611" s="48">
        <v>4</v>
      </c>
      <c r="N1611" s="48" t="s">
        <v>116</v>
      </c>
    </row>
    <row r="1612" spans="1:16" x14ac:dyDescent="0.25">
      <c r="A1612" s="52">
        <v>2014</v>
      </c>
      <c r="B1612" s="56" t="s">
        <v>64</v>
      </c>
      <c r="C1612" s="46" t="s">
        <v>80</v>
      </c>
      <c r="D1612" s="46" t="s">
        <v>93</v>
      </c>
      <c r="H1612" s="54">
        <v>17</v>
      </c>
      <c r="L1612" s="46" t="s">
        <v>103</v>
      </c>
      <c r="M1612" s="48">
        <v>1</v>
      </c>
      <c r="N1612" s="48" t="s">
        <v>117</v>
      </c>
      <c r="O1612" s="48">
        <v>2</v>
      </c>
      <c r="P1612" s="48" t="s">
        <v>116</v>
      </c>
    </row>
    <row r="1613" spans="1:16" x14ac:dyDescent="0.25">
      <c r="A1613" s="52">
        <v>2014</v>
      </c>
      <c r="B1613" s="56" t="s">
        <v>76</v>
      </c>
      <c r="C1613" s="46" t="s">
        <v>80</v>
      </c>
      <c r="D1613" s="46" t="s">
        <v>110</v>
      </c>
      <c r="H1613" s="54">
        <v>15</v>
      </c>
      <c r="L1613" s="46" t="s">
        <v>103</v>
      </c>
      <c r="M1613" s="48">
        <v>100</v>
      </c>
    </row>
    <row r="1614" spans="1:16" x14ac:dyDescent="0.25">
      <c r="A1614" s="52">
        <v>2014</v>
      </c>
      <c r="B1614" s="56" t="s">
        <v>76</v>
      </c>
      <c r="C1614" s="46" t="s">
        <v>80</v>
      </c>
      <c r="D1614" s="46" t="s">
        <v>110</v>
      </c>
      <c r="H1614" s="54">
        <v>15</v>
      </c>
      <c r="L1614" s="46" t="s">
        <v>103</v>
      </c>
      <c r="M1614" s="48">
        <v>80</v>
      </c>
    </row>
    <row r="1615" spans="1:16" x14ac:dyDescent="0.25">
      <c r="A1615" s="52">
        <v>2014</v>
      </c>
      <c r="B1615" s="56" t="s">
        <v>50</v>
      </c>
      <c r="C1615" s="46" t="s">
        <v>80</v>
      </c>
      <c r="D1615" s="46" t="s">
        <v>110</v>
      </c>
      <c r="H1615" s="54">
        <v>17</v>
      </c>
      <c r="L1615" s="46" t="s">
        <v>103</v>
      </c>
      <c r="M1615" s="48" t="s">
        <v>110</v>
      </c>
    </row>
    <row r="1616" spans="1:16" x14ac:dyDescent="0.25">
      <c r="A1616" s="52">
        <v>2014</v>
      </c>
      <c r="B1616" s="56" t="s">
        <v>50</v>
      </c>
      <c r="C1616" s="46" t="s">
        <v>80</v>
      </c>
      <c r="D1616" s="46" t="s">
        <v>110</v>
      </c>
      <c r="H1616" s="54">
        <v>17</v>
      </c>
      <c r="L1616" s="46" t="s">
        <v>103</v>
      </c>
      <c r="M1616" s="48" t="s">
        <v>110</v>
      </c>
    </row>
    <row r="1617" spans="1:16" x14ac:dyDescent="0.25">
      <c r="A1617" s="52">
        <v>2014</v>
      </c>
      <c r="B1617" s="56" t="s">
        <v>54</v>
      </c>
      <c r="C1617" s="46" t="s">
        <v>80</v>
      </c>
      <c r="D1617" s="46" t="s">
        <v>110</v>
      </c>
      <c r="H1617" s="54">
        <v>17</v>
      </c>
      <c r="L1617" s="46" t="s">
        <v>103</v>
      </c>
      <c r="M1617" s="48">
        <v>1</v>
      </c>
      <c r="N1617" s="48" t="s">
        <v>116</v>
      </c>
    </row>
    <row r="1618" spans="1:16" x14ac:dyDescent="0.25">
      <c r="A1618" s="52">
        <v>2014</v>
      </c>
      <c r="B1618" s="56" t="s">
        <v>59</v>
      </c>
      <c r="C1618" s="46" t="s">
        <v>81</v>
      </c>
      <c r="D1618" s="46" t="s">
        <v>110</v>
      </c>
      <c r="H1618" s="54">
        <v>17</v>
      </c>
      <c r="L1618" s="46" t="s">
        <v>103</v>
      </c>
      <c r="M1618" s="48">
        <v>1</v>
      </c>
      <c r="N1618" s="48" t="s">
        <v>116</v>
      </c>
    </row>
    <row r="1619" spans="1:16" x14ac:dyDescent="0.25">
      <c r="A1619" s="52">
        <v>2014</v>
      </c>
      <c r="B1619" s="56" t="s">
        <v>54</v>
      </c>
      <c r="C1619" s="46" t="s">
        <v>80</v>
      </c>
      <c r="D1619" s="46" t="s">
        <v>110</v>
      </c>
      <c r="H1619" s="54">
        <v>17</v>
      </c>
      <c r="L1619" s="46" t="s">
        <v>103</v>
      </c>
      <c r="M1619" s="48" t="s">
        <v>110</v>
      </c>
    </row>
    <row r="1620" spans="1:16" x14ac:dyDescent="0.25">
      <c r="A1620" s="52">
        <v>2014</v>
      </c>
      <c r="B1620" s="56" t="s">
        <v>69</v>
      </c>
      <c r="C1620" s="46" t="s">
        <v>80</v>
      </c>
      <c r="D1620" s="46" t="s">
        <v>88</v>
      </c>
      <c r="E1620" s="46" t="s">
        <v>92</v>
      </c>
      <c r="H1620" s="54">
        <v>17</v>
      </c>
      <c r="L1620" s="46" t="s">
        <v>103</v>
      </c>
      <c r="M1620" s="48">
        <v>1</v>
      </c>
      <c r="N1620" s="48" t="s">
        <v>117</v>
      </c>
      <c r="O1620" s="48">
        <v>2</v>
      </c>
      <c r="P1620" s="48" t="s">
        <v>116</v>
      </c>
    </row>
    <row r="1621" spans="1:16" x14ac:dyDescent="0.25">
      <c r="A1621" s="52">
        <v>2014</v>
      </c>
      <c r="B1621" s="56" t="s">
        <v>66</v>
      </c>
      <c r="C1621" s="46" t="s">
        <v>80</v>
      </c>
      <c r="D1621" s="46" t="s">
        <v>88</v>
      </c>
      <c r="E1621" s="46" t="s">
        <v>92</v>
      </c>
      <c r="H1621" s="54">
        <v>17</v>
      </c>
      <c r="L1621" s="46" t="s">
        <v>103</v>
      </c>
      <c r="M1621" s="48" t="s">
        <v>110</v>
      </c>
    </row>
    <row r="1622" spans="1:16" x14ac:dyDescent="0.25">
      <c r="A1622" s="52">
        <v>2014</v>
      </c>
      <c r="B1622" s="56" t="s">
        <v>69</v>
      </c>
      <c r="C1622" s="46" t="s">
        <v>80</v>
      </c>
      <c r="D1622" s="46" t="s">
        <v>88</v>
      </c>
      <c r="H1622" s="54">
        <v>17</v>
      </c>
      <c r="L1622" s="46" t="s">
        <v>103</v>
      </c>
      <c r="M1622" s="48">
        <v>3</v>
      </c>
      <c r="N1622" s="48" t="s">
        <v>117</v>
      </c>
      <c r="O1622" s="48">
        <v>4</v>
      </c>
      <c r="P1622" s="48" t="s">
        <v>116</v>
      </c>
    </row>
    <row r="1623" spans="1:16" x14ac:dyDescent="0.25">
      <c r="A1623" s="52">
        <v>2014</v>
      </c>
      <c r="B1623" s="56" t="s">
        <v>59</v>
      </c>
      <c r="C1623" s="46" t="s">
        <v>80</v>
      </c>
      <c r="D1623" s="46" t="s">
        <v>110</v>
      </c>
      <c r="H1623" s="54">
        <v>17</v>
      </c>
      <c r="L1623" s="46" t="s">
        <v>104</v>
      </c>
      <c r="M1623" s="48">
        <v>3</v>
      </c>
      <c r="N1623" s="48" t="s">
        <v>117</v>
      </c>
      <c r="O1623" s="48">
        <v>3</v>
      </c>
      <c r="P1623" s="48" t="s">
        <v>116</v>
      </c>
    </row>
    <row r="1624" spans="1:16" x14ac:dyDescent="0.25">
      <c r="A1624" s="52">
        <v>2014</v>
      </c>
      <c r="B1624" s="56" t="s">
        <v>59</v>
      </c>
      <c r="C1624" s="46" t="s">
        <v>80</v>
      </c>
      <c r="D1624" s="46" t="s">
        <v>110</v>
      </c>
      <c r="H1624" s="54">
        <v>20</v>
      </c>
      <c r="L1624" s="46" t="s">
        <v>110</v>
      </c>
      <c r="M1624" s="48" t="s">
        <v>110</v>
      </c>
    </row>
    <row r="1625" spans="1:16" x14ac:dyDescent="0.25">
      <c r="A1625" s="52">
        <v>2014</v>
      </c>
      <c r="B1625" s="56" t="s">
        <v>59</v>
      </c>
      <c r="C1625" s="46" t="s">
        <v>80</v>
      </c>
      <c r="D1625" s="46" t="s">
        <v>110</v>
      </c>
      <c r="H1625" s="54">
        <v>17</v>
      </c>
      <c r="L1625" s="46" t="s">
        <v>103</v>
      </c>
      <c r="M1625" s="48">
        <v>1</v>
      </c>
      <c r="N1625" s="48" t="s">
        <v>116</v>
      </c>
    </row>
    <row r="1626" spans="1:16" x14ac:dyDescent="0.25">
      <c r="A1626" s="52">
        <v>2014</v>
      </c>
      <c r="B1626" s="56" t="s">
        <v>59</v>
      </c>
      <c r="C1626" s="46" t="s">
        <v>85</v>
      </c>
      <c r="D1626" s="46" t="s">
        <v>110</v>
      </c>
      <c r="H1626" s="54">
        <v>28</v>
      </c>
      <c r="L1626" s="46" t="s">
        <v>103</v>
      </c>
      <c r="M1626" s="48">
        <v>2</v>
      </c>
    </row>
    <row r="1627" spans="1:16" x14ac:dyDescent="0.25">
      <c r="A1627" s="52">
        <v>2014</v>
      </c>
      <c r="B1627" s="56" t="s">
        <v>59</v>
      </c>
      <c r="C1627" s="46" t="s">
        <v>85</v>
      </c>
      <c r="D1627" s="46" t="s">
        <v>110</v>
      </c>
      <c r="H1627" s="54">
        <v>28</v>
      </c>
      <c r="L1627" s="46" t="s">
        <v>103</v>
      </c>
      <c r="M1627" s="48">
        <v>2</v>
      </c>
    </row>
    <row r="1628" spans="1:16" x14ac:dyDescent="0.25">
      <c r="A1628" s="52">
        <v>2014</v>
      </c>
      <c r="B1628" s="56" t="s">
        <v>59</v>
      </c>
      <c r="C1628" s="46" t="s">
        <v>80</v>
      </c>
      <c r="D1628" s="46" t="s">
        <v>110</v>
      </c>
      <c r="H1628" s="54">
        <v>5</v>
      </c>
      <c r="L1628" s="46" t="s">
        <v>103</v>
      </c>
      <c r="M1628" s="48">
        <v>45</v>
      </c>
    </row>
    <row r="1629" spans="1:16" x14ac:dyDescent="0.25">
      <c r="A1629" s="52">
        <v>2014</v>
      </c>
      <c r="B1629" s="56" t="s">
        <v>59</v>
      </c>
      <c r="C1629" s="46" t="s">
        <v>80</v>
      </c>
      <c r="D1629" s="46" t="s">
        <v>88</v>
      </c>
      <c r="H1629" s="54">
        <v>20</v>
      </c>
      <c r="L1629" s="46" t="s">
        <v>103</v>
      </c>
      <c r="M1629" s="48">
        <v>2</v>
      </c>
      <c r="N1629" s="48" t="s">
        <v>116</v>
      </c>
    </row>
    <row r="1630" spans="1:16" x14ac:dyDescent="0.25">
      <c r="A1630" s="52">
        <v>2014</v>
      </c>
      <c r="B1630" s="56" t="s">
        <v>59</v>
      </c>
      <c r="C1630" s="46" t="s">
        <v>80</v>
      </c>
      <c r="D1630" s="46" t="s">
        <v>110</v>
      </c>
      <c r="H1630" s="54">
        <v>20</v>
      </c>
      <c r="L1630" s="46" t="s">
        <v>103</v>
      </c>
      <c r="M1630" s="48">
        <v>2</v>
      </c>
      <c r="N1630" s="48" t="s">
        <v>116</v>
      </c>
    </row>
    <row r="1631" spans="1:16" x14ac:dyDescent="0.25">
      <c r="A1631" s="52">
        <v>2014</v>
      </c>
      <c r="B1631" s="56" t="s">
        <v>59</v>
      </c>
      <c r="C1631" s="46" t="s">
        <v>80</v>
      </c>
      <c r="D1631" s="46" t="s">
        <v>110</v>
      </c>
      <c r="H1631" s="54">
        <v>20</v>
      </c>
      <c r="L1631" s="46" t="s">
        <v>103</v>
      </c>
      <c r="M1631" s="48">
        <v>1</v>
      </c>
      <c r="N1631" s="48" t="s">
        <v>116</v>
      </c>
    </row>
    <row r="1632" spans="1:16" x14ac:dyDescent="0.25">
      <c r="A1632" s="52">
        <v>2014</v>
      </c>
      <c r="B1632" s="56" t="s">
        <v>67</v>
      </c>
      <c r="C1632" s="46" t="s">
        <v>80</v>
      </c>
      <c r="D1632" s="46" t="s">
        <v>110</v>
      </c>
      <c r="H1632" s="54">
        <v>20</v>
      </c>
      <c r="L1632" s="46" t="s">
        <v>103</v>
      </c>
      <c r="M1632" s="48" t="s">
        <v>110</v>
      </c>
    </row>
    <row r="1633" spans="1:16" x14ac:dyDescent="0.25">
      <c r="A1633" s="52">
        <v>2014</v>
      </c>
      <c r="B1633" s="56" t="s">
        <v>67</v>
      </c>
      <c r="C1633" s="46" t="s">
        <v>80</v>
      </c>
      <c r="D1633" s="46" t="s">
        <v>110</v>
      </c>
      <c r="H1633" s="54">
        <v>20</v>
      </c>
      <c r="L1633" s="46" t="s">
        <v>103</v>
      </c>
      <c r="M1633" s="48" t="s">
        <v>110</v>
      </c>
    </row>
    <row r="1634" spans="1:16" x14ac:dyDescent="0.25">
      <c r="A1634" s="52">
        <v>2014</v>
      </c>
      <c r="B1634" s="56" t="s">
        <v>64</v>
      </c>
      <c r="C1634" s="46" t="s">
        <v>80</v>
      </c>
      <c r="D1634" s="46" t="s">
        <v>110</v>
      </c>
      <c r="H1634" s="54">
        <v>20</v>
      </c>
      <c r="L1634" s="46" t="s">
        <v>103</v>
      </c>
      <c r="M1634" s="48">
        <v>3</v>
      </c>
      <c r="N1634" s="48" t="s">
        <v>116</v>
      </c>
    </row>
    <row r="1635" spans="1:16" x14ac:dyDescent="0.25">
      <c r="A1635" s="52">
        <v>2014</v>
      </c>
      <c r="B1635" s="56" t="s">
        <v>64</v>
      </c>
      <c r="C1635" s="46" t="s">
        <v>80</v>
      </c>
      <c r="D1635" s="46" t="s">
        <v>110</v>
      </c>
      <c r="H1635" s="54">
        <v>20</v>
      </c>
      <c r="L1635" s="46" t="s">
        <v>103</v>
      </c>
      <c r="M1635" s="48">
        <v>2</v>
      </c>
      <c r="N1635" s="48" t="s">
        <v>116</v>
      </c>
    </row>
    <row r="1636" spans="1:16" x14ac:dyDescent="0.25">
      <c r="A1636" s="52">
        <v>2014</v>
      </c>
      <c r="B1636" s="56" t="s">
        <v>64</v>
      </c>
      <c r="C1636" s="46" t="s">
        <v>80</v>
      </c>
      <c r="D1636" s="46" t="s">
        <v>110</v>
      </c>
      <c r="H1636" s="54">
        <v>17</v>
      </c>
      <c r="L1636" s="46" t="s">
        <v>103</v>
      </c>
      <c r="M1636" s="48">
        <v>2</v>
      </c>
      <c r="N1636" s="48" t="s">
        <v>117</v>
      </c>
      <c r="O1636" s="48">
        <v>5</v>
      </c>
      <c r="P1636" s="48" t="s">
        <v>116</v>
      </c>
    </row>
    <row r="1637" spans="1:16" x14ac:dyDescent="0.25">
      <c r="A1637" s="52">
        <v>2014</v>
      </c>
      <c r="B1637" s="56" t="s">
        <v>59</v>
      </c>
      <c r="C1637" s="46" t="s">
        <v>80</v>
      </c>
      <c r="D1637" s="46" t="s">
        <v>88</v>
      </c>
      <c r="H1637" s="54">
        <v>20</v>
      </c>
      <c r="L1637" s="46" t="s">
        <v>103</v>
      </c>
      <c r="M1637" s="48">
        <v>3</v>
      </c>
      <c r="N1637" s="48" t="s">
        <v>116</v>
      </c>
    </row>
    <row r="1638" spans="1:16" x14ac:dyDescent="0.25">
      <c r="A1638" s="52">
        <v>2014</v>
      </c>
      <c r="B1638" s="56" t="s">
        <v>68</v>
      </c>
      <c r="C1638" s="46" t="s">
        <v>80</v>
      </c>
      <c r="D1638" s="46" t="s">
        <v>110</v>
      </c>
      <c r="H1638" s="54">
        <v>15</v>
      </c>
      <c r="L1638" s="46" t="s">
        <v>103</v>
      </c>
      <c r="M1638" s="48">
        <v>6</v>
      </c>
    </row>
    <row r="1639" spans="1:16" x14ac:dyDescent="0.25">
      <c r="A1639" s="52">
        <v>2014</v>
      </c>
      <c r="B1639" s="56" t="s">
        <v>59</v>
      </c>
      <c r="C1639" s="46" t="s">
        <v>85</v>
      </c>
      <c r="D1639" s="46" t="s">
        <v>110</v>
      </c>
      <c r="H1639" s="54">
        <v>28</v>
      </c>
      <c r="L1639" s="46" t="s">
        <v>103</v>
      </c>
      <c r="M1639" s="48">
        <v>2</v>
      </c>
    </row>
    <row r="1640" spans="1:16" x14ac:dyDescent="0.25">
      <c r="A1640" s="52">
        <v>2014</v>
      </c>
      <c r="B1640" s="56" t="s">
        <v>59</v>
      </c>
      <c r="C1640" s="46" t="s">
        <v>85</v>
      </c>
      <c r="D1640" s="46" t="s">
        <v>110</v>
      </c>
      <c r="H1640" s="54">
        <v>28</v>
      </c>
      <c r="L1640" s="46" t="s">
        <v>103</v>
      </c>
      <c r="M1640" s="48">
        <v>4</v>
      </c>
    </row>
    <row r="1641" spans="1:16" x14ac:dyDescent="0.25">
      <c r="A1641" s="52">
        <v>2014</v>
      </c>
      <c r="B1641" s="56" t="s">
        <v>59</v>
      </c>
      <c r="C1641" s="46" t="s">
        <v>85</v>
      </c>
      <c r="D1641" s="46" t="s">
        <v>110</v>
      </c>
      <c r="H1641" s="54">
        <v>28</v>
      </c>
      <c r="L1641" s="46" t="s">
        <v>103</v>
      </c>
      <c r="M1641" s="48">
        <v>3</v>
      </c>
    </row>
    <row r="1642" spans="1:16" x14ac:dyDescent="0.25">
      <c r="A1642" s="52">
        <v>2014</v>
      </c>
      <c r="B1642" s="56" t="s">
        <v>61</v>
      </c>
      <c r="C1642" s="46" t="s">
        <v>80</v>
      </c>
      <c r="D1642" s="46" t="s">
        <v>90</v>
      </c>
      <c r="H1642" s="54">
        <v>15</v>
      </c>
      <c r="L1642" s="46" t="s">
        <v>104</v>
      </c>
      <c r="M1642" s="48" t="s">
        <v>110</v>
      </c>
    </row>
    <row r="1643" spans="1:16" x14ac:dyDescent="0.25">
      <c r="A1643" s="52">
        <v>2014</v>
      </c>
      <c r="B1643" s="56" t="s">
        <v>59</v>
      </c>
      <c r="C1643" s="46" t="s">
        <v>80</v>
      </c>
      <c r="D1643" s="46" t="s">
        <v>92</v>
      </c>
      <c r="H1643" s="54">
        <v>20</v>
      </c>
      <c r="L1643" s="46" t="s">
        <v>103</v>
      </c>
      <c r="M1643" s="48" t="s">
        <v>110</v>
      </c>
    </row>
    <row r="1644" spans="1:16" x14ac:dyDescent="0.25">
      <c r="A1644" s="52">
        <v>2014</v>
      </c>
      <c r="B1644" s="56" t="s">
        <v>59</v>
      </c>
      <c r="C1644" s="46" t="s">
        <v>80</v>
      </c>
      <c r="D1644" s="46" t="s">
        <v>110</v>
      </c>
      <c r="H1644" s="54">
        <v>20</v>
      </c>
      <c r="L1644" s="46" t="s">
        <v>103</v>
      </c>
      <c r="M1644" s="48">
        <v>2</v>
      </c>
      <c r="N1644" s="48" t="s">
        <v>116</v>
      </c>
    </row>
    <row r="1645" spans="1:16" x14ac:dyDescent="0.25">
      <c r="A1645" s="52">
        <v>2014</v>
      </c>
      <c r="B1645" s="56" t="s">
        <v>54</v>
      </c>
      <c r="C1645" s="46" t="s">
        <v>80</v>
      </c>
      <c r="D1645" s="46" t="s">
        <v>110</v>
      </c>
      <c r="H1645" s="54">
        <v>20</v>
      </c>
      <c r="L1645" s="46" t="s">
        <v>103</v>
      </c>
      <c r="M1645" s="48">
        <v>3</v>
      </c>
      <c r="N1645" s="48" t="s">
        <v>117</v>
      </c>
      <c r="O1645" s="48">
        <v>2</v>
      </c>
      <c r="P1645" s="48" t="s">
        <v>116</v>
      </c>
    </row>
    <row r="1646" spans="1:16" x14ac:dyDescent="0.25">
      <c r="A1646" s="52">
        <v>2014</v>
      </c>
      <c r="B1646" s="56" t="s">
        <v>69</v>
      </c>
      <c r="C1646" s="46" t="s">
        <v>80</v>
      </c>
      <c r="D1646" s="46" t="s">
        <v>88</v>
      </c>
      <c r="H1646" s="54">
        <v>20</v>
      </c>
      <c r="L1646" s="46" t="s">
        <v>103</v>
      </c>
      <c r="M1646" s="48" t="s">
        <v>110</v>
      </c>
    </row>
    <row r="1647" spans="1:16" x14ac:dyDescent="0.25">
      <c r="A1647" s="52">
        <v>2014</v>
      </c>
      <c r="B1647" s="56" t="s">
        <v>64</v>
      </c>
      <c r="C1647" s="46" t="s">
        <v>80</v>
      </c>
      <c r="D1647" s="46" t="s">
        <v>110</v>
      </c>
      <c r="H1647" s="54">
        <v>20</v>
      </c>
      <c r="L1647" s="46" t="s">
        <v>103</v>
      </c>
      <c r="M1647" s="48">
        <v>3</v>
      </c>
      <c r="N1647" s="48" t="s">
        <v>116</v>
      </c>
    </row>
    <row r="1648" spans="1:16" x14ac:dyDescent="0.25">
      <c r="A1648" s="52">
        <v>2014</v>
      </c>
      <c r="B1648" s="56" t="s">
        <v>45</v>
      </c>
      <c r="C1648" s="46" t="s">
        <v>80</v>
      </c>
      <c r="D1648" s="46" t="s">
        <v>91</v>
      </c>
      <c r="H1648" s="54">
        <v>17</v>
      </c>
      <c r="L1648" s="46" t="s">
        <v>103</v>
      </c>
      <c r="M1648" s="48">
        <v>1</v>
      </c>
      <c r="N1648" s="48" t="s">
        <v>117</v>
      </c>
    </row>
    <row r="1649" spans="1:16" x14ac:dyDescent="0.25">
      <c r="A1649" s="52">
        <v>2014</v>
      </c>
      <c r="B1649" s="56" t="s">
        <v>50</v>
      </c>
      <c r="C1649" s="46" t="s">
        <v>80</v>
      </c>
      <c r="D1649" s="46" t="s">
        <v>110</v>
      </c>
      <c r="H1649" s="55">
        <v>18</v>
      </c>
      <c r="L1649" s="46" t="s">
        <v>103</v>
      </c>
      <c r="M1649" s="48" t="s">
        <v>110</v>
      </c>
    </row>
    <row r="1650" spans="1:16" x14ac:dyDescent="0.25">
      <c r="A1650" s="52">
        <v>2014</v>
      </c>
      <c r="B1650" s="56" t="s">
        <v>69</v>
      </c>
      <c r="C1650" s="46" t="s">
        <v>80</v>
      </c>
      <c r="D1650" s="46" t="s">
        <v>88</v>
      </c>
      <c r="H1650" s="55">
        <v>18</v>
      </c>
      <c r="L1650" s="46" t="s">
        <v>103</v>
      </c>
      <c r="M1650" s="48">
        <v>1</v>
      </c>
      <c r="N1650" s="48" t="s">
        <v>117</v>
      </c>
    </row>
    <row r="1651" spans="1:16" x14ac:dyDescent="0.25">
      <c r="A1651" s="52">
        <v>2014</v>
      </c>
      <c r="B1651" s="56" t="s">
        <v>69</v>
      </c>
      <c r="C1651" s="46" t="s">
        <v>80</v>
      </c>
      <c r="D1651" s="46" t="s">
        <v>90</v>
      </c>
      <c r="H1651" s="54">
        <v>17</v>
      </c>
      <c r="L1651" s="46" t="s">
        <v>103</v>
      </c>
      <c r="M1651" s="48">
        <v>1</v>
      </c>
      <c r="N1651" s="48" t="s">
        <v>116</v>
      </c>
    </row>
    <row r="1652" spans="1:16" x14ac:dyDescent="0.25">
      <c r="A1652" s="52">
        <v>2014</v>
      </c>
      <c r="B1652" s="56" t="s">
        <v>69</v>
      </c>
      <c r="C1652" s="46" t="s">
        <v>80</v>
      </c>
      <c r="D1652" s="46" t="s">
        <v>91</v>
      </c>
      <c r="H1652" s="54">
        <v>17</v>
      </c>
      <c r="L1652" s="46" t="s">
        <v>103</v>
      </c>
      <c r="M1652" s="48" t="s">
        <v>110</v>
      </c>
    </row>
    <row r="1653" spans="1:16" x14ac:dyDescent="0.25">
      <c r="A1653" s="52">
        <v>2014</v>
      </c>
      <c r="B1653" s="56" t="s">
        <v>59</v>
      </c>
      <c r="C1653" s="46" t="s">
        <v>80</v>
      </c>
      <c r="D1653" s="46" t="s">
        <v>110</v>
      </c>
      <c r="H1653" s="54">
        <v>20</v>
      </c>
      <c r="L1653" s="46" t="s">
        <v>103</v>
      </c>
      <c r="M1653" s="48" t="s">
        <v>110</v>
      </c>
    </row>
    <row r="1654" spans="1:16" x14ac:dyDescent="0.25">
      <c r="A1654" s="52">
        <v>2014</v>
      </c>
      <c r="B1654" s="56" t="s">
        <v>50</v>
      </c>
      <c r="C1654" s="46" t="s">
        <v>80</v>
      </c>
      <c r="D1654" s="46" t="s">
        <v>110</v>
      </c>
      <c r="H1654" s="54">
        <v>18</v>
      </c>
      <c r="L1654" s="46" t="s">
        <v>103</v>
      </c>
      <c r="M1654" s="48" t="s">
        <v>110</v>
      </c>
    </row>
    <row r="1655" spans="1:16" x14ac:dyDescent="0.25">
      <c r="A1655" s="52">
        <v>2014</v>
      </c>
      <c r="B1655" s="56" t="s">
        <v>40</v>
      </c>
      <c r="C1655" s="46" t="s">
        <v>80</v>
      </c>
      <c r="D1655" s="46" t="s">
        <v>94</v>
      </c>
      <c r="H1655" s="54">
        <v>15</v>
      </c>
      <c r="L1655" s="46" t="s">
        <v>104</v>
      </c>
      <c r="M1655" s="48">
        <v>32</v>
      </c>
    </row>
    <row r="1656" spans="1:16" x14ac:dyDescent="0.25">
      <c r="A1656" s="52">
        <v>2014</v>
      </c>
      <c r="B1656" s="56" t="s">
        <v>47</v>
      </c>
      <c r="C1656" s="46" t="s">
        <v>80</v>
      </c>
      <c r="D1656" s="46" t="s">
        <v>110</v>
      </c>
      <c r="H1656" s="54">
        <v>20</v>
      </c>
      <c r="L1656" s="46" t="s">
        <v>103</v>
      </c>
      <c r="M1656" s="48" t="s">
        <v>110</v>
      </c>
    </row>
    <row r="1657" spans="1:16" x14ac:dyDescent="0.25">
      <c r="A1657" s="52">
        <v>2014</v>
      </c>
      <c r="B1657" s="56" t="s">
        <v>38</v>
      </c>
      <c r="C1657" s="46" t="s">
        <v>80</v>
      </c>
      <c r="D1657" s="46" t="s">
        <v>110</v>
      </c>
      <c r="H1657" s="55">
        <v>18</v>
      </c>
      <c r="L1657" s="46" t="s">
        <v>103</v>
      </c>
      <c r="M1657" s="48" t="s">
        <v>110</v>
      </c>
    </row>
    <row r="1658" spans="1:16" x14ac:dyDescent="0.25">
      <c r="A1658" s="52">
        <v>2014</v>
      </c>
      <c r="B1658" s="56" t="s">
        <v>61</v>
      </c>
      <c r="C1658" s="46" t="s">
        <v>80</v>
      </c>
      <c r="D1658" s="46" t="s">
        <v>94</v>
      </c>
      <c r="H1658" s="54">
        <v>15</v>
      </c>
      <c r="L1658" s="46" t="s">
        <v>103</v>
      </c>
      <c r="M1658" s="48">
        <v>95</v>
      </c>
    </row>
    <row r="1659" spans="1:16" x14ac:dyDescent="0.25">
      <c r="A1659" s="52">
        <v>2014</v>
      </c>
      <c r="B1659" s="56" t="s">
        <v>61</v>
      </c>
      <c r="C1659" s="46" t="s">
        <v>80</v>
      </c>
      <c r="D1659" s="46" t="s">
        <v>110</v>
      </c>
      <c r="H1659" s="54">
        <v>17</v>
      </c>
      <c r="L1659" s="46" t="s">
        <v>103</v>
      </c>
      <c r="M1659" s="48">
        <v>1</v>
      </c>
      <c r="N1659" s="48" t="s">
        <v>117</v>
      </c>
      <c r="O1659" s="48">
        <v>1</v>
      </c>
      <c r="P1659" s="48" t="s">
        <v>116</v>
      </c>
    </row>
    <row r="1660" spans="1:16" x14ac:dyDescent="0.25">
      <c r="A1660" s="52">
        <v>2014</v>
      </c>
      <c r="B1660" s="56" t="s">
        <v>38</v>
      </c>
      <c r="C1660" s="46" t="s">
        <v>80</v>
      </c>
      <c r="D1660" s="46" t="s">
        <v>110</v>
      </c>
      <c r="H1660" s="54">
        <v>17</v>
      </c>
      <c r="L1660" s="46" t="s">
        <v>103</v>
      </c>
      <c r="M1660" s="48">
        <v>2</v>
      </c>
      <c r="N1660" s="48" t="s">
        <v>117</v>
      </c>
      <c r="O1660" s="48">
        <v>3</v>
      </c>
      <c r="P1660" s="48" t="s">
        <v>116</v>
      </c>
    </row>
    <row r="1661" spans="1:16" x14ac:dyDescent="0.25">
      <c r="A1661" s="52">
        <v>2014</v>
      </c>
      <c r="B1661" s="56" t="s">
        <v>38</v>
      </c>
      <c r="C1661" s="46" t="s">
        <v>80</v>
      </c>
      <c r="D1661" s="46" t="s">
        <v>110</v>
      </c>
      <c r="H1661" s="54">
        <v>18</v>
      </c>
      <c r="L1661" s="46" t="s">
        <v>103</v>
      </c>
      <c r="M1661" s="48" t="s">
        <v>110</v>
      </c>
    </row>
    <row r="1662" spans="1:16" x14ac:dyDescent="0.25">
      <c r="A1662" s="52">
        <v>2014</v>
      </c>
      <c r="B1662" s="56" t="s">
        <v>61</v>
      </c>
      <c r="C1662" s="46" t="s">
        <v>80</v>
      </c>
      <c r="D1662" s="46" t="s">
        <v>110</v>
      </c>
      <c r="H1662" s="54">
        <v>17</v>
      </c>
      <c r="L1662" s="46" t="s">
        <v>103</v>
      </c>
      <c r="M1662" s="48" t="s">
        <v>110</v>
      </c>
    </row>
    <row r="1663" spans="1:16" x14ac:dyDescent="0.25">
      <c r="A1663" s="52">
        <v>2014</v>
      </c>
      <c r="B1663" s="56" t="s">
        <v>64</v>
      </c>
      <c r="C1663" s="46" t="s">
        <v>80</v>
      </c>
      <c r="D1663" s="46" t="s">
        <v>110</v>
      </c>
      <c r="H1663" s="55">
        <v>18</v>
      </c>
      <c r="L1663" s="46" t="s">
        <v>103</v>
      </c>
      <c r="M1663" s="48">
        <v>2</v>
      </c>
      <c r="N1663" s="48" t="s">
        <v>116</v>
      </c>
    </row>
    <row r="1664" spans="1:16" x14ac:dyDescent="0.25">
      <c r="A1664" s="52">
        <v>2014</v>
      </c>
      <c r="B1664" s="56" t="s">
        <v>64</v>
      </c>
      <c r="C1664" s="46" t="s">
        <v>80</v>
      </c>
      <c r="D1664" s="46" t="s">
        <v>110</v>
      </c>
      <c r="H1664" s="54">
        <v>17</v>
      </c>
      <c r="L1664" s="46" t="s">
        <v>103</v>
      </c>
      <c r="M1664" s="48">
        <v>1</v>
      </c>
      <c r="N1664" s="48" t="s">
        <v>116</v>
      </c>
    </row>
    <row r="1665" spans="1:16" x14ac:dyDescent="0.25">
      <c r="A1665" s="52">
        <v>2014</v>
      </c>
      <c r="B1665" s="56" t="s">
        <v>65</v>
      </c>
      <c r="C1665" s="46" t="s">
        <v>80</v>
      </c>
      <c r="D1665" s="46" t="s">
        <v>110</v>
      </c>
      <c r="H1665" s="54">
        <v>15</v>
      </c>
      <c r="L1665" s="46" t="s">
        <v>104</v>
      </c>
      <c r="M1665" s="48" t="s">
        <v>110</v>
      </c>
    </row>
    <row r="1666" spans="1:16" x14ac:dyDescent="0.25">
      <c r="A1666" s="52">
        <v>2014</v>
      </c>
      <c r="B1666" s="56" t="s">
        <v>65</v>
      </c>
      <c r="C1666" s="46" t="s">
        <v>80</v>
      </c>
      <c r="D1666" s="46" t="s">
        <v>110</v>
      </c>
      <c r="H1666" s="54">
        <v>15</v>
      </c>
      <c r="L1666" s="46" t="s">
        <v>104</v>
      </c>
      <c r="M1666" s="48">
        <v>210</v>
      </c>
    </row>
    <row r="1667" spans="1:16" x14ac:dyDescent="0.25">
      <c r="A1667" s="52">
        <v>2014</v>
      </c>
      <c r="B1667" s="56" t="s">
        <v>57</v>
      </c>
      <c r="C1667" s="46" t="s">
        <v>80</v>
      </c>
      <c r="D1667" s="46" t="s">
        <v>110</v>
      </c>
      <c r="H1667" s="54">
        <v>15</v>
      </c>
      <c r="L1667" s="46" t="s">
        <v>104</v>
      </c>
      <c r="M1667" s="48">
        <v>203</v>
      </c>
    </row>
    <row r="1668" spans="1:16" x14ac:dyDescent="0.25">
      <c r="A1668" s="52">
        <v>2014</v>
      </c>
      <c r="B1668" s="56" t="s">
        <v>59</v>
      </c>
      <c r="C1668" s="46" t="s">
        <v>80</v>
      </c>
      <c r="D1668" s="46" t="s">
        <v>110</v>
      </c>
      <c r="H1668" s="54">
        <v>17</v>
      </c>
      <c r="L1668" s="46" t="s">
        <v>103</v>
      </c>
      <c r="M1668" s="48">
        <v>2</v>
      </c>
      <c r="N1668" s="48" t="s">
        <v>117</v>
      </c>
      <c r="O1668" s="48">
        <v>1</v>
      </c>
      <c r="P1668" s="48" t="s">
        <v>116</v>
      </c>
    </row>
    <row r="1669" spans="1:16" x14ac:dyDescent="0.25">
      <c r="A1669" s="52">
        <v>2014</v>
      </c>
      <c r="B1669" s="56" t="s">
        <v>59</v>
      </c>
      <c r="C1669" s="46" t="s">
        <v>80</v>
      </c>
      <c r="D1669" s="46" t="s">
        <v>110</v>
      </c>
      <c r="H1669" s="54">
        <v>17</v>
      </c>
      <c r="L1669" s="46" t="s">
        <v>103</v>
      </c>
      <c r="M1669" s="48">
        <v>1</v>
      </c>
      <c r="N1669" s="48" t="s">
        <v>116</v>
      </c>
    </row>
    <row r="1670" spans="1:16" x14ac:dyDescent="0.25">
      <c r="A1670" s="52">
        <v>2014</v>
      </c>
      <c r="B1670" s="56" t="s">
        <v>42</v>
      </c>
      <c r="C1670" s="46" t="s">
        <v>80</v>
      </c>
      <c r="D1670" s="46" t="s">
        <v>110</v>
      </c>
      <c r="H1670" s="54">
        <v>17</v>
      </c>
      <c r="L1670" s="46" t="s">
        <v>103</v>
      </c>
      <c r="M1670" s="48">
        <v>1</v>
      </c>
      <c r="N1670" s="48" t="s">
        <v>117</v>
      </c>
      <c r="O1670" s="48">
        <v>4</v>
      </c>
      <c r="P1670" s="48" t="s">
        <v>116</v>
      </c>
    </row>
    <row r="1671" spans="1:16" x14ac:dyDescent="0.25">
      <c r="A1671" s="52">
        <v>2014</v>
      </c>
      <c r="B1671" s="56" t="s">
        <v>42</v>
      </c>
      <c r="C1671" s="46" t="s">
        <v>80</v>
      </c>
      <c r="D1671" s="46" t="s">
        <v>110</v>
      </c>
      <c r="H1671" s="54">
        <v>17</v>
      </c>
      <c r="L1671" s="46" t="s">
        <v>103</v>
      </c>
      <c r="M1671" s="48">
        <v>1</v>
      </c>
      <c r="N1671" s="48" t="s">
        <v>117</v>
      </c>
    </row>
    <row r="1672" spans="1:16" x14ac:dyDescent="0.25">
      <c r="A1672" s="52">
        <v>2014</v>
      </c>
      <c r="B1672" s="56" t="s">
        <v>59</v>
      </c>
      <c r="C1672" s="46" t="s">
        <v>80</v>
      </c>
      <c r="D1672" s="46" t="s">
        <v>88</v>
      </c>
      <c r="H1672" s="54">
        <v>20</v>
      </c>
      <c r="L1672" s="46" t="s">
        <v>103</v>
      </c>
      <c r="M1672" s="48" t="s">
        <v>110</v>
      </c>
    </row>
    <row r="1673" spans="1:16" x14ac:dyDescent="0.25">
      <c r="A1673" s="52">
        <v>2014</v>
      </c>
      <c r="B1673" s="56" t="s">
        <v>59</v>
      </c>
      <c r="C1673" s="46" t="s">
        <v>80</v>
      </c>
      <c r="D1673" s="46" t="s">
        <v>88</v>
      </c>
      <c r="H1673" s="54">
        <v>20</v>
      </c>
      <c r="L1673" s="46" t="s">
        <v>103</v>
      </c>
      <c r="M1673" s="48" t="s">
        <v>110</v>
      </c>
    </row>
    <row r="1674" spans="1:16" x14ac:dyDescent="0.25">
      <c r="A1674" s="52">
        <v>2014</v>
      </c>
      <c r="B1674" s="56" t="s">
        <v>57</v>
      </c>
      <c r="C1674" s="46" t="s">
        <v>80</v>
      </c>
      <c r="D1674" s="46" t="s">
        <v>110</v>
      </c>
      <c r="H1674" s="54">
        <v>15</v>
      </c>
      <c r="L1674" s="46" t="s">
        <v>104</v>
      </c>
      <c r="M1674" s="48">
        <v>154</v>
      </c>
    </row>
    <row r="1675" spans="1:16" x14ac:dyDescent="0.25">
      <c r="A1675" s="52">
        <v>2014</v>
      </c>
      <c r="B1675" s="56" t="s">
        <v>65</v>
      </c>
      <c r="C1675" s="46" t="s">
        <v>80</v>
      </c>
      <c r="D1675" s="46" t="s">
        <v>110</v>
      </c>
      <c r="H1675" s="54">
        <v>15</v>
      </c>
      <c r="L1675" s="46" t="s">
        <v>104</v>
      </c>
      <c r="M1675" s="48">
        <v>188</v>
      </c>
    </row>
    <row r="1676" spans="1:16" x14ac:dyDescent="0.25">
      <c r="A1676" s="52">
        <v>2014</v>
      </c>
      <c r="B1676" s="56" t="s">
        <v>76</v>
      </c>
      <c r="C1676" s="46" t="s">
        <v>80</v>
      </c>
      <c r="D1676" s="46" t="s">
        <v>94</v>
      </c>
      <c r="H1676" s="54">
        <v>27</v>
      </c>
      <c r="I1676" s="46">
        <v>4</v>
      </c>
      <c r="L1676" s="46" t="s">
        <v>103</v>
      </c>
      <c r="M1676" s="48" t="s">
        <v>110</v>
      </c>
    </row>
    <row r="1677" spans="1:16" x14ac:dyDescent="0.25">
      <c r="A1677" s="52">
        <v>2014</v>
      </c>
      <c r="B1677" s="56" t="s">
        <v>59</v>
      </c>
      <c r="C1677" s="46" t="s">
        <v>80</v>
      </c>
      <c r="D1677" s="46" t="s">
        <v>88</v>
      </c>
      <c r="H1677" s="54">
        <v>17</v>
      </c>
      <c r="L1677" s="46" t="s">
        <v>103</v>
      </c>
      <c r="M1677" s="48">
        <v>1</v>
      </c>
      <c r="N1677" s="48" t="s">
        <v>116</v>
      </c>
    </row>
    <row r="1678" spans="1:16" x14ac:dyDescent="0.25">
      <c r="A1678" s="52">
        <v>2014</v>
      </c>
      <c r="B1678" s="56" t="s">
        <v>54</v>
      </c>
      <c r="C1678" s="46" t="s">
        <v>80</v>
      </c>
      <c r="D1678" s="46" t="s">
        <v>110</v>
      </c>
      <c r="H1678" s="55">
        <v>18</v>
      </c>
      <c r="L1678" s="46" t="s">
        <v>103</v>
      </c>
      <c r="M1678" s="48" t="s">
        <v>110</v>
      </c>
    </row>
    <row r="1679" spans="1:16" x14ac:dyDescent="0.25">
      <c r="A1679" s="52">
        <v>2014</v>
      </c>
      <c r="B1679" s="56" t="s">
        <v>53</v>
      </c>
      <c r="C1679" s="46" t="s">
        <v>80</v>
      </c>
      <c r="D1679" s="46" t="s">
        <v>110</v>
      </c>
      <c r="H1679" s="54">
        <v>17</v>
      </c>
      <c r="L1679" s="46" t="s">
        <v>103</v>
      </c>
      <c r="M1679" s="48">
        <v>2</v>
      </c>
      <c r="N1679" s="48" t="s">
        <v>117</v>
      </c>
    </row>
    <row r="1680" spans="1:16" x14ac:dyDescent="0.25">
      <c r="A1680" s="52">
        <v>2014</v>
      </c>
      <c r="B1680" s="56" t="s">
        <v>59</v>
      </c>
      <c r="C1680" s="46" t="s">
        <v>80</v>
      </c>
      <c r="D1680" s="46" t="s">
        <v>88</v>
      </c>
      <c r="H1680" s="54">
        <v>20</v>
      </c>
      <c r="L1680" s="46" t="s">
        <v>103</v>
      </c>
      <c r="M1680" s="48">
        <v>3</v>
      </c>
      <c r="N1680" s="48" t="s">
        <v>116</v>
      </c>
    </row>
    <row r="1681" spans="1:16" x14ac:dyDescent="0.25">
      <c r="A1681" s="52">
        <v>2014</v>
      </c>
      <c r="B1681" s="56" t="s">
        <v>59</v>
      </c>
      <c r="C1681" s="46" t="s">
        <v>80</v>
      </c>
      <c r="D1681" s="46" t="s">
        <v>110</v>
      </c>
      <c r="H1681" s="54">
        <v>17</v>
      </c>
      <c r="L1681" s="46" t="s">
        <v>103</v>
      </c>
      <c r="M1681" s="48" t="s">
        <v>110</v>
      </c>
    </row>
    <row r="1682" spans="1:16" x14ac:dyDescent="0.25">
      <c r="A1682" s="52">
        <v>2014</v>
      </c>
      <c r="B1682" s="56" t="s">
        <v>59</v>
      </c>
      <c r="C1682" s="46" t="s">
        <v>80</v>
      </c>
      <c r="D1682" s="46" t="s">
        <v>110</v>
      </c>
      <c r="H1682" s="54">
        <v>17</v>
      </c>
      <c r="L1682" s="46" t="s">
        <v>103</v>
      </c>
      <c r="M1682" s="48">
        <v>2</v>
      </c>
      <c r="N1682" s="48" t="s">
        <v>117</v>
      </c>
      <c r="O1682" s="48">
        <v>3</v>
      </c>
      <c r="P1682" s="48" t="s">
        <v>116</v>
      </c>
    </row>
    <row r="1683" spans="1:16" x14ac:dyDescent="0.25">
      <c r="A1683" s="52">
        <v>2014</v>
      </c>
      <c r="B1683" s="56" t="s">
        <v>59</v>
      </c>
      <c r="C1683" s="46" t="s">
        <v>80</v>
      </c>
      <c r="D1683" s="46" t="s">
        <v>88</v>
      </c>
      <c r="H1683" s="54">
        <v>20</v>
      </c>
      <c r="L1683" s="46" t="s">
        <v>103</v>
      </c>
      <c r="M1683" s="48">
        <v>1</v>
      </c>
      <c r="N1683" s="48" t="s">
        <v>116</v>
      </c>
    </row>
    <row r="1684" spans="1:16" x14ac:dyDescent="0.25">
      <c r="A1684" s="52">
        <v>2014</v>
      </c>
      <c r="B1684" s="56" t="s">
        <v>59</v>
      </c>
      <c r="C1684" s="46" t="s">
        <v>80</v>
      </c>
      <c r="D1684" s="46" t="s">
        <v>110</v>
      </c>
      <c r="H1684" s="54">
        <v>20</v>
      </c>
      <c r="L1684" s="46" t="s">
        <v>103</v>
      </c>
      <c r="M1684" s="48">
        <v>1</v>
      </c>
      <c r="N1684" s="48" t="s">
        <v>117</v>
      </c>
    </row>
    <row r="1685" spans="1:16" x14ac:dyDescent="0.25">
      <c r="A1685" s="52">
        <v>2014</v>
      </c>
      <c r="B1685" s="56" t="s">
        <v>59</v>
      </c>
      <c r="C1685" s="46" t="s">
        <v>80</v>
      </c>
      <c r="D1685" s="46" t="s">
        <v>91</v>
      </c>
      <c r="H1685" s="58">
        <v>15</v>
      </c>
      <c r="L1685" s="46" t="s">
        <v>103</v>
      </c>
      <c r="M1685" s="48">
        <v>6</v>
      </c>
    </row>
    <row r="1686" spans="1:16" x14ac:dyDescent="0.25">
      <c r="A1686" s="52">
        <v>2014</v>
      </c>
      <c r="B1686" s="56" t="s">
        <v>61</v>
      </c>
      <c r="C1686" s="46" t="s">
        <v>80</v>
      </c>
      <c r="D1686" s="46" t="s">
        <v>88</v>
      </c>
      <c r="H1686" s="54">
        <v>17</v>
      </c>
      <c r="L1686" s="46" t="s">
        <v>103</v>
      </c>
      <c r="M1686" s="48" t="s">
        <v>110</v>
      </c>
    </row>
    <row r="1687" spans="1:16" x14ac:dyDescent="0.25">
      <c r="A1687" s="52">
        <v>2014</v>
      </c>
      <c r="B1687" s="56" t="s">
        <v>54</v>
      </c>
      <c r="C1687" s="46" t="s">
        <v>85</v>
      </c>
      <c r="D1687" s="46" t="s">
        <v>110</v>
      </c>
      <c r="H1687" s="54">
        <v>28</v>
      </c>
      <c r="L1687" s="46" t="s">
        <v>103</v>
      </c>
      <c r="M1687" s="48">
        <v>4</v>
      </c>
    </row>
    <row r="1688" spans="1:16" x14ac:dyDescent="0.25">
      <c r="A1688" s="52">
        <v>2014</v>
      </c>
      <c r="B1688" s="56" t="s">
        <v>59</v>
      </c>
      <c r="C1688" s="46" t="s">
        <v>80</v>
      </c>
      <c r="D1688" s="46" t="s">
        <v>110</v>
      </c>
      <c r="H1688" s="54">
        <v>20</v>
      </c>
      <c r="L1688" s="46" t="s">
        <v>103</v>
      </c>
      <c r="M1688" s="48" t="s">
        <v>110</v>
      </c>
    </row>
    <row r="1689" spans="1:16" x14ac:dyDescent="0.25">
      <c r="A1689" s="52">
        <v>2014</v>
      </c>
      <c r="B1689" s="56" t="s">
        <v>59</v>
      </c>
      <c r="C1689" s="46" t="s">
        <v>80</v>
      </c>
      <c r="D1689" s="46" t="s">
        <v>110</v>
      </c>
      <c r="H1689" s="54">
        <v>20</v>
      </c>
      <c r="L1689" s="46" t="s">
        <v>103</v>
      </c>
      <c r="M1689" s="48">
        <v>2</v>
      </c>
      <c r="N1689" s="48" t="s">
        <v>116</v>
      </c>
    </row>
    <row r="1690" spans="1:16" x14ac:dyDescent="0.25">
      <c r="A1690" s="52">
        <v>2014</v>
      </c>
      <c r="B1690" s="56" t="s">
        <v>73</v>
      </c>
      <c r="C1690" s="46" t="s">
        <v>80</v>
      </c>
      <c r="D1690" s="46" t="s">
        <v>91</v>
      </c>
      <c r="H1690" s="54">
        <v>20</v>
      </c>
      <c r="L1690" s="46" t="s">
        <v>103</v>
      </c>
      <c r="M1690" s="48">
        <v>5</v>
      </c>
      <c r="N1690" s="48" t="s">
        <v>116</v>
      </c>
    </row>
    <row r="1691" spans="1:16" x14ac:dyDescent="0.25">
      <c r="A1691" s="52">
        <v>2014</v>
      </c>
      <c r="B1691" s="56" t="s">
        <v>73</v>
      </c>
      <c r="C1691" s="46" t="s">
        <v>80</v>
      </c>
      <c r="D1691" s="46" t="s">
        <v>92</v>
      </c>
      <c r="H1691" s="54">
        <v>20</v>
      </c>
      <c r="L1691" s="46" t="s">
        <v>103</v>
      </c>
      <c r="M1691" s="48">
        <v>2</v>
      </c>
      <c r="N1691" s="48" t="s">
        <v>116</v>
      </c>
    </row>
    <row r="1692" spans="1:16" x14ac:dyDescent="0.25">
      <c r="A1692" s="52">
        <v>2014</v>
      </c>
      <c r="B1692" s="56" t="s">
        <v>73</v>
      </c>
      <c r="C1692" s="46" t="s">
        <v>80</v>
      </c>
      <c r="D1692" s="46" t="s">
        <v>92</v>
      </c>
      <c r="H1692" s="54">
        <v>20</v>
      </c>
      <c r="L1692" s="46" t="s">
        <v>103</v>
      </c>
      <c r="M1692" s="48">
        <v>2</v>
      </c>
      <c r="N1692" s="48" t="s">
        <v>116</v>
      </c>
    </row>
    <row r="1693" spans="1:16" x14ac:dyDescent="0.25">
      <c r="A1693" s="52">
        <v>2014</v>
      </c>
      <c r="B1693" s="56" t="s">
        <v>59</v>
      </c>
      <c r="C1693" s="46" t="s">
        <v>80</v>
      </c>
      <c r="D1693" s="46" t="s">
        <v>88</v>
      </c>
      <c r="H1693" s="54">
        <v>20</v>
      </c>
      <c r="L1693" s="46" t="s">
        <v>103</v>
      </c>
      <c r="M1693" s="48">
        <v>3</v>
      </c>
      <c r="N1693" s="48" t="s">
        <v>116</v>
      </c>
    </row>
    <row r="1694" spans="1:16" x14ac:dyDescent="0.25">
      <c r="A1694" s="52">
        <v>2014</v>
      </c>
      <c r="B1694" s="56" t="s">
        <v>45</v>
      </c>
      <c r="C1694" s="46" t="s">
        <v>80</v>
      </c>
      <c r="D1694" s="46" t="s">
        <v>110</v>
      </c>
      <c r="H1694" s="54">
        <v>20</v>
      </c>
      <c r="L1694" s="46" t="s">
        <v>103</v>
      </c>
      <c r="M1694" s="48">
        <v>1</v>
      </c>
      <c r="N1694" s="48" t="s">
        <v>116</v>
      </c>
    </row>
    <row r="1695" spans="1:16" x14ac:dyDescent="0.25">
      <c r="A1695" s="52">
        <v>2014</v>
      </c>
      <c r="B1695" s="56" t="s">
        <v>73</v>
      </c>
      <c r="C1695" s="46" t="s">
        <v>80</v>
      </c>
      <c r="D1695" s="46" t="s">
        <v>110</v>
      </c>
      <c r="H1695" s="54">
        <v>20</v>
      </c>
      <c r="L1695" s="46" t="s">
        <v>103</v>
      </c>
      <c r="M1695" s="48">
        <v>6</v>
      </c>
      <c r="N1695" s="48" t="s">
        <v>116</v>
      </c>
    </row>
    <row r="1696" spans="1:16" x14ac:dyDescent="0.25">
      <c r="A1696" s="52">
        <v>2014</v>
      </c>
      <c r="B1696" s="56" t="s">
        <v>64</v>
      </c>
      <c r="C1696" s="46" t="s">
        <v>80</v>
      </c>
      <c r="D1696" s="46" t="s">
        <v>90</v>
      </c>
      <c r="H1696" s="54">
        <v>17</v>
      </c>
      <c r="L1696" s="46" t="s">
        <v>103</v>
      </c>
      <c r="M1696" s="48">
        <v>1</v>
      </c>
      <c r="N1696" s="48" t="s">
        <v>117</v>
      </c>
      <c r="O1696" s="48">
        <v>1</v>
      </c>
      <c r="P1696" s="48" t="s">
        <v>116</v>
      </c>
    </row>
    <row r="1697" spans="1:16" x14ac:dyDescent="0.25">
      <c r="A1697" s="52">
        <v>2014</v>
      </c>
      <c r="B1697" s="56" t="s">
        <v>73</v>
      </c>
      <c r="C1697" s="46" t="s">
        <v>80</v>
      </c>
      <c r="D1697" s="46" t="s">
        <v>110</v>
      </c>
      <c r="H1697" s="54">
        <v>17</v>
      </c>
      <c r="L1697" s="46" t="s">
        <v>103</v>
      </c>
      <c r="M1697" s="48">
        <v>1</v>
      </c>
      <c r="N1697" s="48" t="s">
        <v>117</v>
      </c>
      <c r="O1697" s="48">
        <v>2</v>
      </c>
      <c r="P1697" s="48" t="s">
        <v>116</v>
      </c>
    </row>
    <row r="1698" spans="1:16" x14ac:dyDescent="0.25">
      <c r="A1698" s="52">
        <v>2014</v>
      </c>
      <c r="B1698" s="56" t="s">
        <v>64</v>
      </c>
      <c r="C1698" s="46" t="s">
        <v>80</v>
      </c>
      <c r="D1698" s="46" t="s">
        <v>110</v>
      </c>
      <c r="H1698" s="54">
        <v>20</v>
      </c>
      <c r="L1698" s="46" t="s">
        <v>103</v>
      </c>
      <c r="M1698" s="48">
        <v>15</v>
      </c>
      <c r="N1698" s="48" t="s">
        <v>116</v>
      </c>
    </row>
    <row r="1699" spans="1:16" x14ac:dyDescent="0.25">
      <c r="A1699" s="52">
        <v>2014</v>
      </c>
      <c r="B1699" s="56" t="s">
        <v>64</v>
      </c>
      <c r="C1699" s="46" t="s">
        <v>80</v>
      </c>
      <c r="D1699" s="46" t="s">
        <v>110</v>
      </c>
      <c r="H1699" s="54">
        <v>18</v>
      </c>
      <c r="L1699" s="46" t="s">
        <v>103</v>
      </c>
      <c r="M1699" s="48">
        <v>2</v>
      </c>
      <c r="N1699" s="48" t="s">
        <v>116</v>
      </c>
    </row>
    <row r="1700" spans="1:16" x14ac:dyDescent="0.25">
      <c r="A1700" s="52">
        <v>2014</v>
      </c>
      <c r="B1700" s="56" t="s">
        <v>54</v>
      </c>
      <c r="C1700" s="46" t="s">
        <v>80</v>
      </c>
      <c r="D1700" s="46" t="s">
        <v>110</v>
      </c>
      <c r="H1700" s="55">
        <v>18</v>
      </c>
      <c r="L1700" s="46" t="s">
        <v>103</v>
      </c>
      <c r="M1700" s="48">
        <v>1</v>
      </c>
      <c r="N1700" s="48" t="s">
        <v>116</v>
      </c>
    </row>
    <row r="1701" spans="1:16" x14ac:dyDescent="0.25">
      <c r="A1701" s="52">
        <v>2014</v>
      </c>
      <c r="B1701" s="56" t="s">
        <v>69</v>
      </c>
      <c r="C1701" s="46" t="s">
        <v>80</v>
      </c>
      <c r="D1701" s="46" t="s">
        <v>88</v>
      </c>
      <c r="H1701" s="54">
        <v>17</v>
      </c>
      <c r="L1701" s="46" t="s">
        <v>103</v>
      </c>
      <c r="M1701" s="48">
        <v>1</v>
      </c>
      <c r="N1701" s="48" t="s">
        <v>117</v>
      </c>
    </row>
    <row r="1702" spans="1:16" x14ac:dyDescent="0.25">
      <c r="A1702" s="52">
        <v>2014</v>
      </c>
      <c r="B1702" s="56" t="s">
        <v>59</v>
      </c>
      <c r="C1702" s="46" t="s">
        <v>80</v>
      </c>
      <c r="D1702" s="46" t="s">
        <v>110</v>
      </c>
      <c r="H1702" s="54">
        <v>20</v>
      </c>
      <c r="L1702" s="46" t="s">
        <v>103</v>
      </c>
      <c r="M1702" s="48">
        <v>5</v>
      </c>
      <c r="N1702" s="48" t="s">
        <v>117</v>
      </c>
      <c r="O1702" s="48">
        <v>8</v>
      </c>
      <c r="P1702" s="48" t="s">
        <v>116</v>
      </c>
    </row>
    <row r="1703" spans="1:16" x14ac:dyDescent="0.25">
      <c r="A1703" s="52">
        <v>2014</v>
      </c>
      <c r="B1703" s="56" t="s">
        <v>38</v>
      </c>
      <c r="C1703" s="46" t="s">
        <v>80</v>
      </c>
      <c r="D1703" s="46" t="s">
        <v>110</v>
      </c>
      <c r="H1703" s="54">
        <v>15</v>
      </c>
      <c r="L1703" s="46" t="s">
        <v>104</v>
      </c>
      <c r="M1703" s="48">
        <v>75</v>
      </c>
    </row>
    <row r="1704" spans="1:16" x14ac:dyDescent="0.25">
      <c r="A1704" s="52">
        <v>2014</v>
      </c>
      <c r="B1704" s="56" t="s">
        <v>38</v>
      </c>
      <c r="C1704" s="46" t="s">
        <v>80</v>
      </c>
      <c r="D1704" s="46" t="s">
        <v>110</v>
      </c>
      <c r="H1704" s="54">
        <v>15</v>
      </c>
      <c r="L1704" s="46" t="s">
        <v>104</v>
      </c>
      <c r="M1704" s="48">
        <v>27</v>
      </c>
    </row>
    <row r="1705" spans="1:16" x14ac:dyDescent="0.25">
      <c r="A1705" s="52">
        <v>2014</v>
      </c>
      <c r="B1705" s="56" t="s">
        <v>61</v>
      </c>
      <c r="C1705" s="46" t="s">
        <v>80</v>
      </c>
      <c r="D1705" s="46" t="s">
        <v>94</v>
      </c>
      <c r="H1705" s="54">
        <v>17</v>
      </c>
      <c r="L1705" s="46" t="s">
        <v>103</v>
      </c>
      <c r="M1705" s="48" t="s">
        <v>110</v>
      </c>
    </row>
    <row r="1706" spans="1:16" x14ac:dyDescent="0.25">
      <c r="A1706" s="52">
        <v>2014</v>
      </c>
      <c r="B1706" s="56" t="s">
        <v>59</v>
      </c>
      <c r="C1706" s="46" t="s">
        <v>80</v>
      </c>
      <c r="D1706" s="46" t="s">
        <v>110</v>
      </c>
      <c r="H1706" s="54">
        <v>17</v>
      </c>
      <c r="L1706" s="46" t="s">
        <v>103</v>
      </c>
      <c r="M1706" s="48">
        <v>4</v>
      </c>
      <c r="N1706" s="48" t="s">
        <v>117</v>
      </c>
    </row>
    <row r="1707" spans="1:16" x14ac:dyDescent="0.25">
      <c r="A1707" s="52">
        <v>2014</v>
      </c>
      <c r="B1707" s="56" t="s">
        <v>68</v>
      </c>
      <c r="C1707" s="46" t="s">
        <v>80</v>
      </c>
      <c r="D1707" s="46" t="s">
        <v>110</v>
      </c>
      <c r="H1707" s="54">
        <v>17</v>
      </c>
      <c r="L1707" s="46" t="s">
        <v>103</v>
      </c>
      <c r="M1707" s="48">
        <v>5</v>
      </c>
      <c r="N1707" s="48" t="s">
        <v>117</v>
      </c>
      <c r="O1707" s="48">
        <v>8</v>
      </c>
      <c r="P1707" s="48" t="s">
        <v>116</v>
      </c>
    </row>
    <row r="1708" spans="1:16" x14ac:dyDescent="0.25">
      <c r="A1708" s="52">
        <v>2014</v>
      </c>
      <c r="B1708" s="56" t="s">
        <v>38</v>
      </c>
      <c r="C1708" s="46" t="s">
        <v>80</v>
      </c>
      <c r="D1708" s="46" t="s">
        <v>110</v>
      </c>
      <c r="H1708" s="54">
        <v>17</v>
      </c>
      <c r="L1708" s="46" t="s">
        <v>103</v>
      </c>
      <c r="M1708" s="48">
        <v>2</v>
      </c>
      <c r="N1708" s="48" t="s">
        <v>117</v>
      </c>
      <c r="O1708" s="48">
        <v>1</v>
      </c>
      <c r="P1708" s="48" t="s">
        <v>116</v>
      </c>
    </row>
    <row r="1709" spans="1:16" x14ac:dyDescent="0.25">
      <c r="A1709" s="52">
        <v>2014</v>
      </c>
      <c r="B1709" s="56" t="s">
        <v>54</v>
      </c>
      <c r="C1709" s="46" t="s">
        <v>80</v>
      </c>
      <c r="D1709" s="46" t="s">
        <v>110</v>
      </c>
      <c r="H1709" s="55">
        <v>18</v>
      </c>
      <c r="L1709" s="46" t="s">
        <v>103</v>
      </c>
      <c r="M1709" s="48" t="s">
        <v>110</v>
      </c>
    </row>
    <row r="1710" spans="1:16" x14ac:dyDescent="0.25">
      <c r="A1710" s="52">
        <v>2014</v>
      </c>
      <c r="B1710" s="56" t="s">
        <v>54</v>
      </c>
      <c r="C1710" s="46" t="s">
        <v>80</v>
      </c>
      <c r="D1710" s="46" t="s">
        <v>110</v>
      </c>
      <c r="H1710" s="55">
        <v>18</v>
      </c>
      <c r="L1710" s="46" t="s">
        <v>103</v>
      </c>
      <c r="M1710" s="48" t="s">
        <v>110</v>
      </c>
    </row>
    <row r="1711" spans="1:16" x14ac:dyDescent="0.25">
      <c r="A1711" s="52">
        <v>2014</v>
      </c>
      <c r="B1711" s="56" t="s">
        <v>54</v>
      </c>
      <c r="C1711" s="46" t="s">
        <v>80</v>
      </c>
      <c r="D1711" s="46" t="s">
        <v>110</v>
      </c>
      <c r="H1711" s="54">
        <v>17</v>
      </c>
      <c r="L1711" s="46" t="s">
        <v>103</v>
      </c>
      <c r="M1711" s="48" t="s">
        <v>110</v>
      </c>
    </row>
    <row r="1712" spans="1:16" x14ac:dyDescent="0.25">
      <c r="A1712" s="52">
        <v>2014</v>
      </c>
      <c r="B1712" s="56" t="s">
        <v>54</v>
      </c>
      <c r="C1712" s="46" t="s">
        <v>80</v>
      </c>
      <c r="D1712" s="46" t="s">
        <v>110</v>
      </c>
      <c r="H1712" s="54">
        <v>22</v>
      </c>
      <c r="L1712" s="46" t="s">
        <v>103</v>
      </c>
      <c r="M1712" s="48" t="s">
        <v>110</v>
      </c>
    </row>
    <row r="1713" spans="1:22" x14ac:dyDescent="0.25">
      <c r="A1713" s="52">
        <v>2014</v>
      </c>
      <c r="B1713" s="56" t="s">
        <v>59</v>
      </c>
      <c r="C1713" s="46" t="s">
        <v>81</v>
      </c>
      <c r="D1713" s="46" t="s">
        <v>110</v>
      </c>
      <c r="H1713" s="54">
        <v>5</v>
      </c>
      <c r="L1713" s="46" t="s">
        <v>103</v>
      </c>
      <c r="M1713" s="48">
        <v>170</v>
      </c>
    </row>
    <row r="1714" spans="1:22" x14ac:dyDescent="0.25">
      <c r="A1714" s="52">
        <v>2014</v>
      </c>
      <c r="B1714" s="56" t="s">
        <v>59</v>
      </c>
      <c r="C1714" s="46" t="s">
        <v>81</v>
      </c>
      <c r="D1714" s="46" t="s">
        <v>110</v>
      </c>
      <c r="H1714" s="54">
        <v>7</v>
      </c>
      <c r="L1714" s="46" t="s">
        <v>103</v>
      </c>
      <c r="M1714" s="48">
        <v>150</v>
      </c>
    </row>
    <row r="1715" spans="1:22" x14ac:dyDescent="0.25">
      <c r="A1715" s="52">
        <v>2014</v>
      </c>
      <c r="B1715" s="56" t="s">
        <v>76</v>
      </c>
      <c r="C1715" s="46" t="s">
        <v>80</v>
      </c>
      <c r="D1715" s="46" t="s">
        <v>89</v>
      </c>
      <c r="H1715" s="54">
        <v>17</v>
      </c>
      <c r="L1715" s="46" t="s">
        <v>103</v>
      </c>
      <c r="M1715" s="48" t="s">
        <v>110</v>
      </c>
    </row>
    <row r="1716" spans="1:22" x14ac:dyDescent="0.25">
      <c r="A1716" s="52">
        <v>2014</v>
      </c>
      <c r="B1716" s="56" t="s">
        <v>54</v>
      </c>
      <c r="C1716" s="46" t="s">
        <v>80</v>
      </c>
      <c r="D1716" s="46" t="s">
        <v>110</v>
      </c>
      <c r="H1716" s="54">
        <v>20</v>
      </c>
      <c r="I1716" s="46">
        <v>17</v>
      </c>
      <c r="L1716" s="46" t="s">
        <v>103</v>
      </c>
      <c r="M1716" s="48">
        <v>3</v>
      </c>
      <c r="N1716" s="48" t="s">
        <v>117</v>
      </c>
      <c r="O1716" s="48">
        <v>1</v>
      </c>
      <c r="P1716" s="48" t="s">
        <v>116</v>
      </c>
      <c r="U1716" s="49">
        <v>2</v>
      </c>
      <c r="V1716" s="49" t="s">
        <v>117</v>
      </c>
    </row>
    <row r="1717" spans="1:22" x14ac:dyDescent="0.25">
      <c r="A1717" s="52">
        <v>2014</v>
      </c>
      <c r="B1717" s="56" t="s">
        <v>59</v>
      </c>
      <c r="C1717" s="46" t="s">
        <v>80</v>
      </c>
      <c r="D1717" s="46" t="s">
        <v>110</v>
      </c>
      <c r="H1717" s="54">
        <v>20</v>
      </c>
      <c r="L1717" s="46" t="s">
        <v>103</v>
      </c>
      <c r="M1717" s="48">
        <v>1</v>
      </c>
      <c r="N1717" s="48" t="s">
        <v>117</v>
      </c>
      <c r="O1717" s="48">
        <v>2</v>
      </c>
      <c r="P1717" s="48" t="s">
        <v>116</v>
      </c>
    </row>
    <row r="1718" spans="1:22" x14ac:dyDescent="0.25">
      <c r="A1718" s="52">
        <v>2014</v>
      </c>
      <c r="B1718" s="56" t="s">
        <v>45</v>
      </c>
      <c r="C1718" s="46" t="s">
        <v>80</v>
      </c>
      <c r="D1718" s="46" t="s">
        <v>88</v>
      </c>
      <c r="H1718" s="54">
        <v>20</v>
      </c>
      <c r="L1718" s="46" t="s">
        <v>103</v>
      </c>
      <c r="M1718" s="48">
        <v>2</v>
      </c>
      <c r="N1718" s="48" t="s">
        <v>116</v>
      </c>
    </row>
    <row r="1719" spans="1:22" x14ac:dyDescent="0.25">
      <c r="A1719" s="52">
        <v>2014</v>
      </c>
      <c r="B1719" s="56" t="s">
        <v>73</v>
      </c>
      <c r="C1719" s="46" t="s">
        <v>80</v>
      </c>
      <c r="D1719" s="46" t="s">
        <v>90</v>
      </c>
      <c r="H1719" s="54">
        <v>20</v>
      </c>
      <c r="L1719" s="46" t="s">
        <v>103</v>
      </c>
      <c r="M1719" s="48">
        <v>2</v>
      </c>
      <c r="N1719" s="48" t="s">
        <v>116</v>
      </c>
    </row>
    <row r="1720" spans="1:22" x14ac:dyDescent="0.25">
      <c r="A1720" s="52">
        <v>2014</v>
      </c>
      <c r="B1720" s="56" t="s">
        <v>73</v>
      </c>
      <c r="C1720" s="46" t="s">
        <v>80</v>
      </c>
      <c r="D1720" s="46" t="s">
        <v>88</v>
      </c>
      <c r="H1720" s="54">
        <v>20</v>
      </c>
      <c r="L1720" s="46" t="s">
        <v>103</v>
      </c>
      <c r="M1720" s="48">
        <v>3</v>
      </c>
      <c r="N1720" s="48" t="s">
        <v>116</v>
      </c>
    </row>
    <row r="1721" spans="1:22" x14ac:dyDescent="0.25">
      <c r="A1721" s="52">
        <v>2014</v>
      </c>
      <c r="B1721" s="56" t="s">
        <v>73</v>
      </c>
      <c r="C1721" s="46" t="s">
        <v>80</v>
      </c>
      <c r="D1721" s="46" t="s">
        <v>88</v>
      </c>
      <c r="H1721" s="54">
        <v>20</v>
      </c>
      <c r="L1721" s="46" t="s">
        <v>103</v>
      </c>
      <c r="M1721" s="48">
        <v>2</v>
      </c>
      <c r="N1721" s="48" t="s">
        <v>116</v>
      </c>
    </row>
    <row r="1722" spans="1:22" x14ac:dyDescent="0.25">
      <c r="A1722" s="52">
        <v>2014</v>
      </c>
      <c r="B1722" s="56" t="s">
        <v>45</v>
      </c>
      <c r="C1722" s="46" t="s">
        <v>80</v>
      </c>
      <c r="D1722" s="46" t="s">
        <v>91</v>
      </c>
      <c r="H1722" s="54">
        <v>20</v>
      </c>
      <c r="L1722" s="46" t="s">
        <v>103</v>
      </c>
      <c r="M1722" s="48">
        <v>1</v>
      </c>
      <c r="N1722" s="48" t="s">
        <v>116</v>
      </c>
    </row>
    <row r="1723" spans="1:22" x14ac:dyDescent="0.25">
      <c r="A1723" s="52">
        <v>2014</v>
      </c>
      <c r="B1723" s="56" t="s">
        <v>73</v>
      </c>
      <c r="C1723" s="46" t="s">
        <v>80</v>
      </c>
      <c r="D1723" s="46" t="s">
        <v>88</v>
      </c>
      <c r="H1723" s="54">
        <v>20</v>
      </c>
      <c r="L1723" s="46" t="s">
        <v>103</v>
      </c>
      <c r="M1723" s="48">
        <v>1</v>
      </c>
      <c r="N1723" s="48" t="s">
        <v>116</v>
      </c>
    </row>
    <row r="1724" spans="1:22" x14ac:dyDescent="0.25">
      <c r="A1724" s="52">
        <v>2014</v>
      </c>
      <c r="B1724" s="56" t="s">
        <v>45</v>
      </c>
      <c r="C1724" s="46" t="s">
        <v>80</v>
      </c>
      <c r="D1724" s="46" t="s">
        <v>91</v>
      </c>
      <c r="H1724" s="54">
        <v>20</v>
      </c>
      <c r="L1724" s="46" t="s">
        <v>103</v>
      </c>
      <c r="M1724" s="48">
        <v>2</v>
      </c>
      <c r="N1724" s="48" t="s">
        <v>116</v>
      </c>
    </row>
    <row r="1725" spans="1:22" x14ac:dyDescent="0.25">
      <c r="A1725" s="52">
        <v>2014</v>
      </c>
      <c r="B1725" s="56" t="s">
        <v>54</v>
      </c>
      <c r="C1725" s="46" t="s">
        <v>80</v>
      </c>
      <c r="D1725" s="46" t="s">
        <v>110</v>
      </c>
      <c r="H1725" s="55">
        <v>18</v>
      </c>
      <c r="L1725" s="46" t="s">
        <v>103</v>
      </c>
      <c r="M1725" s="48">
        <v>5</v>
      </c>
      <c r="N1725" s="48" t="s">
        <v>117</v>
      </c>
      <c r="O1725" s="48">
        <v>3</v>
      </c>
      <c r="P1725" s="48" t="s">
        <v>116</v>
      </c>
    </row>
    <row r="1726" spans="1:22" x14ac:dyDescent="0.25">
      <c r="A1726" s="52">
        <v>2014</v>
      </c>
      <c r="B1726" s="56" t="s">
        <v>38</v>
      </c>
      <c r="C1726" s="46" t="s">
        <v>80</v>
      </c>
      <c r="D1726" s="46" t="s">
        <v>110</v>
      </c>
      <c r="H1726" s="54">
        <v>17</v>
      </c>
      <c r="L1726" s="46" t="s">
        <v>103</v>
      </c>
      <c r="M1726" s="48">
        <v>1</v>
      </c>
      <c r="N1726" s="48" t="s">
        <v>117</v>
      </c>
      <c r="O1726" s="48">
        <v>1</v>
      </c>
      <c r="P1726" s="48" t="s">
        <v>116</v>
      </c>
    </row>
    <row r="1727" spans="1:22" x14ac:dyDescent="0.25">
      <c r="A1727" s="52">
        <v>2014</v>
      </c>
      <c r="B1727" s="56" t="s">
        <v>54</v>
      </c>
      <c r="C1727" s="46" t="s">
        <v>80</v>
      </c>
      <c r="D1727" s="46" t="s">
        <v>110</v>
      </c>
      <c r="H1727" s="54">
        <v>17</v>
      </c>
      <c r="L1727" s="46" t="s">
        <v>103</v>
      </c>
      <c r="M1727" s="48" t="s">
        <v>110</v>
      </c>
    </row>
    <row r="1728" spans="1:22" x14ac:dyDescent="0.25">
      <c r="A1728" s="52">
        <v>2014</v>
      </c>
      <c r="B1728" s="56" t="s">
        <v>57</v>
      </c>
      <c r="C1728" s="46" t="s">
        <v>80</v>
      </c>
      <c r="D1728" s="46" t="s">
        <v>110</v>
      </c>
      <c r="H1728" s="54">
        <v>15</v>
      </c>
      <c r="L1728" s="46" t="s">
        <v>104</v>
      </c>
      <c r="M1728" s="48">
        <v>11</v>
      </c>
    </row>
    <row r="1729" spans="1:16" x14ac:dyDescent="0.25">
      <c r="A1729" s="52">
        <v>2014</v>
      </c>
      <c r="B1729" s="56" t="s">
        <v>54</v>
      </c>
      <c r="C1729" s="46" t="s">
        <v>85</v>
      </c>
      <c r="D1729" s="46" t="s">
        <v>110</v>
      </c>
      <c r="H1729" s="54">
        <v>28</v>
      </c>
      <c r="L1729" s="46" t="s">
        <v>103</v>
      </c>
      <c r="M1729" s="48">
        <v>3</v>
      </c>
    </row>
    <row r="1730" spans="1:16" x14ac:dyDescent="0.25">
      <c r="A1730" s="52">
        <v>2014</v>
      </c>
      <c r="B1730" s="56" t="s">
        <v>76</v>
      </c>
      <c r="C1730" s="46" t="s">
        <v>80</v>
      </c>
      <c r="D1730" s="46" t="s">
        <v>110</v>
      </c>
      <c r="H1730" s="54">
        <v>15</v>
      </c>
      <c r="L1730" s="46" t="s">
        <v>103</v>
      </c>
      <c r="M1730" s="48">
        <v>6</v>
      </c>
    </row>
    <row r="1731" spans="1:16" x14ac:dyDescent="0.25">
      <c r="A1731" s="52">
        <v>2014</v>
      </c>
      <c r="B1731" s="56" t="s">
        <v>76</v>
      </c>
      <c r="C1731" s="46" t="s">
        <v>80</v>
      </c>
      <c r="D1731" s="46" t="s">
        <v>110</v>
      </c>
      <c r="H1731" s="54">
        <v>12</v>
      </c>
      <c r="L1731" s="46" t="s">
        <v>103</v>
      </c>
      <c r="M1731" s="48" t="s">
        <v>110</v>
      </c>
    </row>
    <row r="1732" spans="1:16" x14ac:dyDescent="0.25">
      <c r="A1732" s="52">
        <v>2014</v>
      </c>
      <c r="B1732" s="56" t="s">
        <v>56</v>
      </c>
      <c r="C1732" s="46" t="s">
        <v>80</v>
      </c>
      <c r="D1732" s="46" t="s">
        <v>93</v>
      </c>
      <c r="H1732" s="54">
        <v>17</v>
      </c>
      <c r="L1732" s="46" t="s">
        <v>103</v>
      </c>
      <c r="M1732" s="48" t="s">
        <v>110</v>
      </c>
    </row>
    <row r="1733" spans="1:16" x14ac:dyDescent="0.25">
      <c r="A1733" s="52">
        <v>2014</v>
      </c>
      <c r="B1733" s="56" t="s">
        <v>59</v>
      </c>
      <c r="C1733" s="46" t="s">
        <v>80</v>
      </c>
      <c r="D1733" s="46" t="s">
        <v>88</v>
      </c>
      <c r="H1733" s="54">
        <v>20</v>
      </c>
      <c r="L1733" s="46" t="s">
        <v>103</v>
      </c>
      <c r="M1733" s="48" t="s">
        <v>110</v>
      </c>
    </row>
    <row r="1734" spans="1:16" x14ac:dyDescent="0.25">
      <c r="A1734" s="52">
        <v>2014</v>
      </c>
      <c r="B1734" s="56" t="s">
        <v>59</v>
      </c>
      <c r="C1734" s="46" t="s">
        <v>80</v>
      </c>
      <c r="D1734" s="46" t="s">
        <v>88</v>
      </c>
      <c r="H1734" s="54">
        <v>20</v>
      </c>
      <c r="L1734" s="46" t="s">
        <v>103</v>
      </c>
      <c r="M1734" s="48" t="s">
        <v>110</v>
      </c>
    </row>
    <row r="1735" spans="1:16" x14ac:dyDescent="0.25">
      <c r="A1735" s="52">
        <v>2014</v>
      </c>
      <c r="B1735" s="56" t="s">
        <v>61</v>
      </c>
      <c r="C1735" s="46" t="s">
        <v>80</v>
      </c>
      <c r="D1735" s="46" t="s">
        <v>92</v>
      </c>
      <c r="H1735" s="54">
        <v>15</v>
      </c>
      <c r="L1735" s="46" t="s">
        <v>104</v>
      </c>
      <c r="M1735" s="48" t="s">
        <v>110</v>
      </c>
    </row>
    <row r="1736" spans="1:16" x14ac:dyDescent="0.25">
      <c r="A1736" s="52">
        <v>2014</v>
      </c>
      <c r="B1736" s="56" t="s">
        <v>64</v>
      </c>
      <c r="C1736" s="46" t="s">
        <v>80</v>
      </c>
      <c r="D1736" s="46" t="s">
        <v>88</v>
      </c>
      <c r="H1736" s="54">
        <v>20</v>
      </c>
      <c r="L1736" s="46" t="s">
        <v>103</v>
      </c>
      <c r="M1736" s="48" t="s">
        <v>110</v>
      </c>
    </row>
    <row r="1737" spans="1:16" x14ac:dyDescent="0.25">
      <c r="A1737" s="52">
        <v>2014</v>
      </c>
      <c r="B1737" s="56" t="s">
        <v>73</v>
      </c>
      <c r="C1737" s="46" t="s">
        <v>80</v>
      </c>
      <c r="D1737" s="46" t="s">
        <v>94</v>
      </c>
      <c r="H1737" s="54">
        <v>20</v>
      </c>
      <c r="L1737" s="46" t="s">
        <v>103</v>
      </c>
      <c r="M1737" s="48">
        <v>2</v>
      </c>
      <c r="N1737" s="48" t="s">
        <v>116</v>
      </c>
    </row>
    <row r="1738" spans="1:16" x14ac:dyDescent="0.25">
      <c r="A1738" s="52">
        <v>2014</v>
      </c>
      <c r="B1738" s="56" t="s">
        <v>73</v>
      </c>
      <c r="C1738" s="46" t="s">
        <v>80</v>
      </c>
      <c r="D1738" s="46" t="s">
        <v>89</v>
      </c>
      <c r="H1738" s="54">
        <v>17</v>
      </c>
      <c r="L1738" s="46" t="s">
        <v>103</v>
      </c>
      <c r="M1738" s="48">
        <v>2</v>
      </c>
      <c r="N1738" s="48" t="s">
        <v>117</v>
      </c>
    </row>
    <row r="1739" spans="1:16" x14ac:dyDescent="0.25">
      <c r="A1739" s="52">
        <v>2014</v>
      </c>
      <c r="B1739" s="56" t="s">
        <v>76</v>
      </c>
      <c r="C1739" s="46" t="s">
        <v>80</v>
      </c>
      <c r="D1739" s="46" t="s">
        <v>110</v>
      </c>
      <c r="H1739" s="54">
        <v>15</v>
      </c>
      <c r="L1739" s="46" t="s">
        <v>103</v>
      </c>
      <c r="M1739" s="48" t="s">
        <v>110</v>
      </c>
    </row>
    <row r="1740" spans="1:16" x14ac:dyDescent="0.25">
      <c r="A1740" s="52">
        <v>2014</v>
      </c>
      <c r="B1740" s="56" t="s">
        <v>59</v>
      </c>
      <c r="C1740" s="46" t="s">
        <v>80</v>
      </c>
      <c r="D1740" s="46" t="s">
        <v>89</v>
      </c>
      <c r="H1740" s="54">
        <v>17</v>
      </c>
      <c r="L1740" s="46" t="s">
        <v>103</v>
      </c>
      <c r="M1740" s="48">
        <v>2</v>
      </c>
      <c r="N1740" s="48" t="s">
        <v>117</v>
      </c>
    </row>
    <row r="1741" spans="1:16" x14ac:dyDescent="0.25">
      <c r="A1741" s="52">
        <v>2014</v>
      </c>
      <c r="B1741" s="56" t="s">
        <v>59</v>
      </c>
      <c r="C1741" s="46" t="s">
        <v>80</v>
      </c>
      <c r="D1741" s="46" t="s">
        <v>110</v>
      </c>
      <c r="H1741" s="54">
        <v>20</v>
      </c>
      <c r="L1741" s="46" t="s">
        <v>103</v>
      </c>
      <c r="M1741" s="48">
        <v>2</v>
      </c>
      <c r="N1741" s="48" t="s">
        <v>116</v>
      </c>
    </row>
    <row r="1742" spans="1:16" x14ac:dyDescent="0.25">
      <c r="A1742" s="52">
        <v>2014</v>
      </c>
      <c r="B1742" s="56" t="s">
        <v>76</v>
      </c>
      <c r="C1742" s="46" t="s">
        <v>80</v>
      </c>
      <c r="D1742" s="46" t="s">
        <v>89</v>
      </c>
      <c r="H1742" s="54">
        <v>5</v>
      </c>
      <c r="L1742" s="46" t="s">
        <v>103</v>
      </c>
      <c r="M1742" s="48" t="s">
        <v>110</v>
      </c>
    </row>
    <row r="1743" spans="1:16" x14ac:dyDescent="0.25">
      <c r="A1743" s="52">
        <v>2014</v>
      </c>
      <c r="B1743" s="56" t="s">
        <v>54</v>
      </c>
      <c r="C1743" s="46" t="s">
        <v>80</v>
      </c>
      <c r="D1743" s="46" t="s">
        <v>110</v>
      </c>
      <c r="H1743" s="54">
        <v>20</v>
      </c>
      <c r="L1743" s="46" t="s">
        <v>103</v>
      </c>
      <c r="M1743" s="48">
        <v>4</v>
      </c>
      <c r="N1743" s="48" t="s">
        <v>116</v>
      </c>
    </row>
    <row r="1744" spans="1:16" x14ac:dyDescent="0.25">
      <c r="A1744" s="52">
        <v>2014</v>
      </c>
      <c r="B1744" s="56" t="s">
        <v>54</v>
      </c>
      <c r="C1744" s="46" t="s">
        <v>80</v>
      </c>
      <c r="D1744" s="46" t="s">
        <v>110</v>
      </c>
      <c r="H1744" s="55">
        <v>18</v>
      </c>
      <c r="L1744" s="46" t="s">
        <v>103</v>
      </c>
      <c r="M1744" s="48">
        <v>2</v>
      </c>
      <c r="N1744" s="48" t="s">
        <v>117</v>
      </c>
      <c r="O1744" s="48">
        <v>1</v>
      </c>
      <c r="P1744" s="48" t="s">
        <v>116</v>
      </c>
    </row>
    <row r="1745" spans="1:16" x14ac:dyDescent="0.25">
      <c r="A1745" s="52">
        <v>2014</v>
      </c>
      <c r="B1745" s="56" t="s">
        <v>38</v>
      </c>
      <c r="C1745" s="46" t="s">
        <v>80</v>
      </c>
      <c r="D1745" s="46" t="s">
        <v>110</v>
      </c>
      <c r="H1745" s="54">
        <v>17</v>
      </c>
      <c r="L1745" s="46" t="s">
        <v>103</v>
      </c>
      <c r="M1745" s="48">
        <v>2</v>
      </c>
      <c r="N1745" s="48" t="s">
        <v>117</v>
      </c>
      <c r="O1745" s="48">
        <v>1</v>
      </c>
      <c r="P1745" s="48" t="s">
        <v>116</v>
      </c>
    </row>
    <row r="1746" spans="1:16" x14ac:dyDescent="0.25">
      <c r="A1746" s="52">
        <v>2014</v>
      </c>
      <c r="B1746" s="56" t="s">
        <v>61</v>
      </c>
      <c r="C1746" s="46" t="s">
        <v>80</v>
      </c>
      <c r="D1746" s="46" t="s">
        <v>110</v>
      </c>
      <c r="H1746" s="54">
        <v>15</v>
      </c>
      <c r="L1746" s="46" t="s">
        <v>104</v>
      </c>
      <c r="M1746" s="48">
        <v>22</v>
      </c>
    </row>
    <row r="1747" spans="1:16" x14ac:dyDescent="0.25">
      <c r="A1747" s="52">
        <v>2014</v>
      </c>
      <c r="B1747" s="56" t="s">
        <v>59</v>
      </c>
      <c r="C1747" s="46" t="s">
        <v>80</v>
      </c>
      <c r="D1747" s="46" t="s">
        <v>110</v>
      </c>
      <c r="H1747" s="54">
        <v>15</v>
      </c>
      <c r="L1747" s="46" t="s">
        <v>103</v>
      </c>
      <c r="M1747" s="48">
        <v>57</v>
      </c>
    </row>
    <row r="1748" spans="1:16" x14ac:dyDescent="0.25">
      <c r="A1748" s="52">
        <v>2014</v>
      </c>
      <c r="B1748" s="56" t="s">
        <v>68</v>
      </c>
      <c r="C1748" s="46" t="s">
        <v>80</v>
      </c>
      <c r="D1748" s="46" t="s">
        <v>92</v>
      </c>
      <c r="H1748" s="54">
        <v>17</v>
      </c>
      <c r="L1748" s="46" t="s">
        <v>103</v>
      </c>
      <c r="M1748" s="48">
        <v>3</v>
      </c>
      <c r="N1748" s="48" t="s">
        <v>117</v>
      </c>
    </row>
    <row r="1749" spans="1:16" x14ac:dyDescent="0.25">
      <c r="A1749" s="52">
        <v>2014</v>
      </c>
      <c r="B1749" s="56" t="s">
        <v>59</v>
      </c>
      <c r="C1749" s="46" t="s">
        <v>85</v>
      </c>
      <c r="D1749" s="46" t="s">
        <v>110</v>
      </c>
      <c r="H1749" s="54">
        <v>28</v>
      </c>
      <c r="L1749" s="46" t="s">
        <v>103</v>
      </c>
      <c r="M1749" s="48">
        <v>3</v>
      </c>
    </row>
    <row r="1750" spans="1:16" x14ac:dyDescent="0.25">
      <c r="A1750" s="52">
        <v>2014</v>
      </c>
      <c r="B1750" s="56" t="s">
        <v>59</v>
      </c>
      <c r="C1750" s="46" t="s">
        <v>80</v>
      </c>
      <c r="D1750" s="46" t="s">
        <v>92</v>
      </c>
      <c r="E1750" s="46" t="s">
        <v>91</v>
      </c>
      <c r="H1750" s="54">
        <v>20</v>
      </c>
      <c r="L1750" s="46" t="s">
        <v>103</v>
      </c>
      <c r="M1750" s="48">
        <v>1</v>
      </c>
      <c r="N1750" s="48" t="s">
        <v>116</v>
      </c>
    </row>
    <row r="1751" spans="1:16" x14ac:dyDescent="0.25">
      <c r="A1751" s="52">
        <v>2014</v>
      </c>
      <c r="B1751" s="56" t="s">
        <v>59</v>
      </c>
      <c r="C1751" s="46" t="s">
        <v>80</v>
      </c>
      <c r="D1751" s="46" t="s">
        <v>88</v>
      </c>
      <c r="H1751" s="54">
        <v>20</v>
      </c>
      <c r="L1751" s="46" t="s">
        <v>103</v>
      </c>
      <c r="M1751" s="48" t="s">
        <v>110</v>
      </c>
    </row>
    <row r="1752" spans="1:16" x14ac:dyDescent="0.25">
      <c r="A1752" s="52">
        <v>2014</v>
      </c>
      <c r="B1752" s="56" t="s">
        <v>59</v>
      </c>
      <c r="C1752" s="46" t="s">
        <v>80</v>
      </c>
      <c r="D1752" s="46" t="s">
        <v>110</v>
      </c>
      <c r="H1752" s="54">
        <v>20</v>
      </c>
      <c r="L1752" s="46" t="s">
        <v>103</v>
      </c>
      <c r="M1752" s="48" t="s">
        <v>110</v>
      </c>
    </row>
    <row r="1753" spans="1:16" x14ac:dyDescent="0.25">
      <c r="A1753" s="52">
        <v>2014</v>
      </c>
      <c r="B1753" s="56" t="s">
        <v>47</v>
      </c>
      <c r="C1753" s="46" t="s">
        <v>80</v>
      </c>
      <c r="D1753" s="46" t="s">
        <v>110</v>
      </c>
      <c r="H1753" s="54">
        <v>15</v>
      </c>
      <c r="L1753" s="46" t="s">
        <v>104</v>
      </c>
      <c r="M1753" s="48">
        <v>86</v>
      </c>
    </row>
    <row r="1754" spans="1:16" x14ac:dyDescent="0.25">
      <c r="A1754" s="52">
        <v>2014</v>
      </c>
      <c r="B1754" s="56" t="s">
        <v>64</v>
      </c>
      <c r="C1754" s="46" t="s">
        <v>80</v>
      </c>
      <c r="D1754" s="46" t="s">
        <v>110</v>
      </c>
      <c r="H1754" s="54">
        <v>20</v>
      </c>
      <c r="L1754" s="46" t="s">
        <v>103</v>
      </c>
      <c r="M1754" s="48" t="s">
        <v>110</v>
      </c>
    </row>
    <row r="1755" spans="1:16" x14ac:dyDescent="0.25">
      <c r="A1755" s="52">
        <v>2014</v>
      </c>
      <c r="B1755" s="56" t="s">
        <v>64</v>
      </c>
      <c r="C1755" s="46" t="s">
        <v>80</v>
      </c>
      <c r="D1755" s="46" t="s">
        <v>110</v>
      </c>
      <c r="H1755" s="54">
        <v>17</v>
      </c>
      <c r="L1755" s="46" t="s">
        <v>103</v>
      </c>
      <c r="M1755" s="48">
        <v>1</v>
      </c>
      <c r="N1755" s="48" t="s">
        <v>117</v>
      </c>
    </row>
    <row r="1756" spans="1:16" x14ac:dyDescent="0.25">
      <c r="A1756" s="52">
        <v>2014</v>
      </c>
      <c r="B1756" s="56" t="s">
        <v>69</v>
      </c>
      <c r="C1756" s="46" t="s">
        <v>80</v>
      </c>
      <c r="D1756" s="46" t="s">
        <v>94</v>
      </c>
      <c r="H1756" s="54">
        <v>17</v>
      </c>
      <c r="L1756" s="46" t="s">
        <v>103</v>
      </c>
      <c r="M1756" s="48" t="s">
        <v>110</v>
      </c>
    </row>
    <row r="1757" spans="1:16" x14ac:dyDescent="0.25">
      <c r="A1757" s="52">
        <v>2014</v>
      </c>
      <c r="B1757" s="56" t="s">
        <v>39</v>
      </c>
      <c r="C1757" s="46" t="s">
        <v>80</v>
      </c>
      <c r="D1757" s="46" t="s">
        <v>110</v>
      </c>
      <c r="H1757" s="54">
        <v>15</v>
      </c>
      <c r="L1757" s="46" t="s">
        <v>103</v>
      </c>
      <c r="M1757" s="48">
        <v>110</v>
      </c>
    </row>
    <row r="1758" spans="1:16" x14ac:dyDescent="0.25">
      <c r="A1758" s="52">
        <v>2014</v>
      </c>
      <c r="B1758" s="56" t="s">
        <v>39</v>
      </c>
      <c r="C1758" s="46" t="s">
        <v>80</v>
      </c>
      <c r="D1758" s="46" t="s">
        <v>110</v>
      </c>
      <c r="H1758" s="54">
        <v>17</v>
      </c>
      <c r="L1758" s="46" t="s">
        <v>103</v>
      </c>
      <c r="M1758" s="48" t="s">
        <v>110</v>
      </c>
    </row>
    <row r="1759" spans="1:16" x14ac:dyDescent="0.25">
      <c r="A1759" s="52">
        <v>2014</v>
      </c>
      <c r="B1759" s="56" t="s">
        <v>59</v>
      </c>
      <c r="C1759" s="46" t="s">
        <v>80</v>
      </c>
      <c r="D1759" s="46" t="s">
        <v>89</v>
      </c>
      <c r="H1759" s="54">
        <v>17</v>
      </c>
      <c r="L1759" s="46" t="s">
        <v>103</v>
      </c>
      <c r="M1759" s="48">
        <v>2</v>
      </c>
      <c r="N1759" s="48" t="s">
        <v>116</v>
      </c>
    </row>
    <row r="1760" spans="1:16" x14ac:dyDescent="0.25">
      <c r="A1760" s="52">
        <v>2014</v>
      </c>
      <c r="B1760" s="56" t="s">
        <v>59</v>
      </c>
      <c r="C1760" s="46" t="s">
        <v>80</v>
      </c>
      <c r="D1760" s="46" t="s">
        <v>110</v>
      </c>
      <c r="H1760" s="54">
        <v>20</v>
      </c>
      <c r="L1760" s="46" t="s">
        <v>103</v>
      </c>
      <c r="M1760" s="48">
        <v>1</v>
      </c>
      <c r="N1760" s="48" t="s">
        <v>116</v>
      </c>
    </row>
    <row r="1761" spans="1:16" x14ac:dyDescent="0.25">
      <c r="A1761" s="52">
        <v>2014</v>
      </c>
      <c r="B1761" s="56" t="s">
        <v>37</v>
      </c>
      <c r="C1761" s="46" t="s">
        <v>80</v>
      </c>
      <c r="D1761" s="46" t="s">
        <v>110</v>
      </c>
      <c r="H1761" s="54">
        <v>17</v>
      </c>
      <c r="L1761" s="46" t="s">
        <v>103</v>
      </c>
      <c r="M1761" s="48">
        <v>2</v>
      </c>
      <c r="N1761" s="48" t="s">
        <v>117</v>
      </c>
    </row>
    <row r="1762" spans="1:16" x14ac:dyDescent="0.25">
      <c r="A1762" s="52">
        <v>2014</v>
      </c>
      <c r="B1762" s="56" t="s">
        <v>59</v>
      </c>
      <c r="C1762" s="46" t="s">
        <v>80</v>
      </c>
      <c r="D1762" s="46" t="s">
        <v>110</v>
      </c>
      <c r="H1762" s="54">
        <v>20</v>
      </c>
      <c r="L1762" s="46" t="s">
        <v>103</v>
      </c>
      <c r="M1762" s="48" t="s">
        <v>110</v>
      </c>
    </row>
    <row r="1763" spans="1:16" x14ac:dyDescent="0.25">
      <c r="A1763" s="52">
        <v>2014</v>
      </c>
      <c r="B1763" s="56" t="s">
        <v>65</v>
      </c>
      <c r="C1763" s="46" t="s">
        <v>80</v>
      </c>
      <c r="D1763" s="46" t="s">
        <v>89</v>
      </c>
      <c r="H1763" s="54">
        <v>15</v>
      </c>
      <c r="L1763" s="46" t="s">
        <v>103</v>
      </c>
      <c r="M1763" s="48">
        <v>6</v>
      </c>
    </row>
    <row r="1764" spans="1:16" x14ac:dyDescent="0.25">
      <c r="A1764" s="52">
        <v>2014</v>
      </c>
      <c r="B1764" s="56" t="s">
        <v>54</v>
      </c>
      <c r="C1764" s="46" t="s">
        <v>80</v>
      </c>
      <c r="D1764" s="46" t="s">
        <v>110</v>
      </c>
      <c r="H1764" s="54">
        <v>20</v>
      </c>
      <c r="L1764" s="46" t="s">
        <v>103</v>
      </c>
      <c r="M1764" s="48">
        <v>1</v>
      </c>
      <c r="N1764" s="48" t="s">
        <v>116</v>
      </c>
    </row>
    <row r="1765" spans="1:16" x14ac:dyDescent="0.25">
      <c r="A1765" s="52">
        <v>2014</v>
      </c>
      <c r="B1765" s="56" t="s">
        <v>64</v>
      </c>
      <c r="C1765" s="46" t="s">
        <v>80</v>
      </c>
      <c r="D1765" s="46" t="s">
        <v>93</v>
      </c>
      <c r="H1765" s="54">
        <v>17</v>
      </c>
      <c r="L1765" s="46" t="s">
        <v>103</v>
      </c>
      <c r="M1765" s="48">
        <v>2</v>
      </c>
      <c r="N1765" s="48" t="s">
        <v>117</v>
      </c>
    </row>
    <row r="1766" spans="1:16" x14ac:dyDescent="0.25">
      <c r="A1766" s="52">
        <v>2014</v>
      </c>
      <c r="B1766" s="56" t="s">
        <v>43</v>
      </c>
      <c r="C1766" s="46" t="s">
        <v>80</v>
      </c>
      <c r="D1766" s="46" t="s">
        <v>110</v>
      </c>
      <c r="H1766" s="54">
        <v>17</v>
      </c>
      <c r="L1766" s="46" t="s">
        <v>110</v>
      </c>
      <c r="M1766" s="48">
        <v>2</v>
      </c>
      <c r="N1766" s="48" t="s">
        <v>116</v>
      </c>
    </row>
    <row r="1767" spans="1:16" x14ac:dyDescent="0.25">
      <c r="A1767" s="52">
        <v>2014</v>
      </c>
      <c r="B1767" s="56" t="s">
        <v>50</v>
      </c>
      <c r="C1767" s="46" t="s">
        <v>80</v>
      </c>
      <c r="D1767" s="46" t="s">
        <v>110</v>
      </c>
      <c r="H1767" s="54">
        <v>17</v>
      </c>
      <c r="L1767" s="46" t="s">
        <v>103</v>
      </c>
      <c r="M1767" s="48" t="s">
        <v>110</v>
      </c>
    </row>
    <row r="1768" spans="1:16" x14ac:dyDescent="0.25">
      <c r="A1768" s="52">
        <v>2014</v>
      </c>
      <c r="B1768" s="56" t="s">
        <v>50</v>
      </c>
      <c r="C1768" s="46" t="s">
        <v>80</v>
      </c>
      <c r="D1768" s="46" t="s">
        <v>110</v>
      </c>
      <c r="H1768" s="54">
        <v>17</v>
      </c>
      <c r="L1768" s="46" t="s">
        <v>103</v>
      </c>
      <c r="M1768" s="48" t="s">
        <v>110</v>
      </c>
    </row>
    <row r="1769" spans="1:16" x14ac:dyDescent="0.25">
      <c r="A1769" s="52">
        <v>2014</v>
      </c>
      <c r="B1769" s="56" t="s">
        <v>37</v>
      </c>
      <c r="C1769" s="46" t="s">
        <v>80</v>
      </c>
      <c r="D1769" s="46" t="s">
        <v>110</v>
      </c>
      <c r="H1769" s="54">
        <v>17</v>
      </c>
      <c r="L1769" s="46" t="s">
        <v>103</v>
      </c>
      <c r="M1769" s="48">
        <v>2</v>
      </c>
      <c r="N1769" s="48" t="s">
        <v>117</v>
      </c>
      <c r="O1769" s="48">
        <v>1</v>
      </c>
      <c r="P1769" s="48" t="s">
        <v>116</v>
      </c>
    </row>
    <row r="1770" spans="1:16" x14ac:dyDescent="0.25">
      <c r="A1770" s="52">
        <v>2014</v>
      </c>
      <c r="B1770" s="56" t="s">
        <v>37</v>
      </c>
      <c r="C1770" s="46" t="s">
        <v>80</v>
      </c>
      <c r="D1770" s="46" t="s">
        <v>110</v>
      </c>
      <c r="H1770" s="54">
        <v>17</v>
      </c>
      <c r="L1770" s="46" t="s">
        <v>103</v>
      </c>
      <c r="M1770" s="48">
        <v>1</v>
      </c>
      <c r="N1770" s="48" t="s">
        <v>117</v>
      </c>
      <c r="O1770" s="48">
        <v>1</v>
      </c>
      <c r="P1770" s="48" t="s">
        <v>116</v>
      </c>
    </row>
    <row r="1771" spans="1:16" x14ac:dyDescent="0.25">
      <c r="A1771" s="52">
        <v>2014</v>
      </c>
      <c r="B1771" s="56" t="s">
        <v>38</v>
      </c>
      <c r="C1771" s="46" t="s">
        <v>80</v>
      </c>
      <c r="D1771" s="46" t="s">
        <v>110</v>
      </c>
      <c r="H1771" s="54">
        <v>17</v>
      </c>
      <c r="L1771" s="46" t="s">
        <v>103</v>
      </c>
      <c r="M1771" s="48">
        <v>1</v>
      </c>
      <c r="N1771" s="48" t="s">
        <v>117</v>
      </c>
    </row>
    <row r="1772" spans="1:16" x14ac:dyDescent="0.25">
      <c r="A1772" s="52">
        <v>2014</v>
      </c>
      <c r="B1772" s="56" t="s">
        <v>69</v>
      </c>
      <c r="C1772" s="46" t="s">
        <v>80</v>
      </c>
      <c r="D1772" s="46" t="s">
        <v>88</v>
      </c>
      <c r="H1772" s="54">
        <v>17</v>
      </c>
      <c r="L1772" s="46" t="s">
        <v>103</v>
      </c>
      <c r="M1772" s="48" t="s">
        <v>110</v>
      </c>
    </row>
    <row r="1773" spans="1:16" x14ac:dyDescent="0.25">
      <c r="A1773" s="52">
        <v>2014</v>
      </c>
      <c r="B1773" s="56" t="s">
        <v>69</v>
      </c>
      <c r="C1773" s="46" t="s">
        <v>80</v>
      </c>
      <c r="D1773" s="46" t="s">
        <v>88</v>
      </c>
      <c r="H1773" s="54">
        <v>17</v>
      </c>
      <c r="L1773" s="46" t="s">
        <v>103</v>
      </c>
      <c r="M1773" s="48">
        <v>2</v>
      </c>
      <c r="N1773" s="48" t="s">
        <v>117</v>
      </c>
    </row>
    <row r="1774" spans="1:16" x14ac:dyDescent="0.25">
      <c r="A1774" s="52">
        <v>2014</v>
      </c>
      <c r="B1774" s="56" t="s">
        <v>59</v>
      </c>
      <c r="C1774" s="46" t="s">
        <v>81</v>
      </c>
      <c r="D1774" s="46" t="s">
        <v>110</v>
      </c>
      <c r="H1774" s="54">
        <v>5</v>
      </c>
      <c r="L1774" s="46" t="s">
        <v>103</v>
      </c>
      <c r="M1774" s="48" t="s">
        <v>110</v>
      </c>
    </row>
    <row r="1775" spans="1:16" x14ac:dyDescent="0.25">
      <c r="A1775" s="52">
        <v>2014</v>
      </c>
      <c r="B1775" s="56" t="s">
        <v>59</v>
      </c>
      <c r="C1775" s="46" t="s">
        <v>80</v>
      </c>
      <c r="D1775" s="46" t="s">
        <v>110</v>
      </c>
      <c r="H1775" s="54">
        <v>20</v>
      </c>
      <c r="L1775" s="46" t="s">
        <v>103</v>
      </c>
      <c r="M1775" s="48" t="s">
        <v>110</v>
      </c>
    </row>
    <row r="1776" spans="1:16" x14ac:dyDescent="0.25">
      <c r="A1776" s="52">
        <v>2014</v>
      </c>
      <c r="B1776" s="56" t="s">
        <v>57</v>
      </c>
      <c r="C1776" s="46" t="s">
        <v>80</v>
      </c>
      <c r="D1776" s="46" t="s">
        <v>110</v>
      </c>
      <c r="H1776" s="54">
        <v>15</v>
      </c>
      <c r="L1776" s="46" t="s">
        <v>104</v>
      </c>
      <c r="M1776" s="48" t="s">
        <v>110</v>
      </c>
    </row>
    <row r="1777" spans="1:22" x14ac:dyDescent="0.25">
      <c r="A1777" s="52">
        <v>2014</v>
      </c>
      <c r="B1777" s="56" t="s">
        <v>68</v>
      </c>
      <c r="C1777" s="46" t="s">
        <v>80</v>
      </c>
      <c r="D1777" s="46" t="s">
        <v>88</v>
      </c>
      <c r="E1777" s="46" t="s">
        <v>92</v>
      </c>
      <c r="H1777" s="54">
        <v>15</v>
      </c>
      <c r="L1777" s="46" t="s">
        <v>103</v>
      </c>
      <c r="M1777" s="48">
        <v>5</v>
      </c>
    </row>
    <row r="1778" spans="1:22" x14ac:dyDescent="0.25">
      <c r="A1778" s="52">
        <v>2014</v>
      </c>
      <c r="B1778" s="56" t="s">
        <v>61</v>
      </c>
      <c r="C1778" s="46" t="s">
        <v>80</v>
      </c>
      <c r="D1778" s="46" t="s">
        <v>88</v>
      </c>
      <c r="H1778" s="54">
        <v>17</v>
      </c>
      <c r="L1778" s="46" t="s">
        <v>103</v>
      </c>
      <c r="M1778" s="48" t="s">
        <v>110</v>
      </c>
    </row>
    <row r="1779" spans="1:22" x14ac:dyDescent="0.25">
      <c r="A1779" s="52">
        <v>2014</v>
      </c>
      <c r="B1779" s="56" t="s">
        <v>61</v>
      </c>
      <c r="C1779" s="46" t="s">
        <v>80</v>
      </c>
      <c r="D1779" s="46" t="s">
        <v>88</v>
      </c>
      <c r="H1779" s="54">
        <v>17</v>
      </c>
      <c r="L1779" s="46" t="s">
        <v>103</v>
      </c>
      <c r="M1779" s="48" t="s">
        <v>110</v>
      </c>
    </row>
    <row r="1780" spans="1:22" x14ac:dyDescent="0.25">
      <c r="A1780" s="52">
        <v>2014</v>
      </c>
      <c r="B1780" s="56" t="s">
        <v>61</v>
      </c>
      <c r="C1780" s="46" t="s">
        <v>80</v>
      </c>
      <c r="D1780" s="46" t="s">
        <v>88</v>
      </c>
      <c r="H1780" s="54">
        <v>17</v>
      </c>
      <c r="L1780" s="46" t="s">
        <v>103</v>
      </c>
      <c r="M1780" s="48" t="s">
        <v>110</v>
      </c>
    </row>
    <row r="1781" spans="1:22" x14ac:dyDescent="0.25">
      <c r="A1781" s="52">
        <v>2014</v>
      </c>
      <c r="B1781" s="56" t="s">
        <v>59</v>
      </c>
      <c r="C1781" s="46" t="s">
        <v>80</v>
      </c>
      <c r="D1781" s="46" t="s">
        <v>110</v>
      </c>
      <c r="H1781" s="54">
        <v>17</v>
      </c>
      <c r="L1781" s="46" t="s">
        <v>103</v>
      </c>
      <c r="M1781" s="48">
        <v>4</v>
      </c>
      <c r="N1781" s="48" t="s">
        <v>117</v>
      </c>
      <c r="O1781" s="48">
        <v>2</v>
      </c>
      <c r="P1781" s="48" t="s">
        <v>116</v>
      </c>
    </row>
    <row r="1782" spans="1:22" x14ac:dyDescent="0.25">
      <c r="A1782" s="52">
        <v>2014</v>
      </c>
      <c r="B1782" s="56" t="s">
        <v>59</v>
      </c>
      <c r="C1782" s="46" t="s">
        <v>80</v>
      </c>
      <c r="D1782" s="46" t="s">
        <v>88</v>
      </c>
      <c r="H1782" s="54">
        <v>20</v>
      </c>
      <c r="L1782" s="46" t="s">
        <v>103</v>
      </c>
      <c r="M1782" s="48">
        <v>2</v>
      </c>
      <c r="N1782" s="48" t="s">
        <v>116</v>
      </c>
    </row>
    <row r="1783" spans="1:22" x14ac:dyDescent="0.25">
      <c r="A1783" s="52">
        <v>2014</v>
      </c>
      <c r="B1783" s="56" t="s">
        <v>39</v>
      </c>
      <c r="C1783" s="46" t="s">
        <v>80</v>
      </c>
      <c r="D1783" s="46" t="s">
        <v>93</v>
      </c>
      <c r="H1783" s="54">
        <v>17</v>
      </c>
      <c r="L1783" s="46" t="s">
        <v>103</v>
      </c>
      <c r="M1783" s="48">
        <v>3</v>
      </c>
      <c r="N1783" s="48" t="s">
        <v>117</v>
      </c>
      <c r="O1783" s="48">
        <v>2</v>
      </c>
      <c r="P1783" s="48" t="s">
        <v>116</v>
      </c>
    </row>
    <row r="1784" spans="1:22" x14ac:dyDescent="0.25">
      <c r="A1784" s="52">
        <v>2014</v>
      </c>
      <c r="B1784" s="56" t="s">
        <v>59</v>
      </c>
      <c r="C1784" s="46" t="s">
        <v>80</v>
      </c>
      <c r="D1784" s="46" t="s">
        <v>110</v>
      </c>
      <c r="H1784" s="54">
        <v>20</v>
      </c>
      <c r="I1784" s="46">
        <v>17</v>
      </c>
      <c r="L1784" s="46" t="s">
        <v>103</v>
      </c>
      <c r="M1784" s="48">
        <v>2</v>
      </c>
      <c r="N1784" s="48" t="s">
        <v>116</v>
      </c>
      <c r="U1784" s="49">
        <v>2</v>
      </c>
      <c r="V1784" s="49" t="s">
        <v>117</v>
      </c>
    </row>
    <row r="1785" spans="1:22" x14ac:dyDescent="0.25">
      <c r="A1785" s="52">
        <v>2014</v>
      </c>
      <c r="B1785" s="56" t="s">
        <v>59</v>
      </c>
      <c r="C1785" s="46" t="s">
        <v>80</v>
      </c>
      <c r="D1785" s="46" t="s">
        <v>110</v>
      </c>
      <c r="H1785" s="54">
        <v>20</v>
      </c>
      <c r="I1785" s="46">
        <v>17</v>
      </c>
      <c r="L1785" s="46" t="s">
        <v>103</v>
      </c>
      <c r="M1785" s="48">
        <v>1</v>
      </c>
      <c r="N1785" s="48" t="s">
        <v>116</v>
      </c>
      <c r="U1785" s="49">
        <v>2</v>
      </c>
      <c r="V1785" s="49" t="s">
        <v>117</v>
      </c>
    </row>
    <row r="1786" spans="1:22" x14ac:dyDescent="0.25">
      <c r="A1786" s="52">
        <v>2014</v>
      </c>
      <c r="B1786" s="56" t="s">
        <v>59</v>
      </c>
      <c r="C1786" s="46" t="s">
        <v>80</v>
      </c>
      <c r="D1786" s="46" t="s">
        <v>110</v>
      </c>
      <c r="H1786" s="54">
        <v>17</v>
      </c>
      <c r="L1786" s="46" t="s">
        <v>103</v>
      </c>
      <c r="M1786" s="48">
        <v>3</v>
      </c>
      <c r="N1786" s="48" t="s">
        <v>117</v>
      </c>
      <c r="O1786" s="48">
        <v>4</v>
      </c>
      <c r="P1786" s="48" t="s">
        <v>116</v>
      </c>
    </row>
    <row r="1787" spans="1:22" x14ac:dyDescent="0.25">
      <c r="A1787" s="52">
        <v>2014</v>
      </c>
      <c r="B1787" s="56" t="s">
        <v>59</v>
      </c>
      <c r="C1787" s="46" t="s">
        <v>80</v>
      </c>
      <c r="D1787" s="46" t="s">
        <v>110</v>
      </c>
      <c r="H1787" s="54">
        <v>17</v>
      </c>
      <c r="L1787" s="46" t="s">
        <v>103</v>
      </c>
      <c r="M1787" s="48">
        <v>1</v>
      </c>
      <c r="N1787" s="48" t="s">
        <v>117</v>
      </c>
      <c r="O1787" s="48">
        <v>1</v>
      </c>
      <c r="P1787" s="48" t="s">
        <v>116</v>
      </c>
    </row>
    <row r="1788" spans="1:22" x14ac:dyDescent="0.25">
      <c r="A1788" s="52">
        <v>2014</v>
      </c>
      <c r="B1788" s="56" t="s">
        <v>54</v>
      </c>
      <c r="C1788" s="46" t="s">
        <v>80</v>
      </c>
      <c r="D1788" s="46" t="s">
        <v>110</v>
      </c>
      <c r="H1788" s="54">
        <v>22</v>
      </c>
      <c r="L1788" s="46" t="s">
        <v>103</v>
      </c>
      <c r="M1788" s="48">
        <v>1</v>
      </c>
      <c r="N1788" s="48" t="s">
        <v>117</v>
      </c>
      <c r="O1788" s="48">
        <v>1</v>
      </c>
      <c r="P1788" s="48" t="s">
        <v>116</v>
      </c>
    </row>
    <row r="1789" spans="1:22" x14ac:dyDescent="0.25">
      <c r="A1789" s="52">
        <v>2014</v>
      </c>
      <c r="B1789" s="56" t="s">
        <v>45</v>
      </c>
      <c r="C1789" s="46" t="s">
        <v>80</v>
      </c>
      <c r="D1789" s="46" t="s">
        <v>88</v>
      </c>
      <c r="H1789" s="54">
        <v>20</v>
      </c>
      <c r="L1789" s="46" t="s">
        <v>103</v>
      </c>
      <c r="M1789" s="48">
        <v>2</v>
      </c>
      <c r="N1789" s="48" t="s">
        <v>116</v>
      </c>
    </row>
    <row r="1790" spans="1:22" x14ac:dyDescent="0.25">
      <c r="A1790" s="52">
        <v>2014</v>
      </c>
      <c r="B1790" s="56" t="s">
        <v>47</v>
      </c>
      <c r="C1790" s="46" t="s">
        <v>80</v>
      </c>
      <c r="D1790" s="46" t="s">
        <v>110</v>
      </c>
      <c r="H1790" s="54">
        <v>15</v>
      </c>
      <c r="L1790" s="46" t="s">
        <v>104</v>
      </c>
      <c r="M1790" s="48">
        <v>13</v>
      </c>
    </row>
    <row r="1791" spans="1:22" x14ac:dyDescent="0.25">
      <c r="A1791" s="52">
        <v>2014</v>
      </c>
      <c r="B1791" s="56" t="s">
        <v>64</v>
      </c>
      <c r="C1791" s="46" t="s">
        <v>80</v>
      </c>
      <c r="D1791" s="46" t="s">
        <v>88</v>
      </c>
      <c r="H1791" s="54">
        <v>17</v>
      </c>
      <c r="L1791" s="46" t="s">
        <v>103</v>
      </c>
      <c r="M1791" s="48">
        <v>2</v>
      </c>
      <c r="N1791" s="48" t="s">
        <v>117</v>
      </c>
      <c r="O1791" s="48">
        <v>1</v>
      </c>
      <c r="P1791" s="48" t="s">
        <v>116</v>
      </c>
    </row>
    <row r="1792" spans="1:22" x14ac:dyDescent="0.25">
      <c r="A1792" s="52">
        <v>2014</v>
      </c>
      <c r="B1792" s="56" t="s">
        <v>59</v>
      </c>
      <c r="C1792" s="46" t="s">
        <v>80</v>
      </c>
      <c r="D1792" s="46" t="s">
        <v>88</v>
      </c>
      <c r="E1792" s="46" t="s">
        <v>91</v>
      </c>
      <c r="H1792" s="54">
        <v>15</v>
      </c>
      <c r="L1792" s="46" t="s">
        <v>103</v>
      </c>
      <c r="M1792" s="48">
        <v>6</v>
      </c>
    </row>
    <row r="1793" spans="1:16" x14ac:dyDescent="0.25">
      <c r="A1793" s="52">
        <v>2014</v>
      </c>
      <c r="B1793" s="56" t="s">
        <v>64</v>
      </c>
      <c r="C1793" s="46" t="s">
        <v>80</v>
      </c>
      <c r="D1793" s="46" t="s">
        <v>88</v>
      </c>
      <c r="H1793" s="54">
        <v>20</v>
      </c>
      <c r="L1793" s="46" t="s">
        <v>103</v>
      </c>
      <c r="M1793" s="48">
        <v>1</v>
      </c>
      <c r="N1793" s="48" t="s">
        <v>116</v>
      </c>
    </row>
    <row r="1794" spans="1:16" x14ac:dyDescent="0.25">
      <c r="A1794" s="52">
        <v>2014</v>
      </c>
      <c r="B1794" s="56" t="s">
        <v>64</v>
      </c>
      <c r="C1794" s="46" t="s">
        <v>80</v>
      </c>
      <c r="D1794" s="46" t="s">
        <v>88</v>
      </c>
      <c r="H1794" s="54">
        <v>17</v>
      </c>
      <c r="L1794" s="46" t="s">
        <v>103</v>
      </c>
      <c r="M1794" s="48">
        <v>1</v>
      </c>
      <c r="N1794" s="48" t="s">
        <v>117</v>
      </c>
      <c r="O1794" s="48">
        <v>2</v>
      </c>
      <c r="P1794" s="48" t="s">
        <v>116</v>
      </c>
    </row>
    <row r="1795" spans="1:16" x14ac:dyDescent="0.25">
      <c r="A1795" s="52">
        <v>2014</v>
      </c>
      <c r="B1795" s="56" t="s">
        <v>54</v>
      </c>
      <c r="C1795" s="46" t="s">
        <v>80</v>
      </c>
      <c r="D1795" s="46" t="s">
        <v>110</v>
      </c>
      <c r="H1795" s="54">
        <v>18</v>
      </c>
      <c r="L1795" s="46" t="s">
        <v>103</v>
      </c>
      <c r="M1795" s="48">
        <v>1</v>
      </c>
      <c r="N1795" s="48" t="s">
        <v>116</v>
      </c>
    </row>
    <row r="1796" spans="1:16" x14ac:dyDescent="0.25">
      <c r="A1796" s="52">
        <v>2014</v>
      </c>
      <c r="B1796" s="56" t="s">
        <v>47</v>
      </c>
      <c r="C1796" s="46" t="s">
        <v>80</v>
      </c>
      <c r="D1796" s="46" t="s">
        <v>110</v>
      </c>
      <c r="H1796" s="54">
        <v>20</v>
      </c>
      <c r="L1796" s="46" t="s">
        <v>103</v>
      </c>
      <c r="M1796" s="48">
        <v>2</v>
      </c>
      <c r="N1796" s="48" t="s">
        <v>116</v>
      </c>
    </row>
    <row r="1797" spans="1:16" x14ac:dyDescent="0.25">
      <c r="A1797" s="52">
        <v>2014</v>
      </c>
      <c r="B1797" s="56" t="s">
        <v>64</v>
      </c>
      <c r="C1797" s="46" t="s">
        <v>80</v>
      </c>
      <c r="D1797" s="46" t="s">
        <v>110</v>
      </c>
      <c r="H1797" s="54">
        <v>20</v>
      </c>
      <c r="L1797" s="46" t="s">
        <v>103</v>
      </c>
      <c r="M1797" s="48" t="s">
        <v>110</v>
      </c>
    </row>
    <row r="1798" spans="1:16" x14ac:dyDescent="0.25">
      <c r="A1798" s="52">
        <v>2014</v>
      </c>
      <c r="B1798" s="56" t="s">
        <v>59</v>
      </c>
      <c r="C1798" s="46" t="s">
        <v>80</v>
      </c>
      <c r="D1798" s="46" t="s">
        <v>110</v>
      </c>
      <c r="H1798" s="54">
        <v>20</v>
      </c>
      <c r="L1798" s="46" t="s">
        <v>103</v>
      </c>
      <c r="M1798" s="48" t="s">
        <v>110</v>
      </c>
    </row>
    <row r="1799" spans="1:16" x14ac:dyDescent="0.25">
      <c r="A1799" s="52">
        <v>2014</v>
      </c>
      <c r="B1799" s="56" t="s">
        <v>38</v>
      </c>
      <c r="C1799" s="46" t="s">
        <v>80</v>
      </c>
      <c r="D1799" s="46" t="s">
        <v>110</v>
      </c>
      <c r="H1799" s="54">
        <v>20</v>
      </c>
      <c r="L1799" s="46" t="s">
        <v>103</v>
      </c>
      <c r="M1799" s="48" t="s">
        <v>110</v>
      </c>
    </row>
    <row r="1800" spans="1:16" x14ac:dyDescent="0.25">
      <c r="A1800" s="52">
        <v>2014</v>
      </c>
      <c r="B1800" s="56" t="s">
        <v>59</v>
      </c>
      <c r="C1800" s="46" t="s">
        <v>80</v>
      </c>
      <c r="D1800" s="46" t="s">
        <v>110</v>
      </c>
      <c r="H1800" s="54">
        <v>20</v>
      </c>
      <c r="L1800" s="46" t="s">
        <v>103</v>
      </c>
      <c r="M1800" s="48" t="s">
        <v>110</v>
      </c>
    </row>
    <row r="1801" spans="1:16" x14ac:dyDescent="0.25">
      <c r="A1801" s="52">
        <v>2014</v>
      </c>
      <c r="B1801" s="56" t="s">
        <v>38</v>
      </c>
      <c r="C1801" s="46" t="s">
        <v>80</v>
      </c>
      <c r="D1801" s="46" t="s">
        <v>110</v>
      </c>
      <c r="H1801" s="55">
        <v>18</v>
      </c>
      <c r="L1801" s="46" t="s">
        <v>103</v>
      </c>
      <c r="M1801" s="48" t="s">
        <v>110</v>
      </c>
    </row>
    <row r="1802" spans="1:16" x14ac:dyDescent="0.25">
      <c r="A1802" s="52">
        <v>2014</v>
      </c>
      <c r="B1802" s="56" t="s">
        <v>64</v>
      </c>
      <c r="C1802" s="46" t="s">
        <v>80</v>
      </c>
      <c r="D1802" s="46" t="s">
        <v>88</v>
      </c>
      <c r="H1802" s="54">
        <v>20</v>
      </c>
      <c r="L1802" s="46" t="s">
        <v>103</v>
      </c>
      <c r="M1802" s="48">
        <v>1</v>
      </c>
      <c r="N1802" s="48" t="s">
        <v>116</v>
      </c>
    </row>
    <row r="1803" spans="1:16" x14ac:dyDescent="0.25">
      <c r="A1803" s="52">
        <v>2014</v>
      </c>
      <c r="B1803" s="56" t="s">
        <v>69</v>
      </c>
      <c r="C1803" s="46" t="s">
        <v>80</v>
      </c>
      <c r="D1803" s="46" t="s">
        <v>90</v>
      </c>
      <c r="H1803" s="54">
        <v>17</v>
      </c>
      <c r="L1803" s="46" t="s">
        <v>103</v>
      </c>
      <c r="M1803" s="48">
        <v>1</v>
      </c>
      <c r="N1803" s="48" t="s">
        <v>117</v>
      </c>
      <c r="O1803" s="48">
        <v>2</v>
      </c>
      <c r="P1803" s="48" t="s">
        <v>116</v>
      </c>
    </row>
    <row r="1804" spans="1:16" x14ac:dyDescent="0.25">
      <c r="A1804" s="52">
        <v>2014</v>
      </c>
      <c r="B1804" s="56" t="s">
        <v>38</v>
      </c>
      <c r="C1804" s="46" t="s">
        <v>80</v>
      </c>
      <c r="D1804" s="46" t="s">
        <v>110</v>
      </c>
      <c r="H1804" s="54">
        <v>17</v>
      </c>
      <c r="L1804" s="46" t="s">
        <v>103</v>
      </c>
      <c r="M1804" s="48">
        <v>1</v>
      </c>
      <c r="N1804" s="48" t="s">
        <v>117</v>
      </c>
      <c r="O1804" s="48">
        <v>1</v>
      </c>
      <c r="P1804" s="48" t="s">
        <v>116</v>
      </c>
    </row>
    <row r="1805" spans="1:16" x14ac:dyDescent="0.25">
      <c r="A1805" s="52">
        <v>2014</v>
      </c>
      <c r="B1805" s="56" t="s">
        <v>59</v>
      </c>
      <c r="C1805" s="46" t="s">
        <v>80</v>
      </c>
      <c r="D1805" s="46" t="s">
        <v>94</v>
      </c>
      <c r="H1805" s="54">
        <v>17</v>
      </c>
      <c r="L1805" s="46" t="s">
        <v>103</v>
      </c>
      <c r="M1805" s="48">
        <v>1</v>
      </c>
      <c r="N1805" s="48" t="s">
        <v>117</v>
      </c>
    </row>
    <row r="1806" spans="1:16" x14ac:dyDescent="0.25">
      <c r="A1806" s="52">
        <v>2014</v>
      </c>
      <c r="B1806" s="56" t="s">
        <v>45</v>
      </c>
      <c r="C1806" s="46" t="s">
        <v>80</v>
      </c>
      <c r="D1806" s="46" t="s">
        <v>94</v>
      </c>
      <c r="E1806" s="46" t="s">
        <v>92</v>
      </c>
      <c r="H1806" s="54">
        <v>20</v>
      </c>
      <c r="I1806" s="46">
        <v>17</v>
      </c>
      <c r="L1806" s="46" t="s">
        <v>103</v>
      </c>
      <c r="M1806" s="48" t="s">
        <v>110</v>
      </c>
    </row>
    <row r="1807" spans="1:16" x14ac:dyDescent="0.25">
      <c r="A1807" s="52">
        <v>2014</v>
      </c>
      <c r="B1807" s="56" t="s">
        <v>54</v>
      </c>
      <c r="C1807" s="46" t="s">
        <v>80</v>
      </c>
      <c r="D1807" s="46" t="s">
        <v>110</v>
      </c>
      <c r="H1807" s="54">
        <v>20</v>
      </c>
      <c r="L1807" s="46" t="s">
        <v>103</v>
      </c>
      <c r="M1807" s="48">
        <v>5</v>
      </c>
      <c r="N1807" s="48" t="s">
        <v>117</v>
      </c>
      <c r="O1807" s="48">
        <v>1</v>
      </c>
      <c r="P1807" s="48" t="s">
        <v>116</v>
      </c>
    </row>
    <row r="1808" spans="1:16" x14ac:dyDescent="0.25">
      <c r="A1808" s="52">
        <v>2014</v>
      </c>
      <c r="B1808" s="56" t="s">
        <v>38</v>
      </c>
      <c r="C1808" s="46" t="s">
        <v>80</v>
      </c>
      <c r="D1808" s="46" t="s">
        <v>110</v>
      </c>
      <c r="H1808" s="55">
        <v>18</v>
      </c>
      <c r="L1808" s="46" t="s">
        <v>103</v>
      </c>
      <c r="M1808" s="48">
        <v>1</v>
      </c>
      <c r="N1808" s="48" t="s">
        <v>117</v>
      </c>
    </row>
    <row r="1809" spans="1:16" x14ac:dyDescent="0.25">
      <c r="A1809" s="52">
        <v>2014</v>
      </c>
      <c r="B1809" s="56" t="s">
        <v>73</v>
      </c>
      <c r="C1809" s="46" t="s">
        <v>80</v>
      </c>
      <c r="D1809" s="46" t="s">
        <v>110</v>
      </c>
      <c r="H1809" s="54">
        <v>20</v>
      </c>
      <c r="L1809" s="46" t="s">
        <v>103</v>
      </c>
      <c r="M1809" s="48">
        <v>3</v>
      </c>
      <c r="N1809" s="48" t="s">
        <v>116</v>
      </c>
    </row>
    <row r="1810" spans="1:16" x14ac:dyDescent="0.25">
      <c r="A1810" s="52">
        <v>2014</v>
      </c>
      <c r="B1810" s="56" t="s">
        <v>59</v>
      </c>
      <c r="C1810" s="46" t="s">
        <v>80</v>
      </c>
      <c r="D1810" s="46" t="s">
        <v>110</v>
      </c>
      <c r="H1810" s="54">
        <v>15</v>
      </c>
      <c r="L1810" s="46" t="s">
        <v>103</v>
      </c>
      <c r="M1810" s="48">
        <v>60</v>
      </c>
    </row>
    <row r="1811" spans="1:16" x14ac:dyDescent="0.25">
      <c r="A1811" s="52">
        <v>2014</v>
      </c>
      <c r="B1811" s="56" t="s">
        <v>64</v>
      </c>
      <c r="C1811" s="46" t="s">
        <v>80</v>
      </c>
      <c r="D1811" s="46" t="s">
        <v>88</v>
      </c>
      <c r="E1811" s="46" t="s">
        <v>93</v>
      </c>
      <c r="H1811" s="54">
        <v>17</v>
      </c>
      <c r="L1811" s="46" t="s">
        <v>103</v>
      </c>
      <c r="M1811" s="48">
        <v>1</v>
      </c>
      <c r="N1811" s="48" t="s">
        <v>116</v>
      </c>
    </row>
    <row r="1812" spans="1:16" x14ac:dyDescent="0.25">
      <c r="A1812" s="52">
        <v>2014</v>
      </c>
      <c r="B1812" s="56" t="s">
        <v>61</v>
      </c>
      <c r="C1812" s="46" t="s">
        <v>80</v>
      </c>
      <c r="D1812" s="46" t="s">
        <v>94</v>
      </c>
      <c r="H1812" s="54">
        <v>15</v>
      </c>
      <c r="L1812" s="46" t="s">
        <v>103</v>
      </c>
      <c r="M1812" s="48" t="s">
        <v>110</v>
      </c>
    </row>
    <row r="1813" spans="1:16" x14ac:dyDescent="0.25">
      <c r="A1813" s="52">
        <v>2014</v>
      </c>
      <c r="B1813" s="56" t="s">
        <v>66</v>
      </c>
      <c r="C1813" s="46" t="s">
        <v>80</v>
      </c>
      <c r="D1813" s="46" t="s">
        <v>90</v>
      </c>
      <c r="H1813" s="54">
        <v>15</v>
      </c>
      <c r="L1813" s="46" t="s">
        <v>103</v>
      </c>
      <c r="M1813" s="48">
        <v>15</v>
      </c>
    </row>
    <row r="1814" spans="1:16" x14ac:dyDescent="0.25">
      <c r="A1814" s="52">
        <v>2014</v>
      </c>
      <c r="B1814" s="56" t="s">
        <v>55</v>
      </c>
      <c r="C1814" s="46" t="s">
        <v>80</v>
      </c>
      <c r="D1814" s="46" t="s">
        <v>90</v>
      </c>
      <c r="H1814" s="54">
        <v>17</v>
      </c>
      <c r="L1814" s="46" t="s">
        <v>103</v>
      </c>
      <c r="M1814" s="48">
        <v>1</v>
      </c>
      <c r="N1814" s="48" t="s">
        <v>117</v>
      </c>
      <c r="O1814" s="48">
        <v>1</v>
      </c>
      <c r="P1814" s="48" t="s">
        <v>116</v>
      </c>
    </row>
    <row r="1815" spans="1:16" x14ac:dyDescent="0.25">
      <c r="A1815" s="52">
        <v>2014</v>
      </c>
      <c r="B1815" s="56" t="s">
        <v>62</v>
      </c>
      <c r="C1815" s="46" t="s">
        <v>80</v>
      </c>
      <c r="D1815" s="46" t="s">
        <v>110</v>
      </c>
      <c r="H1815" s="54">
        <v>17</v>
      </c>
      <c r="L1815" s="46" t="s">
        <v>103</v>
      </c>
      <c r="M1815" s="48">
        <v>1</v>
      </c>
      <c r="N1815" s="48" t="s">
        <v>116</v>
      </c>
    </row>
    <row r="1816" spans="1:16" x14ac:dyDescent="0.25">
      <c r="A1816" s="52">
        <v>2014</v>
      </c>
      <c r="B1816" s="56" t="s">
        <v>69</v>
      </c>
      <c r="C1816" s="46" t="s">
        <v>80</v>
      </c>
      <c r="D1816" s="46" t="s">
        <v>90</v>
      </c>
      <c r="H1816" s="54">
        <v>17</v>
      </c>
      <c r="L1816" s="46" t="s">
        <v>103</v>
      </c>
      <c r="M1816" s="48">
        <v>1</v>
      </c>
      <c r="N1816" s="48" t="s">
        <v>117</v>
      </c>
    </row>
    <row r="1817" spans="1:16" x14ac:dyDescent="0.25">
      <c r="A1817" s="52">
        <v>2014</v>
      </c>
      <c r="B1817" s="56" t="s">
        <v>59</v>
      </c>
      <c r="C1817" s="46" t="s">
        <v>81</v>
      </c>
      <c r="D1817" s="46" t="s">
        <v>110</v>
      </c>
      <c r="H1817" s="54">
        <v>5</v>
      </c>
      <c r="L1817" s="46" t="s">
        <v>103</v>
      </c>
      <c r="M1817" s="48">
        <v>150</v>
      </c>
    </row>
    <row r="1818" spans="1:16" x14ac:dyDescent="0.25">
      <c r="A1818" s="52">
        <v>2014</v>
      </c>
      <c r="B1818" s="56" t="s">
        <v>59</v>
      </c>
      <c r="C1818" s="46" t="s">
        <v>81</v>
      </c>
      <c r="D1818" s="46" t="s">
        <v>110</v>
      </c>
      <c r="H1818" s="54">
        <v>7</v>
      </c>
      <c r="L1818" s="46" t="s">
        <v>103</v>
      </c>
      <c r="M1818" s="48">
        <v>30</v>
      </c>
    </row>
    <row r="1819" spans="1:16" x14ac:dyDescent="0.25">
      <c r="A1819" s="52">
        <v>2014</v>
      </c>
      <c r="B1819" s="56" t="s">
        <v>57</v>
      </c>
      <c r="C1819" s="46" t="s">
        <v>80</v>
      </c>
      <c r="D1819" s="46" t="s">
        <v>110</v>
      </c>
      <c r="H1819" s="54">
        <v>15</v>
      </c>
      <c r="L1819" s="46" t="s">
        <v>104</v>
      </c>
      <c r="M1819" s="48">
        <v>222</v>
      </c>
    </row>
    <row r="1820" spans="1:16" x14ac:dyDescent="0.25">
      <c r="A1820" s="52">
        <v>2014</v>
      </c>
      <c r="B1820" s="56" t="s">
        <v>76</v>
      </c>
      <c r="C1820" s="46" t="s">
        <v>80</v>
      </c>
      <c r="D1820" s="46" t="s">
        <v>110</v>
      </c>
      <c r="H1820" s="54">
        <v>15</v>
      </c>
      <c r="L1820" s="46" t="s">
        <v>103</v>
      </c>
      <c r="M1820" s="48" t="s">
        <v>110</v>
      </c>
    </row>
    <row r="1821" spans="1:16" x14ac:dyDescent="0.25">
      <c r="A1821" s="52">
        <v>2014</v>
      </c>
      <c r="B1821" s="56" t="s">
        <v>59</v>
      </c>
      <c r="C1821" s="46" t="s">
        <v>80</v>
      </c>
      <c r="D1821" s="46" t="s">
        <v>88</v>
      </c>
      <c r="H1821" s="54">
        <v>20</v>
      </c>
      <c r="L1821" s="46" t="s">
        <v>103</v>
      </c>
      <c r="M1821" s="48">
        <v>2</v>
      </c>
      <c r="N1821" s="48" t="s">
        <v>117</v>
      </c>
      <c r="O1821" s="48">
        <v>2</v>
      </c>
      <c r="P1821" s="48" t="s">
        <v>116</v>
      </c>
    </row>
    <row r="1822" spans="1:16" x14ac:dyDescent="0.25">
      <c r="A1822" s="52">
        <v>2014</v>
      </c>
      <c r="B1822" s="56" t="s">
        <v>47</v>
      </c>
      <c r="C1822" s="46" t="s">
        <v>80</v>
      </c>
      <c r="D1822" s="46" t="s">
        <v>110</v>
      </c>
      <c r="H1822" s="54">
        <v>15</v>
      </c>
      <c r="L1822" s="46" t="s">
        <v>104</v>
      </c>
      <c r="M1822" s="48">
        <v>53</v>
      </c>
    </row>
    <row r="1823" spans="1:16" x14ac:dyDescent="0.25">
      <c r="A1823" s="52">
        <v>2014</v>
      </c>
      <c r="B1823" s="56" t="s">
        <v>59</v>
      </c>
      <c r="C1823" s="46" t="s">
        <v>80</v>
      </c>
      <c r="D1823" s="46" t="s">
        <v>88</v>
      </c>
      <c r="H1823" s="54">
        <v>17</v>
      </c>
      <c r="L1823" s="46" t="s">
        <v>103</v>
      </c>
      <c r="M1823" s="48">
        <v>2</v>
      </c>
      <c r="N1823" s="48" t="s">
        <v>117</v>
      </c>
    </row>
    <row r="1824" spans="1:16" x14ac:dyDescent="0.25">
      <c r="A1824" s="52">
        <v>2014</v>
      </c>
      <c r="B1824" s="56" t="s">
        <v>59</v>
      </c>
      <c r="C1824" s="46" t="s">
        <v>80</v>
      </c>
      <c r="D1824" s="46" t="s">
        <v>88</v>
      </c>
      <c r="H1824" s="54">
        <v>20</v>
      </c>
      <c r="L1824" s="46" t="s">
        <v>103</v>
      </c>
      <c r="M1824" s="48">
        <v>1</v>
      </c>
      <c r="N1824" s="48" t="s">
        <v>117</v>
      </c>
      <c r="O1824" s="48">
        <v>2</v>
      </c>
      <c r="P1824" s="48" t="s">
        <v>116</v>
      </c>
    </row>
    <row r="1825" spans="1:16" x14ac:dyDescent="0.25">
      <c r="A1825" s="52">
        <v>2014</v>
      </c>
      <c r="B1825" s="56" t="s">
        <v>73</v>
      </c>
      <c r="C1825" s="46" t="s">
        <v>80</v>
      </c>
      <c r="D1825" s="46" t="s">
        <v>110</v>
      </c>
      <c r="H1825" s="54">
        <v>20</v>
      </c>
      <c r="L1825" s="46" t="s">
        <v>103</v>
      </c>
      <c r="M1825" s="48">
        <v>2</v>
      </c>
      <c r="N1825" s="48" t="s">
        <v>116</v>
      </c>
    </row>
    <row r="1826" spans="1:16" x14ac:dyDescent="0.25">
      <c r="A1826" s="52">
        <v>2014</v>
      </c>
      <c r="B1826" s="56" t="s">
        <v>61</v>
      </c>
      <c r="C1826" s="46" t="s">
        <v>80</v>
      </c>
      <c r="D1826" s="46" t="s">
        <v>110</v>
      </c>
      <c r="H1826" s="54">
        <v>17</v>
      </c>
      <c r="L1826" s="46" t="s">
        <v>103</v>
      </c>
      <c r="M1826" s="48" t="s">
        <v>110</v>
      </c>
    </row>
    <row r="1827" spans="1:16" x14ac:dyDescent="0.25">
      <c r="A1827" s="52">
        <v>2014</v>
      </c>
      <c r="B1827" s="56" t="s">
        <v>59</v>
      </c>
      <c r="C1827" s="46" t="s">
        <v>80</v>
      </c>
      <c r="D1827" s="46" t="s">
        <v>88</v>
      </c>
      <c r="H1827" s="54">
        <v>20</v>
      </c>
      <c r="L1827" s="46" t="s">
        <v>103</v>
      </c>
      <c r="M1827" s="48">
        <v>1</v>
      </c>
      <c r="N1827" s="48" t="s">
        <v>116</v>
      </c>
    </row>
    <row r="1828" spans="1:16" x14ac:dyDescent="0.25">
      <c r="A1828" s="52">
        <v>2014</v>
      </c>
      <c r="B1828" s="56" t="s">
        <v>59</v>
      </c>
      <c r="C1828" s="46" t="s">
        <v>80</v>
      </c>
      <c r="D1828" s="46" t="s">
        <v>110</v>
      </c>
      <c r="H1828" s="54">
        <v>17</v>
      </c>
      <c r="L1828" s="46" t="s">
        <v>103</v>
      </c>
      <c r="M1828" s="48">
        <v>1</v>
      </c>
      <c r="N1828" s="48" t="s">
        <v>116</v>
      </c>
    </row>
    <row r="1829" spans="1:16" x14ac:dyDescent="0.25">
      <c r="A1829" s="52">
        <v>2014</v>
      </c>
      <c r="B1829" s="56" t="s">
        <v>38</v>
      </c>
      <c r="C1829" s="46" t="s">
        <v>80</v>
      </c>
      <c r="D1829" s="46" t="s">
        <v>110</v>
      </c>
      <c r="H1829" s="54">
        <v>17</v>
      </c>
      <c r="L1829" s="46" t="s">
        <v>103</v>
      </c>
      <c r="M1829" s="48">
        <v>2</v>
      </c>
      <c r="N1829" s="48" t="s">
        <v>117</v>
      </c>
      <c r="O1829" s="48">
        <v>4</v>
      </c>
      <c r="P1829" s="48" t="s">
        <v>116</v>
      </c>
    </row>
    <row r="1830" spans="1:16" x14ac:dyDescent="0.25">
      <c r="A1830" s="52">
        <v>2014</v>
      </c>
      <c r="B1830" s="56" t="s">
        <v>76</v>
      </c>
      <c r="C1830" s="46" t="s">
        <v>80</v>
      </c>
      <c r="D1830" s="46" t="s">
        <v>110</v>
      </c>
      <c r="H1830" s="54">
        <v>12</v>
      </c>
      <c r="L1830" s="46" t="s">
        <v>103</v>
      </c>
      <c r="M1830" s="48" t="s">
        <v>110</v>
      </c>
    </row>
    <row r="1831" spans="1:16" x14ac:dyDescent="0.25">
      <c r="A1831" s="52">
        <v>2014</v>
      </c>
      <c r="B1831" s="56" t="s">
        <v>59</v>
      </c>
      <c r="C1831" s="46" t="s">
        <v>80</v>
      </c>
      <c r="D1831" s="46" t="s">
        <v>110</v>
      </c>
      <c r="H1831" s="54">
        <v>20</v>
      </c>
      <c r="L1831" s="46" t="s">
        <v>103</v>
      </c>
      <c r="M1831" s="48">
        <v>2</v>
      </c>
      <c r="N1831" s="48" t="s">
        <v>116</v>
      </c>
    </row>
    <row r="1832" spans="1:16" x14ac:dyDescent="0.25">
      <c r="A1832" s="52">
        <v>2014</v>
      </c>
      <c r="B1832" s="56" t="s">
        <v>75</v>
      </c>
      <c r="C1832" s="46" t="s">
        <v>80</v>
      </c>
      <c r="D1832" s="46" t="s">
        <v>93</v>
      </c>
      <c r="H1832" s="54">
        <v>15</v>
      </c>
      <c r="L1832" s="46" t="s">
        <v>103</v>
      </c>
      <c r="M1832" s="48">
        <v>14</v>
      </c>
    </row>
    <row r="1833" spans="1:16" x14ac:dyDescent="0.25">
      <c r="A1833" s="52">
        <v>2014</v>
      </c>
      <c r="B1833" s="56" t="s">
        <v>42</v>
      </c>
      <c r="C1833" s="46" t="s">
        <v>80</v>
      </c>
      <c r="D1833" s="46" t="s">
        <v>110</v>
      </c>
      <c r="H1833" s="54">
        <v>17</v>
      </c>
      <c r="L1833" s="46" t="s">
        <v>103</v>
      </c>
      <c r="M1833" s="48">
        <v>1</v>
      </c>
      <c r="N1833" s="48" t="s">
        <v>117</v>
      </c>
      <c r="O1833" s="48">
        <v>1</v>
      </c>
      <c r="P1833" s="48" t="s">
        <v>116</v>
      </c>
    </row>
    <row r="1834" spans="1:16" x14ac:dyDescent="0.25">
      <c r="A1834" s="52">
        <v>2014</v>
      </c>
      <c r="B1834" s="56" t="s">
        <v>47</v>
      </c>
      <c r="C1834" s="46" t="s">
        <v>80</v>
      </c>
      <c r="D1834" s="46" t="s">
        <v>110</v>
      </c>
      <c r="H1834" s="54">
        <v>15</v>
      </c>
      <c r="L1834" s="46" t="s">
        <v>104</v>
      </c>
      <c r="M1834" s="48">
        <v>24</v>
      </c>
    </row>
    <row r="1835" spans="1:16" x14ac:dyDescent="0.25">
      <c r="A1835" s="52">
        <v>2014</v>
      </c>
      <c r="B1835" s="56" t="s">
        <v>59</v>
      </c>
      <c r="C1835" s="46" t="s">
        <v>80</v>
      </c>
      <c r="D1835" s="46" t="s">
        <v>110</v>
      </c>
      <c r="H1835" s="54">
        <v>20</v>
      </c>
      <c r="L1835" s="46" t="s">
        <v>103</v>
      </c>
      <c r="M1835" s="48">
        <v>7</v>
      </c>
      <c r="N1835" s="48" t="s">
        <v>116</v>
      </c>
    </row>
    <row r="1836" spans="1:16" x14ac:dyDescent="0.25">
      <c r="A1836" s="52">
        <v>2014</v>
      </c>
      <c r="B1836" s="56" t="s">
        <v>59</v>
      </c>
      <c r="C1836" s="46" t="s">
        <v>80</v>
      </c>
      <c r="D1836" s="46" t="s">
        <v>91</v>
      </c>
      <c r="H1836" s="54">
        <v>20</v>
      </c>
      <c r="L1836" s="46" t="s">
        <v>103</v>
      </c>
      <c r="M1836" s="48" t="s">
        <v>110</v>
      </c>
    </row>
    <row r="1837" spans="1:16" x14ac:dyDescent="0.25">
      <c r="A1837" s="52">
        <v>2014</v>
      </c>
      <c r="B1837" s="56" t="s">
        <v>69</v>
      </c>
      <c r="C1837" s="46" t="s">
        <v>80</v>
      </c>
      <c r="D1837" s="46" t="s">
        <v>88</v>
      </c>
      <c r="H1837" s="54">
        <v>20</v>
      </c>
      <c r="L1837" s="46" t="s">
        <v>103</v>
      </c>
      <c r="M1837" s="48" t="s">
        <v>110</v>
      </c>
    </row>
    <row r="1838" spans="1:16" x14ac:dyDescent="0.25">
      <c r="A1838" s="52">
        <v>2014</v>
      </c>
      <c r="B1838" s="56" t="s">
        <v>59</v>
      </c>
      <c r="C1838" s="46" t="s">
        <v>80</v>
      </c>
      <c r="D1838" s="46" t="s">
        <v>110</v>
      </c>
      <c r="H1838" s="54">
        <v>20</v>
      </c>
      <c r="L1838" s="46" t="s">
        <v>103</v>
      </c>
      <c r="M1838" s="48" t="s">
        <v>110</v>
      </c>
    </row>
    <row r="1839" spans="1:16" x14ac:dyDescent="0.25">
      <c r="A1839" s="52">
        <v>2014</v>
      </c>
      <c r="B1839" s="56" t="s">
        <v>57</v>
      </c>
      <c r="C1839" s="46" t="s">
        <v>80</v>
      </c>
      <c r="D1839" s="46" t="s">
        <v>110</v>
      </c>
      <c r="H1839" s="54">
        <v>15</v>
      </c>
      <c r="L1839" s="46" t="s">
        <v>104</v>
      </c>
      <c r="M1839" s="48">
        <v>209</v>
      </c>
    </row>
    <row r="1840" spans="1:16" x14ac:dyDescent="0.25">
      <c r="A1840" s="52">
        <v>2014</v>
      </c>
      <c r="B1840" s="56" t="s">
        <v>45</v>
      </c>
      <c r="C1840" s="46" t="s">
        <v>80</v>
      </c>
      <c r="D1840" s="46" t="s">
        <v>110</v>
      </c>
      <c r="H1840" s="54">
        <v>20</v>
      </c>
      <c r="L1840" s="46" t="s">
        <v>103</v>
      </c>
      <c r="M1840" s="48">
        <v>1</v>
      </c>
      <c r="N1840" s="48" t="s">
        <v>116</v>
      </c>
    </row>
    <row r="1841" spans="1:14" x14ac:dyDescent="0.25">
      <c r="A1841" s="52">
        <v>2014</v>
      </c>
      <c r="B1841" s="56" t="s">
        <v>38</v>
      </c>
      <c r="C1841" s="46" t="s">
        <v>80</v>
      </c>
      <c r="D1841" s="46" t="s">
        <v>110</v>
      </c>
      <c r="H1841" s="54">
        <v>15</v>
      </c>
      <c r="L1841" s="46" t="s">
        <v>104</v>
      </c>
      <c r="M1841" s="48">
        <v>11</v>
      </c>
    </row>
    <row r="1842" spans="1:14" x14ac:dyDescent="0.25">
      <c r="A1842" s="52">
        <v>2014</v>
      </c>
      <c r="B1842" s="56" t="s">
        <v>68</v>
      </c>
      <c r="C1842" s="46" t="s">
        <v>80</v>
      </c>
      <c r="D1842" s="46" t="s">
        <v>110</v>
      </c>
      <c r="H1842" s="54">
        <v>15</v>
      </c>
      <c r="L1842" s="46" t="s">
        <v>104</v>
      </c>
      <c r="M1842" s="48">
        <v>8</v>
      </c>
    </row>
    <row r="1843" spans="1:14" x14ac:dyDescent="0.25">
      <c r="A1843" s="52">
        <v>2014</v>
      </c>
      <c r="B1843" s="56" t="s">
        <v>47</v>
      </c>
      <c r="C1843" s="46" t="s">
        <v>80</v>
      </c>
      <c r="D1843" s="46" t="s">
        <v>110</v>
      </c>
      <c r="H1843" s="54">
        <v>15</v>
      </c>
      <c r="L1843" s="46" t="s">
        <v>104</v>
      </c>
      <c r="M1843" s="48">
        <v>197</v>
      </c>
    </row>
    <row r="1844" spans="1:14" x14ac:dyDescent="0.25">
      <c r="A1844" s="52">
        <v>2014</v>
      </c>
      <c r="B1844" s="56" t="s">
        <v>45</v>
      </c>
      <c r="C1844" s="46" t="s">
        <v>80</v>
      </c>
      <c r="D1844" s="46" t="s">
        <v>110</v>
      </c>
      <c r="H1844" s="54">
        <v>17</v>
      </c>
      <c r="L1844" s="46" t="s">
        <v>103</v>
      </c>
      <c r="M1844" s="48" t="s">
        <v>110</v>
      </c>
    </row>
    <row r="1845" spans="1:14" x14ac:dyDescent="0.25">
      <c r="A1845" s="52">
        <v>2014</v>
      </c>
      <c r="B1845" s="56" t="s">
        <v>69</v>
      </c>
      <c r="C1845" s="46" t="s">
        <v>80</v>
      </c>
      <c r="D1845" s="46" t="s">
        <v>110</v>
      </c>
      <c r="H1845" s="54">
        <v>17</v>
      </c>
      <c r="L1845" s="46" t="s">
        <v>103</v>
      </c>
      <c r="M1845" s="48" t="s">
        <v>110</v>
      </c>
    </row>
    <row r="1846" spans="1:14" x14ac:dyDescent="0.25">
      <c r="A1846" s="52">
        <v>2014</v>
      </c>
      <c r="B1846" s="56" t="s">
        <v>53</v>
      </c>
      <c r="C1846" s="46" t="s">
        <v>80</v>
      </c>
      <c r="D1846" s="46" t="s">
        <v>110</v>
      </c>
      <c r="H1846" s="54">
        <v>17</v>
      </c>
      <c r="L1846" s="46" t="s">
        <v>104</v>
      </c>
      <c r="M1846" s="48">
        <v>2</v>
      </c>
      <c r="N1846" s="48" t="s">
        <v>117</v>
      </c>
    </row>
    <row r="1847" spans="1:14" x14ac:dyDescent="0.25">
      <c r="A1847" s="52">
        <v>2014</v>
      </c>
      <c r="B1847" s="56" t="s">
        <v>69</v>
      </c>
      <c r="C1847" s="46" t="s">
        <v>80</v>
      </c>
      <c r="D1847" s="46" t="s">
        <v>88</v>
      </c>
      <c r="H1847" s="54">
        <v>17</v>
      </c>
      <c r="L1847" s="46" t="s">
        <v>103</v>
      </c>
      <c r="M1847" s="48">
        <v>1</v>
      </c>
      <c r="N1847" s="48" t="s">
        <v>117</v>
      </c>
    </row>
    <row r="1848" spans="1:14" x14ac:dyDescent="0.25">
      <c r="A1848" s="52">
        <v>2014</v>
      </c>
      <c r="B1848" s="56" t="s">
        <v>59</v>
      </c>
      <c r="C1848" s="46" t="s">
        <v>81</v>
      </c>
      <c r="D1848" s="46" t="s">
        <v>110</v>
      </c>
      <c r="H1848" s="54">
        <v>5</v>
      </c>
      <c r="L1848" s="46" t="s">
        <v>103</v>
      </c>
      <c r="M1848" s="48">
        <v>100</v>
      </c>
    </row>
    <row r="1849" spans="1:14" x14ac:dyDescent="0.25">
      <c r="A1849" s="52">
        <v>2014</v>
      </c>
      <c r="B1849" s="56" t="s">
        <v>59</v>
      </c>
      <c r="C1849" s="46" t="s">
        <v>81</v>
      </c>
      <c r="D1849" s="46" t="s">
        <v>110</v>
      </c>
      <c r="H1849" s="54">
        <v>5</v>
      </c>
      <c r="L1849" s="46" t="s">
        <v>103</v>
      </c>
      <c r="M1849" s="48">
        <v>200</v>
      </c>
    </row>
    <row r="1850" spans="1:14" x14ac:dyDescent="0.25">
      <c r="A1850" s="52">
        <v>2014</v>
      </c>
      <c r="B1850" s="56" t="s">
        <v>59</v>
      </c>
      <c r="C1850" s="46" t="s">
        <v>81</v>
      </c>
      <c r="D1850" s="46" t="s">
        <v>110</v>
      </c>
      <c r="H1850" s="54">
        <v>7</v>
      </c>
      <c r="L1850" s="46" t="s">
        <v>103</v>
      </c>
      <c r="M1850" s="48">
        <v>200</v>
      </c>
    </row>
    <row r="1851" spans="1:14" x14ac:dyDescent="0.25">
      <c r="A1851" s="52">
        <v>2014</v>
      </c>
      <c r="B1851" s="56" t="s">
        <v>59</v>
      </c>
      <c r="C1851" s="46" t="s">
        <v>81</v>
      </c>
      <c r="D1851" s="46" t="s">
        <v>110</v>
      </c>
      <c r="H1851" s="54">
        <v>7</v>
      </c>
      <c r="L1851" s="46" t="s">
        <v>103</v>
      </c>
      <c r="M1851" s="48">
        <v>150</v>
      </c>
    </row>
    <row r="1852" spans="1:14" x14ac:dyDescent="0.25">
      <c r="A1852" s="52">
        <v>2014</v>
      </c>
      <c r="B1852" s="56" t="s">
        <v>59</v>
      </c>
      <c r="C1852" s="46" t="s">
        <v>80</v>
      </c>
      <c r="D1852" s="46" t="s">
        <v>110</v>
      </c>
      <c r="H1852" s="54">
        <v>20</v>
      </c>
      <c r="L1852" s="46" t="s">
        <v>103</v>
      </c>
      <c r="M1852" s="48">
        <v>1</v>
      </c>
      <c r="N1852" s="48" t="s">
        <v>116</v>
      </c>
    </row>
    <row r="1853" spans="1:14" x14ac:dyDescent="0.25">
      <c r="A1853" s="52">
        <v>2014</v>
      </c>
      <c r="B1853" s="56" t="s">
        <v>59</v>
      </c>
      <c r="C1853" s="46" t="s">
        <v>80</v>
      </c>
      <c r="D1853" s="46" t="s">
        <v>110</v>
      </c>
      <c r="H1853" s="54">
        <v>20</v>
      </c>
      <c r="L1853" s="46" t="s">
        <v>103</v>
      </c>
      <c r="M1853" s="48" t="s">
        <v>110</v>
      </c>
    </row>
    <row r="1854" spans="1:14" x14ac:dyDescent="0.25">
      <c r="A1854" s="52">
        <v>2014</v>
      </c>
      <c r="B1854" s="56" t="s">
        <v>64</v>
      </c>
      <c r="C1854" s="46" t="s">
        <v>80</v>
      </c>
      <c r="D1854" s="46" t="s">
        <v>88</v>
      </c>
      <c r="H1854" s="54">
        <v>20</v>
      </c>
      <c r="L1854" s="46" t="s">
        <v>103</v>
      </c>
      <c r="M1854" s="48">
        <v>1</v>
      </c>
      <c r="N1854" s="48" t="s">
        <v>116</v>
      </c>
    </row>
    <row r="1855" spans="1:14" x14ac:dyDescent="0.25">
      <c r="A1855" s="52">
        <v>2014</v>
      </c>
      <c r="B1855" s="56" t="s">
        <v>64</v>
      </c>
      <c r="C1855" s="46" t="s">
        <v>80</v>
      </c>
      <c r="D1855" s="46" t="s">
        <v>110</v>
      </c>
      <c r="H1855" s="54">
        <v>20</v>
      </c>
      <c r="L1855" s="46" t="s">
        <v>103</v>
      </c>
      <c r="M1855" s="48">
        <v>1</v>
      </c>
      <c r="N1855" s="48" t="s">
        <v>116</v>
      </c>
    </row>
    <row r="1856" spans="1:14" x14ac:dyDescent="0.25">
      <c r="A1856" s="52">
        <v>2014</v>
      </c>
      <c r="B1856" s="56" t="s">
        <v>64</v>
      </c>
      <c r="C1856" s="46" t="s">
        <v>80</v>
      </c>
      <c r="D1856" s="46" t="s">
        <v>110</v>
      </c>
      <c r="H1856" s="54">
        <v>20</v>
      </c>
      <c r="L1856" s="46" t="s">
        <v>103</v>
      </c>
      <c r="M1856" s="48">
        <v>1</v>
      </c>
      <c r="N1856" s="48" t="s">
        <v>116</v>
      </c>
    </row>
    <row r="1857" spans="1:16" x14ac:dyDescent="0.25">
      <c r="A1857" s="52">
        <v>2014</v>
      </c>
      <c r="B1857" s="56" t="s">
        <v>47</v>
      </c>
      <c r="C1857" s="46" t="s">
        <v>80</v>
      </c>
      <c r="D1857" s="46" t="s">
        <v>110</v>
      </c>
      <c r="H1857" s="54">
        <v>15</v>
      </c>
      <c r="L1857" s="46" t="s">
        <v>104</v>
      </c>
      <c r="M1857" s="48">
        <v>80</v>
      </c>
    </row>
    <row r="1858" spans="1:16" x14ac:dyDescent="0.25">
      <c r="A1858" s="52">
        <v>2014</v>
      </c>
      <c r="B1858" s="56" t="s">
        <v>73</v>
      </c>
      <c r="C1858" s="46" t="s">
        <v>80</v>
      </c>
      <c r="D1858" s="46" t="s">
        <v>88</v>
      </c>
      <c r="H1858" s="54">
        <v>20</v>
      </c>
      <c r="L1858" s="46" t="s">
        <v>103</v>
      </c>
      <c r="M1858" s="48">
        <v>2</v>
      </c>
      <c r="N1858" s="48" t="s">
        <v>116</v>
      </c>
    </row>
    <row r="1859" spans="1:16" x14ac:dyDescent="0.25">
      <c r="A1859" s="52">
        <v>2014</v>
      </c>
      <c r="B1859" s="56" t="s">
        <v>50</v>
      </c>
      <c r="C1859" s="46" t="s">
        <v>80</v>
      </c>
      <c r="D1859" s="46" t="s">
        <v>110</v>
      </c>
      <c r="H1859" s="54">
        <v>17</v>
      </c>
      <c r="L1859" s="46" t="s">
        <v>103</v>
      </c>
      <c r="M1859" s="48" t="s">
        <v>110</v>
      </c>
    </row>
    <row r="1860" spans="1:16" x14ac:dyDescent="0.25">
      <c r="A1860" s="52">
        <v>2014</v>
      </c>
      <c r="B1860" s="56" t="s">
        <v>38</v>
      </c>
      <c r="C1860" s="46" t="s">
        <v>80</v>
      </c>
      <c r="D1860" s="46" t="s">
        <v>110</v>
      </c>
      <c r="H1860" s="54">
        <v>17</v>
      </c>
      <c r="L1860" s="46" t="s">
        <v>103</v>
      </c>
      <c r="M1860" s="48">
        <v>1</v>
      </c>
      <c r="N1860" s="48" t="s">
        <v>117</v>
      </c>
    </row>
    <row r="1861" spans="1:16" x14ac:dyDescent="0.25">
      <c r="A1861" s="52">
        <v>2014</v>
      </c>
      <c r="B1861" s="56" t="s">
        <v>54</v>
      </c>
      <c r="C1861" s="46" t="s">
        <v>80</v>
      </c>
      <c r="D1861" s="46" t="s">
        <v>110</v>
      </c>
      <c r="H1861" s="54">
        <v>17</v>
      </c>
      <c r="L1861" s="46" t="s">
        <v>103</v>
      </c>
      <c r="M1861" s="48">
        <v>2</v>
      </c>
      <c r="N1861" s="48" t="s">
        <v>117</v>
      </c>
      <c r="O1861" s="48">
        <v>1</v>
      </c>
      <c r="P1861" s="48" t="s">
        <v>116</v>
      </c>
    </row>
    <row r="1862" spans="1:16" x14ac:dyDescent="0.25">
      <c r="A1862" s="52">
        <v>2014</v>
      </c>
      <c r="B1862" s="56" t="s">
        <v>54</v>
      </c>
      <c r="C1862" s="46" t="s">
        <v>80</v>
      </c>
      <c r="D1862" s="46" t="s">
        <v>110</v>
      </c>
      <c r="H1862" s="54">
        <v>22</v>
      </c>
      <c r="L1862" s="46" t="s">
        <v>103</v>
      </c>
      <c r="M1862" s="48">
        <v>1</v>
      </c>
      <c r="N1862" s="48" t="s">
        <v>117</v>
      </c>
      <c r="O1862" s="48">
        <v>2</v>
      </c>
      <c r="P1862" s="48" t="s">
        <v>116</v>
      </c>
    </row>
    <row r="1863" spans="1:16" x14ac:dyDescent="0.25">
      <c r="A1863" s="52">
        <v>2014</v>
      </c>
      <c r="B1863" s="56" t="s">
        <v>59</v>
      </c>
      <c r="C1863" s="46" t="s">
        <v>80</v>
      </c>
      <c r="D1863" s="46" t="s">
        <v>88</v>
      </c>
      <c r="H1863" s="54">
        <v>20</v>
      </c>
      <c r="L1863" s="46" t="s">
        <v>103</v>
      </c>
      <c r="M1863" s="48">
        <v>1</v>
      </c>
      <c r="N1863" s="48" t="s">
        <v>116</v>
      </c>
    </row>
    <row r="1864" spans="1:16" x14ac:dyDescent="0.25">
      <c r="A1864" s="52">
        <v>2014</v>
      </c>
      <c r="B1864" s="56" t="s">
        <v>54</v>
      </c>
      <c r="C1864" s="46" t="s">
        <v>80</v>
      </c>
      <c r="D1864" s="46" t="s">
        <v>110</v>
      </c>
      <c r="H1864" s="54">
        <v>20</v>
      </c>
      <c r="L1864" s="46" t="s">
        <v>103</v>
      </c>
      <c r="M1864" s="48">
        <v>3</v>
      </c>
      <c r="N1864" s="48" t="s">
        <v>116</v>
      </c>
    </row>
    <row r="1865" spans="1:16" x14ac:dyDescent="0.25">
      <c r="A1865" s="52">
        <v>2014</v>
      </c>
      <c r="B1865" s="56" t="s">
        <v>59</v>
      </c>
      <c r="C1865" s="46" t="s">
        <v>80</v>
      </c>
      <c r="D1865" s="46" t="s">
        <v>110</v>
      </c>
      <c r="H1865" s="54">
        <v>17</v>
      </c>
      <c r="L1865" s="46" t="s">
        <v>103</v>
      </c>
      <c r="M1865" s="48" t="s">
        <v>110</v>
      </c>
    </row>
    <row r="1866" spans="1:16" x14ac:dyDescent="0.25">
      <c r="A1866" s="52">
        <v>2014</v>
      </c>
      <c r="B1866" s="56" t="s">
        <v>59</v>
      </c>
      <c r="C1866" s="46" t="s">
        <v>85</v>
      </c>
      <c r="D1866" s="46" t="s">
        <v>110</v>
      </c>
      <c r="H1866" s="54">
        <v>28</v>
      </c>
      <c r="L1866" s="46" t="s">
        <v>103</v>
      </c>
      <c r="M1866" s="48">
        <v>2</v>
      </c>
    </row>
    <row r="1867" spans="1:16" x14ac:dyDescent="0.25">
      <c r="A1867" s="52">
        <v>2014</v>
      </c>
      <c r="B1867" s="56" t="s">
        <v>59</v>
      </c>
      <c r="C1867" s="46" t="s">
        <v>85</v>
      </c>
      <c r="D1867" s="46" t="s">
        <v>110</v>
      </c>
      <c r="H1867" s="54">
        <v>28</v>
      </c>
      <c r="L1867" s="46" t="s">
        <v>103</v>
      </c>
      <c r="M1867" s="48">
        <v>1</v>
      </c>
    </row>
    <row r="1868" spans="1:16" x14ac:dyDescent="0.25">
      <c r="A1868" s="52">
        <v>2014</v>
      </c>
      <c r="B1868" s="56" t="s">
        <v>59</v>
      </c>
      <c r="C1868" s="46" t="s">
        <v>80</v>
      </c>
      <c r="D1868" s="46" t="s">
        <v>88</v>
      </c>
      <c r="H1868" s="54">
        <v>20</v>
      </c>
      <c r="L1868" s="46" t="s">
        <v>103</v>
      </c>
      <c r="M1868" s="48">
        <v>1</v>
      </c>
      <c r="N1868" s="48" t="s">
        <v>117</v>
      </c>
      <c r="O1868" s="48">
        <v>3</v>
      </c>
      <c r="P1868" s="48" t="s">
        <v>116</v>
      </c>
    </row>
    <row r="1869" spans="1:16" x14ac:dyDescent="0.25">
      <c r="A1869" s="52">
        <v>2014</v>
      </c>
      <c r="B1869" s="56" t="s">
        <v>59</v>
      </c>
      <c r="C1869" s="46" t="s">
        <v>80</v>
      </c>
      <c r="D1869" s="46" t="s">
        <v>110</v>
      </c>
      <c r="H1869" s="54">
        <v>20</v>
      </c>
      <c r="L1869" s="46" t="s">
        <v>103</v>
      </c>
      <c r="M1869" s="48">
        <v>1</v>
      </c>
      <c r="N1869" s="48" t="s">
        <v>117</v>
      </c>
      <c r="O1869" s="48">
        <v>2</v>
      </c>
      <c r="P1869" s="48" t="s">
        <v>116</v>
      </c>
    </row>
    <row r="1870" spans="1:16" x14ac:dyDescent="0.25">
      <c r="A1870" s="52">
        <v>2014</v>
      </c>
      <c r="B1870" s="56" t="s">
        <v>64</v>
      </c>
      <c r="C1870" s="46" t="s">
        <v>80</v>
      </c>
      <c r="D1870" s="46" t="s">
        <v>110</v>
      </c>
      <c r="H1870" s="54">
        <v>20</v>
      </c>
      <c r="L1870" s="46" t="s">
        <v>103</v>
      </c>
      <c r="M1870" s="48">
        <v>1</v>
      </c>
      <c r="N1870" s="48" t="s">
        <v>116</v>
      </c>
    </row>
    <row r="1871" spans="1:16" x14ac:dyDescent="0.25">
      <c r="A1871" s="52">
        <v>2014</v>
      </c>
      <c r="B1871" s="56" t="s">
        <v>76</v>
      </c>
      <c r="C1871" s="46" t="s">
        <v>80</v>
      </c>
      <c r="D1871" s="46" t="s">
        <v>89</v>
      </c>
      <c r="H1871" s="54">
        <v>4</v>
      </c>
      <c r="L1871" s="46" t="s">
        <v>103</v>
      </c>
      <c r="M1871" s="48" t="s">
        <v>110</v>
      </c>
    </row>
    <row r="1872" spans="1:16" x14ac:dyDescent="0.25">
      <c r="A1872" s="52">
        <v>2014</v>
      </c>
      <c r="B1872" s="56" t="s">
        <v>59</v>
      </c>
      <c r="C1872" s="46" t="s">
        <v>80</v>
      </c>
      <c r="D1872" s="46" t="s">
        <v>110</v>
      </c>
      <c r="H1872" s="54">
        <v>20</v>
      </c>
      <c r="L1872" s="46" t="s">
        <v>103</v>
      </c>
      <c r="M1872" s="48">
        <v>2</v>
      </c>
      <c r="N1872" s="48" t="s">
        <v>116</v>
      </c>
    </row>
    <row r="1873" spans="1:16" x14ac:dyDescent="0.25">
      <c r="A1873" s="52">
        <v>2014</v>
      </c>
      <c r="B1873" s="56" t="s">
        <v>59</v>
      </c>
      <c r="C1873" s="46" t="s">
        <v>80</v>
      </c>
      <c r="D1873" s="46" t="s">
        <v>88</v>
      </c>
      <c r="H1873" s="54">
        <v>20</v>
      </c>
      <c r="L1873" s="46" t="s">
        <v>103</v>
      </c>
      <c r="M1873" s="48">
        <v>3</v>
      </c>
      <c r="N1873" s="48" t="s">
        <v>116</v>
      </c>
    </row>
    <row r="1874" spans="1:16" x14ac:dyDescent="0.25">
      <c r="A1874" s="52">
        <v>2014</v>
      </c>
      <c r="B1874" s="56" t="s">
        <v>78</v>
      </c>
      <c r="C1874" s="46" t="s">
        <v>80</v>
      </c>
      <c r="D1874" s="46" t="s">
        <v>110</v>
      </c>
      <c r="H1874" s="54">
        <v>15</v>
      </c>
      <c r="L1874" s="46" t="s">
        <v>104</v>
      </c>
      <c r="M1874" s="48">
        <v>254</v>
      </c>
    </row>
    <row r="1875" spans="1:16" x14ac:dyDescent="0.25">
      <c r="A1875" s="52">
        <v>2014</v>
      </c>
      <c r="B1875" s="56" t="s">
        <v>73</v>
      </c>
      <c r="C1875" s="46" t="s">
        <v>80</v>
      </c>
      <c r="D1875" s="46" t="s">
        <v>91</v>
      </c>
      <c r="H1875" s="54">
        <v>20</v>
      </c>
      <c r="L1875" s="46" t="s">
        <v>103</v>
      </c>
      <c r="M1875" s="48">
        <v>10</v>
      </c>
      <c r="N1875" s="48" t="s">
        <v>116</v>
      </c>
    </row>
    <row r="1876" spans="1:16" x14ac:dyDescent="0.25">
      <c r="A1876" s="52">
        <v>2014</v>
      </c>
      <c r="B1876" s="56" t="s">
        <v>47</v>
      </c>
      <c r="C1876" s="46" t="s">
        <v>80</v>
      </c>
      <c r="D1876" s="46" t="s">
        <v>110</v>
      </c>
      <c r="H1876" s="54">
        <v>17</v>
      </c>
      <c r="L1876" s="46" t="s">
        <v>103</v>
      </c>
      <c r="M1876" s="48">
        <v>3</v>
      </c>
      <c r="N1876" s="48" t="s">
        <v>117</v>
      </c>
      <c r="O1876" s="48">
        <v>2</v>
      </c>
      <c r="P1876" s="48" t="s">
        <v>116</v>
      </c>
    </row>
    <row r="1877" spans="1:16" x14ac:dyDescent="0.25">
      <c r="A1877" s="52">
        <v>2014</v>
      </c>
      <c r="B1877" s="56" t="s">
        <v>59</v>
      </c>
      <c r="C1877" s="46" t="s">
        <v>80</v>
      </c>
      <c r="D1877" s="46" t="s">
        <v>110</v>
      </c>
      <c r="H1877" s="54">
        <v>17</v>
      </c>
      <c r="L1877" s="46" t="s">
        <v>103</v>
      </c>
      <c r="M1877" s="48" t="s">
        <v>110</v>
      </c>
    </row>
    <row r="1878" spans="1:16" x14ac:dyDescent="0.25">
      <c r="A1878" s="52">
        <v>2014</v>
      </c>
      <c r="B1878" s="56" t="s">
        <v>38</v>
      </c>
      <c r="C1878" s="46" t="s">
        <v>80</v>
      </c>
      <c r="D1878" s="46" t="s">
        <v>110</v>
      </c>
      <c r="H1878" s="54">
        <v>17</v>
      </c>
      <c r="L1878" s="46" t="s">
        <v>103</v>
      </c>
      <c r="M1878" s="48">
        <v>1</v>
      </c>
      <c r="N1878" s="48" t="s">
        <v>117</v>
      </c>
      <c r="O1878" s="48">
        <v>1</v>
      </c>
      <c r="P1878" s="48" t="s">
        <v>116</v>
      </c>
    </row>
    <row r="1879" spans="1:16" x14ac:dyDescent="0.25">
      <c r="A1879" s="52">
        <v>2014</v>
      </c>
      <c r="B1879" s="56" t="s">
        <v>68</v>
      </c>
      <c r="C1879" s="46" t="s">
        <v>81</v>
      </c>
      <c r="D1879" s="46" t="s">
        <v>110</v>
      </c>
      <c r="H1879" s="54">
        <v>5</v>
      </c>
      <c r="L1879" s="46" t="s">
        <v>103</v>
      </c>
      <c r="M1879" s="48">
        <v>50</v>
      </c>
    </row>
    <row r="1880" spans="1:16" x14ac:dyDescent="0.25">
      <c r="A1880" s="52">
        <v>2014</v>
      </c>
      <c r="B1880" s="56" t="s">
        <v>59</v>
      </c>
      <c r="C1880" s="46" t="s">
        <v>81</v>
      </c>
      <c r="D1880" s="46" t="s">
        <v>110</v>
      </c>
      <c r="H1880" s="54">
        <v>5</v>
      </c>
      <c r="L1880" s="46" t="s">
        <v>103</v>
      </c>
      <c r="M1880" s="48">
        <v>30</v>
      </c>
    </row>
    <row r="1881" spans="1:16" x14ac:dyDescent="0.25">
      <c r="A1881" s="52">
        <v>2014</v>
      </c>
      <c r="B1881" s="56" t="s">
        <v>68</v>
      </c>
      <c r="C1881" s="46" t="s">
        <v>81</v>
      </c>
      <c r="D1881" s="46" t="s">
        <v>110</v>
      </c>
      <c r="H1881" s="54">
        <v>7</v>
      </c>
      <c r="L1881" s="46" t="s">
        <v>103</v>
      </c>
      <c r="M1881" s="48">
        <v>200</v>
      </c>
    </row>
    <row r="1882" spans="1:16" x14ac:dyDescent="0.25">
      <c r="A1882" s="52">
        <v>2014</v>
      </c>
      <c r="B1882" s="56" t="s">
        <v>59</v>
      </c>
      <c r="C1882" s="46" t="s">
        <v>81</v>
      </c>
      <c r="D1882" s="46" t="s">
        <v>110</v>
      </c>
      <c r="H1882" s="54">
        <v>7</v>
      </c>
      <c r="L1882" s="46" t="s">
        <v>103</v>
      </c>
      <c r="M1882" s="48">
        <v>30</v>
      </c>
    </row>
    <row r="1883" spans="1:16" x14ac:dyDescent="0.25">
      <c r="A1883" s="52">
        <v>2014</v>
      </c>
      <c r="B1883" s="56" t="s">
        <v>59</v>
      </c>
      <c r="C1883" s="46" t="s">
        <v>80</v>
      </c>
      <c r="D1883" s="46" t="s">
        <v>110</v>
      </c>
      <c r="H1883" s="54">
        <v>20</v>
      </c>
      <c r="L1883" s="46" t="s">
        <v>103</v>
      </c>
      <c r="M1883" s="48" t="s">
        <v>110</v>
      </c>
    </row>
    <row r="1884" spans="1:16" x14ac:dyDescent="0.25">
      <c r="A1884" s="52">
        <v>2014</v>
      </c>
      <c r="B1884" s="56" t="s">
        <v>69</v>
      </c>
      <c r="C1884" s="46" t="s">
        <v>80</v>
      </c>
      <c r="D1884" s="46" t="s">
        <v>88</v>
      </c>
      <c r="E1884" s="46" t="s">
        <v>93</v>
      </c>
      <c r="H1884" s="54">
        <v>17</v>
      </c>
      <c r="L1884" s="46" t="s">
        <v>103</v>
      </c>
      <c r="M1884" s="48">
        <v>3</v>
      </c>
      <c r="N1884" s="48" t="s">
        <v>117</v>
      </c>
    </row>
    <row r="1885" spans="1:16" x14ac:dyDescent="0.25">
      <c r="A1885" s="52">
        <v>2014</v>
      </c>
      <c r="B1885" s="56" t="s">
        <v>59</v>
      </c>
      <c r="C1885" s="46" t="s">
        <v>80</v>
      </c>
      <c r="D1885" s="46" t="s">
        <v>88</v>
      </c>
      <c r="H1885" s="54">
        <v>20</v>
      </c>
      <c r="L1885" s="46" t="s">
        <v>103</v>
      </c>
      <c r="M1885" s="48">
        <v>4</v>
      </c>
      <c r="N1885" s="48" t="s">
        <v>116</v>
      </c>
    </row>
    <row r="1886" spans="1:16" x14ac:dyDescent="0.25">
      <c r="A1886" s="52">
        <v>2014</v>
      </c>
      <c r="B1886" s="56" t="s">
        <v>59</v>
      </c>
      <c r="C1886" s="46" t="s">
        <v>80</v>
      </c>
      <c r="D1886" s="46" t="s">
        <v>110</v>
      </c>
      <c r="H1886" s="54">
        <v>20</v>
      </c>
      <c r="L1886" s="46" t="s">
        <v>103</v>
      </c>
      <c r="M1886" s="48">
        <v>2</v>
      </c>
      <c r="N1886" s="48" t="s">
        <v>116</v>
      </c>
    </row>
    <row r="1887" spans="1:16" x14ac:dyDescent="0.25">
      <c r="A1887" s="52">
        <v>2014</v>
      </c>
      <c r="B1887" s="56" t="s">
        <v>39</v>
      </c>
      <c r="C1887" s="46" t="s">
        <v>80</v>
      </c>
      <c r="D1887" s="46" t="s">
        <v>110</v>
      </c>
      <c r="H1887" s="54">
        <v>15</v>
      </c>
      <c r="L1887" s="46" t="s">
        <v>103</v>
      </c>
      <c r="M1887" s="48" t="s">
        <v>110</v>
      </c>
    </row>
    <row r="1888" spans="1:16" x14ac:dyDescent="0.25">
      <c r="A1888" s="52">
        <v>2014</v>
      </c>
      <c r="B1888" s="56" t="s">
        <v>76</v>
      </c>
      <c r="C1888" s="46" t="s">
        <v>80</v>
      </c>
      <c r="D1888" s="46" t="s">
        <v>110</v>
      </c>
      <c r="H1888" s="54">
        <v>15</v>
      </c>
      <c r="L1888" s="46" t="s">
        <v>103</v>
      </c>
      <c r="M1888" s="48">
        <v>22</v>
      </c>
    </row>
    <row r="1889" spans="1:22" x14ac:dyDescent="0.25">
      <c r="A1889" s="52">
        <v>2014</v>
      </c>
      <c r="B1889" s="56" t="s">
        <v>59</v>
      </c>
      <c r="C1889" s="46" t="s">
        <v>80</v>
      </c>
      <c r="D1889" s="46" t="s">
        <v>110</v>
      </c>
      <c r="H1889" s="54">
        <v>20</v>
      </c>
      <c r="I1889" s="46">
        <v>17</v>
      </c>
      <c r="L1889" s="46" t="s">
        <v>103</v>
      </c>
      <c r="M1889" s="48">
        <v>1</v>
      </c>
      <c r="N1889" s="48" t="s">
        <v>116</v>
      </c>
      <c r="U1889" s="49">
        <v>1</v>
      </c>
      <c r="V1889" s="49" t="s">
        <v>117</v>
      </c>
    </row>
    <row r="1890" spans="1:22" x14ac:dyDescent="0.25">
      <c r="A1890" s="52">
        <v>2014</v>
      </c>
      <c r="B1890" s="56" t="s">
        <v>54</v>
      </c>
      <c r="C1890" s="46" t="s">
        <v>80</v>
      </c>
      <c r="D1890" s="46" t="s">
        <v>110</v>
      </c>
      <c r="H1890" s="55">
        <v>18</v>
      </c>
      <c r="L1890" s="46" t="s">
        <v>103</v>
      </c>
      <c r="M1890" s="48">
        <v>1</v>
      </c>
      <c r="N1890" s="48" t="s">
        <v>116</v>
      </c>
    </row>
    <row r="1891" spans="1:22" x14ac:dyDescent="0.25">
      <c r="A1891" s="52">
        <v>2014</v>
      </c>
      <c r="B1891" s="56" t="s">
        <v>64</v>
      </c>
      <c r="C1891" s="46" t="s">
        <v>80</v>
      </c>
      <c r="D1891" s="46" t="s">
        <v>110</v>
      </c>
      <c r="H1891" s="54">
        <v>20</v>
      </c>
      <c r="L1891" s="46" t="s">
        <v>103</v>
      </c>
      <c r="M1891" s="48">
        <v>4</v>
      </c>
      <c r="N1891" s="48" t="s">
        <v>116</v>
      </c>
    </row>
    <row r="1892" spans="1:22" x14ac:dyDescent="0.25">
      <c r="A1892" s="52">
        <v>2014</v>
      </c>
      <c r="B1892" s="56" t="s">
        <v>42</v>
      </c>
      <c r="C1892" s="46" t="s">
        <v>80</v>
      </c>
      <c r="D1892" s="46" t="s">
        <v>110</v>
      </c>
      <c r="H1892" s="54">
        <v>17</v>
      </c>
      <c r="L1892" s="46" t="s">
        <v>103</v>
      </c>
      <c r="M1892" s="48">
        <v>2</v>
      </c>
      <c r="N1892" s="48" t="s">
        <v>117</v>
      </c>
    </row>
    <row r="1893" spans="1:22" x14ac:dyDescent="0.25">
      <c r="A1893" s="52">
        <v>2014</v>
      </c>
      <c r="B1893" s="56" t="s">
        <v>59</v>
      </c>
      <c r="C1893" s="46" t="s">
        <v>80</v>
      </c>
      <c r="D1893" s="46" t="s">
        <v>110</v>
      </c>
      <c r="H1893" s="54">
        <v>20</v>
      </c>
      <c r="L1893" s="46" t="s">
        <v>103</v>
      </c>
      <c r="M1893" s="48">
        <v>2</v>
      </c>
      <c r="N1893" s="48" t="s">
        <v>116</v>
      </c>
    </row>
    <row r="1894" spans="1:22" x14ac:dyDescent="0.25">
      <c r="A1894" s="52">
        <v>2014</v>
      </c>
      <c r="B1894" s="56" t="s">
        <v>38</v>
      </c>
      <c r="C1894" s="46" t="s">
        <v>80</v>
      </c>
      <c r="D1894" s="46" t="s">
        <v>110</v>
      </c>
      <c r="H1894" s="55">
        <v>18</v>
      </c>
      <c r="L1894" s="46" t="s">
        <v>103</v>
      </c>
      <c r="M1894" s="48" t="s">
        <v>110</v>
      </c>
    </row>
    <row r="1895" spans="1:22" x14ac:dyDescent="0.25">
      <c r="A1895" s="52">
        <v>2014</v>
      </c>
      <c r="B1895" s="56" t="s">
        <v>59</v>
      </c>
      <c r="C1895" s="46" t="s">
        <v>80</v>
      </c>
      <c r="D1895" s="46" t="s">
        <v>110</v>
      </c>
      <c r="H1895" s="54">
        <v>15</v>
      </c>
      <c r="L1895" s="46" t="s">
        <v>103</v>
      </c>
      <c r="M1895" s="48">
        <v>25</v>
      </c>
    </row>
    <row r="1896" spans="1:22" x14ac:dyDescent="0.25">
      <c r="A1896" s="52">
        <v>2014</v>
      </c>
      <c r="B1896" s="56" t="s">
        <v>45</v>
      </c>
      <c r="C1896" s="46" t="s">
        <v>80</v>
      </c>
      <c r="D1896" s="46" t="s">
        <v>110</v>
      </c>
      <c r="H1896" s="54">
        <v>20</v>
      </c>
      <c r="L1896" s="46" t="s">
        <v>103</v>
      </c>
      <c r="M1896" s="48">
        <v>1</v>
      </c>
      <c r="N1896" s="48" t="s">
        <v>116</v>
      </c>
    </row>
    <row r="1897" spans="1:22" x14ac:dyDescent="0.25">
      <c r="A1897" s="52">
        <v>2014</v>
      </c>
      <c r="B1897" s="56" t="s">
        <v>64</v>
      </c>
      <c r="C1897" s="46" t="s">
        <v>80</v>
      </c>
      <c r="D1897" s="46" t="s">
        <v>110</v>
      </c>
      <c r="H1897" s="54">
        <v>17</v>
      </c>
      <c r="L1897" s="46" t="s">
        <v>103</v>
      </c>
      <c r="M1897" s="48">
        <v>2</v>
      </c>
      <c r="N1897" s="48" t="s">
        <v>117</v>
      </c>
      <c r="O1897" s="48">
        <v>1</v>
      </c>
      <c r="P1897" s="48" t="s">
        <v>116</v>
      </c>
    </row>
    <row r="1898" spans="1:22" x14ac:dyDescent="0.25">
      <c r="A1898" s="52">
        <v>2014</v>
      </c>
      <c r="B1898" s="56" t="s">
        <v>61</v>
      </c>
      <c r="C1898" s="46" t="s">
        <v>80</v>
      </c>
      <c r="D1898" s="46" t="s">
        <v>94</v>
      </c>
      <c r="H1898" s="54">
        <v>17</v>
      </c>
      <c r="L1898" s="46" t="s">
        <v>103</v>
      </c>
      <c r="M1898" s="48" t="s">
        <v>110</v>
      </c>
    </row>
    <row r="1899" spans="1:22" x14ac:dyDescent="0.25">
      <c r="A1899" s="52">
        <v>2014</v>
      </c>
      <c r="B1899" s="56" t="s">
        <v>38</v>
      </c>
      <c r="C1899" s="46" t="s">
        <v>80</v>
      </c>
      <c r="D1899" s="46" t="s">
        <v>110</v>
      </c>
      <c r="H1899" s="54">
        <v>17</v>
      </c>
      <c r="L1899" s="46" t="s">
        <v>103</v>
      </c>
      <c r="M1899" s="48" t="s">
        <v>110</v>
      </c>
    </row>
    <row r="1900" spans="1:22" x14ac:dyDescent="0.25">
      <c r="A1900" s="52">
        <v>2014</v>
      </c>
      <c r="B1900" s="56" t="s">
        <v>69</v>
      </c>
      <c r="C1900" s="46" t="s">
        <v>80</v>
      </c>
      <c r="D1900" s="46" t="s">
        <v>88</v>
      </c>
      <c r="H1900" s="54">
        <v>17</v>
      </c>
      <c r="L1900" s="46" t="s">
        <v>103</v>
      </c>
      <c r="M1900" s="48">
        <v>1</v>
      </c>
      <c r="N1900" s="48" t="s">
        <v>117</v>
      </c>
      <c r="O1900" s="48">
        <v>1</v>
      </c>
      <c r="P1900" s="48" t="s">
        <v>116</v>
      </c>
    </row>
    <row r="1901" spans="1:22" x14ac:dyDescent="0.25">
      <c r="A1901" s="52">
        <v>2014</v>
      </c>
      <c r="B1901" s="56" t="s">
        <v>69</v>
      </c>
      <c r="C1901" s="46" t="s">
        <v>80</v>
      </c>
      <c r="D1901" s="46" t="s">
        <v>88</v>
      </c>
      <c r="H1901" s="54">
        <v>17</v>
      </c>
      <c r="L1901" s="46" t="s">
        <v>103</v>
      </c>
      <c r="M1901" s="48">
        <v>2</v>
      </c>
      <c r="N1901" s="48" t="s">
        <v>117</v>
      </c>
    </row>
    <row r="1902" spans="1:22" x14ac:dyDescent="0.25">
      <c r="A1902" s="52">
        <v>2014</v>
      </c>
      <c r="B1902" s="56" t="s">
        <v>38</v>
      </c>
      <c r="C1902" s="46" t="s">
        <v>80</v>
      </c>
      <c r="D1902" s="46" t="s">
        <v>110</v>
      </c>
      <c r="H1902" s="54">
        <v>17</v>
      </c>
      <c r="L1902" s="46" t="s">
        <v>103</v>
      </c>
      <c r="M1902" s="48">
        <v>2</v>
      </c>
      <c r="N1902" s="48" t="s">
        <v>117</v>
      </c>
      <c r="O1902" s="48">
        <v>1</v>
      </c>
      <c r="P1902" s="48" t="s">
        <v>116</v>
      </c>
    </row>
    <row r="1903" spans="1:22" x14ac:dyDescent="0.25">
      <c r="A1903" s="52">
        <v>2014</v>
      </c>
      <c r="B1903" s="56" t="s">
        <v>38</v>
      </c>
      <c r="C1903" s="46" t="s">
        <v>80</v>
      </c>
      <c r="D1903" s="46" t="s">
        <v>110</v>
      </c>
      <c r="H1903" s="54">
        <v>17</v>
      </c>
      <c r="L1903" s="46" t="s">
        <v>103</v>
      </c>
      <c r="M1903" s="48">
        <v>2</v>
      </c>
      <c r="N1903" s="48" t="s">
        <v>117</v>
      </c>
      <c r="O1903" s="48">
        <v>2</v>
      </c>
      <c r="P1903" s="48" t="s">
        <v>116</v>
      </c>
    </row>
    <row r="1904" spans="1:22" x14ac:dyDescent="0.25">
      <c r="A1904" s="52">
        <v>2014</v>
      </c>
      <c r="B1904" s="56" t="s">
        <v>38</v>
      </c>
      <c r="C1904" s="46" t="s">
        <v>80</v>
      </c>
      <c r="D1904" s="46" t="s">
        <v>110</v>
      </c>
      <c r="H1904" s="54">
        <v>17</v>
      </c>
      <c r="L1904" s="46" t="s">
        <v>103</v>
      </c>
      <c r="M1904" s="48" t="s">
        <v>110</v>
      </c>
    </row>
    <row r="1905" spans="1:16" x14ac:dyDescent="0.25">
      <c r="A1905" s="52">
        <v>2014</v>
      </c>
      <c r="B1905" s="56" t="s">
        <v>38</v>
      </c>
      <c r="C1905" s="46" t="s">
        <v>80</v>
      </c>
      <c r="D1905" s="46" t="s">
        <v>110</v>
      </c>
      <c r="H1905" s="54">
        <v>18</v>
      </c>
      <c r="L1905" s="46" t="s">
        <v>103</v>
      </c>
      <c r="M1905" s="48">
        <v>1</v>
      </c>
      <c r="N1905" s="48" t="s">
        <v>116</v>
      </c>
    </row>
    <row r="1906" spans="1:16" x14ac:dyDescent="0.25">
      <c r="A1906" s="52">
        <v>2014</v>
      </c>
      <c r="B1906" s="56" t="s">
        <v>38</v>
      </c>
      <c r="C1906" s="46" t="s">
        <v>80</v>
      </c>
      <c r="D1906" s="46" t="s">
        <v>110</v>
      </c>
      <c r="H1906" s="54">
        <v>15</v>
      </c>
      <c r="L1906" s="46" t="s">
        <v>104</v>
      </c>
      <c r="M1906" s="48">
        <v>18</v>
      </c>
    </row>
    <row r="1907" spans="1:16" x14ac:dyDescent="0.25">
      <c r="A1907" s="52">
        <v>2014</v>
      </c>
      <c r="B1907" s="56" t="s">
        <v>38</v>
      </c>
      <c r="C1907" s="46" t="s">
        <v>80</v>
      </c>
      <c r="D1907" s="46" t="s">
        <v>110</v>
      </c>
      <c r="H1907" s="54">
        <v>15</v>
      </c>
      <c r="L1907" s="46" t="s">
        <v>104</v>
      </c>
      <c r="M1907" s="48">
        <v>42</v>
      </c>
    </row>
    <row r="1908" spans="1:16" x14ac:dyDescent="0.25">
      <c r="A1908" s="52">
        <v>2014</v>
      </c>
      <c r="B1908" s="56" t="s">
        <v>38</v>
      </c>
      <c r="C1908" s="46" t="s">
        <v>80</v>
      </c>
      <c r="D1908" s="46" t="s">
        <v>110</v>
      </c>
      <c r="H1908" s="54">
        <v>15</v>
      </c>
      <c r="L1908" s="46" t="s">
        <v>104</v>
      </c>
      <c r="M1908" s="48">
        <v>50</v>
      </c>
    </row>
    <row r="1909" spans="1:16" x14ac:dyDescent="0.25">
      <c r="A1909" s="52">
        <v>2014</v>
      </c>
      <c r="B1909" s="56" t="s">
        <v>59</v>
      </c>
      <c r="C1909" s="46" t="s">
        <v>80</v>
      </c>
      <c r="D1909" s="46" t="s">
        <v>88</v>
      </c>
      <c r="H1909" s="54">
        <v>15</v>
      </c>
      <c r="L1909" s="46" t="s">
        <v>103</v>
      </c>
      <c r="M1909" s="48">
        <v>5</v>
      </c>
    </row>
    <row r="1910" spans="1:16" x14ac:dyDescent="0.25">
      <c r="A1910" s="52">
        <v>2014</v>
      </c>
      <c r="B1910" s="56" t="s">
        <v>54</v>
      </c>
      <c r="C1910" s="46" t="s">
        <v>80</v>
      </c>
      <c r="D1910" s="46" t="s">
        <v>110</v>
      </c>
      <c r="H1910" s="55">
        <v>18</v>
      </c>
      <c r="L1910" s="46" t="s">
        <v>103</v>
      </c>
      <c r="M1910" s="48">
        <v>1</v>
      </c>
      <c r="N1910" s="48" t="s">
        <v>116</v>
      </c>
    </row>
    <row r="1911" spans="1:16" x14ac:dyDescent="0.25">
      <c r="A1911" s="52">
        <v>2014</v>
      </c>
      <c r="B1911" s="56" t="s">
        <v>54</v>
      </c>
      <c r="C1911" s="46" t="s">
        <v>80</v>
      </c>
      <c r="D1911" s="46" t="s">
        <v>110</v>
      </c>
      <c r="H1911" s="55">
        <v>18</v>
      </c>
      <c r="L1911" s="46" t="s">
        <v>103</v>
      </c>
      <c r="M1911" s="48" t="s">
        <v>110</v>
      </c>
    </row>
    <row r="1912" spans="1:16" x14ac:dyDescent="0.25">
      <c r="A1912" s="52">
        <v>2014</v>
      </c>
      <c r="B1912" s="56" t="s">
        <v>64</v>
      </c>
      <c r="C1912" s="46" t="s">
        <v>80</v>
      </c>
      <c r="D1912" s="46" t="s">
        <v>110</v>
      </c>
      <c r="H1912" s="54">
        <v>20</v>
      </c>
      <c r="L1912" s="46" t="s">
        <v>103</v>
      </c>
      <c r="M1912" s="48" t="s">
        <v>110</v>
      </c>
    </row>
    <row r="1913" spans="1:16" x14ac:dyDescent="0.25">
      <c r="A1913" s="52">
        <v>2014</v>
      </c>
      <c r="B1913" s="56" t="s">
        <v>64</v>
      </c>
      <c r="C1913" s="46" t="s">
        <v>80</v>
      </c>
      <c r="D1913" s="46" t="s">
        <v>110</v>
      </c>
      <c r="H1913" s="54">
        <v>20</v>
      </c>
      <c r="L1913" s="46" t="s">
        <v>103</v>
      </c>
      <c r="M1913" s="48" t="s">
        <v>110</v>
      </c>
    </row>
    <row r="1914" spans="1:16" x14ac:dyDescent="0.25">
      <c r="A1914" s="52">
        <v>2014</v>
      </c>
      <c r="B1914" s="56" t="s">
        <v>64</v>
      </c>
      <c r="C1914" s="46" t="s">
        <v>80</v>
      </c>
      <c r="D1914" s="46" t="s">
        <v>88</v>
      </c>
      <c r="H1914" s="54">
        <v>18</v>
      </c>
      <c r="L1914" s="46" t="s">
        <v>103</v>
      </c>
      <c r="M1914" s="48" t="s">
        <v>110</v>
      </c>
    </row>
    <row r="1915" spans="1:16" x14ac:dyDescent="0.25">
      <c r="A1915" s="52">
        <v>2014</v>
      </c>
      <c r="B1915" s="56" t="s">
        <v>38</v>
      </c>
      <c r="C1915" s="46" t="s">
        <v>80</v>
      </c>
      <c r="D1915" s="46" t="s">
        <v>110</v>
      </c>
      <c r="H1915" s="54">
        <v>17</v>
      </c>
      <c r="L1915" s="46" t="s">
        <v>103</v>
      </c>
      <c r="M1915" s="48">
        <v>2</v>
      </c>
      <c r="N1915" s="48" t="s">
        <v>117</v>
      </c>
      <c r="O1915" s="48">
        <v>1</v>
      </c>
      <c r="P1915" s="48" t="s">
        <v>116</v>
      </c>
    </row>
    <row r="1916" spans="1:16" x14ac:dyDescent="0.25">
      <c r="A1916" s="52">
        <v>2014</v>
      </c>
      <c r="B1916" s="56" t="s">
        <v>54</v>
      </c>
      <c r="C1916" s="46" t="s">
        <v>80</v>
      </c>
      <c r="D1916" s="46" t="s">
        <v>110</v>
      </c>
      <c r="H1916" s="54">
        <v>22</v>
      </c>
      <c r="L1916" s="46" t="s">
        <v>103</v>
      </c>
      <c r="M1916" s="48">
        <v>1</v>
      </c>
      <c r="N1916" s="48" t="s">
        <v>116</v>
      </c>
    </row>
    <row r="1917" spans="1:16" x14ac:dyDescent="0.25">
      <c r="A1917" s="52">
        <v>2014</v>
      </c>
      <c r="B1917" s="56" t="s">
        <v>54</v>
      </c>
      <c r="C1917" s="46" t="s">
        <v>80</v>
      </c>
      <c r="D1917" s="46" t="s">
        <v>110</v>
      </c>
      <c r="H1917" s="54">
        <v>20</v>
      </c>
      <c r="L1917" s="46" t="s">
        <v>103</v>
      </c>
      <c r="M1917" s="48">
        <v>3</v>
      </c>
      <c r="N1917" s="48" t="s">
        <v>117</v>
      </c>
      <c r="O1917" s="48">
        <v>4</v>
      </c>
      <c r="P1917" s="48" t="s">
        <v>116</v>
      </c>
    </row>
    <row r="1918" spans="1:16" x14ac:dyDescent="0.25">
      <c r="A1918" s="52">
        <v>2014</v>
      </c>
      <c r="B1918" s="56" t="s">
        <v>59</v>
      </c>
      <c r="C1918" s="46" t="s">
        <v>80</v>
      </c>
      <c r="D1918" s="46" t="s">
        <v>88</v>
      </c>
      <c r="H1918" s="54">
        <v>20</v>
      </c>
      <c r="L1918" s="46" t="s">
        <v>103</v>
      </c>
      <c r="M1918" s="48">
        <v>2</v>
      </c>
      <c r="N1918" s="48" t="s">
        <v>116</v>
      </c>
    </row>
    <row r="1919" spans="1:16" x14ac:dyDescent="0.25">
      <c r="A1919" s="52">
        <v>2014</v>
      </c>
      <c r="B1919" s="56" t="s">
        <v>49</v>
      </c>
      <c r="C1919" s="46" t="s">
        <v>85</v>
      </c>
      <c r="D1919" s="46" t="s">
        <v>110</v>
      </c>
      <c r="H1919" s="54">
        <v>28</v>
      </c>
      <c r="L1919" s="46" t="s">
        <v>103</v>
      </c>
      <c r="M1919" s="48">
        <v>6</v>
      </c>
    </row>
    <row r="1920" spans="1:16" x14ac:dyDescent="0.25">
      <c r="A1920" s="52">
        <v>2014</v>
      </c>
      <c r="B1920" s="56" t="s">
        <v>54</v>
      </c>
      <c r="C1920" s="46" t="s">
        <v>80</v>
      </c>
      <c r="D1920" s="46" t="s">
        <v>110</v>
      </c>
      <c r="H1920" s="54">
        <v>20</v>
      </c>
      <c r="L1920" s="46" t="s">
        <v>103</v>
      </c>
      <c r="M1920" s="48">
        <v>3</v>
      </c>
      <c r="N1920" s="48" t="s">
        <v>116</v>
      </c>
    </row>
    <row r="1921" spans="1:16" x14ac:dyDescent="0.25">
      <c r="A1921" s="52">
        <v>2014</v>
      </c>
      <c r="B1921" s="56" t="s">
        <v>54</v>
      </c>
      <c r="C1921" s="46" t="s">
        <v>80</v>
      </c>
      <c r="D1921" s="46" t="s">
        <v>93</v>
      </c>
      <c r="E1921" s="46" t="s">
        <v>91</v>
      </c>
      <c r="H1921" s="54">
        <v>20</v>
      </c>
      <c r="L1921" s="46" t="s">
        <v>103</v>
      </c>
      <c r="M1921" s="48">
        <v>1</v>
      </c>
      <c r="N1921" s="48" t="s">
        <v>116</v>
      </c>
    </row>
    <row r="1922" spans="1:16" x14ac:dyDescent="0.25">
      <c r="A1922" s="52">
        <v>2014</v>
      </c>
      <c r="B1922" s="56" t="s">
        <v>45</v>
      </c>
      <c r="C1922" s="46" t="s">
        <v>80</v>
      </c>
      <c r="D1922" s="46" t="s">
        <v>91</v>
      </c>
      <c r="H1922" s="54">
        <v>17</v>
      </c>
      <c r="L1922" s="46" t="s">
        <v>103</v>
      </c>
      <c r="M1922" s="48">
        <v>1</v>
      </c>
      <c r="N1922" s="48" t="s">
        <v>117</v>
      </c>
      <c r="O1922" s="48">
        <v>2</v>
      </c>
      <c r="P1922" s="48" t="s">
        <v>116</v>
      </c>
    </row>
    <row r="1923" spans="1:16" x14ac:dyDescent="0.25">
      <c r="A1923" s="52">
        <v>2014</v>
      </c>
      <c r="B1923" s="56" t="s">
        <v>45</v>
      </c>
      <c r="C1923" s="46" t="s">
        <v>80</v>
      </c>
      <c r="D1923" s="46" t="s">
        <v>91</v>
      </c>
      <c r="H1923" s="54">
        <v>17</v>
      </c>
      <c r="L1923" s="46" t="s">
        <v>103</v>
      </c>
      <c r="M1923" s="48">
        <v>2</v>
      </c>
      <c r="N1923" s="48" t="s">
        <v>116</v>
      </c>
    </row>
    <row r="1924" spans="1:16" x14ac:dyDescent="0.25">
      <c r="A1924" s="52">
        <v>2014</v>
      </c>
      <c r="B1924" s="56" t="s">
        <v>73</v>
      </c>
      <c r="C1924" s="46" t="s">
        <v>80</v>
      </c>
      <c r="D1924" s="46" t="s">
        <v>88</v>
      </c>
      <c r="H1924" s="54">
        <v>20</v>
      </c>
      <c r="L1924" s="46" t="s">
        <v>103</v>
      </c>
      <c r="M1924" s="48">
        <v>3</v>
      </c>
      <c r="N1924" s="48" t="s">
        <v>116</v>
      </c>
    </row>
    <row r="1925" spans="1:16" x14ac:dyDescent="0.25">
      <c r="A1925" s="52">
        <v>2014</v>
      </c>
      <c r="B1925" s="56" t="s">
        <v>73</v>
      </c>
      <c r="C1925" s="46" t="s">
        <v>80</v>
      </c>
      <c r="D1925" s="46" t="s">
        <v>88</v>
      </c>
      <c r="H1925" s="54">
        <v>20</v>
      </c>
      <c r="L1925" s="46" t="s">
        <v>103</v>
      </c>
      <c r="M1925" s="48">
        <v>1</v>
      </c>
      <c r="N1925" s="48" t="s">
        <v>116</v>
      </c>
    </row>
    <row r="1926" spans="1:16" x14ac:dyDescent="0.25">
      <c r="A1926" s="52">
        <v>2014</v>
      </c>
      <c r="B1926" s="56" t="s">
        <v>45</v>
      </c>
      <c r="C1926" s="46" t="s">
        <v>80</v>
      </c>
      <c r="D1926" s="46" t="s">
        <v>88</v>
      </c>
      <c r="H1926" s="54">
        <v>20</v>
      </c>
      <c r="L1926" s="46" t="s">
        <v>103</v>
      </c>
      <c r="M1926" s="48">
        <v>3</v>
      </c>
      <c r="N1926" s="48" t="s">
        <v>116</v>
      </c>
    </row>
    <row r="1927" spans="1:16" x14ac:dyDescent="0.25">
      <c r="A1927" s="52">
        <v>2014</v>
      </c>
      <c r="B1927" s="56" t="s">
        <v>73</v>
      </c>
      <c r="C1927" s="46" t="s">
        <v>80</v>
      </c>
      <c r="D1927" s="46" t="s">
        <v>91</v>
      </c>
      <c r="H1927" s="54">
        <v>20</v>
      </c>
      <c r="L1927" s="46" t="s">
        <v>103</v>
      </c>
      <c r="M1927" s="48">
        <v>10</v>
      </c>
      <c r="N1927" s="48" t="s">
        <v>116</v>
      </c>
    </row>
    <row r="1928" spans="1:16" x14ac:dyDescent="0.25">
      <c r="A1928" s="52">
        <v>2014</v>
      </c>
      <c r="B1928" s="56" t="s">
        <v>45</v>
      </c>
      <c r="C1928" s="46" t="s">
        <v>80</v>
      </c>
      <c r="D1928" s="46" t="s">
        <v>91</v>
      </c>
      <c r="H1928" s="54">
        <v>20</v>
      </c>
      <c r="L1928" s="46" t="s">
        <v>103</v>
      </c>
      <c r="M1928" s="48">
        <v>2</v>
      </c>
      <c r="N1928" s="48" t="s">
        <v>116</v>
      </c>
    </row>
    <row r="1929" spans="1:16" x14ac:dyDescent="0.25">
      <c r="A1929" s="52">
        <v>2014</v>
      </c>
      <c r="B1929" s="56" t="s">
        <v>73</v>
      </c>
      <c r="C1929" s="46" t="s">
        <v>80</v>
      </c>
      <c r="D1929" s="46" t="s">
        <v>88</v>
      </c>
      <c r="H1929" s="54">
        <v>20</v>
      </c>
      <c r="L1929" s="46" t="s">
        <v>103</v>
      </c>
      <c r="M1929" s="48">
        <v>2</v>
      </c>
      <c r="N1929" s="48" t="s">
        <v>116</v>
      </c>
    </row>
    <row r="1930" spans="1:16" x14ac:dyDescent="0.25">
      <c r="A1930" s="52">
        <v>2014</v>
      </c>
      <c r="B1930" s="56" t="s">
        <v>54</v>
      </c>
      <c r="C1930" s="46" t="s">
        <v>80</v>
      </c>
      <c r="D1930" s="46" t="s">
        <v>110</v>
      </c>
      <c r="H1930" s="55">
        <v>18</v>
      </c>
      <c r="L1930" s="46" t="s">
        <v>103</v>
      </c>
      <c r="M1930" s="48">
        <v>2</v>
      </c>
      <c r="N1930" s="48" t="s">
        <v>116</v>
      </c>
    </row>
    <row r="1931" spans="1:16" x14ac:dyDescent="0.25">
      <c r="A1931" s="52">
        <v>2014</v>
      </c>
      <c r="B1931" s="56" t="s">
        <v>54</v>
      </c>
      <c r="C1931" s="46" t="s">
        <v>80</v>
      </c>
      <c r="D1931" s="46" t="s">
        <v>110</v>
      </c>
      <c r="H1931" s="54">
        <v>17</v>
      </c>
      <c r="L1931" s="46" t="s">
        <v>103</v>
      </c>
      <c r="M1931" s="48">
        <v>1</v>
      </c>
      <c r="N1931" s="48" t="s">
        <v>116</v>
      </c>
    </row>
    <row r="1932" spans="1:16" x14ac:dyDescent="0.25">
      <c r="A1932" s="52">
        <v>2014</v>
      </c>
      <c r="B1932" s="56" t="s">
        <v>71</v>
      </c>
      <c r="C1932" s="46" t="s">
        <v>80</v>
      </c>
      <c r="D1932" s="46" t="s">
        <v>110</v>
      </c>
      <c r="H1932" s="54">
        <v>15</v>
      </c>
      <c r="L1932" s="46" t="s">
        <v>104</v>
      </c>
      <c r="M1932" s="48" t="s">
        <v>110</v>
      </c>
    </row>
    <row r="1933" spans="1:16" x14ac:dyDescent="0.25">
      <c r="A1933" s="52">
        <v>2014</v>
      </c>
      <c r="B1933" s="56" t="s">
        <v>69</v>
      </c>
      <c r="C1933" s="46" t="s">
        <v>80</v>
      </c>
      <c r="D1933" s="46" t="s">
        <v>90</v>
      </c>
      <c r="E1933" s="46" t="s">
        <v>94</v>
      </c>
      <c r="H1933" s="54">
        <v>17</v>
      </c>
      <c r="L1933" s="46" t="s">
        <v>103</v>
      </c>
      <c r="M1933" s="48">
        <v>1</v>
      </c>
      <c r="N1933" s="48" t="s">
        <v>117</v>
      </c>
      <c r="O1933" s="48">
        <v>2</v>
      </c>
      <c r="P1933" s="48" t="s">
        <v>116</v>
      </c>
    </row>
    <row r="1934" spans="1:16" x14ac:dyDescent="0.25">
      <c r="A1934" s="52">
        <v>2014</v>
      </c>
      <c r="B1934" s="56" t="s">
        <v>59</v>
      </c>
      <c r="C1934" s="46" t="s">
        <v>80</v>
      </c>
      <c r="D1934" s="46" t="s">
        <v>110</v>
      </c>
      <c r="H1934" s="54">
        <v>20</v>
      </c>
      <c r="L1934" s="46" t="s">
        <v>103</v>
      </c>
      <c r="M1934" s="48">
        <v>1</v>
      </c>
      <c r="N1934" s="48" t="s">
        <v>117</v>
      </c>
      <c r="O1934" s="48">
        <v>3</v>
      </c>
      <c r="P1934" s="48" t="s">
        <v>116</v>
      </c>
    </row>
    <row r="1935" spans="1:16" x14ac:dyDescent="0.25">
      <c r="A1935" s="52">
        <v>2014</v>
      </c>
      <c r="B1935" s="56" t="s">
        <v>65</v>
      </c>
      <c r="C1935" s="46" t="s">
        <v>80</v>
      </c>
      <c r="D1935" s="46" t="s">
        <v>110</v>
      </c>
      <c r="H1935" s="54">
        <v>15</v>
      </c>
      <c r="L1935" s="46" t="s">
        <v>104</v>
      </c>
      <c r="M1935" s="48">
        <v>309</v>
      </c>
    </row>
    <row r="1936" spans="1:16" x14ac:dyDescent="0.25">
      <c r="A1936" s="52">
        <v>2014</v>
      </c>
      <c r="B1936" s="56" t="s">
        <v>76</v>
      </c>
      <c r="C1936" s="46" t="s">
        <v>80</v>
      </c>
      <c r="D1936" s="46" t="s">
        <v>110</v>
      </c>
      <c r="H1936" s="54">
        <v>12</v>
      </c>
      <c r="L1936" s="46" t="s">
        <v>103</v>
      </c>
      <c r="M1936" s="48" t="s">
        <v>110</v>
      </c>
    </row>
    <row r="1937" spans="1:16" x14ac:dyDescent="0.25">
      <c r="A1937" s="52">
        <v>2014</v>
      </c>
      <c r="B1937" s="56" t="s">
        <v>69</v>
      </c>
      <c r="C1937" s="46" t="s">
        <v>80</v>
      </c>
      <c r="D1937" s="46" t="s">
        <v>88</v>
      </c>
      <c r="H1937" s="54">
        <v>17</v>
      </c>
      <c r="L1937" s="46" t="s">
        <v>103</v>
      </c>
      <c r="M1937" s="48" t="s">
        <v>110</v>
      </c>
    </row>
    <row r="1938" spans="1:16" x14ac:dyDescent="0.25">
      <c r="A1938" s="52">
        <v>2014</v>
      </c>
      <c r="B1938" s="56" t="s">
        <v>69</v>
      </c>
      <c r="C1938" s="46" t="s">
        <v>80</v>
      </c>
      <c r="D1938" s="46" t="s">
        <v>88</v>
      </c>
      <c r="H1938" s="54">
        <v>17</v>
      </c>
      <c r="L1938" s="46" t="s">
        <v>103</v>
      </c>
      <c r="M1938" s="48">
        <v>1</v>
      </c>
      <c r="N1938" s="48" t="s">
        <v>116</v>
      </c>
    </row>
    <row r="1939" spans="1:16" x14ac:dyDescent="0.25">
      <c r="A1939" s="52">
        <v>2014</v>
      </c>
      <c r="B1939" s="56" t="s">
        <v>64</v>
      </c>
      <c r="C1939" s="46" t="s">
        <v>80</v>
      </c>
      <c r="D1939" s="46" t="s">
        <v>93</v>
      </c>
      <c r="E1939" s="46" t="s">
        <v>92</v>
      </c>
      <c r="H1939" s="54">
        <v>20</v>
      </c>
      <c r="L1939" s="46" t="s">
        <v>103</v>
      </c>
      <c r="M1939" s="48">
        <v>2</v>
      </c>
      <c r="N1939" s="48" t="s">
        <v>116</v>
      </c>
    </row>
    <row r="1940" spans="1:16" x14ac:dyDescent="0.25">
      <c r="A1940" s="52">
        <v>2014</v>
      </c>
      <c r="B1940" s="56" t="s">
        <v>59</v>
      </c>
      <c r="C1940" s="46" t="s">
        <v>80</v>
      </c>
      <c r="D1940" s="46" t="s">
        <v>110</v>
      </c>
      <c r="H1940" s="54">
        <v>20</v>
      </c>
      <c r="L1940" s="46" t="s">
        <v>103</v>
      </c>
      <c r="M1940" s="48" t="s">
        <v>110</v>
      </c>
    </row>
    <row r="1941" spans="1:16" x14ac:dyDescent="0.25">
      <c r="A1941" s="52">
        <v>2014</v>
      </c>
      <c r="B1941" s="56" t="s">
        <v>53</v>
      </c>
      <c r="C1941" s="46" t="s">
        <v>80</v>
      </c>
      <c r="D1941" s="46" t="s">
        <v>110</v>
      </c>
      <c r="H1941" s="54">
        <v>15</v>
      </c>
      <c r="L1941" s="46" t="s">
        <v>104</v>
      </c>
      <c r="M1941" s="48">
        <v>263</v>
      </c>
    </row>
    <row r="1942" spans="1:16" x14ac:dyDescent="0.25">
      <c r="A1942" s="52">
        <v>2014</v>
      </c>
      <c r="B1942" s="56" t="s">
        <v>65</v>
      </c>
      <c r="C1942" s="46" t="s">
        <v>80</v>
      </c>
      <c r="D1942" s="46" t="s">
        <v>110</v>
      </c>
      <c r="H1942" s="54">
        <v>17</v>
      </c>
      <c r="L1942" s="46" t="s">
        <v>103</v>
      </c>
      <c r="M1942" s="48">
        <v>4</v>
      </c>
      <c r="N1942" s="48" t="s">
        <v>117</v>
      </c>
      <c r="O1942" s="48">
        <v>2</v>
      </c>
      <c r="P1942" s="48" t="s">
        <v>116</v>
      </c>
    </row>
    <row r="1943" spans="1:16" x14ac:dyDescent="0.25">
      <c r="A1943" s="52">
        <v>2014</v>
      </c>
      <c r="B1943" s="56" t="s">
        <v>54</v>
      </c>
      <c r="C1943" s="46" t="s">
        <v>80</v>
      </c>
      <c r="D1943" s="46" t="s">
        <v>110</v>
      </c>
      <c r="H1943" s="54">
        <v>20</v>
      </c>
      <c r="L1943" s="46" t="s">
        <v>103</v>
      </c>
      <c r="M1943" s="48">
        <v>2</v>
      </c>
      <c r="N1943" s="48" t="s">
        <v>116</v>
      </c>
    </row>
    <row r="1944" spans="1:16" x14ac:dyDescent="0.25">
      <c r="A1944" s="52">
        <v>2014</v>
      </c>
      <c r="B1944" s="56" t="s">
        <v>53</v>
      </c>
      <c r="C1944" s="46" t="s">
        <v>80</v>
      </c>
      <c r="D1944" s="46" t="s">
        <v>110</v>
      </c>
      <c r="H1944" s="54">
        <v>15</v>
      </c>
      <c r="L1944" s="46" t="s">
        <v>104</v>
      </c>
      <c r="M1944" s="48" t="s">
        <v>110</v>
      </c>
    </row>
    <row r="1945" spans="1:16" x14ac:dyDescent="0.25">
      <c r="A1945" s="52">
        <v>2014</v>
      </c>
      <c r="B1945" s="56" t="s">
        <v>54</v>
      </c>
      <c r="C1945" s="46" t="s">
        <v>80</v>
      </c>
      <c r="D1945" s="46" t="s">
        <v>110</v>
      </c>
      <c r="H1945" s="54">
        <v>20</v>
      </c>
      <c r="L1945" s="46" t="s">
        <v>103</v>
      </c>
      <c r="M1945" s="48">
        <v>1</v>
      </c>
      <c r="N1945" s="48" t="s">
        <v>116</v>
      </c>
    </row>
    <row r="1946" spans="1:16" x14ac:dyDescent="0.25">
      <c r="A1946" s="52">
        <v>2014</v>
      </c>
      <c r="B1946" s="56" t="s">
        <v>59</v>
      </c>
      <c r="C1946" s="46" t="s">
        <v>80</v>
      </c>
      <c r="D1946" s="46" t="s">
        <v>88</v>
      </c>
      <c r="H1946" s="54">
        <v>20</v>
      </c>
      <c r="L1946" s="46" t="s">
        <v>103</v>
      </c>
      <c r="M1946" s="48">
        <v>1</v>
      </c>
      <c r="N1946" s="48" t="s">
        <v>117</v>
      </c>
      <c r="O1946" s="48">
        <v>2</v>
      </c>
      <c r="P1946" s="48" t="s">
        <v>116</v>
      </c>
    </row>
    <row r="1947" spans="1:16" x14ac:dyDescent="0.25">
      <c r="A1947" s="52">
        <v>2014</v>
      </c>
      <c r="B1947" s="56" t="s">
        <v>59</v>
      </c>
      <c r="C1947" s="46" t="s">
        <v>80</v>
      </c>
      <c r="D1947" s="46" t="s">
        <v>110</v>
      </c>
      <c r="H1947" s="54">
        <v>20</v>
      </c>
      <c r="L1947" s="46" t="s">
        <v>103</v>
      </c>
      <c r="M1947" s="48" t="s">
        <v>110</v>
      </c>
    </row>
    <row r="1948" spans="1:16" x14ac:dyDescent="0.25">
      <c r="A1948" s="52">
        <v>2014</v>
      </c>
      <c r="B1948" s="56" t="s">
        <v>76</v>
      </c>
      <c r="C1948" s="46" t="s">
        <v>80</v>
      </c>
      <c r="D1948" s="46" t="s">
        <v>110</v>
      </c>
      <c r="H1948" s="54">
        <v>15</v>
      </c>
      <c r="L1948" s="46" t="s">
        <v>103</v>
      </c>
      <c r="M1948" s="48">
        <v>42</v>
      </c>
    </row>
    <row r="1949" spans="1:16" x14ac:dyDescent="0.25">
      <c r="A1949" s="52">
        <v>2014</v>
      </c>
      <c r="B1949" s="56" t="s">
        <v>66</v>
      </c>
      <c r="C1949" s="46" t="s">
        <v>80</v>
      </c>
      <c r="D1949" s="46" t="s">
        <v>93</v>
      </c>
      <c r="H1949" s="54">
        <v>15</v>
      </c>
      <c r="L1949" s="46" t="s">
        <v>103</v>
      </c>
      <c r="M1949" s="48">
        <v>90</v>
      </c>
    </row>
    <row r="1950" spans="1:16" x14ac:dyDescent="0.25">
      <c r="A1950" s="52">
        <v>2014</v>
      </c>
      <c r="B1950" s="56" t="s">
        <v>59</v>
      </c>
      <c r="C1950" s="46" t="s">
        <v>80</v>
      </c>
      <c r="D1950" s="46" t="s">
        <v>110</v>
      </c>
      <c r="H1950" s="54">
        <v>15</v>
      </c>
      <c r="L1950" s="46" t="s">
        <v>103</v>
      </c>
      <c r="M1950" s="48">
        <v>8</v>
      </c>
    </row>
    <row r="1951" spans="1:16" x14ac:dyDescent="0.25">
      <c r="A1951" s="52">
        <v>2014</v>
      </c>
      <c r="B1951" s="56" t="s">
        <v>59</v>
      </c>
      <c r="C1951" s="46" t="s">
        <v>80</v>
      </c>
      <c r="D1951" s="46" t="s">
        <v>110</v>
      </c>
      <c r="H1951" s="54">
        <v>17</v>
      </c>
      <c r="L1951" s="46" t="s">
        <v>103</v>
      </c>
      <c r="M1951" s="48" t="s">
        <v>110</v>
      </c>
    </row>
    <row r="1952" spans="1:16" x14ac:dyDescent="0.25">
      <c r="A1952" s="52">
        <v>2014</v>
      </c>
      <c r="B1952" s="56" t="s">
        <v>73</v>
      </c>
      <c r="C1952" s="46" t="s">
        <v>80</v>
      </c>
      <c r="D1952" s="46" t="s">
        <v>90</v>
      </c>
      <c r="E1952" s="46" t="s">
        <v>91</v>
      </c>
      <c r="H1952" s="54">
        <v>20</v>
      </c>
      <c r="L1952" s="46" t="s">
        <v>103</v>
      </c>
      <c r="M1952" s="48">
        <v>2</v>
      </c>
      <c r="N1952" s="48" t="s">
        <v>116</v>
      </c>
    </row>
    <row r="1953" spans="1:16" x14ac:dyDescent="0.25">
      <c r="A1953" s="52">
        <v>2014</v>
      </c>
      <c r="B1953" s="56" t="s">
        <v>64</v>
      </c>
      <c r="C1953" s="46" t="s">
        <v>80</v>
      </c>
      <c r="D1953" s="46" t="s">
        <v>110</v>
      </c>
      <c r="H1953" s="54">
        <v>17</v>
      </c>
      <c r="L1953" s="46" t="s">
        <v>103</v>
      </c>
      <c r="M1953" s="48">
        <v>1</v>
      </c>
      <c r="N1953" s="48" t="s">
        <v>117</v>
      </c>
      <c r="O1953" s="48">
        <v>1</v>
      </c>
      <c r="P1953" s="48" t="s">
        <v>116</v>
      </c>
    </row>
    <row r="1954" spans="1:16" x14ac:dyDescent="0.25">
      <c r="A1954" s="52">
        <v>2014</v>
      </c>
      <c r="B1954" s="56" t="s">
        <v>59</v>
      </c>
      <c r="C1954" s="46" t="s">
        <v>81</v>
      </c>
      <c r="D1954" s="46" t="s">
        <v>110</v>
      </c>
      <c r="H1954" s="54">
        <v>5</v>
      </c>
      <c r="L1954" s="46" t="s">
        <v>103</v>
      </c>
      <c r="M1954" s="48">
        <v>100</v>
      </c>
    </row>
    <row r="1955" spans="1:16" x14ac:dyDescent="0.25">
      <c r="A1955" s="52">
        <v>2014</v>
      </c>
      <c r="B1955" s="56" t="s">
        <v>59</v>
      </c>
      <c r="C1955" s="46" t="s">
        <v>81</v>
      </c>
      <c r="D1955" s="46" t="s">
        <v>110</v>
      </c>
      <c r="H1955" s="54">
        <v>7</v>
      </c>
      <c r="L1955" s="46" t="s">
        <v>103</v>
      </c>
      <c r="M1955" s="48">
        <v>80</v>
      </c>
    </row>
    <row r="1956" spans="1:16" x14ac:dyDescent="0.25">
      <c r="A1956" s="52">
        <v>2014</v>
      </c>
      <c r="B1956" s="56" t="s">
        <v>59</v>
      </c>
      <c r="C1956" s="46" t="s">
        <v>80</v>
      </c>
      <c r="D1956" s="46" t="s">
        <v>110</v>
      </c>
      <c r="H1956" s="54">
        <v>20</v>
      </c>
      <c r="L1956" s="46" t="s">
        <v>103</v>
      </c>
      <c r="M1956" s="48" t="s">
        <v>110</v>
      </c>
    </row>
    <row r="1957" spans="1:16" x14ac:dyDescent="0.25">
      <c r="A1957" s="52">
        <v>2014</v>
      </c>
      <c r="B1957" s="56" t="s">
        <v>59</v>
      </c>
      <c r="C1957" s="46" t="s">
        <v>80</v>
      </c>
      <c r="D1957" s="46" t="s">
        <v>110</v>
      </c>
      <c r="H1957" s="54">
        <v>20</v>
      </c>
      <c r="L1957" s="46" t="s">
        <v>103</v>
      </c>
      <c r="M1957" s="48">
        <v>3</v>
      </c>
      <c r="N1957" s="48" t="s">
        <v>116</v>
      </c>
    </row>
    <row r="1958" spans="1:16" x14ac:dyDescent="0.25">
      <c r="A1958" s="52">
        <v>2014</v>
      </c>
      <c r="B1958" s="56" t="s">
        <v>59</v>
      </c>
      <c r="C1958" s="46" t="s">
        <v>80</v>
      </c>
      <c r="D1958" s="46" t="s">
        <v>110</v>
      </c>
      <c r="H1958" s="54">
        <v>20</v>
      </c>
      <c r="L1958" s="46" t="s">
        <v>103</v>
      </c>
      <c r="M1958" s="48">
        <v>3</v>
      </c>
      <c r="N1958" s="48" t="s">
        <v>116</v>
      </c>
    </row>
    <row r="1959" spans="1:16" x14ac:dyDescent="0.25">
      <c r="A1959" s="52">
        <v>2014</v>
      </c>
      <c r="B1959" s="56" t="s">
        <v>54</v>
      </c>
      <c r="C1959" s="46" t="s">
        <v>80</v>
      </c>
      <c r="D1959" s="46" t="s">
        <v>110</v>
      </c>
      <c r="H1959" s="54">
        <v>20</v>
      </c>
      <c r="L1959" s="46" t="s">
        <v>103</v>
      </c>
      <c r="M1959" s="48" t="s">
        <v>110</v>
      </c>
    </row>
    <row r="1960" spans="1:16" x14ac:dyDescent="0.25">
      <c r="A1960" s="52">
        <v>2014</v>
      </c>
      <c r="B1960" s="56" t="s">
        <v>54</v>
      </c>
      <c r="C1960" s="46" t="s">
        <v>80</v>
      </c>
      <c r="D1960" s="46" t="s">
        <v>110</v>
      </c>
      <c r="H1960" s="55">
        <v>18</v>
      </c>
      <c r="L1960" s="46" t="s">
        <v>103</v>
      </c>
      <c r="M1960" s="48">
        <v>1</v>
      </c>
      <c r="N1960" s="48" t="s">
        <v>116</v>
      </c>
    </row>
    <row r="1961" spans="1:16" x14ac:dyDescent="0.25">
      <c r="A1961" s="52">
        <v>2014</v>
      </c>
      <c r="B1961" s="56" t="s">
        <v>50</v>
      </c>
      <c r="C1961" s="46" t="s">
        <v>80</v>
      </c>
      <c r="D1961" s="46" t="s">
        <v>93</v>
      </c>
      <c r="H1961" s="54">
        <v>17</v>
      </c>
      <c r="L1961" s="46" t="s">
        <v>103</v>
      </c>
      <c r="M1961" s="48" t="s">
        <v>110</v>
      </c>
    </row>
    <row r="1962" spans="1:16" x14ac:dyDescent="0.25">
      <c r="A1962" s="52">
        <v>2014</v>
      </c>
      <c r="B1962" s="56" t="s">
        <v>54</v>
      </c>
      <c r="C1962" s="46" t="s">
        <v>80</v>
      </c>
      <c r="D1962" s="46" t="s">
        <v>110</v>
      </c>
      <c r="H1962" s="54">
        <v>17</v>
      </c>
      <c r="L1962" s="46" t="s">
        <v>103</v>
      </c>
      <c r="M1962" s="48">
        <v>1</v>
      </c>
      <c r="N1962" s="48" t="s">
        <v>116</v>
      </c>
    </row>
    <row r="1963" spans="1:16" x14ac:dyDescent="0.25">
      <c r="A1963" s="52">
        <v>2014</v>
      </c>
      <c r="B1963" s="56" t="s">
        <v>38</v>
      </c>
      <c r="C1963" s="46" t="s">
        <v>80</v>
      </c>
      <c r="D1963" s="46" t="s">
        <v>110</v>
      </c>
      <c r="H1963" s="54">
        <v>17</v>
      </c>
      <c r="L1963" s="46" t="s">
        <v>103</v>
      </c>
      <c r="M1963" s="48">
        <v>1</v>
      </c>
      <c r="N1963" s="48" t="s">
        <v>117</v>
      </c>
      <c r="O1963" s="48">
        <v>2</v>
      </c>
      <c r="P1963" s="48" t="s">
        <v>116</v>
      </c>
    </row>
    <row r="1964" spans="1:16" x14ac:dyDescent="0.25">
      <c r="A1964" s="52">
        <v>2014</v>
      </c>
      <c r="B1964" s="56" t="s">
        <v>64</v>
      </c>
      <c r="C1964" s="46" t="s">
        <v>80</v>
      </c>
      <c r="D1964" s="46" t="s">
        <v>88</v>
      </c>
      <c r="H1964" s="54">
        <v>20</v>
      </c>
      <c r="L1964" s="46" t="s">
        <v>103</v>
      </c>
      <c r="M1964" s="48">
        <v>6</v>
      </c>
      <c r="N1964" s="48" t="s">
        <v>116</v>
      </c>
    </row>
    <row r="1965" spans="1:16" x14ac:dyDescent="0.25">
      <c r="A1965" s="52">
        <v>2014</v>
      </c>
      <c r="B1965" s="56" t="s">
        <v>54</v>
      </c>
      <c r="C1965" s="46" t="s">
        <v>80</v>
      </c>
      <c r="D1965" s="46" t="s">
        <v>110</v>
      </c>
      <c r="H1965" s="54">
        <v>20</v>
      </c>
      <c r="L1965" s="46" t="s">
        <v>103</v>
      </c>
      <c r="M1965" s="48">
        <v>2</v>
      </c>
      <c r="N1965" s="48" t="s">
        <v>116</v>
      </c>
    </row>
    <row r="1966" spans="1:16" x14ac:dyDescent="0.25">
      <c r="A1966" s="52">
        <v>2014</v>
      </c>
      <c r="B1966" s="56" t="s">
        <v>59</v>
      </c>
      <c r="C1966" s="46" t="s">
        <v>80</v>
      </c>
      <c r="D1966" s="46" t="s">
        <v>110</v>
      </c>
      <c r="H1966" s="54">
        <v>20</v>
      </c>
      <c r="L1966" s="46" t="s">
        <v>103</v>
      </c>
      <c r="M1966" s="48" t="s">
        <v>110</v>
      </c>
    </row>
    <row r="1967" spans="1:16" x14ac:dyDescent="0.25">
      <c r="A1967" s="52">
        <v>2014</v>
      </c>
      <c r="B1967" s="56" t="s">
        <v>59</v>
      </c>
      <c r="C1967" s="46" t="s">
        <v>80</v>
      </c>
      <c r="D1967" s="46" t="s">
        <v>110</v>
      </c>
      <c r="H1967" s="54">
        <v>20</v>
      </c>
      <c r="L1967" s="46" t="s">
        <v>103</v>
      </c>
      <c r="M1967" s="48" t="s">
        <v>110</v>
      </c>
    </row>
    <row r="1968" spans="1:16" x14ac:dyDescent="0.25">
      <c r="A1968" s="52">
        <v>2014</v>
      </c>
      <c r="B1968" s="56" t="s">
        <v>59</v>
      </c>
      <c r="C1968" s="46" t="s">
        <v>80</v>
      </c>
      <c r="D1968" s="46" t="s">
        <v>110</v>
      </c>
      <c r="H1968" s="54">
        <v>17</v>
      </c>
      <c r="L1968" s="46" t="s">
        <v>103</v>
      </c>
      <c r="M1968" s="48" t="s">
        <v>110</v>
      </c>
    </row>
    <row r="1969" spans="1:16" x14ac:dyDescent="0.25">
      <c r="A1969" s="52">
        <v>2014</v>
      </c>
      <c r="B1969" s="56" t="s">
        <v>59</v>
      </c>
      <c r="C1969" s="46" t="s">
        <v>80</v>
      </c>
      <c r="D1969" s="46" t="s">
        <v>110</v>
      </c>
      <c r="H1969" s="54">
        <v>17</v>
      </c>
      <c r="L1969" s="46" t="s">
        <v>103</v>
      </c>
      <c r="M1969" s="48" t="s">
        <v>110</v>
      </c>
    </row>
    <row r="1970" spans="1:16" x14ac:dyDescent="0.25">
      <c r="A1970" s="52">
        <v>2014</v>
      </c>
      <c r="B1970" s="56" t="s">
        <v>59</v>
      </c>
      <c r="C1970" s="46" t="s">
        <v>80</v>
      </c>
      <c r="D1970" s="46" t="s">
        <v>88</v>
      </c>
      <c r="H1970" s="54">
        <v>20</v>
      </c>
      <c r="L1970" s="46" t="s">
        <v>103</v>
      </c>
      <c r="M1970" s="48">
        <v>1</v>
      </c>
      <c r="N1970" s="48" t="s">
        <v>117</v>
      </c>
    </row>
    <row r="1971" spans="1:16" x14ac:dyDescent="0.25">
      <c r="A1971" s="52">
        <v>2014</v>
      </c>
      <c r="B1971" s="56" t="s">
        <v>64</v>
      </c>
      <c r="C1971" s="46" t="s">
        <v>80</v>
      </c>
      <c r="D1971" s="46" t="s">
        <v>88</v>
      </c>
      <c r="E1971" s="46" t="s">
        <v>93</v>
      </c>
      <c r="H1971" s="54">
        <v>20</v>
      </c>
      <c r="L1971" s="46" t="s">
        <v>103</v>
      </c>
      <c r="M1971" s="48">
        <v>1</v>
      </c>
      <c r="N1971" s="48" t="s">
        <v>116</v>
      </c>
    </row>
    <row r="1972" spans="1:16" x14ac:dyDescent="0.25">
      <c r="A1972" s="52">
        <v>2014</v>
      </c>
      <c r="B1972" s="56" t="s">
        <v>59</v>
      </c>
      <c r="C1972" s="46" t="s">
        <v>80</v>
      </c>
      <c r="D1972" s="46" t="s">
        <v>110</v>
      </c>
      <c r="H1972" s="54">
        <v>20</v>
      </c>
      <c r="L1972" s="46" t="s">
        <v>103</v>
      </c>
      <c r="M1972" s="48" t="s">
        <v>110</v>
      </c>
    </row>
    <row r="1973" spans="1:16" x14ac:dyDescent="0.25">
      <c r="A1973" s="52">
        <v>2014</v>
      </c>
      <c r="B1973" s="56" t="s">
        <v>54</v>
      </c>
      <c r="C1973" s="46" t="s">
        <v>80</v>
      </c>
      <c r="D1973" s="46" t="s">
        <v>110</v>
      </c>
      <c r="H1973" s="54">
        <v>20</v>
      </c>
      <c r="L1973" s="46" t="s">
        <v>103</v>
      </c>
      <c r="M1973" s="48">
        <v>1</v>
      </c>
      <c r="N1973" s="48" t="s">
        <v>116</v>
      </c>
    </row>
    <row r="1974" spans="1:16" x14ac:dyDescent="0.25">
      <c r="A1974" s="52">
        <v>2014</v>
      </c>
      <c r="B1974" s="56" t="s">
        <v>50</v>
      </c>
      <c r="C1974" s="46" t="s">
        <v>80</v>
      </c>
      <c r="D1974" s="46" t="s">
        <v>110</v>
      </c>
      <c r="H1974" s="55">
        <v>18</v>
      </c>
      <c r="L1974" s="46" t="s">
        <v>103</v>
      </c>
      <c r="M1974" s="48" t="s">
        <v>110</v>
      </c>
    </row>
    <row r="1975" spans="1:16" x14ac:dyDescent="0.25">
      <c r="A1975" s="52">
        <v>2014</v>
      </c>
      <c r="B1975" s="56" t="s">
        <v>50</v>
      </c>
      <c r="C1975" s="46" t="s">
        <v>80</v>
      </c>
      <c r="D1975" s="46" t="s">
        <v>110</v>
      </c>
      <c r="H1975" s="54">
        <v>17</v>
      </c>
      <c r="L1975" s="46" t="s">
        <v>103</v>
      </c>
      <c r="M1975" s="48" t="s">
        <v>110</v>
      </c>
    </row>
    <row r="1976" spans="1:16" x14ac:dyDescent="0.25">
      <c r="A1976" s="52">
        <v>2014</v>
      </c>
      <c r="B1976" s="56" t="s">
        <v>50</v>
      </c>
      <c r="C1976" s="46" t="s">
        <v>80</v>
      </c>
      <c r="D1976" s="46" t="s">
        <v>110</v>
      </c>
      <c r="H1976" s="54">
        <v>17</v>
      </c>
      <c r="L1976" s="46" t="s">
        <v>103</v>
      </c>
      <c r="M1976" s="48" t="s">
        <v>110</v>
      </c>
    </row>
    <row r="1977" spans="1:16" x14ac:dyDescent="0.25">
      <c r="A1977" s="52">
        <v>2014</v>
      </c>
      <c r="B1977" s="56" t="s">
        <v>59</v>
      </c>
      <c r="C1977" s="46" t="s">
        <v>80</v>
      </c>
      <c r="D1977" s="46" t="s">
        <v>88</v>
      </c>
      <c r="H1977" s="54">
        <v>17</v>
      </c>
      <c r="L1977" s="46" t="s">
        <v>103</v>
      </c>
      <c r="M1977" s="48" t="s">
        <v>110</v>
      </c>
    </row>
    <row r="1978" spans="1:16" x14ac:dyDescent="0.25">
      <c r="A1978" s="52">
        <v>2014</v>
      </c>
      <c r="B1978" s="56" t="s">
        <v>54</v>
      </c>
      <c r="C1978" s="46" t="s">
        <v>80</v>
      </c>
      <c r="D1978" s="46" t="s">
        <v>110</v>
      </c>
      <c r="H1978" s="54">
        <v>17</v>
      </c>
      <c r="L1978" s="46" t="s">
        <v>103</v>
      </c>
      <c r="M1978" s="48">
        <v>3</v>
      </c>
      <c r="N1978" s="48" t="s">
        <v>117</v>
      </c>
      <c r="O1978" s="48">
        <v>2</v>
      </c>
      <c r="P1978" s="48" t="s">
        <v>116</v>
      </c>
    </row>
    <row r="1979" spans="1:16" x14ac:dyDescent="0.25">
      <c r="A1979" s="52">
        <v>2014</v>
      </c>
      <c r="B1979" s="56" t="s">
        <v>56</v>
      </c>
      <c r="C1979" s="46" t="s">
        <v>80</v>
      </c>
      <c r="D1979" s="46" t="s">
        <v>88</v>
      </c>
      <c r="H1979" s="54">
        <v>17</v>
      </c>
      <c r="L1979" s="46" t="s">
        <v>103</v>
      </c>
      <c r="M1979" s="48">
        <v>1</v>
      </c>
      <c r="N1979" s="48" t="s">
        <v>116</v>
      </c>
    </row>
    <row r="1980" spans="1:16" x14ac:dyDescent="0.25">
      <c r="A1980" s="52">
        <v>2014</v>
      </c>
      <c r="B1980" s="56" t="s">
        <v>49</v>
      </c>
      <c r="C1980" s="46" t="s">
        <v>80</v>
      </c>
      <c r="D1980" s="46" t="s">
        <v>110</v>
      </c>
      <c r="H1980" s="54">
        <v>20</v>
      </c>
      <c r="L1980" s="46" t="s">
        <v>103</v>
      </c>
      <c r="M1980" s="48" t="s">
        <v>110</v>
      </c>
    </row>
    <row r="1981" spans="1:16" x14ac:dyDescent="0.25">
      <c r="A1981" s="52">
        <v>2014</v>
      </c>
      <c r="B1981" s="56" t="s">
        <v>69</v>
      </c>
      <c r="C1981" s="46" t="s">
        <v>80</v>
      </c>
      <c r="D1981" s="46" t="s">
        <v>88</v>
      </c>
      <c r="H1981" s="54">
        <v>18</v>
      </c>
      <c r="L1981" s="46" t="s">
        <v>103</v>
      </c>
      <c r="M1981" s="48">
        <v>1</v>
      </c>
      <c r="N1981" s="48" t="s">
        <v>117</v>
      </c>
    </row>
    <row r="1982" spans="1:16" x14ac:dyDescent="0.25">
      <c r="A1982" s="52">
        <v>2014</v>
      </c>
      <c r="B1982" s="56" t="s">
        <v>68</v>
      </c>
      <c r="C1982" s="46" t="s">
        <v>80</v>
      </c>
      <c r="D1982" s="46" t="s">
        <v>110</v>
      </c>
      <c r="H1982" s="54">
        <v>17</v>
      </c>
      <c r="L1982" s="46" t="s">
        <v>103</v>
      </c>
      <c r="M1982" s="48">
        <v>1</v>
      </c>
      <c r="N1982" s="48" t="s">
        <v>116</v>
      </c>
    </row>
    <row r="1983" spans="1:16" x14ac:dyDescent="0.25">
      <c r="A1983" s="52">
        <v>2014</v>
      </c>
      <c r="B1983" s="56" t="s">
        <v>59</v>
      </c>
      <c r="C1983" s="46" t="s">
        <v>80</v>
      </c>
      <c r="D1983" s="46" t="s">
        <v>110</v>
      </c>
      <c r="H1983" s="54">
        <v>20</v>
      </c>
      <c r="L1983" s="46" t="s">
        <v>103</v>
      </c>
      <c r="M1983" s="48">
        <v>2</v>
      </c>
      <c r="N1983" s="48" t="s">
        <v>116</v>
      </c>
    </row>
    <row r="1984" spans="1:16" x14ac:dyDescent="0.25">
      <c r="A1984" s="52">
        <v>2014</v>
      </c>
      <c r="B1984" s="56" t="s">
        <v>59</v>
      </c>
      <c r="C1984" s="46" t="s">
        <v>80</v>
      </c>
      <c r="D1984" s="46" t="s">
        <v>110</v>
      </c>
      <c r="H1984" s="54">
        <v>20</v>
      </c>
      <c r="L1984" s="46" t="s">
        <v>103</v>
      </c>
      <c r="M1984" s="48" t="s">
        <v>110</v>
      </c>
    </row>
    <row r="1985" spans="1:16" x14ac:dyDescent="0.25">
      <c r="A1985" s="52">
        <v>2014</v>
      </c>
      <c r="B1985" s="56" t="s">
        <v>50</v>
      </c>
      <c r="C1985" s="46" t="s">
        <v>80</v>
      </c>
      <c r="D1985" s="46" t="s">
        <v>110</v>
      </c>
      <c r="H1985" s="54">
        <v>17</v>
      </c>
      <c r="L1985" s="46" t="s">
        <v>103</v>
      </c>
      <c r="M1985" s="48" t="s">
        <v>110</v>
      </c>
    </row>
    <row r="1986" spans="1:16" x14ac:dyDescent="0.25">
      <c r="A1986" s="52">
        <v>2014</v>
      </c>
      <c r="B1986" s="56" t="s">
        <v>50</v>
      </c>
      <c r="C1986" s="46" t="s">
        <v>80</v>
      </c>
      <c r="D1986" s="46" t="s">
        <v>110</v>
      </c>
      <c r="H1986" s="54">
        <v>17</v>
      </c>
      <c r="L1986" s="46" t="s">
        <v>103</v>
      </c>
      <c r="M1986" s="48" t="s">
        <v>110</v>
      </c>
    </row>
    <row r="1987" spans="1:16" x14ac:dyDescent="0.25">
      <c r="A1987" s="52">
        <v>2014</v>
      </c>
      <c r="B1987" s="56" t="s">
        <v>39</v>
      </c>
      <c r="C1987" s="46" t="s">
        <v>80</v>
      </c>
      <c r="D1987" s="46" t="s">
        <v>93</v>
      </c>
      <c r="H1987" s="54">
        <v>17</v>
      </c>
      <c r="L1987" s="46" t="s">
        <v>103</v>
      </c>
      <c r="M1987" s="48" t="s">
        <v>110</v>
      </c>
    </row>
    <row r="1988" spans="1:16" x14ac:dyDescent="0.25">
      <c r="A1988" s="52">
        <v>2014</v>
      </c>
      <c r="B1988" s="56" t="s">
        <v>73</v>
      </c>
      <c r="C1988" s="46" t="s">
        <v>80</v>
      </c>
      <c r="D1988" s="46" t="s">
        <v>90</v>
      </c>
      <c r="H1988" s="54">
        <v>20</v>
      </c>
      <c r="L1988" s="46" t="s">
        <v>103</v>
      </c>
      <c r="M1988" s="48">
        <v>2</v>
      </c>
      <c r="N1988" s="48" t="s">
        <v>116</v>
      </c>
    </row>
    <row r="1989" spans="1:16" x14ac:dyDescent="0.25">
      <c r="A1989" s="52">
        <v>2014</v>
      </c>
      <c r="B1989" s="56" t="s">
        <v>73</v>
      </c>
      <c r="C1989" s="46" t="s">
        <v>80</v>
      </c>
      <c r="D1989" s="46" t="s">
        <v>92</v>
      </c>
      <c r="H1989" s="54">
        <v>20</v>
      </c>
      <c r="L1989" s="46" t="s">
        <v>103</v>
      </c>
      <c r="M1989" s="48">
        <v>3</v>
      </c>
      <c r="N1989" s="48" t="s">
        <v>116</v>
      </c>
    </row>
    <row r="1990" spans="1:16" x14ac:dyDescent="0.25">
      <c r="A1990" s="52">
        <v>2014</v>
      </c>
      <c r="B1990" s="56" t="s">
        <v>59</v>
      </c>
      <c r="C1990" s="46" t="s">
        <v>80</v>
      </c>
      <c r="D1990" s="46" t="s">
        <v>110</v>
      </c>
      <c r="H1990" s="54">
        <v>20</v>
      </c>
      <c r="L1990" s="46" t="s">
        <v>103</v>
      </c>
      <c r="M1990" s="48" t="s">
        <v>110</v>
      </c>
    </row>
    <row r="1991" spans="1:16" x14ac:dyDescent="0.25">
      <c r="A1991" s="52">
        <v>2014</v>
      </c>
      <c r="B1991" s="56" t="s">
        <v>59</v>
      </c>
      <c r="C1991" s="46" t="s">
        <v>80</v>
      </c>
      <c r="D1991" s="46" t="s">
        <v>110</v>
      </c>
      <c r="H1991" s="54">
        <v>17</v>
      </c>
      <c r="L1991" s="46" t="s">
        <v>103</v>
      </c>
      <c r="M1991" s="48">
        <v>2</v>
      </c>
      <c r="N1991" s="48" t="s">
        <v>117</v>
      </c>
      <c r="O1991" s="48">
        <v>2</v>
      </c>
      <c r="P1991" s="48" t="s">
        <v>116</v>
      </c>
    </row>
    <row r="1992" spans="1:16" x14ac:dyDescent="0.25">
      <c r="A1992" s="52">
        <v>2014</v>
      </c>
      <c r="B1992" s="56" t="s">
        <v>54</v>
      </c>
      <c r="C1992" s="46" t="s">
        <v>80</v>
      </c>
      <c r="D1992" s="46" t="s">
        <v>110</v>
      </c>
      <c r="H1992" s="55">
        <v>18</v>
      </c>
      <c r="L1992" s="46" t="s">
        <v>103</v>
      </c>
      <c r="M1992" s="48" t="s">
        <v>110</v>
      </c>
    </row>
    <row r="1993" spans="1:16" x14ac:dyDescent="0.25">
      <c r="A1993" s="52">
        <v>2014</v>
      </c>
      <c r="B1993" s="56" t="s">
        <v>54</v>
      </c>
      <c r="C1993" s="46" t="s">
        <v>80</v>
      </c>
      <c r="D1993" s="46" t="s">
        <v>110</v>
      </c>
      <c r="H1993" s="55">
        <v>18</v>
      </c>
      <c r="L1993" s="46" t="s">
        <v>103</v>
      </c>
      <c r="M1993" s="48">
        <v>1</v>
      </c>
      <c r="N1993" s="48" t="s">
        <v>116</v>
      </c>
    </row>
    <row r="1994" spans="1:16" x14ac:dyDescent="0.25">
      <c r="A1994" s="52">
        <v>2014</v>
      </c>
      <c r="B1994" s="56" t="s">
        <v>54</v>
      </c>
      <c r="C1994" s="46" t="s">
        <v>80</v>
      </c>
      <c r="D1994" s="46" t="s">
        <v>110</v>
      </c>
      <c r="H1994" s="55">
        <v>18</v>
      </c>
      <c r="L1994" s="46" t="s">
        <v>103</v>
      </c>
      <c r="M1994" s="48">
        <v>1</v>
      </c>
      <c r="N1994" s="48" t="s">
        <v>116</v>
      </c>
    </row>
    <row r="1995" spans="1:16" x14ac:dyDescent="0.25">
      <c r="A1995" s="52">
        <v>2014</v>
      </c>
      <c r="B1995" s="56" t="s">
        <v>61</v>
      </c>
      <c r="C1995" s="46" t="s">
        <v>80</v>
      </c>
      <c r="D1995" s="46" t="s">
        <v>93</v>
      </c>
      <c r="E1995" s="46" t="s">
        <v>94</v>
      </c>
      <c r="H1995" s="54">
        <v>15</v>
      </c>
      <c r="L1995" s="46" t="s">
        <v>103</v>
      </c>
      <c r="M1995" s="48" t="s">
        <v>110</v>
      </c>
    </row>
    <row r="1996" spans="1:16" x14ac:dyDescent="0.25">
      <c r="A1996" s="52">
        <v>2014</v>
      </c>
      <c r="B1996" s="56" t="s">
        <v>40</v>
      </c>
      <c r="C1996" s="46" t="s">
        <v>80</v>
      </c>
      <c r="D1996" s="46" t="s">
        <v>93</v>
      </c>
      <c r="H1996" s="54">
        <v>15</v>
      </c>
      <c r="L1996" s="46" t="s">
        <v>103</v>
      </c>
      <c r="M1996" s="48">
        <v>27</v>
      </c>
    </row>
    <row r="1997" spans="1:16" x14ac:dyDescent="0.25">
      <c r="A1997" s="52">
        <v>2014</v>
      </c>
      <c r="B1997" s="56" t="s">
        <v>39</v>
      </c>
      <c r="C1997" s="46" t="s">
        <v>80</v>
      </c>
      <c r="D1997" s="46" t="s">
        <v>110</v>
      </c>
      <c r="H1997" s="54">
        <v>12</v>
      </c>
      <c r="L1997" s="46" t="s">
        <v>103</v>
      </c>
      <c r="M1997" s="48">
        <v>20</v>
      </c>
    </row>
    <row r="1998" spans="1:16" x14ac:dyDescent="0.25">
      <c r="A1998" s="52">
        <v>2014</v>
      </c>
      <c r="B1998" s="56" t="s">
        <v>62</v>
      </c>
      <c r="C1998" s="46" t="s">
        <v>80</v>
      </c>
      <c r="D1998" s="46" t="s">
        <v>110</v>
      </c>
      <c r="H1998" s="54">
        <v>12</v>
      </c>
      <c r="L1998" s="46" t="s">
        <v>103</v>
      </c>
      <c r="M1998" s="48">
        <v>50</v>
      </c>
    </row>
    <row r="1999" spans="1:16" x14ac:dyDescent="0.25">
      <c r="A1999" s="52">
        <v>2014</v>
      </c>
      <c r="B1999" s="56" t="s">
        <v>50</v>
      </c>
      <c r="C1999" s="46" t="s">
        <v>80</v>
      </c>
      <c r="D1999" s="46" t="s">
        <v>110</v>
      </c>
      <c r="H1999" s="54">
        <v>17</v>
      </c>
      <c r="L1999" s="46" t="s">
        <v>103</v>
      </c>
      <c r="M1999" s="48" t="s">
        <v>110</v>
      </c>
    </row>
    <row r="2000" spans="1:16" x14ac:dyDescent="0.25">
      <c r="A2000" s="52">
        <v>2014</v>
      </c>
      <c r="B2000" s="56" t="s">
        <v>42</v>
      </c>
      <c r="C2000" s="46" t="s">
        <v>80</v>
      </c>
      <c r="D2000" s="46" t="s">
        <v>110</v>
      </c>
      <c r="H2000" s="54">
        <v>17</v>
      </c>
      <c r="L2000" s="46" t="s">
        <v>103</v>
      </c>
      <c r="M2000" s="48">
        <v>1</v>
      </c>
      <c r="N2000" s="48" t="s">
        <v>116</v>
      </c>
    </row>
    <row r="2001" spans="1:16" x14ac:dyDescent="0.25">
      <c r="A2001" s="52">
        <v>2014</v>
      </c>
      <c r="B2001" s="56" t="s">
        <v>64</v>
      </c>
      <c r="C2001" s="46" t="s">
        <v>80</v>
      </c>
      <c r="D2001" s="46" t="s">
        <v>88</v>
      </c>
      <c r="H2001" s="54">
        <v>20</v>
      </c>
      <c r="L2001" s="46" t="s">
        <v>103</v>
      </c>
      <c r="M2001" s="48">
        <v>1</v>
      </c>
      <c r="N2001" s="48" t="s">
        <v>116</v>
      </c>
    </row>
    <row r="2002" spans="1:16" x14ac:dyDescent="0.25">
      <c r="A2002" s="52">
        <v>2014</v>
      </c>
      <c r="B2002" s="56" t="s">
        <v>64</v>
      </c>
      <c r="C2002" s="46" t="s">
        <v>80</v>
      </c>
      <c r="D2002" s="46" t="s">
        <v>88</v>
      </c>
      <c r="H2002" s="54">
        <v>17</v>
      </c>
      <c r="L2002" s="46" t="s">
        <v>103</v>
      </c>
      <c r="M2002" s="48">
        <v>1</v>
      </c>
      <c r="N2002" s="48" t="s">
        <v>117</v>
      </c>
      <c r="O2002" s="48">
        <v>1</v>
      </c>
      <c r="P2002" s="48" t="s">
        <v>116</v>
      </c>
    </row>
    <row r="2003" spans="1:16" x14ac:dyDescent="0.25">
      <c r="A2003" s="52">
        <v>2014</v>
      </c>
      <c r="B2003" s="56" t="s">
        <v>54</v>
      </c>
      <c r="C2003" s="46" t="s">
        <v>80</v>
      </c>
      <c r="D2003" s="46" t="s">
        <v>110</v>
      </c>
      <c r="H2003" s="54">
        <v>22</v>
      </c>
      <c r="L2003" s="46" t="s">
        <v>103</v>
      </c>
      <c r="M2003" s="48">
        <v>1</v>
      </c>
      <c r="N2003" s="48" t="s">
        <v>116</v>
      </c>
    </row>
    <row r="2004" spans="1:16" x14ac:dyDescent="0.25">
      <c r="A2004" s="52">
        <v>2014</v>
      </c>
      <c r="B2004" s="56" t="s">
        <v>59</v>
      </c>
      <c r="C2004" s="46" t="s">
        <v>80</v>
      </c>
      <c r="D2004" s="46" t="s">
        <v>110</v>
      </c>
      <c r="H2004" s="54">
        <v>17</v>
      </c>
      <c r="L2004" s="46" t="s">
        <v>103</v>
      </c>
      <c r="M2004" s="48">
        <v>2</v>
      </c>
      <c r="N2004" s="48" t="s">
        <v>117</v>
      </c>
      <c r="O2004" s="48">
        <v>2</v>
      </c>
      <c r="P2004" s="48" t="s">
        <v>116</v>
      </c>
    </row>
    <row r="2005" spans="1:16" x14ac:dyDescent="0.25">
      <c r="A2005" s="52">
        <v>2014</v>
      </c>
      <c r="B2005" s="56" t="s">
        <v>59</v>
      </c>
      <c r="C2005" s="46" t="s">
        <v>80</v>
      </c>
      <c r="D2005" s="46" t="s">
        <v>88</v>
      </c>
      <c r="H2005" s="54">
        <v>17</v>
      </c>
      <c r="L2005" s="46" t="s">
        <v>103</v>
      </c>
      <c r="M2005" s="48">
        <v>2</v>
      </c>
      <c r="N2005" s="48" t="s">
        <v>117</v>
      </c>
      <c r="O2005" s="48">
        <v>3</v>
      </c>
      <c r="P2005" s="48" t="s">
        <v>116</v>
      </c>
    </row>
    <row r="2006" spans="1:16" x14ac:dyDescent="0.25">
      <c r="A2006" s="52">
        <v>2014</v>
      </c>
      <c r="B2006" s="56" t="s">
        <v>59</v>
      </c>
      <c r="C2006" s="46" t="s">
        <v>80</v>
      </c>
      <c r="D2006" s="46" t="s">
        <v>88</v>
      </c>
      <c r="H2006" s="54">
        <v>20</v>
      </c>
      <c r="L2006" s="46" t="s">
        <v>103</v>
      </c>
      <c r="M2006" s="48">
        <v>1</v>
      </c>
      <c r="N2006" s="48" t="s">
        <v>117</v>
      </c>
      <c r="O2006" s="48">
        <v>2</v>
      </c>
      <c r="P2006" s="48" t="s">
        <v>116</v>
      </c>
    </row>
    <row r="2007" spans="1:16" x14ac:dyDescent="0.25">
      <c r="A2007" s="52">
        <v>2014</v>
      </c>
      <c r="B2007" s="56" t="s">
        <v>61</v>
      </c>
      <c r="C2007" s="46" t="s">
        <v>80</v>
      </c>
      <c r="D2007" s="46" t="s">
        <v>88</v>
      </c>
      <c r="H2007" s="54">
        <v>15</v>
      </c>
      <c r="L2007" s="46" t="s">
        <v>103</v>
      </c>
      <c r="M2007" s="48">
        <v>45</v>
      </c>
    </row>
    <row r="2008" spans="1:16" x14ac:dyDescent="0.25">
      <c r="A2008" s="52">
        <v>2014</v>
      </c>
      <c r="B2008" s="56" t="s">
        <v>76</v>
      </c>
      <c r="C2008" s="46" t="s">
        <v>80</v>
      </c>
      <c r="D2008" s="46" t="s">
        <v>110</v>
      </c>
      <c r="H2008" s="54">
        <v>15</v>
      </c>
      <c r="L2008" s="46" t="s">
        <v>103</v>
      </c>
      <c r="M2008" s="48" t="s">
        <v>110</v>
      </c>
    </row>
    <row r="2009" spans="1:16" x14ac:dyDescent="0.25">
      <c r="A2009" s="52">
        <v>2014</v>
      </c>
      <c r="B2009" s="56" t="s">
        <v>59</v>
      </c>
      <c r="C2009" s="46" t="s">
        <v>80</v>
      </c>
      <c r="D2009" s="46" t="s">
        <v>110</v>
      </c>
      <c r="H2009" s="54">
        <v>17</v>
      </c>
      <c r="L2009" s="46" t="s">
        <v>103</v>
      </c>
      <c r="M2009" s="48">
        <v>1</v>
      </c>
      <c r="N2009" s="48" t="s">
        <v>117</v>
      </c>
      <c r="O2009" s="48">
        <v>1</v>
      </c>
      <c r="P2009" s="48" t="s">
        <v>116</v>
      </c>
    </row>
    <row r="2010" spans="1:16" x14ac:dyDescent="0.25">
      <c r="A2010" s="52">
        <v>2014</v>
      </c>
      <c r="B2010" s="56" t="s">
        <v>53</v>
      </c>
      <c r="C2010" s="46" t="s">
        <v>80</v>
      </c>
      <c r="D2010" s="46" t="s">
        <v>110</v>
      </c>
      <c r="H2010" s="54">
        <v>17</v>
      </c>
      <c r="L2010" s="46" t="s">
        <v>103</v>
      </c>
      <c r="M2010" s="48">
        <v>2</v>
      </c>
      <c r="N2010" s="48" t="s">
        <v>117</v>
      </c>
      <c r="O2010" s="48">
        <v>1</v>
      </c>
      <c r="P2010" s="48" t="s">
        <v>116</v>
      </c>
    </row>
    <row r="2011" spans="1:16" x14ac:dyDescent="0.25">
      <c r="A2011" s="52">
        <v>2014</v>
      </c>
      <c r="B2011" s="56" t="s">
        <v>73</v>
      </c>
      <c r="C2011" s="46" t="s">
        <v>80</v>
      </c>
      <c r="D2011" s="46" t="s">
        <v>91</v>
      </c>
      <c r="H2011" s="54">
        <v>15</v>
      </c>
      <c r="L2011" s="46" t="s">
        <v>103</v>
      </c>
      <c r="M2011" s="48">
        <v>20</v>
      </c>
    </row>
    <row r="2012" spans="1:16" x14ac:dyDescent="0.25">
      <c r="A2012" s="52">
        <v>2014</v>
      </c>
      <c r="B2012" s="56" t="s">
        <v>73</v>
      </c>
      <c r="C2012" s="46" t="s">
        <v>80</v>
      </c>
      <c r="D2012" s="46" t="s">
        <v>92</v>
      </c>
      <c r="H2012" s="54">
        <v>20</v>
      </c>
      <c r="L2012" s="46" t="s">
        <v>103</v>
      </c>
      <c r="M2012" s="48">
        <v>1</v>
      </c>
      <c r="N2012" s="48" t="s">
        <v>116</v>
      </c>
    </row>
    <row r="2013" spans="1:16" x14ac:dyDescent="0.25">
      <c r="A2013" s="52">
        <v>2014</v>
      </c>
      <c r="B2013" s="56" t="s">
        <v>45</v>
      </c>
      <c r="C2013" s="46" t="s">
        <v>80</v>
      </c>
      <c r="D2013" s="46" t="s">
        <v>91</v>
      </c>
      <c r="H2013" s="54">
        <v>20</v>
      </c>
      <c r="L2013" s="46" t="s">
        <v>103</v>
      </c>
      <c r="M2013" s="48">
        <v>1</v>
      </c>
      <c r="N2013" s="48" t="s">
        <v>116</v>
      </c>
    </row>
    <row r="2014" spans="1:16" x14ac:dyDescent="0.25">
      <c r="A2014" s="52">
        <v>2014</v>
      </c>
      <c r="B2014" s="56" t="s">
        <v>54</v>
      </c>
      <c r="C2014" s="46" t="s">
        <v>80</v>
      </c>
      <c r="D2014" s="46" t="s">
        <v>110</v>
      </c>
      <c r="H2014" s="55">
        <v>18</v>
      </c>
      <c r="L2014" s="46" t="s">
        <v>103</v>
      </c>
      <c r="M2014" s="48" t="s">
        <v>110</v>
      </c>
    </row>
    <row r="2015" spans="1:16" x14ac:dyDescent="0.25">
      <c r="A2015" s="52">
        <v>2014</v>
      </c>
      <c r="B2015" s="56" t="s">
        <v>54</v>
      </c>
      <c r="C2015" s="46" t="s">
        <v>80</v>
      </c>
      <c r="D2015" s="46" t="s">
        <v>110</v>
      </c>
      <c r="H2015" s="55">
        <v>18</v>
      </c>
      <c r="L2015" s="46" t="s">
        <v>103</v>
      </c>
      <c r="M2015" s="48">
        <v>4</v>
      </c>
      <c r="N2015" s="48" t="s">
        <v>116</v>
      </c>
    </row>
    <row r="2016" spans="1:16" x14ac:dyDescent="0.25">
      <c r="A2016" s="52">
        <v>2014</v>
      </c>
      <c r="B2016" s="56" t="s">
        <v>50</v>
      </c>
      <c r="C2016" s="46" t="s">
        <v>80</v>
      </c>
      <c r="D2016" s="46" t="s">
        <v>88</v>
      </c>
      <c r="H2016" s="54">
        <v>17</v>
      </c>
      <c r="L2016" s="46" t="s">
        <v>103</v>
      </c>
      <c r="M2016" s="48" t="s">
        <v>110</v>
      </c>
    </row>
    <row r="2017" spans="1:16" x14ac:dyDescent="0.25">
      <c r="A2017" s="52">
        <v>2014</v>
      </c>
      <c r="B2017" s="56" t="s">
        <v>54</v>
      </c>
      <c r="C2017" s="46" t="s">
        <v>80</v>
      </c>
      <c r="D2017" s="46" t="s">
        <v>110</v>
      </c>
      <c r="H2017" s="54">
        <v>22</v>
      </c>
      <c r="L2017" s="46" t="s">
        <v>103</v>
      </c>
      <c r="M2017" s="48" t="s">
        <v>110</v>
      </c>
    </row>
    <row r="2018" spans="1:16" x14ac:dyDescent="0.25">
      <c r="A2018" s="52">
        <v>2014</v>
      </c>
      <c r="B2018" s="56" t="s">
        <v>38</v>
      </c>
      <c r="C2018" s="46" t="s">
        <v>80</v>
      </c>
      <c r="D2018" s="46" t="s">
        <v>110</v>
      </c>
      <c r="H2018" s="55">
        <v>18</v>
      </c>
      <c r="L2018" s="46" t="s">
        <v>103</v>
      </c>
      <c r="M2018" s="48">
        <v>1</v>
      </c>
      <c r="N2018" s="48" t="s">
        <v>116</v>
      </c>
    </row>
    <row r="2019" spans="1:16" x14ac:dyDescent="0.25">
      <c r="A2019" s="52">
        <v>2014</v>
      </c>
      <c r="B2019" s="56" t="s">
        <v>76</v>
      </c>
      <c r="C2019" s="46" t="s">
        <v>80</v>
      </c>
      <c r="D2019" s="46" t="s">
        <v>110</v>
      </c>
      <c r="H2019" s="54">
        <v>15</v>
      </c>
      <c r="L2019" s="46" t="s">
        <v>104</v>
      </c>
      <c r="M2019" s="48">
        <v>239</v>
      </c>
    </row>
    <row r="2020" spans="1:16" x14ac:dyDescent="0.25">
      <c r="A2020" s="52">
        <v>2014</v>
      </c>
      <c r="B2020" s="56" t="s">
        <v>76</v>
      </c>
      <c r="C2020" s="46" t="s">
        <v>80</v>
      </c>
      <c r="D2020" s="46" t="s">
        <v>110</v>
      </c>
      <c r="H2020" s="54">
        <v>15</v>
      </c>
      <c r="L2020" s="46" t="s">
        <v>104</v>
      </c>
      <c r="M2020" s="48">
        <v>102</v>
      </c>
    </row>
    <row r="2021" spans="1:16" x14ac:dyDescent="0.25">
      <c r="A2021" s="52">
        <v>2014</v>
      </c>
      <c r="B2021" s="56" t="s">
        <v>66</v>
      </c>
      <c r="C2021" s="46" t="s">
        <v>80</v>
      </c>
      <c r="D2021" s="46" t="s">
        <v>93</v>
      </c>
      <c r="H2021" s="54">
        <v>15</v>
      </c>
      <c r="L2021" s="46" t="s">
        <v>104</v>
      </c>
      <c r="M2021" s="48">
        <v>73</v>
      </c>
    </row>
    <row r="2022" spans="1:16" x14ac:dyDescent="0.25">
      <c r="A2022" s="52">
        <v>2014</v>
      </c>
      <c r="B2022" s="56" t="s">
        <v>37</v>
      </c>
      <c r="C2022" s="46" t="s">
        <v>80</v>
      </c>
      <c r="D2022" s="46" t="s">
        <v>110</v>
      </c>
      <c r="H2022" s="54">
        <v>17</v>
      </c>
      <c r="L2022" s="46" t="s">
        <v>103</v>
      </c>
      <c r="M2022" s="48">
        <v>1</v>
      </c>
      <c r="N2022" s="48" t="s">
        <v>117</v>
      </c>
    </row>
    <row r="2023" spans="1:16" x14ac:dyDescent="0.25">
      <c r="A2023" s="52">
        <v>2014</v>
      </c>
      <c r="B2023" s="56" t="s">
        <v>69</v>
      </c>
      <c r="C2023" s="46" t="s">
        <v>80</v>
      </c>
      <c r="D2023" s="46" t="s">
        <v>88</v>
      </c>
      <c r="H2023" s="54">
        <v>17</v>
      </c>
      <c r="L2023" s="46" t="s">
        <v>103</v>
      </c>
      <c r="M2023" s="48">
        <v>1</v>
      </c>
      <c r="N2023" s="48" t="s">
        <v>117</v>
      </c>
    </row>
    <row r="2024" spans="1:16" x14ac:dyDescent="0.25">
      <c r="A2024" s="52">
        <v>2014</v>
      </c>
      <c r="B2024" s="56" t="s">
        <v>38</v>
      </c>
      <c r="C2024" s="46" t="s">
        <v>80</v>
      </c>
      <c r="D2024" s="46" t="s">
        <v>110</v>
      </c>
      <c r="H2024" s="54">
        <v>17</v>
      </c>
      <c r="L2024" s="46" t="s">
        <v>103</v>
      </c>
      <c r="M2024" s="48">
        <v>2</v>
      </c>
      <c r="N2024" s="48" t="s">
        <v>117</v>
      </c>
      <c r="O2024" s="48">
        <v>1</v>
      </c>
      <c r="P2024" s="48" t="s">
        <v>116</v>
      </c>
    </row>
    <row r="2025" spans="1:16" x14ac:dyDescent="0.25">
      <c r="A2025" s="52">
        <v>2014</v>
      </c>
      <c r="B2025" s="56" t="s">
        <v>66</v>
      </c>
      <c r="C2025" s="46" t="s">
        <v>80</v>
      </c>
      <c r="D2025" s="46" t="s">
        <v>93</v>
      </c>
      <c r="H2025" s="54">
        <v>17</v>
      </c>
      <c r="L2025" s="46" t="s">
        <v>103</v>
      </c>
      <c r="M2025" s="48">
        <v>1</v>
      </c>
      <c r="N2025" s="48" t="s">
        <v>117</v>
      </c>
    </row>
    <row r="2026" spans="1:16" x14ac:dyDescent="0.25">
      <c r="A2026" s="52">
        <v>2014</v>
      </c>
      <c r="B2026" s="56" t="s">
        <v>38</v>
      </c>
      <c r="C2026" s="46" t="s">
        <v>80</v>
      </c>
      <c r="D2026" s="46" t="s">
        <v>110</v>
      </c>
      <c r="H2026" s="54">
        <v>17</v>
      </c>
      <c r="L2026" s="46" t="s">
        <v>103</v>
      </c>
      <c r="M2026" s="48">
        <v>3</v>
      </c>
      <c r="N2026" s="48" t="s">
        <v>117</v>
      </c>
      <c r="O2026" s="48">
        <v>1</v>
      </c>
      <c r="P2026" s="48" t="s">
        <v>116</v>
      </c>
    </row>
    <row r="2027" spans="1:16" x14ac:dyDescent="0.25">
      <c r="A2027" s="52">
        <v>2014</v>
      </c>
      <c r="B2027" s="56" t="s">
        <v>62</v>
      </c>
      <c r="C2027" s="46" t="s">
        <v>80</v>
      </c>
      <c r="D2027" s="46" t="s">
        <v>110</v>
      </c>
      <c r="H2027" s="54">
        <v>17</v>
      </c>
      <c r="L2027" s="46" t="s">
        <v>103</v>
      </c>
      <c r="M2027" s="48">
        <v>1</v>
      </c>
      <c r="N2027" s="48" t="s">
        <v>117</v>
      </c>
    </row>
    <row r="2028" spans="1:16" x14ac:dyDescent="0.25">
      <c r="A2028" s="52">
        <v>2014</v>
      </c>
      <c r="B2028" s="56" t="s">
        <v>69</v>
      </c>
      <c r="C2028" s="46" t="s">
        <v>80</v>
      </c>
      <c r="D2028" s="46" t="s">
        <v>90</v>
      </c>
      <c r="H2028" s="54">
        <v>17</v>
      </c>
      <c r="L2028" s="46" t="s">
        <v>103</v>
      </c>
      <c r="M2028" s="48">
        <v>1</v>
      </c>
      <c r="N2028" s="48" t="s">
        <v>117</v>
      </c>
      <c r="O2028" s="48">
        <v>1</v>
      </c>
      <c r="P2028" s="48" t="s">
        <v>116</v>
      </c>
    </row>
    <row r="2029" spans="1:16" x14ac:dyDescent="0.25">
      <c r="A2029" s="52">
        <v>2014</v>
      </c>
      <c r="B2029" s="56" t="s">
        <v>37</v>
      </c>
      <c r="C2029" s="46" t="s">
        <v>80</v>
      </c>
      <c r="D2029" s="46" t="s">
        <v>110</v>
      </c>
      <c r="H2029" s="54">
        <v>17</v>
      </c>
      <c r="L2029" s="46" t="s">
        <v>103</v>
      </c>
      <c r="M2029" s="48">
        <v>1</v>
      </c>
      <c r="N2029" s="48" t="s">
        <v>117</v>
      </c>
    </row>
    <row r="2030" spans="1:16" x14ac:dyDescent="0.25">
      <c r="A2030" s="52">
        <v>2014</v>
      </c>
      <c r="B2030" s="56" t="s">
        <v>59</v>
      </c>
      <c r="C2030" s="46" t="s">
        <v>80</v>
      </c>
      <c r="D2030" s="46" t="s">
        <v>110</v>
      </c>
      <c r="H2030" s="54">
        <v>20</v>
      </c>
      <c r="L2030" s="46" t="s">
        <v>103</v>
      </c>
      <c r="M2030" s="48" t="s">
        <v>110</v>
      </c>
    </row>
    <row r="2031" spans="1:16" x14ac:dyDescent="0.25">
      <c r="A2031" s="52">
        <v>2014</v>
      </c>
      <c r="B2031" s="56" t="s">
        <v>76</v>
      </c>
      <c r="C2031" s="46" t="s">
        <v>80</v>
      </c>
      <c r="D2031" s="46" t="s">
        <v>110</v>
      </c>
      <c r="H2031" s="54">
        <v>15</v>
      </c>
      <c r="L2031" s="46" t="s">
        <v>104</v>
      </c>
      <c r="M2031" s="48">
        <v>199</v>
      </c>
    </row>
    <row r="2032" spans="1:16" x14ac:dyDescent="0.25">
      <c r="A2032" s="52">
        <v>2014</v>
      </c>
      <c r="B2032" s="56" t="s">
        <v>59</v>
      </c>
      <c r="C2032" s="46" t="s">
        <v>80</v>
      </c>
      <c r="D2032" s="46" t="s">
        <v>110</v>
      </c>
      <c r="H2032" s="54">
        <v>22</v>
      </c>
      <c r="L2032" s="46" t="s">
        <v>103</v>
      </c>
      <c r="M2032" s="48" t="s">
        <v>110</v>
      </c>
    </row>
    <row r="2033" spans="1:16" x14ac:dyDescent="0.25">
      <c r="A2033" s="52">
        <v>2014</v>
      </c>
      <c r="B2033" s="56" t="s">
        <v>59</v>
      </c>
      <c r="C2033" s="46" t="s">
        <v>80</v>
      </c>
      <c r="D2033" s="46" t="s">
        <v>110</v>
      </c>
      <c r="H2033" s="54">
        <v>20</v>
      </c>
      <c r="L2033" s="46" t="s">
        <v>103</v>
      </c>
      <c r="M2033" s="48">
        <v>1</v>
      </c>
      <c r="N2033" s="48" t="s">
        <v>116</v>
      </c>
    </row>
    <row r="2034" spans="1:16" x14ac:dyDescent="0.25">
      <c r="A2034" s="52">
        <v>2014</v>
      </c>
      <c r="B2034" s="56" t="s">
        <v>75</v>
      </c>
      <c r="C2034" s="46" t="s">
        <v>80</v>
      </c>
      <c r="D2034" s="46" t="s">
        <v>110</v>
      </c>
      <c r="H2034" s="54">
        <v>15</v>
      </c>
      <c r="L2034" s="46" t="s">
        <v>110</v>
      </c>
      <c r="M2034" s="48" t="s">
        <v>110</v>
      </c>
    </row>
    <row r="2035" spans="1:16" x14ac:dyDescent="0.25">
      <c r="A2035" s="52">
        <v>2014</v>
      </c>
      <c r="B2035" s="56" t="s">
        <v>72</v>
      </c>
      <c r="C2035" s="46" t="s">
        <v>80</v>
      </c>
      <c r="D2035" s="46" t="s">
        <v>110</v>
      </c>
      <c r="H2035" s="54">
        <v>15</v>
      </c>
      <c r="L2035" s="46" t="s">
        <v>110</v>
      </c>
      <c r="M2035" s="48" t="s">
        <v>110</v>
      </c>
    </row>
    <row r="2036" spans="1:16" x14ac:dyDescent="0.25">
      <c r="A2036" s="52">
        <v>2014</v>
      </c>
      <c r="B2036" s="56" t="s">
        <v>59</v>
      </c>
      <c r="C2036" s="46" t="s">
        <v>80</v>
      </c>
      <c r="D2036" s="46" t="s">
        <v>88</v>
      </c>
      <c r="E2036" s="46" t="s">
        <v>92</v>
      </c>
      <c r="H2036" s="54">
        <v>15</v>
      </c>
      <c r="L2036" s="46" t="s">
        <v>103</v>
      </c>
      <c r="M2036" s="48">
        <v>4</v>
      </c>
    </row>
    <row r="2037" spans="1:16" x14ac:dyDescent="0.25">
      <c r="A2037" s="52">
        <v>2014</v>
      </c>
      <c r="B2037" s="56" t="s">
        <v>59</v>
      </c>
      <c r="C2037" s="46" t="s">
        <v>80</v>
      </c>
      <c r="D2037" s="46" t="s">
        <v>88</v>
      </c>
      <c r="E2037" s="46" t="s">
        <v>92</v>
      </c>
      <c r="H2037" s="54">
        <v>15</v>
      </c>
      <c r="L2037" s="46" t="s">
        <v>103</v>
      </c>
      <c r="M2037" s="48">
        <v>6</v>
      </c>
    </row>
    <row r="2038" spans="1:16" x14ac:dyDescent="0.25">
      <c r="A2038" s="52">
        <v>2014</v>
      </c>
      <c r="B2038" s="56" t="s">
        <v>66</v>
      </c>
      <c r="C2038" s="46" t="s">
        <v>80</v>
      </c>
      <c r="D2038" s="46" t="s">
        <v>93</v>
      </c>
      <c r="H2038" s="54">
        <v>15</v>
      </c>
      <c r="L2038" s="46" t="s">
        <v>103</v>
      </c>
      <c r="M2038" s="48">
        <v>18</v>
      </c>
    </row>
    <row r="2039" spans="1:16" x14ac:dyDescent="0.25">
      <c r="A2039" s="52">
        <v>2014</v>
      </c>
      <c r="B2039" s="56" t="s">
        <v>37</v>
      </c>
      <c r="C2039" s="46" t="s">
        <v>80</v>
      </c>
      <c r="D2039" s="46" t="s">
        <v>110</v>
      </c>
      <c r="H2039" s="54">
        <v>17</v>
      </c>
      <c r="L2039" s="46" t="s">
        <v>103</v>
      </c>
      <c r="M2039" s="48">
        <v>1</v>
      </c>
      <c r="N2039" s="48" t="s">
        <v>117</v>
      </c>
      <c r="O2039" s="48">
        <v>2</v>
      </c>
      <c r="P2039" s="48" t="s">
        <v>116</v>
      </c>
    </row>
    <row r="2040" spans="1:16" x14ac:dyDescent="0.25">
      <c r="A2040" s="52">
        <v>2014</v>
      </c>
      <c r="B2040" s="56" t="s">
        <v>69</v>
      </c>
      <c r="C2040" s="46" t="s">
        <v>80</v>
      </c>
      <c r="D2040" s="46" t="s">
        <v>90</v>
      </c>
      <c r="H2040" s="54">
        <v>17</v>
      </c>
      <c r="L2040" s="46" t="s">
        <v>103</v>
      </c>
      <c r="M2040" s="48">
        <v>1</v>
      </c>
      <c r="N2040" s="48" t="s">
        <v>116</v>
      </c>
    </row>
    <row r="2041" spans="1:16" x14ac:dyDescent="0.25">
      <c r="A2041" s="52">
        <v>2014</v>
      </c>
      <c r="B2041" s="56" t="s">
        <v>37</v>
      </c>
      <c r="C2041" s="46" t="s">
        <v>80</v>
      </c>
      <c r="D2041" s="46" t="s">
        <v>110</v>
      </c>
      <c r="H2041" s="54">
        <v>17</v>
      </c>
      <c r="L2041" s="46" t="s">
        <v>103</v>
      </c>
      <c r="M2041" s="48">
        <v>1</v>
      </c>
      <c r="N2041" s="48" t="s">
        <v>116</v>
      </c>
    </row>
    <row r="2042" spans="1:16" x14ac:dyDescent="0.25">
      <c r="A2042" s="52">
        <v>2014</v>
      </c>
      <c r="B2042" s="56" t="s">
        <v>59</v>
      </c>
      <c r="C2042" s="46" t="s">
        <v>80</v>
      </c>
      <c r="D2042" s="46" t="s">
        <v>88</v>
      </c>
      <c r="H2042" s="54">
        <v>20</v>
      </c>
      <c r="L2042" s="46" t="s">
        <v>103</v>
      </c>
      <c r="M2042" s="48">
        <v>2</v>
      </c>
      <c r="N2042" s="48" t="s">
        <v>117</v>
      </c>
      <c r="O2042" s="48">
        <v>2</v>
      </c>
      <c r="P2042" s="48" t="s">
        <v>116</v>
      </c>
    </row>
    <row r="2043" spans="1:16" x14ac:dyDescent="0.25">
      <c r="A2043" s="52">
        <v>2014</v>
      </c>
      <c r="B2043" s="56" t="s">
        <v>65</v>
      </c>
      <c r="C2043" s="46" t="s">
        <v>80</v>
      </c>
      <c r="D2043" s="46" t="s">
        <v>110</v>
      </c>
      <c r="H2043" s="54">
        <v>15</v>
      </c>
      <c r="L2043" s="46" t="s">
        <v>104</v>
      </c>
      <c r="M2043" s="48">
        <v>286</v>
      </c>
    </row>
    <row r="2044" spans="1:16" x14ac:dyDescent="0.25">
      <c r="A2044" s="52">
        <v>2014</v>
      </c>
      <c r="B2044" s="56" t="s">
        <v>61</v>
      </c>
      <c r="C2044" s="46" t="s">
        <v>80</v>
      </c>
      <c r="D2044" s="46" t="s">
        <v>94</v>
      </c>
      <c r="H2044" s="54">
        <v>15</v>
      </c>
      <c r="L2044" s="46" t="s">
        <v>103</v>
      </c>
      <c r="M2044" s="48" t="s">
        <v>110</v>
      </c>
    </row>
    <row r="2045" spans="1:16" x14ac:dyDescent="0.25">
      <c r="A2045" s="52">
        <v>2014</v>
      </c>
      <c r="B2045" s="56" t="s">
        <v>69</v>
      </c>
      <c r="C2045" s="46" t="s">
        <v>80</v>
      </c>
      <c r="D2045" s="46" t="s">
        <v>93</v>
      </c>
      <c r="H2045" s="54">
        <v>17</v>
      </c>
      <c r="L2045" s="46" t="s">
        <v>103</v>
      </c>
      <c r="M2045" s="48">
        <v>1</v>
      </c>
      <c r="N2045" s="48" t="s">
        <v>117</v>
      </c>
      <c r="O2045" s="48">
        <v>3</v>
      </c>
      <c r="P2045" s="48" t="s">
        <v>116</v>
      </c>
    </row>
    <row r="2046" spans="1:16" x14ac:dyDescent="0.25">
      <c r="A2046" s="52">
        <v>2014</v>
      </c>
      <c r="B2046" s="56" t="s">
        <v>68</v>
      </c>
      <c r="C2046" s="46" t="s">
        <v>81</v>
      </c>
      <c r="D2046" s="46" t="s">
        <v>110</v>
      </c>
      <c r="H2046" s="54">
        <v>5</v>
      </c>
      <c r="L2046" s="46" t="s">
        <v>103</v>
      </c>
      <c r="M2046" s="48">
        <v>20</v>
      </c>
    </row>
    <row r="2047" spans="1:16" x14ac:dyDescent="0.25">
      <c r="A2047" s="52">
        <v>2014</v>
      </c>
      <c r="B2047" s="56" t="s">
        <v>68</v>
      </c>
      <c r="C2047" s="46" t="s">
        <v>81</v>
      </c>
      <c r="D2047" s="46" t="s">
        <v>110</v>
      </c>
      <c r="H2047" s="54">
        <v>7</v>
      </c>
      <c r="L2047" s="46" t="s">
        <v>103</v>
      </c>
      <c r="M2047" s="48">
        <v>5</v>
      </c>
    </row>
    <row r="2048" spans="1:16" x14ac:dyDescent="0.25">
      <c r="A2048" s="52">
        <v>2014</v>
      </c>
      <c r="B2048" s="56" t="s">
        <v>59</v>
      </c>
      <c r="C2048" s="46" t="s">
        <v>80</v>
      </c>
      <c r="D2048" s="46" t="s">
        <v>88</v>
      </c>
      <c r="H2048" s="54">
        <v>20</v>
      </c>
      <c r="L2048" s="46" t="s">
        <v>103</v>
      </c>
      <c r="M2048" s="48">
        <v>2</v>
      </c>
      <c r="N2048" s="48" t="s">
        <v>117</v>
      </c>
    </row>
    <row r="2049" spans="1:22" x14ac:dyDescent="0.25">
      <c r="A2049" s="52">
        <v>2014</v>
      </c>
      <c r="B2049" s="56" t="s">
        <v>59</v>
      </c>
      <c r="C2049" s="46" t="s">
        <v>80</v>
      </c>
      <c r="D2049" s="46" t="s">
        <v>88</v>
      </c>
      <c r="H2049" s="54">
        <v>20</v>
      </c>
      <c r="L2049" s="46" t="s">
        <v>103</v>
      </c>
      <c r="M2049" s="48">
        <v>2</v>
      </c>
      <c r="N2049" s="48" t="s">
        <v>117</v>
      </c>
      <c r="O2049" s="48">
        <v>2</v>
      </c>
      <c r="P2049" s="48" t="s">
        <v>116</v>
      </c>
    </row>
    <row r="2050" spans="1:22" x14ac:dyDescent="0.25">
      <c r="A2050" s="52">
        <v>2014</v>
      </c>
      <c r="B2050" s="56" t="s">
        <v>59</v>
      </c>
      <c r="C2050" s="46" t="s">
        <v>80</v>
      </c>
      <c r="D2050" s="46" t="s">
        <v>88</v>
      </c>
      <c r="H2050" s="54">
        <v>17</v>
      </c>
      <c r="L2050" s="46" t="s">
        <v>103</v>
      </c>
      <c r="M2050" s="48">
        <v>1</v>
      </c>
      <c r="N2050" s="48" t="s">
        <v>116</v>
      </c>
    </row>
    <row r="2051" spans="1:22" x14ac:dyDescent="0.25">
      <c r="A2051" s="52">
        <v>2014</v>
      </c>
      <c r="B2051" s="56" t="s">
        <v>59</v>
      </c>
      <c r="C2051" s="46" t="s">
        <v>80</v>
      </c>
      <c r="D2051" s="46" t="s">
        <v>88</v>
      </c>
      <c r="H2051" s="54">
        <v>17</v>
      </c>
      <c r="L2051" s="46" t="s">
        <v>103</v>
      </c>
      <c r="M2051" s="48">
        <v>4</v>
      </c>
      <c r="N2051" s="48" t="s">
        <v>117</v>
      </c>
      <c r="O2051" s="48">
        <v>2</v>
      </c>
      <c r="P2051" s="48" t="s">
        <v>116</v>
      </c>
    </row>
    <row r="2052" spans="1:22" x14ac:dyDescent="0.25">
      <c r="A2052" s="52">
        <v>2014</v>
      </c>
      <c r="B2052" s="56" t="s">
        <v>42</v>
      </c>
      <c r="C2052" s="46" t="s">
        <v>80</v>
      </c>
      <c r="D2052" s="46" t="s">
        <v>110</v>
      </c>
      <c r="H2052" s="54">
        <v>17</v>
      </c>
      <c r="L2052" s="46" t="s">
        <v>103</v>
      </c>
      <c r="M2052" s="48">
        <v>1</v>
      </c>
      <c r="N2052" s="48" t="s">
        <v>117</v>
      </c>
    </row>
    <row r="2053" spans="1:22" x14ac:dyDescent="0.25">
      <c r="A2053" s="52">
        <v>2014</v>
      </c>
      <c r="B2053" s="56" t="s">
        <v>55</v>
      </c>
      <c r="C2053" s="46" t="s">
        <v>80</v>
      </c>
      <c r="D2053" s="46" t="s">
        <v>90</v>
      </c>
      <c r="H2053" s="54">
        <v>17</v>
      </c>
      <c r="L2053" s="46" t="s">
        <v>103</v>
      </c>
      <c r="M2053" s="48">
        <v>2</v>
      </c>
      <c r="N2053" s="48" t="s">
        <v>117</v>
      </c>
    </row>
    <row r="2054" spans="1:22" x14ac:dyDescent="0.25">
      <c r="A2054" s="52">
        <v>2014</v>
      </c>
      <c r="B2054" s="56" t="s">
        <v>64</v>
      </c>
      <c r="C2054" s="46" t="s">
        <v>80</v>
      </c>
      <c r="D2054" s="46" t="s">
        <v>110</v>
      </c>
      <c r="H2054" s="54">
        <v>20</v>
      </c>
      <c r="L2054" s="46" t="s">
        <v>103</v>
      </c>
      <c r="M2054" s="48">
        <v>3</v>
      </c>
      <c r="N2054" s="48" t="s">
        <v>116</v>
      </c>
    </row>
    <row r="2055" spans="1:22" x14ac:dyDescent="0.25">
      <c r="A2055" s="52">
        <v>2014</v>
      </c>
      <c r="B2055" s="56" t="s">
        <v>64</v>
      </c>
      <c r="C2055" s="46" t="s">
        <v>80</v>
      </c>
      <c r="D2055" s="46" t="s">
        <v>110</v>
      </c>
      <c r="H2055" s="54">
        <v>20</v>
      </c>
      <c r="L2055" s="46" t="s">
        <v>103</v>
      </c>
      <c r="M2055" s="48">
        <v>2</v>
      </c>
      <c r="N2055" s="48" t="s">
        <v>116</v>
      </c>
    </row>
    <row r="2056" spans="1:22" x14ac:dyDescent="0.25">
      <c r="A2056" s="52">
        <v>2014</v>
      </c>
      <c r="B2056" s="56" t="s">
        <v>61</v>
      </c>
      <c r="C2056" s="46" t="s">
        <v>80</v>
      </c>
      <c r="D2056" s="46" t="s">
        <v>88</v>
      </c>
      <c r="H2056" s="54">
        <v>15</v>
      </c>
      <c r="L2056" s="46" t="s">
        <v>104</v>
      </c>
      <c r="M2056" s="48">
        <v>40</v>
      </c>
    </row>
    <row r="2057" spans="1:22" x14ac:dyDescent="0.25">
      <c r="A2057" s="52">
        <v>2014</v>
      </c>
      <c r="B2057" s="56" t="s">
        <v>38</v>
      </c>
      <c r="C2057" s="46" t="s">
        <v>80</v>
      </c>
      <c r="D2057" s="46" t="s">
        <v>110</v>
      </c>
      <c r="H2057" s="54">
        <v>15</v>
      </c>
      <c r="L2057" s="46" t="s">
        <v>104</v>
      </c>
      <c r="M2057" s="48">
        <v>66</v>
      </c>
    </row>
    <row r="2058" spans="1:22" x14ac:dyDescent="0.25">
      <c r="A2058" s="52">
        <v>2014</v>
      </c>
      <c r="B2058" s="56" t="s">
        <v>38</v>
      </c>
      <c r="C2058" s="46" t="s">
        <v>80</v>
      </c>
      <c r="D2058" s="46" t="s">
        <v>110</v>
      </c>
      <c r="H2058" s="54">
        <v>12</v>
      </c>
      <c r="L2058" s="46" t="s">
        <v>103</v>
      </c>
      <c r="M2058" s="48">
        <v>27</v>
      </c>
    </row>
    <row r="2059" spans="1:22" x14ac:dyDescent="0.25">
      <c r="A2059" s="52">
        <v>2014</v>
      </c>
      <c r="B2059" s="56" t="s">
        <v>59</v>
      </c>
      <c r="C2059" s="46" t="s">
        <v>80</v>
      </c>
      <c r="D2059" s="46" t="s">
        <v>110</v>
      </c>
      <c r="H2059" s="54">
        <v>20</v>
      </c>
      <c r="L2059" s="46" t="s">
        <v>103</v>
      </c>
      <c r="M2059" s="48">
        <v>2</v>
      </c>
      <c r="N2059" s="48" t="s">
        <v>116</v>
      </c>
    </row>
    <row r="2060" spans="1:22" x14ac:dyDescent="0.25">
      <c r="A2060" s="52">
        <v>2014</v>
      </c>
      <c r="B2060" s="56" t="s">
        <v>59</v>
      </c>
      <c r="C2060" s="46" t="s">
        <v>80</v>
      </c>
      <c r="D2060" s="46" t="s">
        <v>88</v>
      </c>
      <c r="H2060" s="54">
        <v>20</v>
      </c>
      <c r="I2060" s="46">
        <v>17</v>
      </c>
      <c r="L2060" s="46" t="s">
        <v>103</v>
      </c>
      <c r="M2060" s="48">
        <v>1</v>
      </c>
      <c r="N2060" s="48" t="s">
        <v>116</v>
      </c>
      <c r="U2060" s="49">
        <v>1</v>
      </c>
      <c r="V2060" s="49" t="s">
        <v>117</v>
      </c>
    </row>
    <row r="2061" spans="1:22" x14ac:dyDescent="0.25">
      <c r="A2061" s="52">
        <v>2014</v>
      </c>
      <c r="B2061" s="56" t="s">
        <v>59</v>
      </c>
      <c r="C2061" s="46" t="s">
        <v>80</v>
      </c>
      <c r="D2061" s="46" t="s">
        <v>110</v>
      </c>
      <c r="H2061" s="54">
        <v>17</v>
      </c>
      <c r="L2061" s="46" t="s">
        <v>103</v>
      </c>
      <c r="M2061" s="48" t="s">
        <v>110</v>
      </c>
    </row>
    <row r="2062" spans="1:22" x14ac:dyDescent="0.25">
      <c r="A2062" s="52">
        <v>2014</v>
      </c>
      <c r="B2062" s="56" t="s">
        <v>38</v>
      </c>
      <c r="C2062" s="46" t="s">
        <v>80</v>
      </c>
      <c r="D2062" s="46" t="s">
        <v>110</v>
      </c>
      <c r="H2062" s="54">
        <v>17</v>
      </c>
      <c r="L2062" s="46" t="s">
        <v>103</v>
      </c>
      <c r="M2062" s="48">
        <v>1</v>
      </c>
      <c r="N2062" s="48" t="s">
        <v>117</v>
      </c>
      <c r="O2062" s="48">
        <v>1</v>
      </c>
      <c r="P2062" s="48" t="s">
        <v>116</v>
      </c>
    </row>
    <row r="2063" spans="1:22" x14ac:dyDescent="0.25">
      <c r="A2063" s="52">
        <v>2014</v>
      </c>
      <c r="B2063" s="56" t="s">
        <v>59</v>
      </c>
      <c r="C2063" s="46" t="s">
        <v>80</v>
      </c>
      <c r="D2063" s="46" t="s">
        <v>110</v>
      </c>
      <c r="H2063" s="54">
        <v>17</v>
      </c>
      <c r="L2063" s="46" t="s">
        <v>103</v>
      </c>
      <c r="M2063" s="48" t="s">
        <v>110</v>
      </c>
    </row>
    <row r="2064" spans="1:22" x14ac:dyDescent="0.25">
      <c r="A2064" s="52">
        <v>2014</v>
      </c>
      <c r="B2064" s="56" t="s">
        <v>69</v>
      </c>
      <c r="C2064" s="46" t="s">
        <v>80</v>
      </c>
      <c r="D2064" s="46" t="s">
        <v>88</v>
      </c>
      <c r="H2064" s="54">
        <v>17</v>
      </c>
      <c r="L2064" s="46" t="s">
        <v>103</v>
      </c>
      <c r="M2064" s="48">
        <v>1</v>
      </c>
      <c r="N2064" s="48" t="s">
        <v>117</v>
      </c>
    </row>
    <row r="2065" spans="1:22" x14ac:dyDescent="0.25">
      <c r="A2065" s="52">
        <v>2014</v>
      </c>
      <c r="B2065" s="56" t="s">
        <v>59</v>
      </c>
      <c r="C2065" s="46" t="s">
        <v>80</v>
      </c>
      <c r="D2065" s="46" t="s">
        <v>110</v>
      </c>
      <c r="H2065" s="54">
        <v>20</v>
      </c>
      <c r="L2065" s="46" t="s">
        <v>103</v>
      </c>
      <c r="M2065" s="48">
        <v>2</v>
      </c>
      <c r="N2065" s="48" t="s">
        <v>116</v>
      </c>
    </row>
    <row r="2066" spans="1:22" x14ac:dyDescent="0.25">
      <c r="A2066" s="52">
        <v>2014</v>
      </c>
      <c r="B2066" s="56" t="s">
        <v>59</v>
      </c>
      <c r="C2066" s="46" t="s">
        <v>80</v>
      </c>
      <c r="D2066" s="46" t="s">
        <v>110</v>
      </c>
      <c r="H2066" s="54">
        <v>20</v>
      </c>
      <c r="I2066" s="46">
        <v>17</v>
      </c>
      <c r="L2066" s="46" t="s">
        <v>103</v>
      </c>
      <c r="M2066" s="48">
        <v>1</v>
      </c>
      <c r="N2066" s="48" t="s">
        <v>116</v>
      </c>
      <c r="U2066" s="49">
        <v>1</v>
      </c>
      <c r="V2066" s="49" t="s">
        <v>117</v>
      </c>
    </row>
    <row r="2067" spans="1:22" x14ac:dyDescent="0.25">
      <c r="A2067" s="52">
        <v>2014</v>
      </c>
      <c r="B2067" s="56" t="s">
        <v>54</v>
      </c>
      <c r="C2067" s="46" t="s">
        <v>80</v>
      </c>
      <c r="D2067" s="46" t="s">
        <v>110</v>
      </c>
      <c r="H2067" s="55">
        <v>18</v>
      </c>
      <c r="L2067" s="46" t="s">
        <v>103</v>
      </c>
      <c r="M2067" s="48">
        <v>1</v>
      </c>
      <c r="N2067" s="48" t="s">
        <v>117</v>
      </c>
      <c r="O2067" s="48">
        <v>1</v>
      </c>
      <c r="P2067" s="48" t="s">
        <v>116</v>
      </c>
    </row>
    <row r="2068" spans="1:22" x14ac:dyDescent="0.25">
      <c r="A2068" s="52">
        <v>2014</v>
      </c>
      <c r="B2068" s="56" t="s">
        <v>66</v>
      </c>
      <c r="C2068" s="46" t="s">
        <v>80</v>
      </c>
      <c r="D2068" s="46" t="s">
        <v>90</v>
      </c>
      <c r="H2068" s="54">
        <v>15</v>
      </c>
      <c r="L2068" s="46" t="s">
        <v>103</v>
      </c>
      <c r="M2068" s="48">
        <v>18</v>
      </c>
    </row>
    <row r="2069" spans="1:22" x14ac:dyDescent="0.25">
      <c r="A2069" s="52">
        <v>2014</v>
      </c>
      <c r="B2069" s="56" t="s">
        <v>69</v>
      </c>
      <c r="C2069" s="46" t="s">
        <v>80</v>
      </c>
      <c r="D2069" s="46" t="s">
        <v>88</v>
      </c>
      <c r="H2069" s="54">
        <v>17</v>
      </c>
      <c r="L2069" s="46" t="s">
        <v>103</v>
      </c>
      <c r="M2069" s="48">
        <v>1</v>
      </c>
      <c r="N2069" s="48" t="s">
        <v>117</v>
      </c>
      <c r="O2069" s="48">
        <v>1</v>
      </c>
      <c r="P2069" s="48" t="s">
        <v>116</v>
      </c>
    </row>
    <row r="2070" spans="1:22" x14ac:dyDescent="0.25">
      <c r="A2070" s="52">
        <v>2014</v>
      </c>
      <c r="B2070" s="56" t="s">
        <v>54</v>
      </c>
      <c r="C2070" s="46" t="s">
        <v>80</v>
      </c>
      <c r="D2070" s="46" t="s">
        <v>110</v>
      </c>
      <c r="H2070" s="54">
        <v>18</v>
      </c>
      <c r="L2070" s="46" t="s">
        <v>103</v>
      </c>
      <c r="M2070" s="48">
        <v>1</v>
      </c>
      <c r="N2070" s="48" t="s">
        <v>116</v>
      </c>
    </row>
    <row r="2071" spans="1:22" x14ac:dyDescent="0.25">
      <c r="A2071" s="52">
        <v>2014</v>
      </c>
      <c r="B2071" s="56" t="s">
        <v>59</v>
      </c>
      <c r="C2071" s="46" t="s">
        <v>81</v>
      </c>
      <c r="D2071" s="46" t="s">
        <v>110</v>
      </c>
      <c r="H2071" s="54">
        <v>5</v>
      </c>
      <c r="L2071" s="46" t="s">
        <v>103</v>
      </c>
      <c r="M2071" s="48">
        <v>100</v>
      </c>
    </row>
    <row r="2072" spans="1:22" x14ac:dyDescent="0.25">
      <c r="A2072" s="52">
        <v>2014</v>
      </c>
      <c r="B2072" s="56" t="s">
        <v>59</v>
      </c>
      <c r="C2072" s="46" t="s">
        <v>81</v>
      </c>
      <c r="D2072" s="46" t="s">
        <v>110</v>
      </c>
      <c r="H2072" s="54">
        <v>5</v>
      </c>
      <c r="L2072" s="46" t="s">
        <v>103</v>
      </c>
      <c r="M2072" s="48">
        <v>40</v>
      </c>
    </row>
    <row r="2073" spans="1:22" x14ac:dyDescent="0.25">
      <c r="A2073" s="52">
        <v>2014</v>
      </c>
      <c r="B2073" s="56" t="s">
        <v>59</v>
      </c>
      <c r="C2073" s="46" t="s">
        <v>81</v>
      </c>
      <c r="D2073" s="46" t="s">
        <v>110</v>
      </c>
      <c r="H2073" s="54">
        <v>7</v>
      </c>
      <c r="L2073" s="46" t="s">
        <v>103</v>
      </c>
      <c r="M2073" s="48">
        <v>150</v>
      </c>
    </row>
    <row r="2074" spans="1:22" x14ac:dyDescent="0.25">
      <c r="A2074" s="52">
        <v>2014</v>
      </c>
      <c r="B2074" s="56" t="s">
        <v>59</v>
      </c>
      <c r="C2074" s="46" t="s">
        <v>81</v>
      </c>
      <c r="D2074" s="46" t="s">
        <v>110</v>
      </c>
      <c r="H2074" s="54">
        <v>7</v>
      </c>
      <c r="L2074" s="46" t="s">
        <v>103</v>
      </c>
      <c r="M2074" s="48">
        <v>80</v>
      </c>
    </row>
    <row r="2075" spans="1:22" x14ac:dyDescent="0.25">
      <c r="A2075" s="52">
        <v>2014</v>
      </c>
      <c r="B2075" s="56" t="s">
        <v>64</v>
      </c>
      <c r="C2075" s="46" t="s">
        <v>80</v>
      </c>
      <c r="D2075" s="46" t="s">
        <v>88</v>
      </c>
      <c r="H2075" s="54">
        <v>20</v>
      </c>
      <c r="L2075" s="46" t="s">
        <v>103</v>
      </c>
      <c r="M2075" s="48">
        <v>2</v>
      </c>
      <c r="N2075" s="48" t="s">
        <v>116</v>
      </c>
    </row>
    <row r="2076" spans="1:22" x14ac:dyDescent="0.25">
      <c r="A2076" s="52">
        <v>2014</v>
      </c>
      <c r="B2076" s="56" t="s">
        <v>64</v>
      </c>
      <c r="C2076" s="46" t="s">
        <v>80</v>
      </c>
      <c r="D2076" s="46" t="s">
        <v>110</v>
      </c>
      <c r="H2076" s="54">
        <v>20</v>
      </c>
      <c r="L2076" s="46" t="s">
        <v>103</v>
      </c>
      <c r="M2076" s="48" t="s">
        <v>110</v>
      </c>
    </row>
    <row r="2077" spans="1:22" x14ac:dyDescent="0.25">
      <c r="A2077" s="52">
        <v>2014</v>
      </c>
      <c r="B2077" s="56" t="s">
        <v>68</v>
      </c>
      <c r="C2077" s="46" t="s">
        <v>80</v>
      </c>
      <c r="D2077" s="46" t="s">
        <v>110</v>
      </c>
      <c r="H2077" s="54">
        <v>15</v>
      </c>
      <c r="L2077" s="46" t="s">
        <v>103</v>
      </c>
      <c r="M2077" s="48">
        <v>9</v>
      </c>
    </row>
    <row r="2078" spans="1:22" x14ac:dyDescent="0.25">
      <c r="A2078" s="52">
        <v>2014</v>
      </c>
      <c r="B2078" s="56" t="s">
        <v>59</v>
      </c>
      <c r="C2078" s="46" t="s">
        <v>80</v>
      </c>
      <c r="D2078" s="46" t="s">
        <v>110</v>
      </c>
      <c r="H2078" s="54">
        <v>20</v>
      </c>
      <c r="L2078" s="46" t="s">
        <v>103</v>
      </c>
      <c r="M2078" s="48">
        <v>2</v>
      </c>
      <c r="N2078" s="48" t="s">
        <v>116</v>
      </c>
    </row>
    <row r="2079" spans="1:22" x14ac:dyDescent="0.25">
      <c r="A2079" s="52">
        <v>2014</v>
      </c>
      <c r="B2079" s="56" t="s">
        <v>59</v>
      </c>
      <c r="C2079" s="46" t="s">
        <v>80</v>
      </c>
      <c r="D2079" s="46" t="s">
        <v>110</v>
      </c>
      <c r="H2079" s="54">
        <v>17</v>
      </c>
      <c r="L2079" s="46" t="s">
        <v>103</v>
      </c>
      <c r="M2079" s="48">
        <v>1</v>
      </c>
      <c r="N2079" s="48" t="s">
        <v>117</v>
      </c>
      <c r="O2079" s="48">
        <v>1</v>
      </c>
      <c r="P2079" s="48" t="s">
        <v>116</v>
      </c>
    </row>
    <row r="2080" spans="1:22" x14ac:dyDescent="0.25">
      <c r="A2080" s="52">
        <v>2014</v>
      </c>
      <c r="B2080" s="56" t="s">
        <v>54</v>
      </c>
      <c r="C2080" s="46" t="s">
        <v>80</v>
      </c>
      <c r="D2080" s="46" t="s">
        <v>110</v>
      </c>
      <c r="H2080" s="54">
        <v>17</v>
      </c>
      <c r="L2080" s="46" t="s">
        <v>103</v>
      </c>
      <c r="M2080" s="48">
        <v>1</v>
      </c>
      <c r="N2080" s="48" t="s">
        <v>117</v>
      </c>
      <c r="O2080" s="48">
        <v>3</v>
      </c>
      <c r="P2080" s="48" t="s">
        <v>116</v>
      </c>
    </row>
    <row r="2081" spans="1:16" x14ac:dyDescent="0.25">
      <c r="A2081" s="52">
        <v>2014</v>
      </c>
      <c r="B2081" s="56" t="s">
        <v>54</v>
      </c>
      <c r="C2081" s="46" t="s">
        <v>80</v>
      </c>
      <c r="D2081" s="46" t="s">
        <v>110</v>
      </c>
      <c r="H2081" s="54">
        <v>22</v>
      </c>
      <c r="L2081" s="46" t="s">
        <v>103</v>
      </c>
      <c r="M2081" s="48">
        <v>1</v>
      </c>
      <c r="N2081" s="48" t="s">
        <v>117</v>
      </c>
      <c r="O2081" s="48">
        <v>2</v>
      </c>
      <c r="P2081" s="48" t="s">
        <v>116</v>
      </c>
    </row>
    <row r="2082" spans="1:16" x14ac:dyDescent="0.25">
      <c r="A2082" s="52">
        <v>2014</v>
      </c>
      <c r="B2082" s="56" t="s">
        <v>64</v>
      </c>
      <c r="C2082" s="46" t="s">
        <v>80</v>
      </c>
      <c r="D2082" s="46" t="s">
        <v>110</v>
      </c>
      <c r="H2082" s="54">
        <v>20</v>
      </c>
      <c r="L2082" s="46" t="s">
        <v>103</v>
      </c>
      <c r="M2082" s="48" t="s">
        <v>110</v>
      </c>
    </row>
    <row r="2083" spans="1:16" x14ac:dyDescent="0.25">
      <c r="A2083" s="52">
        <v>2014</v>
      </c>
      <c r="B2083" s="56" t="s">
        <v>38</v>
      </c>
      <c r="C2083" s="46" t="s">
        <v>80</v>
      </c>
      <c r="D2083" s="46" t="s">
        <v>110</v>
      </c>
      <c r="H2083" s="54">
        <v>17</v>
      </c>
      <c r="L2083" s="46" t="s">
        <v>103</v>
      </c>
      <c r="M2083" s="48">
        <v>1</v>
      </c>
      <c r="N2083" s="48" t="s">
        <v>117</v>
      </c>
      <c r="O2083" s="48">
        <v>1</v>
      </c>
      <c r="P2083" s="48" t="s">
        <v>116</v>
      </c>
    </row>
    <row r="2084" spans="1:16" x14ac:dyDescent="0.25">
      <c r="A2084" s="52">
        <v>2014</v>
      </c>
      <c r="B2084" s="56" t="s">
        <v>39</v>
      </c>
      <c r="C2084" s="46" t="s">
        <v>80</v>
      </c>
      <c r="D2084" s="46" t="s">
        <v>88</v>
      </c>
      <c r="H2084" s="54">
        <v>17</v>
      </c>
      <c r="L2084" s="46" t="s">
        <v>103</v>
      </c>
      <c r="M2084" s="48" t="s">
        <v>110</v>
      </c>
    </row>
    <row r="2085" spans="1:16" x14ac:dyDescent="0.25">
      <c r="A2085" s="52">
        <v>2014</v>
      </c>
      <c r="B2085" s="56" t="s">
        <v>59</v>
      </c>
      <c r="C2085" s="46" t="s">
        <v>80</v>
      </c>
      <c r="D2085" s="46" t="s">
        <v>88</v>
      </c>
      <c r="H2085" s="54">
        <v>17</v>
      </c>
      <c r="L2085" s="46" t="s">
        <v>103</v>
      </c>
      <c r="M2085" s="48">
        <v>1</v>
      </c>
      <c r="N2085" s="48" t="s">
        <v>117</v>
      </c>
      <c r="O2085" s="48">
        <v>2</v>
      </c>
      <c r="P2085" s="48" t="s">
        <v>116</v>
      </c>
    </row>
    <row r="2086" spans="1:16" x14ac:dyDescent="0.25">
      <c r="A2086" s="52">
        <v>2014</v>
      </c>
      <c r="B2086" s="56" t="s">
        <v>69</v>
      </c>
      <c r="C2086" s="46" t="s">
        <v>80</v>
      </c>
      <c r="D2086" s="46" t="s">
        <v>93</v>
      </c>
      <c r="H2086" s="54">
        <v>17</v>
      </c>
      <c r="L2086" s="46" t="s">
        <v>103</v>
      </c>
      <c r="M2086" s="48">
        <v>1</v>
      </c>
      <c r="N2086" s="48" t="s">
        <v>117</v>
      </c>
      <c r="O2086" s="48">
        <v>1</v>
      </c>
      <c r="P2086" s="48" t="s">
        <v>116</v>
      </c>
    </row>
    <row r="2087" spans="1:16" x14ac:dyDescent="0.25">
      <c r="A2087" s="52">
        <v>2014</v>
      </c>
      <c r="B2087" s="56" t="s">
        <v>69</v>
      </c>
      <c r="C2087" s="46" t="s">
        <v>80</v>
      </c>
      <c r="D2087" s="46" t="s">
        <v>88</v>
      </c>
      <c r="E2087" s="46" t="s">
        <v>93</v>
      </c>
      <c r="H2087" s="54">
        <v>17</v>
      </c>
      <c r="L2087" s="46" t="s">
        <v>103</v>
      </c>
      <c r="M2087" s="48">
        <v>1</v>
      </c>
      <c r="N2087" s="48" t="s">
        <v>117</v>
      </c>
    </row>
    <row r="2088" spans="1:16" x14ac:dyDescent="0.25">
      <c r="A2088" s="52">
        <v>2014</v>
      </c>
      <c r="B2088" s="56" t="s">
        <v>73</v>
      </c>
      <c r="C2088" s="46" t="s">
        <v>80</v>
      </c>
      <c r="D2088" s="46" t="s">
        <v>91</v>
      </c>
      <c r="H2088" s="54">
        <v>20</v>
      </c>
      <c r="L2088" s="46" t="s">
        <v>103</v>
      </c>
      <c r="M2088" s="48">
        <v>2</v>
      </c>
      <c r="N2088" s="48" t="s">
        <v>116</v>
      </c>
    </row>
    <row r="2089" spans="1:16" x14ac:dyDescent="0.25">
      <c r="A2089" s="52">
        <v>2014</v>
      </c>
      <c r="B2089" s="56" t="s">
        <v>73</v>
      </c>
      <c r="C2089" s="46" t="s">
        <v>80</v>
      </c>
      <c r="D2089" s="46" t="s">
        <v>91</v>
      </c>
      <c r="H2089" s="54">
        <v>20</v>
      </c>
      <c r="L2089" s="46" t="s">
        <v>103</v>
      </c>
      <c r="M2089" s="48">
        <v>2</v>
      </c>
      <c r="N2089" s="48" t="s">
        <v>116</v>
      </c>
    </row>
    <row r="2090" spans="1:16" x14ac:dyDescent="0.25">
      <c r="A2090" s="52">
        <v>2014</v>
      </c>
      <c r="B2090" s="56" t="s">
        <v>73</v>
      </c>
      <c r="C2090" s="46" t="s">
        <v>80</v>
      </c>
      <c r="D2090" s="46" t="s">
        <v>91</v>
      </c>
      <c r="H2090" s="54">
        <v>20</v>
      </c>
      <c r="L2090" s="46" t="s">
        <v>103</v>
      </c>
      <c r="M2090" s="48">
        <v>3</v>
      </c>
      <c r="N2090" s="48" t="s">
        <v>116</v>
      </c>
    </row>
    <row r="2091" spans="1:16" x14ac:dyDescent="0.25">
      <c r="A2091" s="52">
        <v>2014</v>
      </c>
      <c r="B2091" s="56" t="s">
        <v>76</v>
      </c>
      <c r="C2091" s="46" t="s">
        <v>80</v>
      </c>
      <c r="D2091" s="46" t="s">
        <v>110</v>
      </c>
      <c r="H2091" s="54">
        <v>15</v>
      </c>
      <c r="L2091" s="46" t="s">
        <v>103</v>
      </c>
      <c r="M2091" s="48">
        <v>16</v>
      </c>
    </row>
    <row r="2092" spans="1:16" x14ac:dyDescent="0.25">
      <c r="A2092" s="52">
        <v>2014</v>
      </c>
      <c r="B2092" s="56" t="s">
        <v>69</v>
      </c>
      <c r="C2092" s="46" t="s">
        <v>80</v>
      </c>
      <c r="D2092" s="46" t="s">
        <v>88</v>
      </c>
      <c r="H2092" s="54">
        <v>17</v>
      </c>
      <c r="L2092" s="46" t="s">
        <v>103</v>
      </c>
      <c r="M2092" s="48">
        <v>2</v>
      </c>
      <c r="N2092" s="48" t="s">
        <v>117</v>
      </c>
    </row>
    <row r="2093" spans="1:16" x14ac:dyDescent="0.25">
      <c r="A2093" s="52">
        <v>2014</v>
      </c>
      <c r="B2093" s="56" t="s">
        <v>56</v>
      </c>
      <c r="C2093" s="46" t="s">
        <v>80</v>
      </c>
      <c r="D2093" s="46" t="s">
        <v>93</v>
      </c>
      <c r="H2093" s="54">
        <v>17</v>
      </c>
      <c r="L2093" s="46" t="s">
        <v>103</v>
      </c>
      <c r="M2093" s="48">
        <v>1</v>
      </c>
      <c r="N2093" s="48" t="s">
        <v>117</v>
      </c>
    </row>
    <row r="2094" spans="1:16" x14ac:dyDescent="0.25">
      <c r="A2094" s="52">
        <v>2014</v>
      </c>
      <c r="B2094" s="56" t="s">
        <v>69</v>
      </c>
      <c r="C2094" s="46" t="s">
        <v>80</v>
      </c>
      <c r="D2094" s="46" t="s">
        <v>88</v>
      </c>
      <c r="E2094" s="46" t="s">
        <v>93</v>
      </c>
      <c r="H2094" s="54">
        <v>17</v>
      </c>
      <c r="L2094" s="46" t="s">
        <v>103</v>
      </c>
      <c r="M2094" s="48">
        <v>1</v>
      </c>
      <c r="N2094" s="48" t="s">
        <v>117</v>
      </c>
    </row>
    <row r="2095" spans="1:16" x14ac:dyDescent="0.25">
      <c r="A2095" s="52">
        <v>2014</v>
      </c>
      <c r="B2095" s="56" t="s">
        <v>69</v>
      </c>
      <c r="C2095" s="46" t="s">
        <v>80</v>
      </c>
      <c r="D2095" s="46" t="s">
        <v>88</v>
      </c>
      <c r="H2095" s="54">
        <v>17</v>
      </c>
      <c r="L2095" s="46" t="s">
        <v>103</v>
      </c>
      <c r="M2095" s="48">
        <v>1</v>
      </c>
      <c r="N2095" s="48" t="s">
        <v>117</v>
      </c>
    </row>
    <row r="2096" spans="1:16" x14ac:dyDescent="0.25">
      <c r="A2096" s="52">
        <v>2014</v>
      </c>
      <c r="B2096" s="56" t="s">
        <v>73</v>
      </c>
      <c r="C2096" s="46" t="s">
        <v>80</v>
      </c>
      <c r="D2096" s="46" t="s">
        <v>88</v>
      </c>
      <c r="H2096" s="54">
        <v>20</v>
      </c>
      <c r="I2096" s="46">
        <v>17</v>
      </c>
      <c r="L2096" s="46" t="s">
        <v>103</v>
      </c>
      <c r="M2096" s="48" t="s">
        <v>110</v>
      </c>
    </row>
    <row r="2097" spans="1:16" x14ac:dyDescent="0.25">
      <c r="A2097" s="52">
        <v>2014</v>
      </c>
      <c r="B2097" s="56" t="s">
        <v>45</v>
      </c>
      <c r="C2097" s="46" t="s">
        <v>80</v>
      </c>
      <c r="D2097" s="46" t="s">
        <v>88</v>
      </c>
      <c r="H2097" s="54">
        <v>17</v>
      </c>
      <c r="L2097" s="46" t="s">
        <v>103</v>
      </c>
      <c r="M2097" s="48">
        <v>1</v>
      </c>
      <c r="N2097" s="48" t="s">
        <v>117</v>
      </c>
    </row>
    <row r="2098" spans="1:16" x14ac:dyDescent="0.25">
      <c r="A2098" s="52">
        <v>2014</v>
      </c>
      <c r="B2098" s="56" t="s">
        <v>73</v>
      </c>
      <c r="C2098" s="46" t="s">
        <v>80</v>
      </c>
      <c r="D2098" s="46" t="s">
        <v>91</v>
      </c>
      <c r="H2098" s="54">
        <v>20</v>
      </c>
      <c r="L2098" s="46" t="s">
        <v>103</v>
      </c>
      <c r="M2098" s="48">
        <v>3</v>
      </c>
      <c r="N2098" s="48" t="s">
        <v>116</v>
      </c>
    </row>
    <row r="2099" spans="1:16" x14ac:dyDescent="0.25">
      <c r="A2099" s="52">
        <v>2014</v>
      </c>
      <c r="B2099" s="56" t="s">
        <v>45</v>
      </c>
      <c r="C2099" s="46" t="s">
        <v>80</v>
      </c>
      <c r="D2099" s="46" t="s">
        <v>91</v>
      </c>
      <c r="H2099" s="54">
        <v>20</v>
      </c>
      <c r="L2099" s="46" t="s">
        <v>103</v>
      </c>
      <c r="M2099" s="48">
        <v>1</v>
      </c>
      <c r="N2099" s="48" t="s">
        <v>116</v>
      </c>
    </row>
    <row r="2100" spans="1:16" x14ac:dyDescent="0.25">
      <c r="A2100" s="52">
        <v>2014</v>
      </c>
      <c r="B2100" s="56" t="s">
        <v>73</v>
      </c>
      <c r="C2100" s="46" t="s">
        <v>80</v>
      </c>
      <c r="D2100" s="46" t="s">
        <v>88</v>
      </c>
      <c r="H2100" s="54">
        <v>20</v>
      </c>
      <c r="L2100" s="46" t="s">
        <v>103</v>
      </c>
      <c r="M2100" s="48">
        <v>1</v>
      </c>
      <c r="N2100" s="48" t="s">
        <v>116</v>
      </c>
    </row>
    <row r="2101" spans="1:16" x14ac:dyDescent="0.25">
      <c r="A2101" s="52">
        <v>2014</v>
      </c>
      <c r="B2101" s="56" t="s">
        <v>73</v>
      </c>
      <c r="C2101" s="46" t="s">
        <v>80</v>
      </c>
      <c r="D2101" s="46" t="s">
        <v>92</v>
      </c>
      <c r="H2101" s="54">
        <v>20</v>
      </c>
      <c r="L2101" s="46" t="s">
        <v>103</v>
      </c>
      <c r="M2101" s="48">
        <v>1</v>
      </c>
      <c r="N2101" s="48" t="s">
        <v>116</v>
      </c>
    </row>
    <row r="2102" spans="1:16" x14ac:dyDescent="0.25">
      <c r="A2102" s="52">
        <v>2014</v>
      </c>
      <c r="B2102" s="56" t="s">
        <v>45</v>
      </c>
      <c r="C2102" s="46" t="s">
        <v>80</v>
      </c>
      <c r="D2102" s="46" t="s">
        <v>91</v>
      </c>
      <c r="H2102" s="54">
        <v>17</v>
      </c>
      <c r="L2102" s="46" t="s">
        <v>103</v>
      </c>
      <c r="M2102" s="48" t="s">
        <v>110</v>
      </c>
    </row>
    <row r="2103" spans="1:16" x14ac:dyDescent="0.25">
      <c r="A2103" s="52">
        <v>2014</v>
      </c>
      <c r="B2103" s="56" t="s">
        <v>45</v>
      </c>
      <c r="C2103" s="46" t="s">
        <v>80</v>
      </c>
      <c r="D2103" s="46" t="s">
        <v>91</v>
      </c>
      <c r="H2103" s="54">
        <v>17</v>
      </c>
      <c r="L2103" s="46" t="s">
        <v>103</v>
      </c>
      <c r="M2103" s="48">
        <v>1</v>
      </c>
      <c r="N2103" s="48" t="s">
        <v>117</v>
      </c>
    </row>
    <row r="2104" spans="1:16" x14ac:dyDescent="0.25">
      <c r="A2104" s="52">
        <v>2014</v>
      </c>
      <c r="B2104" s="56" t="s">
        <v>45</v>
      </c>
      <c r="C2104" s="46" t="s">
        <v>80</v>
      </c>
      <c r="D2104" s="46" t="s">
        <v>91</v>
      </c>
      <c r="H2104" s="54">
        <v>17</v>
      </c>
      <c r="L2104" s="46" t="s">
        <v>103</v>
      </c>
      <c r="M2104" s="48">
        <v>1</v>
      </c>
      <c r="N2104" s="48" t="s">
        <v>117</v>
      </c>
      <c r="O2104" s="48">
        <v>1</v>
      </c>
      <c r="P2104" s="48" t="s">
        <v>116</v>
      </c>
    </row>
    <row r="2105" spans="1:16" x14ac:dyDescent="0.25">
      <c r="A2105" s="52">
        <v>2014</v>
      </c>
      <c r="B2105" s="56" t="s">
        <v>54</v>
      </c>
      <c r="C2105" s="46" t="s">
        <v>80</v>
      </c>
      <c r="D2105" s="46" t="s">
        <v>110</v>
      </c>
      <c r="H2105" s="54">
        <v>18</v>
      </c>
      <c r="L2105" s="46" t="s">
        <v>103</v>
      </c>
      <c r="M2105" s="48">
        <v>1</v>
      </c>
      <c r="N2105" s="48" t="s">
        <v>117</v>
      </c>
      <c r="O2105" s="48">
        <v>2</v>
      </c>
      <c r="P2105" s="48" t="s">
        <v>116</v>
      </c>
    </row>
    <row r="2106" spans="1:16" x14ac:dyDescent="0.25">
      <c r="A2106" s="52">
        <v>2014</v>
      </c>
      <c r="B2106" s="56" t="s">
        <v>59</v>
      </c>
      <c r="C2106" s="46" t="s">
        <v>81</v>
      </c>
      <c r="D2106" s="46" t="s">
        <v>110</v>
      </c>
      <c r="H2106" s="54">
        <v>7</v>
      </c>
      <c r="L2106" s="46" t="s">
        <v>103</v>
      </c>
      <c r="M2106" s="48">
        <v>80</v>
      </c>
    </row>
    <row r="2107" spans="1:16" x14ac:dyDescent="0.25">
      <c r="A2107" s="52">
        <v>2014</v>
      </c>
      <c r="B2107" s="56" t="s">
        <v>64</v>
      </c>
      <c r="C2107" s="46" t="s">
        <v>80</v>
      </c>
      <c r="D2107" s="46" t="s">
        <v>93</v>
      </c>
      <c r="H2107" s="54">
        <v>17</v>
      </c>
      <c r="L2107" s="46" t="s">
        <v>103</v>
      </c>
      <c r="M2107" s="48">
        <v>2</v>
      </c>
      <c r="N2107" s="48" t="s">
        <v>117</v>
      </c>
      <c r="O2107" s="48">
        <v>1</v>
      </c>
      <c r="P2107" s="48" t="s">
        <v>116</v>
      </c>
    </row>
    <row r="2108" spans="1:16" x14ac:dyDescent="0.25">
      <c r="A2108" s="52">
        <v>2014</v>
      </c>
      <c r="B2108" s="56" t="s">
        <v>50</v>
      </c>
      <c r="C2108" s="46" t="s">
        <v>80</v>
      </c>
      <c r="D2108" s="46" t="s">
        <v>110</v>
      </c>
      <c r="H2108" s="54">
        <v>17</v>
      </c>
      <c r="L2108" s="46" t="s">
        <v>103</v>
      </c>
      <c r="M2108" s="48" t="s">
        <v>110</v>
      </c>
    </row>
    <row r="2109" spans="1:16" x14ac:dyDescent="0.25">
      <c r="A2109" s="52">
        <v>2014</v>
      </c>
      <c r="B2109" s="56" t="s">
        <v>66</v>
      </c>
      <c r="C2109" s="46" t="s">
        <v>80</v>
      </c>
      <c r="D2109" s="46" t="s">
        <v>93</v>
      </c>
      <c r="H2109" s="54">
        <v>15</v>
      </c>
      <c r="L2109" s="46" t="s">
        <v>103</v>
      </c>
      <c r="M2109" s="48">
        <v>20</v>
      </c>
    </row>
    <row r="2110" spans="1:16" x14ac:dyDescent="0.25">
      <c r="A2110" s="52">
        <v>2014</v>
      </c>
      <c r="B2110" s="56" t="s">
        <v>50</v>
      </c>
      <c r="C2110" s="46" t="s">
        <v>80</v>
      </c>
      <c r="D2110" s="46" t="s">
        <v>110</v>
      </c>
      <c r="H2110" s="54">
        <v>17</v>
      </c>
      <c r="L2110" s="46" t="s">
        <v>103</v>
      </c>
      <c r="M2110" s="48" t="s">
        <v>110</v>
      </c>
    </row>
    <row r="2111" spans="1:16" x14ac:dyDescent="0.25">
      <c r="A2111" s="52">
        <v>2014</v>
      </c>
      <c r="B2111" s="56" t="s">
        <v>61</v>
      </c>
      <c r="C2111" s="46" t="s">
        <v>80</v>
      </c>
      <c r="D2111" s="46" t="s">
        <v>110</v>
      </c>
      <c r="H2111" s="54">
        <v>17</v>
      </c>
      <c r="L2111" s="46" t="s">
        <v>103</v>
      </c>
      <c r="M2111" s="48" t="s">
        <v>110</v>
      </c>
    </row>
    <row r="2112" spans="1:16" x14ac:dyDescent="0.25">
      <c r="A2112" s="52">
        <v>2014</v>
      </c>
      <c r="B2112" s="56" t="s">
        <v>69</v>
      </c>
      <c r="C2112" s="46" t="s">
        <v>80</v>
      </c>
      <c r="D2112" s="46" t="s">
        <v>88</v>
      </c>
      <c r="H2112" s="54">
        <v>17</v>
      </c>
      <c r="L2112" s="46" t="s">
        <v>103</v>
      </c>
      <c r="M2112" s="48" t="s">
        <v>110</v>
      </c>
    </row>
    <row r="2113" spans="1:22" x14ac:dyDescent="0.25">
      <c r="A2113" s="52">
        <v>2014</v>
      </c>
      <c r="B2113" s="56" t="s">
        <v>73</v>
      </c>
      <c r="C2113" s="46" t="s">
        <v>80</v>
      </c>
      <c r="D2113" s="46" t="s">
        <v>93</v>
      </c>
      <c r="E2113" s="46" t="s">
        <v>92</v>
      </c>
      <c r="H2113" s="54">
        <v>20</v>
      </c>
      <c r="I2113" s="46">
        <v>17</v>
      </c>
      <c r="L2113" s="46" t="s">
        <v>103</v>
      </c>
      <c r="M2113" s="48" t="s">
        <v>110</v>
      </c>
    </row>
    <row r="2114" spans="1:22" x14ac:dyDescent="0.25">
      <c r="A2114" s="52">
        <v>2014</v>
      </c>
      <c r="B2114" s="56" t="s">
        <v>38</v>
      </c>
      <c r="C2114" s="46" t="s">
        <v>80</v>
      </c>
      <c r="D2114" s="46" t="s">
        <v>110</v>
      </c>
      <c r="H2114" s="54">
        <v>18</v>
      </c>
      <c r="L2114" s="46" t="s">
        <v>103</v>
      </c>
      <c r="M2114" s="48">
        <v>1</v>
      </c>
      <c r="N2114" s="48" t="s">
        <v>116</v>
      </c>
    </row>
    <row r="2115" spans="1:22" x14ac:dyDescent="0.25">
      <c r="A2115" s="52">
        <v>2014</v>
      </c>
      <c r="B2115" s="56" t="s">
        <v>38</v>
      </c>
      <c r="C2115" s="46" t="s">
        <v>80</v>
      </c>
      <c r="D2115" s="46" t="s">
        <v>110</v>
      </c>
      <c r="H2115" s="54">
        <v>15</v>
      </c>
      <c r="L2115" s="46" t="s">
        <v>104</v>
      </c>
      <c r="M2115" s="48">
        <v>73</v>
      </c>
    </row>
    <row r="2116" spans="1:22" x14ac:dyDescent="0.25">
      <c r="A2116" s="52">
        <v>2014</v>
      </c>
      <c r="B2116" s="56" t="s">
        <v>54</v>
      </c>
      <c r="C2116" s="46" t="s">
        <v>80</v>
      </c>
      <c r="D2116" s="46" t="s">
        <v>110</v>
      </c>
      <c r="H2116" s="54">
        <v>20</v>
      </c>
      <c r="L2116" s="46" t="s">
        <v>103</v>
      </c>
      <c r="M2116" s="48">
        <v>3</v>
      </c>
      <c r="N2116" s="48" t="s">
        <v>116</v>
      </c>
    </row>
    <row r="2117" spans="1:22" x14ac:dyDescent="0.25">
      <c r="A2117" s="52">
        <v>2014</v>
      </c>
      <c r="B2117" s="56" t="s">
        <v>59</v>
      </c>
      <c r="C2117" s="46" t="s">
        <v>80</v>
      </c>
      <c r="D2117" s="46" t="s">
        <v>110</v>
      </c>
      <c r="H2117" s="54">
        <v>20</v>
      </c>
      <c r="L2117" s="46" t="s">
        <v>103</v>
      </c>
      <c r="M2117" s="48">
        <v>2</v>
      </c>
      <c r="N2117" s="48" t="s">
        <v>116</v>
      </c>
    </row>
    <row r="2118" spans="1:22" x14ac:dyDescent="0.25">
      <c r="A2118" s="52">
        <v>2014</v>
      </c>
      <c r="B2118" s="56" t="s">
        <v>61</v>
      </c>
      <c r="C2118" s="46" t="s">
        <v>80</v>
      </c>
      <c r="D2118" s="46" t="s">
        <v>92</v>
      </c>
      <c r="H2118" s="54">
        <v>15</v>
      </c>
      <c r="L2118" s="46" t="s">
        <v>103</v>
      </c>
      <c r="M2118" s="48">
        <v>43</v>
      </c>
    </row>
    <row r="2119" spans="1:22" x14ac:dyDescent="0.25">
      <c r="A2119" s="52">
        <v>2014</v>
      </c>
      <c r="B2119" s="56" t="s">
        <v>66</v>
      </c>
      <c r="C2119" s="46" t="s">
        <v>80</v>
      </c>
      <c r="D2119" s="46" t="s">
        <v>92</v>
      </c>
      <c r="H2119" s="54">
        <v>15</v>
      </c>
      <c r="L2119" s="46" t="s">
        <v>103</v>
      </c>
      <c r="M2119" s="48" t="s">
        <v>110</v>
      </c>
    </row>
    <row r="2120" spans="1:22" x14ac:dyDescent="0.25">
      <c r="A2120" s="52">
        <v>2014</v>
      </c>
      <c r="B2120" s="56" t="s">
        <v>76</v>
      </c>
      <c r="C2120" s="46" t="s">
        <v>80</v>
      </c>
      <c r="D2120" s="46" t="s">
        <v>91</v>
      </c>
      <c r="H2120" s="54">
        <v>15</v>
      </c>
      <c r="L2120" s="46" t="s">
        <v>103</v>
      </c>
      <c r="M2120" s="48" t="s">
        <v>110</v>
      </c>
    </row>
    <row r="2121" spans="1:22" x14ac:dyDescent="0.25">
      <c r="A2121" s="52">
        <v>2014</v>
      </c>
      <c r="B2121" s="56" t="s">
        <v>38</v>
      </c>
      <c r="C2121" s="46" t="s">
        <v>80</v>
      </c>
      <c r="D2121" s="46" t="s">
        <v>110</v>
      </c>
      <c r="H2121" s="54">
        <v>15</v>
      </c>
      <c r="L2121" s="46" t="s">
        <v>104</v>
      </c>
      <c r="M2121" s="48">
        <v>87</v>
      </c>
    </row>
    <row r="2122" spans="1:22" x14ac:dyDescent="0.25">
      <c r="A2122" s="52">
        <v>2014</v>
      </c>
      <c r="B2122" s="56" t="s">
        <v>37</v>
      </c>
      <c r="C2122" s="46" t="s">
        <v>80</v>
      </c>
      <c r="D2122" s="46" t="s">
        <v>110</v>
      </c>
      <c r="H2122" s="54">
        <v>12</v>
      </c>
      <c r="L2122" s="46" t="s">
        <v>103</v>
      </c>
      <c r="M2122" s="48">
        <v>78</v>
      </c>
    </row>
    <row r="2123" spans="1:22" x14ac:dyDescent="0.25">
      <c r="A2123" s="52">
        <v>2014</v>
      </c>
      <c r="B2123" s="56" t="s">
        <v>66</v>
      </c>
      <c r="C2123" s="46" t="s">
        <v>80</v>
      </c>
      <c r="D2123" s="46" t="s">
        <v>90</v>
      </c>
      <c r="E2123" s="46" t="s">
        <v>93</v>
      </c>
      <c r="H2123" s="54">
        <v>17</v>
      </c>
      <c r="L2123" s="46" t="s">
        <v>103</v>
      </c>
      <c r="M2123" s="48">
        <v>1</v>
      </c>
      <c r="N2123" s="48" t="s">
        <v>117</v>
      </c>
      <c r="O2123" s="48">
        <v>1</v>
      </c>
      <c r="P2123" s="48" t="s">
        <v>116</v>
      </c>
    </row>
    <row r="2124" spans="1:22" x14ac:dyDescent="0.25">
      <c r="A2124" s="52">
        <v>2014</v>
      </c>
      <c r="B2124" s="45" t="s">
        <v>41</v>
      </c>
      <c r="C2124" s="46" t="s">
        <v>80</v>
      </c>
      <c r="D2124" s="46" t="s">
        <v>91</v>
      </c>
      <c r="H2124" s="54">
        <v>17</v>
      </c>
      <c r="L2124" s="46" t="s">
        <v>103</v>
      </c>
      <c r="M2124" s="48">
        <v>3</v>
      </c>
      <c r="N2124" s="48" t="s">
        <v>117</v>
      </c>
      <c r="O2124" s="48">
        <v>1</v>
      </c>
      <c r="P2124" s="48" t="s">
        <v>116</v>
      </c>
    </row>
    <row r="2125" spans="1:22" x14ac:dyDescent="0.25">
      <c r="A2125" s="52">
        <v>2014</v>
      </c>
      <c r="B2125" s="45" t="s">
        <v>41</v>
      </c>
      <c r="C2125" s="46" t="s">
        <v>80</v>
      </c>
      <c r="D2125" s="46" t="s">
        <v>91</v>
      </c>
      <c r="H2125" s="54">
        <v>17</v>
      </c>
      <c r="L2125" s="46" t="s">
        <v>103</v>
      </c>
      <c r="M2125" s="48">
        <v>1</v>
      </c>
      <c r="N2125" s="48" t="s">
        <v>117</v>
      </c>
      <c r="O2125" s="48">
        <v>1</v>
      </c>
      <c r="P2125" s="48" t="s">
        <v>116</v>
      </c>
    </row>
    <row r="2126" spans="1:22" x14ac:dyDescent="0.25">
      <c r="A2126" s="52">
        <v>2014</v>
      </c>
      <c r="B2126" s="56" t="s">
        <v>38</v>
      </c>
      <c r="C2126" s="46" t="s">
        <v>80</v>
      </c>
      <c r="D2126" s="46" t="s">
        <v>110</v>
      </c>
      <c r="H2126" s="54">
        <v>17</v>
      </c>
      <c r="L2126" s="46" t="s">
        <v>103</v>
      </c>
      <c r="M2126" s="48">
        <v>1</v>
      </c>
      <c r="N2126" s="48" t="s">
        <v>117</v>
      </c>
    </row>
    <row r="2127" spans="1:22" x14ac:dyDescent="0.25">
      <c r="A2127" s="52">
        <v>2014</v>
      </c>
      <c r="B2127" s="56" t="s">
        <v>59</v>
      </c>
      <c r="C2127" s="46" t="s">
        <v>80</v>
      </c>
      <c r="D2127" s="46" t="s">
        <v>110</v>
      </c>
      <c r="H2127" s="54">
        <v>20</v>
      </c>
      <c r="L2127" s="46" t="s">
        <v>103</v>
      </c>
      <c r="M2127" s="48">
        <v>1</v>
      </c>
      <c r="N2127" s="48" t="s">
        <v>116</v>
      </c>
    </row>
    <row r="2128" spans="1:22" x14ac:dyDescent="0.25">
      <c r="A2128" s="52">
        <v>2014</v>
      </c>
      <c r="B2128" s="56" t="s">
        <v>59</v>
      </c>
      <c r="C2128" s="46" t="s">
        <v>80</v>
      </c>
      <c r="D2128" s="46" t="s">
        <v>88</v>
      </c>
      <c r="H2128" s="54">
        <v>20</v>
      </c>
      <c r="I2128" s="46">
        <v>17</v>
      </c>
      <c r="L2128" s="46" t="s">
        <v>103</v>
      </c>
      <c r="M2128" s="48">
        <v>1</v>
      </c>
      <c r="N2128" s="48" t="s">
        <v>117</v>
      </c>
      <c r="O2128" s="48">
        <v>2</v>
      </c>
      <c r="P2128" s="48" t="s">
        <v>116</v>
      </c>
      <c r="U2128" s="49">
        <v>1</v>
      </c>
      <c r="V2128" s="49" t="s">
        <v>117</v>
      </c>
    </row>
    <row r="2129" spans="1:22" x14ac:dyDescent="0.25">
      <c r="A2129" s="52">
        <v>2014</v>
      </c>
      <c r="B2129" s="56" t="s">
        <v>59</v>
      </c>
      <c r="C2129" s="46" t="s">
        <v>80</v>
      </c>
      <c r="D2129" s="46" t="s">
        <v>110</v>
      </c>
      <c r="H2129" s="54">
        <v>17</v>
      </c>
      <c r="L2129" s="46" t="s">
        <v>103</v>
      </c>
      <c r="M2129" s="48">
        <v>2</v>
      </c>
      <c r="N2129" s="48" t="s">
        <v>117</v>
      </c>
    </row>
    <row r="2130" spans="1:22" x14ac:dyDescent="0.25">
      <c r="A2130" s="52">
        <v>2014</v>
      </c>
      <c r="B2130" s="56" t="s">
        <v>64</v>
      </c>
      <c r="C2130" s="46" t="s">
        <v>80</v>
      </c>
      <c r="D2130" s="46" t="s">
        <v>88</v>
      </c>
      <c r="E2130" s="46" t="s">
        <v>95</v>
      </c>
      <c r="H2130" s="54">
        <v>20</v>
      </c>
      <c r="I2130" s="46">
        <v>17</v>
      </c>
      <c r="L2130" s="46" t="s">
        <v>103</v>
      </c>
      <c r="M2130" s="48" t="s">
        <v>110</v>
      </c>
    </row>
    <row r="2131" spans="1:22" x14ac:dyDescent="0.25">
      <c r="A2131" s="52">
        <v>2014</v>
      </c>
      <c r="B2131" s="56" t="s">
        <v>59</v>
      </c>
      <c r="C2131" s="46" t="s">
        <v>80</v>
      </c>
      <c r="D2131" s="46" t="s">
        <v>110</v>
      </c>
      <c r="H2131" s="54">
        <v>20</v>
      </c>
      <c r="L2131" s="46" t="s">
        <v>103</v>
      </c>
      <c r="M2131" s="48">
        <v>1</v>
      </c>
      <c r="N2131" s="48" t="s">
        <v>117</v>
      </c>
    </row>
    <row r="2132" spans="1:22" x14ac:dyDescent="0.25">
      <c r="A2132" s="52">
        <v>2014</v>
      </c>
      <c r="B2132" s="56" t="s">
        <v>54</v>
      </c>
      <c r="C2132" s="46" t="s">
        <v>80</v>
      </c>
      <c r="D2132" s="46" t="s">
        <v>110</v>
      </c>
      <c r="H2132" s="54">
        <v>20</v>
      </c>
      <c r="I2132" s="46">
        <v>17</v>
      </c>
      <c r="L2132" s="46" t="s">
        <v>103</v>
      </c>
      <c r="M2132" s="48">
        <v>1</v>
      </c>
      <c r="N2132" s="48" t="s">
        <v>116</v>
      </c>
      <c r="U2132" s="49">
        <v>2</v>
      </c>
      <c r="V2132" s="49" t="s">
        <v>117</v>
      </c>
    </row>
    <row r="2133" spans="1:22" x14ac:dyDescent="0.25">
      <c r="A2133" s="52">
        <v>2014</v>
      </c>
      <c r="B2133" s="56" t="s">
        <v>54</v>
      </c>
      <c r="C2133" s="46" t="s">
        <v>80</v>
      </c>
      <c r="D2133" s="46" t="s">
        <v>110</v>
      </c>
      <c r="H2133" s="55">
        <v>18</v>
      </c>
      <c r="L2133" s="46" t="s">
        <v>103</v>
      </c>
      <c r="M2133" s="48">
        <v>1</v>
      </c>
      <c r="N2133" s="48" t="s">
        <v>116</v>
      </c>
    </row>
    <row r="2134" spans="1:22" x14ac:dyDescent="0.25">
      <c r="A2134" s="52">
        <v>2014</v>
      </c>
      <c r="B2134" s="56" t="s">
        <v>37</v>
      </c>
      <c r="C2134" s="46" t="s">
        <v>80</v>
      </c>
      <c r="D2134" s="46" t="s">
        <v>110</v>
      </c>
      <c r="H2134" s="54">
        <v>17</v>
      </c>
      <c r="L2134" s="46" t="s">
        <v>103</v>
      </c>
      <c r="M2134" s="48">
        <v>1</v>
      </c>
      <c r="N2134" s="48" t="s">
        <v>116</v>
      </c>
    </row>
    <row r="2135" spans="1:22" x14ac:dyDescent="0.25">
      <c r="A2135" s="52">
        <v>2014</v>
      </c>
      <c r="B2135" s="56" t="s">
        <v>59</v>
      </c>
      <c r="C2135" s="46" t="s">
        <v>80</v>
      </c>
      <c r="D2135" s="46" t="s">
        <v>110</v>
      </c>
      <c r="H2135" s="54">
        <v>17</v>
      </c>
      <c r="L2135" s="46" t="s">
        <v>103</v>
      </c>
      <c r="M2135" s="48" t="s">
        <v>110</v>
      </c>
    </row>
    <row r="2136" spans="1:22" x14ac:dyDescent="0.25">
      <c r="A2136" s="52">
        <v>2014</v>
      </c>
      <c r="B2136" s="56" t="s">
        <v>64</v>
      </c>
      <c r="C2136" s="46" t="s">
        <v>80</v>
      </c>
      <c r="D2136" s="46" t="s">
        <v>110</v>
      </c>
      <c r="H2136" s="54">
        <v>20</v>
      </c>
      <c r="L2136" s="46" t="s">
        <v>103</v>
      </c>
      <c r="M2136" s="48">
        <v>3</v>
      </c>
      <c r="N2136" s="48" t="s">
        <v>116</v>
      </c>
    </row>
    <row r="2137" spans="1:22" x14ac:dyDescent="0.25">
      <c r="A2137" s="52">
        <v>2014</v>
      </c>
      <c r="B2137" s="56" t="s">
        <v>54</v>
      </c>
      <c r="C2137" s="46" t="s">
        <v>80</v>
      </c>
      <c r="D2137" s="46" t="s">
        <v>110</v>
      </c>
      <c r="H2137" s="54">
        <v>14</v>
      </c>
      <c r="L2137" s="46" t="s">
        <v>103</v>
      </c>
      <c r="M2137" s="48">
        <v>1</v>
      </c>
    </row>
    <row r="2138" spans="1:22" x14ac:dyDescent="0.25">
      <c r="A2138" s="52">
        <v>2014</v>
      </c>
      <c r="B2138" s="56" t="s">
        <v>76</v>
      </c>
      <c r="C2138" s="46" t="s">
        <v>80</v>
      </c>
      <c r="D2138" s="46" t="s">
        <v>110</v>
      </c>
      <c r="H2138" s="54">
        <v>15</v>
      </c>
      <c r="L2138" s="46" t="s">
        <v>103</v>
      </c>
      <c r="M2138" s="48" t="s">
        <v>110</v>
      </c>
    </row>
    <row r="2139" spans="1:22" x14ac:dyDescent="0.25">
      <c r="A2139" s="52">
        <v>2014</v>
      </c>
      <c r="B2139" s="56" t="s">
        <v>59</v>
      </c>
      <c r="C2139" s="46" t="s">
        <v>80</v>
      </c>
      <c r="D2139" s="46" t="s">
        <v>110</v>
      </c>
      <c r="H2139" s="54">
        <v>15</v>
      </c>
      <c r="L2139" s="46" t="s">
        <v>103</v>
      </c>
      <c r="M2139" s="48">
        <v>15</v>
      </c>
    </row>
    <row r="2140" spans="1:22" x14ac:dyDescent="0.25">
      <c r="A2140" s="52">
        <v>2014</v>
      </c>
      <c r="B2140" s="56" t="s">
        <v>59</v>
      </c>
      <c r="C2140" s="46" t="s">
        <v>80</v>
      </c>
      <c r="D2140" s="46" t="s">
        <v>110</v>
      </c>
      <c r="H2140" s="54">
        <v>17</v>
      </c>
      <c r="L2140" s="46" t="s">
        <v>103</v>
      </c>
      <c r="M2140" s="48" t="s">
        <v>110</v>
      </c>
    </row>
    <row r="2141" spans="1:22" x14ac:dyDescent="0.25">
      <c r="A2141" s="52">
        <v>2014</v>
      </c>
      <c r="B2141" s="56" t="s">
        <v>69</v>
      </c>
      <c r="C2141" s="46" t="s">
        <v>80</v>
      </c>
      <c r="D2141" s="46" t="s">
        <v>88</v>
      </c>
      <c r="H2141" s="55">
        <v>18</v>
      </c>
      <c r="L2141" s="46" t="s">
        <v>103</v>
      </c>
      <c r="M2141" s="48" t="s">
        <v>110</v>
      </c>
    </row>
    <row r="2142" spans="1:22" x14ac:dyDescent="0.25">
      <c r="A2142" s="52">
        <v>2014</v>
      </c>
      <c r="B2142" s="56" t="s">
        <v>69</v>
      </c>
      <c r="C2142" s="46" t="s">
        <v>80</v>
      </c>
      <c r="D2142" s="46" t="s">
        <v>88</v>
      </c>
      <c r="H2142" s="55">
        <v>18</v>
      </c>
      <c r="L2142" s="46" t="s">
        <v>103</v>
      </c>
      <c r="M2142" s="48">
        <v>1</v>
      </c>
      <c r="N2142" s="48" t="s">
        <v>116</v>
      </c>
    </row>
    <row r="2143" spans="1:22" x14ac:dyDescent="0.25">
      <c r="A2143" s="52">
        <v>2014</v>
      </c>
      <c r="B2143" s="56" t="s">
        <v>50</v>
      </c>
      <c r="C2143" s="46" t="s">
        <v>80</v>
      </c>
      <c r="D2143" s="46" t="s">
        <v>110</v>
      </c>
      <c r="H2143" s="55">
        <v>18</v>
      </c>
      <c r="L2143" s="46" t="s">
        <v>103</v>
      </c>
      <c r="M2143" s="48" t="s">
        <v>110</v>
      </c>
    </row>
    <row r="2144" spans="1:22" x14ac:dyDescent="0.25">
      <c r="A2144" s="52">
        <v>2014</v>
      </c>
      <c r="B2144" s="56" t="s">
        <v>75</v>
      </c>
      <c r="C2144" s="46" t="s">
        <v>80</v>
      </c>
      <c r="D2144" s="46" t="s">
        <v>90</v>
      </c>
      <c r="H2144" s="54">
        <v>15</v>
      </c>
      <c r="L2144" s="46" t="s">
        <v>104</v>
      </c>
      <c r="M2144" s="48">
        <v>18</v>
      </c>
    </row>
    <row r="2145" spans="1:16" x14ac:dyDescent="0.25">
      <c r="A2145" s="52">
        <v>2014</v>
      </c>
      <c r="B2145" s="56" t="s">
        <v>66</v>
      </c>
      <c r="C2145" s="46" t="s">
        <v>80</v>
      </c>
      <c r="D2145" s="46" t="s">
        <v>90</v>
      </c>
      <c r="H2145" s="54">
        <v>15</v>
      </c>
      <c r="L2145" s="46" t="s">
        <v>103</v>
      </c>
      <c r="M2145" s="48">
        <v>35</v>
      </c>
    </row>
    <row r="2146" spans="1:16" x14ac:dyDescent="0.25">
      <c r="A2146" s="52">
        <v>2014</v>
      </c>
      <c r="B2146" s="56" t="s">
        <v>75</v>
      </c>
      <c r="C2146" s="46" t="s">
        <v>80</v>
      </c>
      <c r="D2146" s="46" t="s">
        <v>94</v>
      </c>
      <c r="H2146" s="54">
        <v>15</v>
      </c>
      <c r="L2146" s="46" t="s">
        <v>103</v>
      </c>
      <c r="M2146" s="48">
        <v>27</v>
      </c>
    </row>
    <row r="2147" spans="1:16" x14ac:dyDescent="0.25">
      <c r="A2147" s="52">
        <v>2014</v>
      </c>
      <c r="B2147" s="56" t="s">
        <v>39</v>
      </c>
      <c r="C2147" s="46" t="s">
        <v>80</v>
      </c>
      <c r="D2147" s="46" t="s">
        <v>110</v>
      </c>
      <c r="H2147" s="54">
        <v>12</v>
      </c>
      <c r="L2147" s="46" t="s">
        <v>103</v>
      </c>
      <c r="M2147" s="48">
        <v>15</v>
      </c>
    </row>
    <row r="2148" spans="1:16" x14ac:dyDescent="0.25">
      <c r="A2148" s="52">
        <v>2014</v>
      </c>
      <c r="B2148" s="56" t="s">
        <v>62</v>
      </c>
      <c r="C2148" s="46" t="s">
        <v>80</v>
      </c>
      <c r="D2148" s="46" t="s">
        <v>110</v>
      </c>
      <c r="H2148" s="54">
        <v>12</v>
      </c>
      <c r="L2148" s="46" t="s">
        <v>103</v>
      </c>
      <c r="M2148" s="48">
        <v>12</v>
      </c>
    </row>
    <row r="2149" spans="1:16" x14ac:dyDescent="0.25">
      <c r="A2149" s="52">
        <v>2014</v>
      </c>
      <c r="B2149" s="56" t="s">
        <v>50</v>
      </c>
      <c r="C2149" s="46" t="s">
        <v>80</v>
      </c>
      <c r="D2149" s="46" t="s">
        <v>110</v>
      </c>
      <c r="H2149" s="54">
        <v>17</v>
      </c>
      <c r="L2149" s="46" t="s">
        <v>103</v>
      </c>
      <c r="M2149" s="48" t="s">
        <v>110</v>
      </c>
    </row>
    <row r="2150" spans="1:16" x14ac:dyDescent="0.25">
      <c r="A2150" s="52">
        <v>2014</v>
      </c>
      <c r="B2150" s="56" t="s">
        <v>42</v>
      </c>
      <c r="C2150" s="46" t="s">
        <v>80</v>
      </c>
      <c r="D2150" s="46" t="s">
        <v>110</v>
      </c>
      <c r="H2150" s="54">
        <v>17</v>
      </c>
      <c r="L2150" s="46" t="s">
        <v>103</v>
      </c>
      <c r="M2150" s="48" t="s">
        <v>110</v>
      </c>
    </row>
    <row r="2151" spans="1:16" x14ac:dyDescent="0.25">
      <c r="A2151" s="52">
        <v>2014</v>
      </c>
      <c r="B2151" s="56" t="s">
        <v>38</v>
      </c>
      <c r="C2151" s="46" t="s">
        <v>80</v>
      </c>
      <c r="D2151" s="46" t="s">
        <v>110</v>
      </c>
      <c r="H2151" s="54">
        <v>17</v>
      </c>
      <c r="L2151" s="46" t="s">
        <v>103</v>
      </c>
      <c r="M2151" s="48">
        <v>3</v>
      </c>
      <c r="N2151" s="48" t="s">
        <v>117</v>
      </c>
      <c r="O2151" s="48">
        <v>2</v>
      </c>
      <c r="P2151" s="48" t="s">
        <v>116</v>
      </c>
    </row>
    <row r="2152" spans="1:16" x14ac:dyDescent="0.25">
      <c r="A2152" s="52">
        <v>2014</v>
      </c>
      <c r="B2152" s="56" t="s">
        <v>69</v>
      </c>
      <c r="C2152" s="46" t="s">
        <v>80</v>
      </c>
      <c r="D2152" s="46" t="s">
        <v>88</v>
      </c>
      <c r="H2152" s="54">
        <v>17</v>
      </c>
      <c r="L2152" s="46" t="s">
        <v>103</v>
      </c>
      <c r="M2152" s="48">
        <v>2</v>
      </c>
      <c r="N2152" s="48" t="s">
        <v>117</v>
      </c>
    </row>
    <row r="2153" spans="1:16" x14ac:dyDescent="0.25">
      <c r="A2153" s="52">
        <v>2014</v>
      </c>
      <c r="B2153" s="56" t="s">
        <v>69</v>
      </c>
      <c r="C2153" s="46" t="s">
        <v>80</v>
      </c>
      <c r="D2153" s="46" t="s">
        <v>90</v>
      </c>
      <c r="H2153" s="54">
        <v>17</v>
      </c>
      <c r="L2153" s="46" t="s">
        <v>103</v>
      </c>
      <c r="M2153" s="48">
        <v>1</v>
      </c>
      <c r="N2153" s="48" t="s">
        <v>117</v>
      </c>
      <c r="O2153" s="48">
        <v>1</v>
      </c>
      <c r="P2153" s="48" t="s">
        <v>116</v>
      </c>
    </row>
    <row r="2154" spans="1:16" x14ac:dyDescent="0.25">
      <c r="A2154" s="52">
        <v>2014</v>
      </c>
      <c r="B2154" s="56" t="s">
        <v>66</v>
      </c>
      <c r="C2154" s="46" t="s">
        <v>80</v>
      </c>
      <c r="D2154" s="46" t="s">
        <v>90</v>
      </c>
      <c r="H2154" s="54">
        <v>17</v>
      </c>
      <c r="L2154" s="46" t="s">
        <v>103</v>
      </c>
      <c r="M2154" s="48">
        <v>2</v>
      </c>
      <c r="N2154" s="48" t="s">
        <v>117</v>
      </c>
      <c r="O2154" s="48">
        <v>1</v>
      </c>
      <c r="P2154" s="48" t="s">
        <v>116</v>
      </c>
    </row>
    <row r="2155" spans="1:16" x14ac:dyDescent="0.25">
      <c r="A2155" s="52">
        <v>2014</v>
      </c>
      <c r="B2155" s="56" t="s">
        <v>69</v>
      </c>
      <c r="C2155" s="46" t="s">
        <v>80</v>
      </c>
      <c r="D2155" s="46" t="s">
        <v>88</v>
      </c>
      <c r="H2155" s="54">
        <v>17</v>
      </c>
      <c r="L2155" s="46" t="s">
        <v>103</v>
      </c>
      <c r="M2155" s="48" t="s">
        <v>110</v>
      </c>
    </row>
    <row r="2156" spans="1:16" x14ac:dyDescent="0.25">
      <c r="A2156" s="52">
        <v>2014</v>
      </c>
      <c r="B2156" s="56" t="s">
        <v>64</v>
      </c>
      <c r="C2156" s="46" t="s">
        <v>80</v>
      </c>
      <c r="D2156" s="46" t="s">
        <v>110</v>
      </c>
      <c r="H2156" s="54">
        <v>20</v>
      </c>
      <c r="I2156" s="46">
        <v>17</v>
      </c>
      <c r="L2156" s="46" t="s">
        <v>103</v>
      </c>
      <c r="M2156" s="48" t="s">
        <v>110</v>
      </c>
    </row>
    <row r="2157" spans="1:16" x14ac:dyDescent="0.25">
      <c r="A2157" s="52">
        <v>2014</v>
      </c>
      <c r="B2157" s="56" t="s">
        <v>64</v>
      </c>
      <c r="C2157" s="46" t="s">
        <v>80</v>
      </c>
      <c r="D2157" s="46" t="s">
        <v>110</v>
      </c>
      <c r="H2157" s="54">
        <v>20</v>
      </c>
      <c r="L2157" s="46" t="s">
        <v>103</v>
      </c>
      <c r="M2157" s="48" t="s">
        <v>110</v>
      </c>
    </row>
    <row r="2158" spans="1:16" x14ac:dyDescent="0.25">
      <c r="A2158" s="52">
        <v>2014</v>
      </c>
      <c r="B2158" s="56" t="s">
        <v>50</v>
      </c>
      <c r="C2158" s="46" t="s">
        <v>80</v>
      </c>
      <c r="D2158" s="46" t="s">
        <v>110</v>
      </c>
      <c r="H2158" s="55">
        <v>18</v>
      </c>
      <c r="L2158" s="46" t="s">
        <v>103</v>
      </c>
      <c r="M2158" s="48" t="s">
        <v>110</v>
      </c>
    </row>
    <row r="2159" spans="1:16" x14ac:dyDescent="0.25">
      <c r="A2159" s="52">
        <v>2014</v>
      </c>
      <c r="B2159" s="56" t="s">
        <v>38</v>
      </c>
      <c r="C2159" s="46" t="s">
        <v>80</v>
      </c>
      <c r="D2159" s="46" t="s">
        <v>110</v>
      </c>
      <c r="H2159" s="55">
        <v>18</v>
      </c>
      <c r="L2159" s="46" t="s">
        <v>103</v>
      </c>
      <c r="M2159" s="48">
        <v>1</v>
      </c>
      <c r="N2159" s="48" t="s">
        <v>116</v>
      </c>
    </row>
    <row r="2160" spans="1:16" x14ac:dyDescent="0.25">
      <c r="A2160" s="52">
        <v>2014</v>
      </c>
      <c r="B2160" s="56" t="s">
        <v>69</v>
      </c>
      <c r="C2160" s="46" t="s">
        <v>80</v>
      </c>
      <c r="D2160" s="46" t="s">
        <v>88</v>
      </c>
      <c r="H2160" s="54">
        <v>17</v>
      </c>
      <c r="L2160" s="46" t="s">
        <v>103</v>
      </c>
      <c r="M2160" s="48">
        <v>1</v>
      </c>
      <c r="N2160" s="48" t="s">
        <v>117</v>
      </c>
      <c r="O2160" s="48">
        <v>2</v>
      </c>
      <c r="P2160" s="48" t="s">
        <v>116</v>
      </c>
    </row>
    <row r="2161" spans="1:16" x14ac:dyDescent="0.25">
      <c r="A2161" s="52">
        <v>2014</v>
      </c>
      <c r="B2161" s="56" t="s">
        <v>59</v>
      </c>
      <c r="C2161" s="46" t="s">
        <v>80</v>
      </c>
      <c r="D2161" s="46" t="s">
        <v>110</v>
      </c>
      <c r="H2161" s="54">
        <v>20</v>
      </c>
      <c r="L2161" s="46" t="s">
        <v>103</v>
      </c>
      <c r="M2161" s="48">
        <v>11</v>
      </c>
      <c r="N2161" s="48" t="s">
        <v>116</v>
      </c>
    </row>
    <row r="2162" spans="1:16" x14ac:dyDescent="0.25">
      <c r="A2162" s="52">
        <v>2014</v>
      </c>
      <c r="B2162" s="56" t="s">
        <v>50</v>
      </c>
      <c r="C2162" s="46" t="s">
        <v>80</v>
      </c>
      <c r="D2162" s="46" t="s">
        <v>110</v>
      </c>
      <c r="H2162" s="55">
        <v>18</v>
      </c>
      <c r="L2162" s="46" t="s">
        <v>103</v>
      </c>
      <c r="M2162" s="48" t="s">
        <v>110</v>
      </c>
    </row>
    <row r="2163" spans="1:16" x14ac:dyDescent="0.25">
      <c r="A2163" s="52">
        <v>2014</v>
      </c>
      <c r="B2163" s="56" t="s">
        <v>69</v>
      </c>
      <c r="C2163" s="46" t="s">
        <v>80</v>
      </c>
      <c r="D2163" s="46" t="s">
        <v>110</v>
      </c>
      <c r="H2163" s="55">
        <v>18</v>
      </c>
      <c r="L2163" s="46" t="s">
        <v>103</v>
      </c>
      <c r="M2163" s="48">
        <v>1</v>
      </c>
      <c r="N2163" s="48" t="s">
        <v>117</v>
      </c>
    </row>
    <row r="2164" spans="1:16" x14ac:dyDescent="0.25">
      <c r="A2164" s="52">
        <v>2014</v>
      </c>
      <c r="B2164" s="56" t="s">
        <v>54</v>
      </c>
      <c r="C2164" s="46" t="s">
        <v>80</v>
      </c>
      <c r="D2164" s="46" t="s">
        <v>110</v>
      </c>
      <c r="H2164" s="55">
        <v>18</v>
      </c>
      <c r="L2164" s="46" t="s">
        <v>103</v>
      </c>
      <c r="M2164" s="48">
        <v>3</v>
      </c>
      <c r="N2164" s="48" t="s">
        <v>116</v>
      </c>
    </row>
    <row r="2165" spans="1:16" x14ac:dyDescent="0.25">
      <c r="A2165" s="52">
        <v>2014</v>
      </c>
      <c r="B2165" s="56" t="s">
        <v>39</v>
      </c>
      <c r="C2165" s="46" t="s">
        <v>80</v>
      </c>
      <c r="D2165" s="46" t="s">
        <v>91</v>
      </c>
      <c r="H2165" s="54">
        <v>15</v>
      </c>
      <c r="L2165" s="46" t="s">
        <v>103</v>
      </c>
      <c r="M2165" s="48" t="s">
        <v>110</v>
      </c>
    </row>
    <row r="2166" spans="1:16" x14ac:dyDescent="0.25">
      <c r="A2166" s="52">
        <v>2014</v>
      </c>
      <c r="B2166" s="56" t="s">
        <v>50</v>
      </c>
      <c r="C2166" s="46" t="s">
        <v>80</v>
      </c>
      <c r="D2166" s="46" t="s">
        <v>110</v>
      </c>
      <c r="H2166" s="54">
        <v>17</v>
      </c>
      <c r="L2166" s="46" t="s">
        <v>103</v>
      </c>
      <c r="M2166" s="48" t="s">
        <v>110</v>
      </c>
    </row>
    <row r="2167" spans="1:16" x14ac:dyDescent="0.25">
      <c r="A2167" s="52">
        <v>2014</v>
      </c>
      <c r="B2167" s="56" t="s">
        <v>50</v>
      </c>
      <c r="C2167" s="46" t="s">
        <v>80</v>
      </c>
      <c r="D2167" s="46" t="s">
        <v>110</v>
      </c>
      <c r="H2167" s="54">
        <v>17</v>
      </c>
      <c r="L2167" s="46" t="s">
        <v>103</v>
      </c>
      <c r="M2167" s="48" t="s">
        <v>110</v>
      </c>
    </row>
    <row r="2168" spans="1:16" x14ac:dyDescent="0.25">
      <c r="A2168" s="52">
        <v>2014</v>
      </c>
      <c r="B2168" s="56" t="s">
        <v>39</v>
      </c>
      <c r="C2168" s="46" t="s">
        <v>80</v>
      </c>
      <c r="D2168" s="46" t="s">
        <v>91</v>
      </c>
      <c r="H2168" s="54">
        <v>17</v>
      </c>
      <c r="L2168" s="46" t="s">
        <v>103</v>
      </c>
      <c r="M2168" s="48" t="s">
        <v>110</v>
      </c>
    </row>
    <row r="2169" spans="1:16" x14ac:dyDescent="0.25">
      <c r="A2169" s="52">
        <v>2014</v>
      </c>
      <c r="B2169" s="56" t="s">
        <v>69</v>
      </c>
      <c r="C2169" s="46" t="s">
        <v>80</v>
      </c>
      <c r="D2169" s="46" t="s">
        <v>90</v>
      </c>
      <c r="H2169" s="54">
        <v>17</v>
      </c>
      <c r="L2169" s="46" t="s">
        <v>103</v>
      </c>
      <c r="M2169" s="48">
        <v>2</v>
      </c>
      <c r="N2169" s="48" t="s">
        <v>117</v>
      </c>
      <c r="O2169" s="48">
        <v>1</v>
      </c>
      <c r="P2169" s="48" t="s">
        <v>116</v>
      </c>
    </row>
    <row r="2170" spans="1:16" x14ac:dyDescent="0.25">
      <c r="A2170" s="52">
        <v>2014</v>
      </c>
      <c r="B2170" s="56" t="s">
        <v>57</v>
      </c>
      <c r="C2170" s="46" t="s">
        <v>80</v>
      </c>
      <c r="D2170" s="46" t="s">
        <v>110</v>
      </c>
      <c r="H2170" s="54">
        <v>17</v>
      </c>
      <c r="L2170" s="46" t="s">
        <v>103</v>
      </c>
      <c r="M2170" s="48">
        <v>2</v>
      </c>
      <c r="N2170" s="48" t="s">
        <v>117</v>
      </c>
      <c r="O2170" s="48">
        <v>1</v>
      </c>
      <c r="P2170" s="48" t="s">
        <v>116</v>
      </c>
    </row>
    <row r="2171" spans="1:16" x14ac:dyDescent="0.25">
      <c r="A2171" s="52">
        <v>2014</v>
      </c>
      <c r="B2171" s="56" t="s">
        <v>53</v>
      </c>
      <c r="C2171" s="46" t="s">
        <v>80</v>
      </c>
      <c r="D2171" s="46" t="s">
        <v>110</v>
      </c>
      <c r="H2171" s="54">
        <v>17</v>
      </c>
      <c r="L2171" s="46" t="s">
        <v>103</v>
      </c>
      <c r="M2171" s="48">
        <v>2</v>
      </c>
      <c r="N2171" s="48" t="s">
        <v>117</v>
      </c>
      <c r="O2171" s="48">
        <v>1</v>
      </c>
      <c r="P2171" s="48" t="s">
        <v>116</v>
      </c>
    </row>
    <row r="2172" spans="1:16" x14ac:dyDescent="0.25">
      <c r="A2172" s="52">
        <v>2014</v>
      </c>
      <c r="B2172" s="56" t="s">
        <v>69</v>
      </c>
      <c r="C2172" s="46" t="s">
        <v>80</v>
      </c>
      <c r="D2172" s="46" t="s">
        <v>90</v>
      </c>
      <c r="H2172" s="54">
        <v>17</v>
      </c>
      <c r="L2172" s="46" t="s">
        <v>103</v>
      </c>
      <c r="M2172" s="48">
        <v>1</v>
      </c>
      <c r="N2172" s="48" t="s">
        <v>117</v>
      </c>
    </row>
    <row r="2173" spans="1:16" x14ac:dyDescent="0.25">
      <c r="A2173" s="52">
        <v>2014</v>
      </c>
      <c r="B2173" s="56" t="s">
        <v>69</v>
      </c>
      <c r="C2173" s="46" t="s">
        <v>80</v>
      </c>
      <c r="D2173" s="46" t="s">
        <v>92</v>
      </c>
      <c r="H2173" s="54">
        <v>17</v>
      </c>
      <c r="L2173" s="46" t="s">
        <v>103</v>
      </c>
      <c r="M2173" s="48">
        <v>2</v>
      </c>
      <c r="N2173" s="48" t="s">
        <v>116</v>
      </c>
    </row>
    <row r="2174" spans="1:16" x14ac:dyDescent="0.25">
      <c r="A2174" s="52">
        <v>2014</v>
      </c>
      <c r="B2174" s="56" t="s">
        <v>47</v>
      </c>
      <c r="C2174" s="46" t="s">
        <v>80</v>
      </c>
      <c r="D2174" s="46" t="s">
        <v>88</v>
      </c>
      <c r="H2174" s="54">
        <v>20</v>
      </c>
      <c r="L2174" s="46" t="s">
        <v>103</v>
      </c>
      <c r="M2174" s="48">
        <v>1</v>
      </c>
      <c r="N2174" s="48" t="s">
        <v>116</v>
      </c>
    </row>
    <row r="2175" spans="1:16" x14ac:dyDescent="0.25">
      <c r="A2175" s="52">
        <v>2014</v>
      </c>
      <c r="B2175" s="56" t="s">
        <v>59</v>
      </c>
      <c r="C2175" s="46" t="s">
        <v>80</v>
      </c>
      <c r="D2175" s="46" t="s">
        <v>88</v>
      </c>
      <c r="H2175" s="54">
        <v>20</v>
      </c>
      <c r="L2175" s="46" t="s">
        <v>103</v>
      </c>
      <c r="M2175" s="48">
        <v>1</v>
      </c>
      <c r="N2175" s="48" t="s">
        <v>116</v>
      </c>
    </row>
    <row r="2176" spans="1:16" x14ac:dyDescent="0.25">
      <c r="A2176" s="52">
        <v>2014</v>
      </c>
      <c r="B2176" s="56" t="s">
        <v>52</v>
      </c>
      <c r="C2176" s="46" t="s">
        <v>80</v>
      </c>
      <c r="D2176" s="46" t="s">
        <v>93</v>
      </c>
      <c r="H2176" s="54">
        <v>17</v>
      </c>
      <c r="L2176" s="46" t="s">
        <v>110</v>
      </c>
      <c r="M2176" s="48" t="s">
        <v>110</v>
      </c>
    </row>
    <row r="2177" spans="1:22" x14ac:dyDescent="0.25">
      <c r="A2177" s="52">
        <v>2014</v>
      </c>
      <c r="B2177" s="56" t="s">
        <v>59</v>
      </c>
      <c r="C2177" s="46" t="s">
        <v>80</v>
      </c>
      <c r="D2177" s="46" t="s">
        <v>110</v>
      </c>
      <c r="H2177" s="54">
        <v>20</v>
      </c>
      <c r="I2177" s="46">
        <v>17</v>
      </c>
      <c r="L2177" s="46" t="s">
        <v>103</v>
      </c>
      <c r="M2177" s="48">
        <v>5</v>
      </c>
      <c r="N2177" s="48" t="s">
        <v>116</v>
      </c>
      <c r="U2177" s="49">
        <v>1</v>
      </c>
      <c r="V2177" s="49" t="s">
        <v>117</v>
      </c>
    </row>
    <row r="2178" spans="1:22" x14ac:dyDescent="0.25">
      <c r="A2178" s="52">
        <v>2014</v>
      </c>
      <c r="B2178" s="56" t="s">
        <v>59</v>
      </c>
      <c r="C2178" s="46" t="s">
        <v>80</v>
      </c>
      <c r="D2178" s="46" t="s">
        <v>110</v>
      </c>
      <c r="H2178" s="54">
        <v>20</v>
      </c>
      <c r="I2178" s="46">
        <v>17</v>
      </c>
      <c r="L2178" s="46" t="s">
        <v>103</v>
      </c>
      <c r="M2178" s="48">
        <v>1</v>
      </c>
      <c r="N2178" s="48" t="s">
        <v>116</v>
      </c>
      <c r="U2178" s="49">
        <v>1</v>
      </c>
      <c r="V2178" s="49" t="s">
        <v>117</v>
      </c>
    </row>
    <row r="2179" spans="1:22" x14ac:dyDescent="0.25">
      <c r="A2179" s="52">
        <v>2014</v>
      </c>
      <c r="B2179" s="45" t="s">
        <v>41</v>
      </c>
      <c r="C2179" s="46" t="s">
        <v>80</v>
      </c>
      <c r="D2179" s="46" t="s">
        <v>90</v>
      </c>
      <c r="H2179" s="54">
        <v>15</v>
      </c>
      <c r="L2179" s="46" t="s">
        <v>104</v>
      </c>
      <c r="M2179" s="48">
        <v>17</v>
      </c>
    </row>
    <row r="2180" spans="1:22" x14ac:dyDescent="0.25">
      <c r="A2180" s="52">
        <v>2014</v>
      </c>
      <c r="B2180" s="56" t="s">
        <v>59</v>
      </c>
      <c r="C2180" s="46" t="s">
        <v>80</v>
      </c>
      <c r="D2180" s="46" t="s">
        <v>88</v>
      </c>
      <c r="H2180" s="54">
        <v>17</v>
      </c>
      <c r="L2180" s="46" t="s">
        <v>103</v>
      </c>
      <c r="M2180" s="48">
        <v>2</v>
      </c>
      <c r="N2180" s="48" t="s">
        <v>117</v>
      </c>
      <c r="O2180" s="48">
        <v>1</v>
      </c>
      <c r="P2180" s="48" t="s">
        <v>116</v>
      </c>
    </row>
    <row r="2181" spans="1:22" x14ac:dyDescent="0.25">
      <c r="A2181" s="52">
        <v>2014</v>
      </c>
      <c r="B2181" s="56" t="s">
        <v>73</v>
      </c>
      <c r="C2181" s="46" t="s">
        <v>80</v>
      </c>
      <c r="D2181" s="46" t="s">
        <v>93</v>
      </c>
      <c r="E2181" s="46" t="s">
        <v>92</v>
      </c>
      <c r="H2181" s="54">
        <v>20</v>
      </c>
      <c r="L2181" s="46" t="s">
        <v>103</v>
      </c>
      <c r="M2181" s="48">
        <v>1</v>
      </c>
      <c r="N2181" s="48" t="s">
        <v>116</v>
      </c>
    </row>
    <row r="2182" spans="1:22" x14ac:dyDescent="0.25">
      <c r="A2182" s="52">
        <v>2014</v>
      </c>
      <c r="B2182" s="56" t="s">
        <v>59</v>
      </c>
      <c r="C2182" s="46" t="s">
        <v>80</v>
      </c>
      <c r="D2182" s="46" t="s">
        <v>110</v>
      </c>
      <c r="H2182" s="54">
        <v>20</v>
      </c>
      <c r="L2182" s="46" t="s">
        <v>103</v>
      </c>
      <c r="M2182" s="48" t="s">
        <v>110</v>
      </c>
    </row>
    <row r="2183" spans="1:22" x14ac:dyDescent="0.25">
      <c r="A2183" s="52">
        <v>2014</v>
      </c>
      <c r="B2183" s="56" t="s">
        <v>62</v>
      </c>
      <c r="C2183" s="46" t="s">
        <v>80</v>
      </c>
      <c r="D2183" s="46" t="s">
        <v>110</v>
      </c>
      <c r="H2183" s="54">
        <v>17</v>
      </c>
      <c r="L2183" s="46" t="s">
        <v>103</v>
      </c>
      <c r="M2183" s="48">
        <v>2</v>
      </c>
      <c r="N2183" s="48" t="s">
        <v>117</v>
      </c>
    </row>
    <row r="2184" spans="1:22" x14ac:dyDescent="0.25">
      <c r="A2184" s="52">
        <v>2014</v>
      </c>
      <c r="B2184" s="56" t="s">
        <v>59</v>
      </c>
      <c r="C2184" s="46" t="s">
        <v>80</v>
      </c>
      <c r="D2184" s="46" t="s">
        <v>110</v>
      </c>
      <c r="H2184" s="54">
        <v>17</v>
      </c>
      <c r="L2184" s="46" t="s">
        <v>103</v>
      </c>
      <c r="M2184" s="48" t="s">
        <v>110</v>
      </c>
    </row>
    <row r="2185" spans="1:22" x14ac:dyDescent="0.25">
      <c r="A2185" s="52">
        <v>2014</v>
      </c>
      <c r="B2185" s="56" t="s">
        <v>37</v>
      </c>
      <c r="C2185" s="46" t="s">
        <v>80</v>
      </c>
      <c r="D2185" s="46" t="s">
        <v>110</v>
      </c>
      <c r="H2185" s="54">
        <v>17</v>
      </c>
      <c r="L2185" s="46" t="s">
        <v>103</v>
      </c>
      <c r="M2185" s="48">
        <v>1</v>
      </c>
      <c r="N2185" s="48" t="s">
        <v>116</v>
      </c>
    </row>
    <row r="2186" spans="1:22" x14ac:dyDescent="0.25">
      <c r="A2186" s="52">
        <v>2014</v>
      </c>
      <c r="B2186" s="56" t="s">
        <v>69</v>
      </c>
      <c r="C2186" s="46" t="s">
        <v>80</v>
      </c>
      <c r="D2186" s="46" t="s">
        <v>88</v>
      </c>
      <c r="E2186" s="46" t="s">
        <v>91</v>
      </c>
      <c r="H2186" s="54">
        <v>17</v>
      </c>
      <c r="L2186" s="46" t="s">
        <v>103</v>
      </c>
      <c r="M2186" s="48">
        <v>1</v>
      </c>
      <c r="N2186" s="48" t="s">
        <v>117</v>
      </c>
    </row>
    <row r="2187" spans="1:22" x14ac:dyDescent="0.25">
      <c r="A2187" s="52">
        <v>2014</v>
      </c>
      <c r="B2187" s="56" t="s">
        <v>47</v>
      </c>
      <c r="C2187" s="46" t="s">
        <v>80</v>
      </c>
      <c r="D2187" s="46" t="s">
        <v>110</v>
      </c>
      <c r="H2187" s="54">
        <v>20</v>
      </c>
      <c r="L2187" s="46" t="s">
        <v>103</v>
      </c>
      <c r="M2187" s="48" t="s">
        <v>110</v>
      </c>
    </row>
    <row r="2188" spans="1:22" x14ac:dyDescent="0.25">
      <c r="A2188" s="52">
        <v>2014</v>
      </c>
      <c r="B2188" s="56" t="s">
        <v>47</v>
      </c>
      <c r="C2188" s="46" t="s">
        <v>80</v>
      </c>
      <c r="D2188" s="46" t="s">
        <v>110</v>
      </c>
      <c r="H2188" s="54">
        <v>17</v>
      </c>
      <c r="L2188" s="46" t="s">
        <v>103</v>
      </c>
      <c r="M2188" s="48" t="s">
        <v>110</v>
      </c>
    </row>
    <row r="2189" spans="1:22" x14ac:dyDescent="0.25">
      <c r="A2189" s="52">
        <v>2014</v>
      </c>
      <c r="B2189" s="56" t="s">
        <v>54</v>
      </c>
      <c r="C2189" s="46" t="s">
        <v>85</v>
      </c>
      <c r="D2189" s="46" t="s">
        <v>110</v>
      </c>
      <c r="H2189" s="54">
        <v>28</v>
      </c>
      <c r="L2189" s="46" t="s">
        <v>103</v>
      </c>
      <c r="M2189" s="48">
        <v>3</v>
      </c>
    </row>
    <row r="2190" spans="1:22" x14ac:dyDescent="0.25">
      <c r="A2190" s="52">
        <v>2014</v>
      </c>
      <c r="B2190" s="56" t="s">
        <v>59</v>
      </c>
      <c r="C2190" s="46" t="s">
        <v>80</v>
      </c>
      <c r="D2190" s="46" t="s">
        <v>110</v>
      </c>
      <c r="H2190" s="54">
        <v>20</v>
      </c>
      <c r="L2190" s="46" t="s">
        <v>103</v>
      </c>
      <c r="M2190" s="48">
        <v>1</v>
      </c>
      <c r="N2190" s="48" t="s">
        <v>117</v>
      </c>
      <c r="O2190" s="48">
        <v>1</v>
      </c>
      <c r="P2190" s="48" t="s">
        <v>116</v>
      </c>
    </row>
    <row r="2191" spans="1:22" x14ac:dyDescent="0.25">
      <c r="A2191" s="52">
        <v>2014</v>
      </c>
      <c r="B2191" s="56" t="s">
        <v>66</v>
      </c>
      <c r="C2191" s="46" t="s">
        <v>80</v>
      </c>
      <c r="D2191" s="46" t="s">
        <v>93</v>
      </c>
      <c r="H2191" s="54">
        <v>15</v>
      </c>
      <c r="L2191" s="46" t="s">
        <v>103</v>
      </c>
      <c r="M2191" s="48">
        <v>72</v>
      </c>
    </row>
    <row r="2192" spans="1:22" x14ac:dyDescent="0.25">
      <c r="A2192" s="52">
        <v>2014</v>
      </c>
      <c r="B2192" s="56" t="s">
        <v>66</v>
      </c>
      <c r="C2192" s="46" t="s">
        <v>80</v>
      </c>
      <c r="D2192" s="46" t="s">
        <v>93</v>
      </c>
      <c r="H2192" s="54">
        <v>15</v>
      </c>
      <c r="L2192" s="46" t="s">
        <v>104</v>
      </c>
      <c r="M2192" s="48">
        <v>47</v>
      </c>
    </row>
    <row r="2193" spans="1:16" x14ac:dyDescent="0.25">
      <c r="A2193" s="52">
        <v>2014</v>
      </c>
      <c r="B2193" s="56" t="s">
        <v>75</v>
      </c>
      <c r="C2193" s="46" t="s">
        <v>80</v>
      </c>
      <c r="D2193" s="46" t="s">
        <v>110</v>
      </c>
      <c r="H2193" s="54">
        <v>15</v>
      </c>
      <c r="L2193" s="46" t="s">
        <v>110</v>
      </c>
      <c r="M2193" s="48" t="s">
        <v>110</v>
      </c>
    </row>
    <row r="2194" spans="1:16" x14ac:dyDescent="0.25">
      <c r="A2194" s="52">
        <v>2014</v>
      </c>
      <c r="B2194" s="56" t="s">
        <v>72</v>
      </c>
      <c r="C2194" s="46" t="s">
        <v>80</v>
      </c>
      <c r="D2194" s="46" t="s">
        <v>110</v>
      </c>
      <c r="H2194" s="54">
        <v>15</v>
      </c>
      <c r="L2194" s="46" t="s">
        <v>110</v>
      </c>
      <c r="M2194" s="48" t="s">
        <v>110</v>
      </c>
    </row>
    <row r="2195" spans="1:16" x14ac:dyDescent="0.25">
      <c r="A2195" s="52">
        <v>2014</v>
      </c>
      <c r="B2195" s="56" t="s">
        <v>59</v>
      </c>
      <c r="C2195" s="46" t="s">
        <v>80</v>
      </c>
      <c r="D2195" s="46" t="s">
        <v>110</v>
      </c>
      <c r="H2195" s="54">
        <v>17</v>
      </c>
      <c r="L2195" s="46" t="s">
        <v>103</v>
      </c>
      <c r="M2195" s="48">
        <v>3</v>
      </c>
      <c r="N2195" s="48" t="s">
        <v>117</v>
      </c>
      <c r="O2195" s="48">
        <v>1</v>
      </c>
      <c r="P2195" s="48" t="s">
        <v>116</v>
      </c>
    </row>
    <row r="2196" spans="1:16" x14ac:dyDescent="0.25">
      <c r="A2196" s="52">
        <v>2014</v>
      </c>
      <c r="B2196" s="56" t="s">
        <v>69</v>
      </c>
      <c r="C2196" s="46" t="s">
        <v>80</v>
      </c>
      <c r="D2196" s="46" t="s">
        <v>93</v>
      </c>
      <c r="H2196" s="54">
        <v>17</v>
      </c>
      <c r="L2196" s="46" t="s">
        <v>103</v>
      </c>
      <c r="M2196" s="48">
        <v>1</v>
      </c>
      <c r="N2196" s="48" t="s">
        <v>117</v>
      </c>
      <c r="O2196" s="48">
        <v>1</v>
      </c>
      <c r="P2196" s="48" t="s">
        <v>116</v>
      </c>
    </row>
    <row r="2197" spans="1:16" x14ac:dyDescent="0.25">
      <c r="A2197" s="52">
        <v>2014</v>
      </c>
      <c r="B2197" s="56" t="s">
        <v>66</v>
      </c>
      <c r="C2197" s="46" t="s">
        <v>80</v>
      </c>
      <c r="D2197" s="46" t="s">
        <v>93</v>
      </c>
      <c r="H2197" s="54">
        <v>17</v>
      </c>
      <c r="L2197" s="46" t="s">
        <v>103</v>
      </c>
      <c r="M2197" s="48">
        <v>1</v>
      </c>
      <c r="N2197" s="48" t="s">
        <v>117</v>
      </c>
    </row>
    <row r="2198" spans="1:16" x14ac:dyDescent="0.25">
      <c r="A2198" s="52">
        <v>2014</v>
      </c>
      <c r="B2198" s="56" t="s">
        <v>73</v>
      </c>
      <c r="C2198" s="46" t="s">
        <v>80</v>
      </c>
      <c r="D2198" s="46" t="s">
        <v>92</v>
      </c>
      <c r="H2198" s="54">
        <v>20</v>
      </c>
      <c r="L2198" s="46" t="s">
        <v>103</v>
      </c>
      <c r="M2198" s="48" t="s">
        <v>110</v>
      </c>
    </row>
    <row r="2199" spans="1:16" x14ac:dyDescent="0.25">
      <c r="A2199" s="52">
        <v>2014</v>
      </c>
      <c r="B2199" s="56" t="s">
        <v>45</v>
      </c>
      <c r="C2199" s="46" t="s">
        <v>80</v>
      </c>
      <c r="D2199" s="46" t="s">
        <v>91</v>
      </c>
      <c r="H2199" s="54">
        <v>20</v>
      </c>
      <c r="L2199" s="46" t="s">
        <v>103</v>
      </c>
      <c r="M2199" s="48">
        <v>2</v>
      </c>
      <c r="N2199" s="48" t="s">
        <v>116</v>
      </c>
    </row>
    <row r="2200" spans="1:16" x14ac:dyDescent="0.25">
      <c r="A2200" s="52">
        <v>2014</v>
      </c>
      <c r="B2200" s="56" t="s">
        <v>38</v>
      </c>
      <c r="C2200" s="46" t="s">
        <v>80</v>
      </c>
      <c r="D2200" s="46" t="s">
        <v>110</v>
      </c>
      <c r="H2200" s="54">
        <v>15</v>
      </c>
      <c r="L2200" s="46" t="s">
        <v>104</v>
      </c>
      <c r="M2200" s="48">
        <v>26</v>
      </c>
    </row>
    <row r="2201" spans="1:16" x14ac:dyDescent="0.25">
      <c r="A2201" s="52">
        <v>2014</v>
      </c>
      <c r="B2201" s="56" t="s">
        <v>54</v>
      </c>
      <c r="C2201" s="46" t="s">
        <v>80</v>
      </c>
      <c r="D2201" s="46" t="s">
        <v>110</v>
      </c>
      <c r="H2201" s="54">
        <v>20</v>
      </c>
      <c r="L2201" s="46" t="s">
        <v>103</v>
      </c>
      <c r="M2201" s="48" t="s">
        <v>110</v>
      </c>
    </row>
    <row r="2202" spans="1:16" x14ac:dyDescent="0.25">
      <c r="A2202" s="52">
        <v>2014</v>
      </c>
      <c r="B2202" s="56" t="s">
        <v>54</v>
      </c>
      <c r="C2202" s="46" t="s">
        <v>80</v>
      </c>
      <c r="D2202" s="46" t="s">
        <v>110</v>
      </c>
      <c r="H2202" s="54">
        <v>20</v>
      </c>
      <c r="L2202" s="46" t="s">
        <v>103</v>
      </c>
      <c r="M2202" s="48" t="s">
        <v>110</v>
      </c>
    </row>
    <row r="2203" spans="1:16" x14ac:dyDescent="0.25">
      <c r="A2203" s="52">
        <v>2014</v>
      </c>
      <c r="B2203" s="56" t="s">
        <v>59</v>
      </c>
      <c r="C2203" s="46" t="s">
        <v>80</v>
      </c>
      <c r="D2203" s="46" t="s">
        <v>94</v>
      </c>
      <c r="H2203" s="54">
        <v>15</v>
      </c>
      <c r="L2203" s="46" t="s">
        <v>104</v>
      </c>
      <c r="M2203" s="48" t="s">
        <v>110</v>
      </c>
    </row>
    <row r="2204" spans="1:16" x14ac:dyDescent="0.25">
      <c r="A2204" s="52">
        <v>2014</v>
      </c>
      <c r="B2204" s="56" t="s">
        <v>38</v>
      </c>
      <c r="C2204" s="46" t="s">
        <v>80</v>
      </c>
      <c r="D2204" s="46" t="s">
        <v>110</v>
      </c>
      <c r="H2204" s="54">
        <v>15</v>
      </c>
      <c r="L2204" s="46" t="s">
        <v>103</v>
      </c>
      <c r="M2204" s="48">
        <v>60</v>
      </c>
    </row>
    <row r="2205" spans="1:16" x14ac:dyDescent="0.25">
      <c r="A2205" s="52">
        <v>2014</v>
      </c>
      <c r="B2205" s="56" t="s">
        <v>54</v>
      </c>
      <c r="C2205" s="46" t="s">
        <v>80</v>
      </c>
      <c r="D2205" s="46" t="s">
        <v>110</v>
      </c>
      <c r="H2205" s="54">
        <v>17</v>
      </c>
      <c r="L2205" s="46" t="s">
        <v>103</v>
      </c>
      <c r="M2205" s="48">
        <v>5</v>
      </c>
      <c r="N2205" s="48" t="s">
        <v>117</v>
      </c>
      <c r="O2205" s="48">
        <v>3</v>
      </c>
      <c r="P2205" s="48" t="s">
        <v>116</v>
      </c>
    </row>
    <row r="2206" spans="1:16" x14ac:dyDescent="0.25">
      <c r="A2206" s="52">
        <v>2014</v>
      </c>
      <c r="B2206" s="56" t="s">
        <v>38</v>
      </c>
      <c r="C2206" s="46" t="s">
        <v>80</v>
      </c>
      <c r="D2206" s="46" t="s">
        <v>110</v>
      </c>
      <c r="H2206" s="54">
        <v>17</v>
      </c>
      <c r="L2206" s="46" t="s">
        <v>103</v>
      </c>
      <c r="M2206" s="48">
        <v>2</v>
      </c>
      <c r="N2206" s="48" t="s">
        <v>117</v>
      </c>
      <c r="O2206" s="48">
        <v>1</v>
      </c>
      <c r="P2206" s="48" t="s">
        <v>116</v>
      </c>
    </row>
    <row r="2207" spans="1:16" x14ac:dyDescent="0.25">
      <c r="A2207" s="52">
        <v>2014</v>
      </c>
      <c r="B2207" s="56" t="s">
        <v>54</v>
      </c>
      <c r="C2207" s="46" t="s">
        <v>80</v>
      </c>
      <c r="D2207" s="46" t="s">
        <v>110</v>
      </c>
      <c r="H2207" s="54">
        <v>17</v>
      </c>
      <c r="L2207" s="46" t="s">
        <v>103</v>
      </c>
      <c r="M2207" s="48" t="s">
        <v>110</v>
      </c>
    </row>
    <row r="2208" spans="1:16" x14ac:dyDescent="0.25">
      <c r="A2208" s="52">
        <v>2014</v>
      </c>
      <c r="B2208" s="56" t="s">
        <v>38</v>
      </c>
      <c r="C2208" s="46" t="s">
        <v>80</v>
      </c>
      <c r="D2208" s="46" t="s">
        <v>110</v>
      </c>
      <c r="H2208" s="54">
        <v>17</v>
      </c>
      <c r="L2208" s="46" t="s">
        <v>103</v>
      </c>
      <c r="M2208" s="48" t="s">
        <v>110</v>
      </c>
    </row>
    <row r="2209" spans="1:22" x14ac:dyDescent="0.25">
      <c r="A2209" s="52">
        <v>2014</v>
      </c>
      <c r="B2209" s="56" t="s">
        <v>76</v>
      </c>
      <c r="C2209" s="46" t="s">
        <v>80</v>
      </c>
      <c r="D2209" s="46" t="s">
        <v>89</v>
      </c>
      <c r="H2209" s="54">
        <v>5</v>
      </c>
      <c r="L2209" s="46" t="s">
        <v>103</v>
      </c>
      <c r="M2209" s="48">
        <v>20</v>
      </c>
    </row>
    <row r="2210" spans="1:22" x14ac:dyDescent="0.25">
      <c r="A2210" s="52">
        <v>2014</v>
      </c>
      <c r="B2210" s="56" t="s">
        <v>64</v>
      </c>
      <c r="C2210" s="46" t="s">
        <v>80</v>
      </c>
      <c r="D2210" s="46" t="s">
        <v>88</v>
      </c>
      <c r="H2210" s="54">
        <v>20</v>
      </c>
      <c r="L2210" s="46" t="s">
        <v>103</v>
      </c>
      <c r="M2210" s="48">
        <v>1</v>
      </c>
      <c r="N2210" s="48" t="s">
        <v>116</v>
      </c>
    </row>
    <row r="2211" spans="1:22" x14ac:dyDescent="0.25">
      <c r="A2211" s="52">
        <v>2014</v>
      </c>
      <c r="B2211" s="56" t="s">
        <v>64</v>
      </c>
      <c r="C2211" s="46" t="s">
        <v>80</v>
      </c>
      <c r="D2211" s="46" t="s">
        <v>88</v>
      </c>
      <c r="H2211" s="54">
        <v>17</v>
      </c>
      <c r="L2211" s="46" t="s">
        <v>103</v>
      </c>
      <c r="M2211" s="48">
        <v>2</v>
      </c>
      <c r="N2211" s="48" t="s">
        <v>117</v>
      </c>
      <c r="O2211" s="48">
        <v>3</v>
      </c>
      <c r="P2211" s="48" t="s">
        <v>116</v>
      </c>
    </row>
    <row r="2212" spans="1:22" x14ac:dyDescent="0.25">
      <c r="A2212" s="52">
        <v>2014</v>
      </c>
      <c r="B2212" s="56" t="s">
        <v>38</v>
      </c>
      <c r="C2212" s="46" t="s">
        <v>80</v>
      </c>
      <c r="D2212" s="46" t="s">
        <v>110</v>
      </c>
      <c r="H2212" s="54">
        <v>12</v>
      </c>
      <c r="L2212" s="46" t="s">
        <v>103</v>
      </c>
      <c r="M2212" s="48">
        <v>32</v>
      </c>
    </row>
    <row r="2213" spans="1:22" x14ac:dyDescent="0.25">
      <c r="A2213" s="52">
        <v>2014</v>
      </c>
      <c r="B2213" s="56" t="s">
        <v>54</v>
      </c>
      <c r="C2213" s="46" t="s">
        <v>80</v>
      </c>
      <c r="D2213" s="46" t="s">
        <v>110</v>
      </c>
      <c r="H2213" s="54">
        <v>20</v>
      </c>
      <c r="L2213" s="46" t="s">
        <v>103</v>
      </c>
      <c r="M2213" s="48">
        <v>2</v>
      </c>
      <c r="N2213" s="48" t="s">
        <v>116</v>
      </c>
    </row>
    <row r="2214" spans="1:22" x14ac:dyDescent="0.25">
      <c r="A2214" s="52">
        <v>2014</v>
      </c>
      <c r="B2214" s="56" t="s">
        <v>59</v>
      </c>
      <c r="C2214" s="46" t="s">
        <v>80</v>
      </c>
      <c r="D2214" s="46" t="s">
        <v>110</v>
      </c>
      <c r="H2214" s="54">
        <v>20</v>
      </c>
      <c r="I2214" s="46">
        <v>17</v>
      </c>
      <c r="L2214" s="46" t="s">
        <v>103</v>
      </c>
      <c r="M2214" s="48">
        <v>1</v>
      </c>
      <c r="N2214" s="48" t="s">
        <v>116</v>
      </c>
      <c r="U2214" s="49">
        <v>2</v>
      </c>
      <c r="V2214" s="49" t="s">
        <v>117</v>
      </c>
    </row>
    <row r="2215" spans="1:22" x14ac:dyDescent="0.25">
      <c r="A2215" s="52">
        <v>2014</v>
      </c>
      <c r="B2215" s="56" t="s">
        <v>69</v>
      </c>
      <c r="C2215" s="46" t="s">
        <v>80</v>
      </c>
      <c r="D2215" s="46" t="s">
        <v>88</v>
      </c>
      <c r="H2215" s="54">
        <v>20</v>
      </c>
      <c r="L2215" s="46" t="s">
        <v>103</v>
      </c>
      <c r="M2215" s="48" t="s">
        <v>110</v>
      </c>
    </row>
    <row r="2216" spans="1:22" x14ac:dyDescent="0.25">
      <c r="A2216" s="52">
        <v>2014</v>
      </c>
      <c r="B2216" s="56" t="s">
        <v>38</v>
      </c>
      <c r="C2216" s="46" t="s">
        <v>80</v>
      </c>
      <c r="D2216" s="46" t="s">
        <v>110</v>
      </c>
      <c r="H2216" s="55">
        <v>18</v>
      </c>
      <c r="L2216" s="46" t="s">
        <v>103</v>
      </c>
      <c r="M2216" s="48" t="s">
        <v>110</v>
      </c>
    </row>
    <row r="2217" spans="1:22" x14ac:dyDescent="0.25">
      <c r="A2217" s="52">
        <v>2014</v>
      </c>
      <c r="B2217" s="56" t="s">
        <v>53</v>
      </c>
      <c r="C2217" s="46" t="s">
        <v>80</v>
      </c>
      <c r="D2217" s="46" t="s">
        <v>110</v>
      </c>
      <c r="H2217" s="54">
        <v>15</v>
      </c>
      <c r="L2217" s="46" t="s">
        <v>104</v>
      </c>
      <c r="M2217" s="48">
        <v>198</v>
      </c>
    </row>
    <row r="2218" spans="1:22" x14ac:dyDescent="0.25">
      <c r="A2218" s="52">
        <v>2014</v>
      </c>
      <c r="B2218" s="56" t="s">
        <v>65</v>
      </c>
      <c r="C2218" s="46" t="s">
        <v>80</v>
      </c>
      <c r="D2218" s="46" t="s">
        <v>110</v>
      </c>
      <c r="H2218" s="54">
        <v>15</v>
      </c>
      <c r="L2218" s="46" t="s">
        <v>104</v>
      </c>
      <c r="M2218" s="48">
        <v>263</v>
      </c>
    </row>
    <row r="2219" spans="1:22" x14ac:dyDescent="0.25">
      <c r="A2219" s="52">
        <v>2014</v>
      </c>
      <c r="B2219" s="56" t="s">
        <v>75</v>
      </c>
      <c r="C2219" s="46" t="s">
        <v>80</v>
      </c>
      <c r="D2219" s="46" t="s">
        <v>93</v>
      </c>
      <c r="H2219" s="54">
        <v>15</v>
      </c>
      <c r="L2219" s="46" t="s">
        <v>103</v>
      </c>
      <c r="M2219" s="48">
        <v>11</v>
      </c>
    </row>
    <row r="2220" spans="1:22" x14ac:dyDescent="0.25">
      <c r="A2220" s="52">
        <v>2014</v>
      </c>
      <c r="B2220" s="56" t="s">
        <v>38</v>
      </c>
      <c r="C2220" s="46" t="s">
        <v>80</v>
      </c>
      <c r="D2220" s="46" t="s">
        <v>110</v>
      </c>
      <c r="H2220" s="54">
        <v>17</v>
      </c>
      <c r="L2220" s="46" t="s">
        <v>103</v>
      </c>
      <c r="M2220" s="48">
        <v>1</v>
      </c>
      <c r="N2220" s="48" t="s">
        <v>117</v>
      </c>
    </row>
    <row r="2221" spans="1:22" x14ac:dyDescent="0.25">
      <c r="A2221" s="52">
        <v>2014</v>
      </c>
      <c r="B2221" s="56" t="s">
        <v>69</v>
      </c>
      <c r="C2221" s="46" t="s">
        <v>80</v>
      </c>
      <c r="D2221" s="46" t="s">
        <v>88</v>
      </c>
      <c r="H2221" s="54">
        <v>17</v>
      </c>
      <c r="L2221" s="46" t="s">
        <v>103</v>
      </c>
      <c r="M2221" s="48">
        <v>2</v>
      </c>
      <c r="N2221" s="48" t="s">
        <v>117</v>
      </c>
      <c r="O2221" s="48">
        <v>3</v>
      </c>
      <c r="P2221" s="48" t="s">
        <v>116</v>
      </c>
    </row>
    <row r="2222" spans="1:22" x14ac:dyDescent="0.25">
      <c r="A2222" s="52">
        <v>2014</v>
      </c>
      <c r="B2222" s="56" t="s">
        <v>55</v>
      </c>
      <c r="C2222" s="46" t="s">
        <v>80</v>
      </c>
      <c r="D2222" s="46" t="s">
        <v>90</v>
      </c>
      <c r="H2222" s="54">
        <v>17</v>
      </c>
      <c r="L2222" s="46" t="s">
        <v>103</v>
      </c>
      <c r="M2222" s="48">
        <v>1</v>
      </c>
      <c r="N2222" s="48" t="s">
        <v>117</v>
      </c>
      <c r="O2222" s="48">
        <v>1</v>
      </c>
      <c r="P2222" s="48" t="s">
        <v>116</v>
      </c>
    </row>
    <row r="2223" spans="1:22" x14ac:dyDescent="0.25">
      <c r="A2223" s="52">
        <v>2014</v>
      </c>
      <c r="B2223" s="56" t="s">
        <v>37</v>
      </c>
      <c r="C2223" s="46" t="s">
        <v>80</v>
      </c>
      <c r="D2223" s="46" t="s">
        <v>110</v>
      </c>
      <c r="H2223" s="54">
        <v>17</v>
      </c>
      <c r="L2223" s="46" t="s">
        <v>103</v>
      </c>
      <c r="M2223" s="48">
        <v>1</v>
      </c>
      <c r="N2223" s="48" t="s">
        <v>117</v>
      </c>
      <c r="O2223" s="48">
        <v>2</v>
      </c>
      <c r="P2223" s="48" t="s">
        <v>116</v>
      </c>
    </row>
    <row r="2224" spans="1:22" x14ac:dyDescent="0.25">
      <c r="A2224" s="52">
        <v>2014</v>
      </c>
      <c r="B2224" s="56" t="s">
        <v>64</v>
      </c>
      <c r="C2224" s="46" t="s">
        <v>80</v>
      </c>
      <c r="D2224" s="46" t="s">
        <v>110</v>
      </c>
      <c r="H2224" s="54">
        <v>20</v>
      </c>
      <c r="L2224" s="46" t="s">
        <v>103</v>
      </c>
      <c r="M2224" s="48" t="s">
        <v>110</v>
      </c>
    </row>
    <row r="2225" spans="1:16" x14ac:dyDescent="0.25">
      <c r="A2225" s="52">
        <v>2014</v>
      </c>
      <c r="B2225" s="56" t="s">
        <v>73</v>
      </c>
      <c r="C2225" s="46" t="s">
        <v>80</v>
      </c>
      <c r="D2225" s="46" t="s">
        <v>91</v>
      </c>
      <c r="H2225" s="54">
        <v>20</v>
      </c>
      <c r="L2225" s="46" t="s">
        <v>103</v>
      </c>
      <c r="M2225" s="48">
        <v>2</v>
      </c>
      <c r="N2225" s="48" t="s">
        <v>116</v>
      </c>
    </row>
    <row r="2226" spans="1:16" x14ac:dyDescent="0.25">
      <c r="A2226" s="52">
        <v>2014</v>
      </c>
      <c r="B2226" s="56" t="s">
        <v>45</v>
      </c>
      <c r="C2226" s="46" t="s">
        <v>80</v>
      </c>
      <c r="D2226" s="46" t="s">
        <v>91</v>
      </c>
      <c r="H2226" s="54">
        <v>20</v>
      </c>
      <c r="L2226" s="46" t="s">
        <v>103</v>
      </c>
      <c r="M2226" s="48" t="s">
        <v>110</v>
      </c>
    </row>
    <row r="2227" spans="1:16" x14ac:dyDescent="0.25">
      <c r="A2227" s="52">
        <v>2014</v>
      </c>
      <c r="B2227" s="56" t="s">
        <v>73</v>
      </c>
      <c r="C2227" s="46" t="s">
        <v>80</v>
      </c>
      <c r="D2227" s="46" t="s">
        <v>90</v>
      </c>
      <c r="E2227" s="46" t="s">
        <v>91</v>
      </c>
      <c r="H2227" s="54">
        <v>20</v>
      </c>
      <c r="I2227" s="46">
        <v>17</v>
      </c>
      <c r="L2227" s="46" t="s">
        <v>103</v>
      </c>
      <c r="M2227" s="48" t="s">
        <v>110</v>
      </c>
    </row>
    <row r="2228" spans="1:16" x14ac:dyDescent="0.25">
      <c r="A2228" s="52">
        <v>2014</v>
      </c>
      <c r="B2228" s="56" t="s">
        <v>64</v>
      </c>
      <c r="C2228" s="46" t="s">
        <v>80</v>
      </c>
      <c r="D2228" s="46" t="s">
        <v>110</v>
      </c>
      <c r="H2228" s="54">
        <v>17</v>
      </c>
      <c r="L2228" s="46" t="s">
        <v>103</v>
      </c>
      <c r="M2228" s="48">
        <v>1</v>
      </c>
      <c r="N2228" s="48" t="s">
        <v>117</v>
      </c>
      <c r="O2228" s="48">
        <v>3</v>
      </c>
      <c r="P2228" s="48" t="s">
        <v>116</v>
      </c>
    </row>
    <row r="2229" spans="1:16" x14ac:dyDescent="0.25">
      <c r="A2229" s="52">
        <v>2014</v>
      </c>
      <c r="B2229" s="56" t="s">
        <v>76</v>
      </c>
      <c r="C2229" s="46" t="s">
        <v>80</v>
      </c>
      <c r="D2229" s="46" t="s">
        <v>110</v>
      </c>
      <c r="H2229" s="54">
        <v>15</v>
      </c>
      <c r="L2229" s="46" t="s">
        <v>104</v>
      </c>
      <c r="M2229" s="48">
        <v>27</v>
      </c>
    </row>
    <row r="2230" spans="1:16" x14ac:dyDescent="0.25">
      <c r="A2230" s="52">
        <v>2014</v>
      </c>
      <c r="B2230" s="56" t="s">
        <v>65</v>
      </c>
      <c r="C2230" s="46" t="s">
        <v>80</v>
      </c>
      <c r="D2230" s="46" t="s">
        <v>110</v>
      </c>
      <c r="H2230" s="54">
        <v>7</v>
      </c>
      <c r="L2230" s="46" t="s">
        <v>104</v>
      </c>
      <c r="M2230" s="48">
        <v>430</v>
      </c>
    </row>
    <row r="2231" spans="1:16" x14ac:dyDescent="0.25">
      <c r="A2231" s="52">
        <v>2014</v>
      </c>
      <c r="B2231" s="56" t="s">
        <v>38</v>
      </c>
      <c r="C2231" s="46" t="s">
        <v>80</v>
      </c>
      <c r="D2231" s="46" t="s">
        <v>110</v>
      </c>
      <c r="H2231" s="54">
        <v>17</v>
      </c>
      <c r="L2231" s="46" t="s">
        <v>103</v>
      </c>
      <c r="M2231" s="48" t="s">
        <v>110</v>
      </c>
    </row>
    <row r="2232" spans="1:16" x14ac:dyDescent="0.25">
      <c r="A2232" s="52">
        <v>2014</v>
      </c>
      <c r="B2232" s="56" t="s">
        <v>59</v>
      </c>
      <c r="C2232" s="46" t="s">
        <v>80</v>
      </c>
      <c r="D2232" s="46" t="s">
        <v>94</v>
      </c>
      <c r="H2232" s="54">
        <v>17</v>
      </c>
      <c r="L2232" s="46" t="s">
        <v>103</v>
      </c>
      <c r="M2232" s="48">
        <v>1</v>
      </c>
      <c r="N2232" s="48" t="s">
        <v>117</v>
      </c>
    </row>
    <row r="2233" spans="1:16" x14ac:dyDescent="0.25">
      <c r="A2233" s="52">
        <v>2014</v>
      </c>
      <c r="B2233" s="56" t="s">
        <v>38</v>
      </c>
      <c r="C2233" s="46" t="s">
        <v>80</v>
      </c>
      <c r="D2233" s="46" t="s">
        <v>110</v>
      </c>
      <c r="H2233" s="54">
        <v>17</v>
      </c>
      <c r="L2233" s="46" t="s">
        <v>103</v>
      </c>
      <c r="M2233" s="48" t="s">
        <v>110</v>
      </c>
    </row>
    <row r="2234" spans="1:16" x14ac:dyDescent="0.25">
      <c r="A2234" s="52">
        <v>2014</v>
      </c>
      <c r="B2234" s="56" t="s">
        <v>59</v>
      </c>
      <c r="C2234" s="46" t="s">
        <v>80</v>
      </c>
      <c r="D2234" s="46" t="s">
        <v>110</v>
      </c>
      <c r="H2234" s="54">
        <v>17</v>
      </c>
      <c r="L2234" s="46" t="s">
        <v>103</v>
      </c>
      <c r="M2234" s="48">
        <v>1</v>
      </c>
      <c r="N2234" s="48" t="s">
        <v>116</v>
      </c>
    </row>
    <row r="2235" spans="1:16" x14ac:dyDescent="0.25">
      <c r="A2235" s="52">
        <v>2014</v>
      </c>
      <c r="B2235" s="56" t="s">
        <v>53</v>
      </c>
      <c r="C2235" s="46" t="s">
        <v>80</v>
      </c>
      <c r="D2235" s="46" t="s">
        <v>110</v>
      </c>
      <c r="H2235" s="54">
        <v>7</v>
      </c>
      <c r="L2235" s="46" t="s">
        <v>103</v>
      </c>
      <c r="M2235" s="48">
        <v>160</v>
      </c>
    </row>
    <row r="2236" spans="1:16" x14ac:dyDescent="0.25">
      <c r="A2236" s="52">
        <v>2014</v>
      </c>
      <c r="B2236" s="56" t="s">
        <v>53</v>
      </c>
      <c r="C2236" s="46" t="s">
        <v>80</v>
      </c>
      <c r="D2236" s="46" t="s">
        <v>110</v>
      </c>
      <c r="H2236" s="54">
        <v>15</v>
      </c>
      <c r="L2236" s="46" t="s">
        <v>104</v>
      </c>
      <c r="M2236" s="48">
        <v>294</v>
      </c>
    </row>
    <row r="2237" spans="1:16" x14ac:dyDescent="0.25">
      <c r="A2237" s="52">
        <v>2014</v>
      </c>
      <c r="B2237" s="56" t="s">
        <v>73</v>
      </c>
      <c r="C2237" s="46" t="s">
        <v>80</v>
      </c>
      <c r="D2237" s="46" t="s">
        <v>88</v>
      </c>
      <c r="H2237" s="54">
        <v>20</v>
      </c>
      <c r="L2237" s="46" t="s">
        <v>103</v>
      </c>
      <c r="M2237" s="48">
        <v>2</v>
      </c>
      <c r="N2237" s="48" t="s">
        <v>116</v>
      </c>
    </row>
    <row r="2238" spans="1:16" x14ac:dyDescent="0.25">
      <c r="A2238" s="52">
        <v>2014</v>
      </c>
      <c r="B2238" s="56" t="s">
        <v>54</v>
      </c>
      <c r="C2238" s="46" t="s">
        <v>80</v>
      </c>
      <c r="D2238" s="46" t="s">
        <v>110</v>
      </c>
      <c r="H2238" s="54">
        <v>17</v>
      </c>
      <c r="L2238" s="46" t="s">
        <v>103</v>
      </c>
      <c r="M2238" s="48">
        <v>2</v>
      </c>
      <c r="N2238" s="48" t="s">
        <v>117</v>
      </c>
      <c r="O2238" s="48">
        <v>1</v>
      </c>
      <c r="P2238" s="48" t="s">
        <v>116</v>
      </c>
    </row>
    <row r="2239" spans="1:16" x14ac:dyDescent="0.25">
      <c r="A2239" s="52">
        <v>2014</v>
      </c>
      <c r="B2239" s="56" t="s">
        <v>54</v>
      </c>
      <c r="C2239" s="46" t="s">
        <v>80</v>
      </c>
      <c r="D2239" s="46" t="s">
        <v>110</v>
      </c>
      <c r="H2239" s="54">
        <v>22</v>
      </c>
      <c r="L2239" s="46" t="s">
        <v>103</v>
      </c>
      <c r="M2239" s="48" t="s">
        <v>110</v>
      </c>
    </row>
    <row r="2240" spans="1:16" x14ac:dyDescent="0.25">
      <c r="A2240" s="52">
        <v>2014</v>
      </c>
      <c r="B2240" s="56" t="s">
        <v>54</v>
      </c>
      <c r="C2240" s="46" t="s">
        <v>80</v>
      </c>
      <c r="D2240" s="46" t="s">
        <v>110</v>
      </c>
      <c r="H2240" s="54">
        <v>17</v>
      </c>
      <c r="L2240" s="46" t="s">
        <v>110</v>
      </c>
      <c r="M2240" s="48" t="s">
        <v>110</v>
      </c>
    </row>
    <row r="2241" spans="1:16" x14ac:dyDescent="0.25">
      <c r="A2241" s="52">
        <v>2014</v>
      </c>
      <c r="B2241" s="56" t="s">
        <v>73</v>
      </c>
      <c r="C2241" s="46" t="s">
        <v>80</v>
      </c>
      <c r="D2241" s="46" t="s">
        <v>91</v>
      </c>
      <c r="H2241" s="54">
        <v>20</v>
      </c>
      <c r="L2241" s="46" t="s">
        <v>103</v>
      </c>
      <c r="M2241" s="48" t="s">
        <v>110</v>
      </c>
    </row>
    <row r="2242" spans="1:16" x14ac:dyDescent="0.25">
      <c r="A2242" s="52">
        <v>2014</v>
      </c>
      <c r="B2242" s="56" t="s">
        <v>73</v>
      </c>
      <c r="C2242" s="46" t="s">
        <v>80</v>
      </c>
      <c r="D2242" s="46" t="s">
        <v>88</v>
      </c>
      <c r="H2242" s="54">
        <v>20</v>
      </c>
      <c r="I2242" s="46">
        <v>17</v>
      </c>
      <c r="L2242" s="46" t="s">
        <v>103</v>
      </c>
      <c r="M2242" s="48" t="s">
        <v>110</v>
      </c>
    </row>
    <row r="2243" spans="1:16" x14ac:dyDescent="0.25">
      <c r="A2243" s="52">
        <v>2014</v>
      </c>
      <c r="B2243" s="56" t="s">
        <v>73</v>
      </c>
      <c r="C2243" s="46" t="s">
        <v>80</v>
      </c>
      <c r="D2243" s="46" t="s">
        <v>88</v>
      </c>
      <c r="H2243" s="54">
        <v>20</v>
      </c>
      <c r="L2243" s="46" t="s">
        <v>103</v>
      </c>
      <c r="M2243" s="48">
        <v>1</v>
      </c>
      <c r="N2243" s="48" t="s">
        <v>116</v>
      </c>
    </row>
    <row r="2244" spans="1:16" x14ac:dyDescent="0.25">
      <c r="A2244" s="52">
        <v>2014</v>
      </c>
      <c r="B2244" s="56" t="s">
        <v>73</v>
      </c>
      <c r="C2244" s="46" t="s">
        <v>80</v>
      </c>
      <c r="D2244" s="46" t="s">
        <v>91</v>
      </c>
      <c r="H2244" s="54">
        <v>20</v>
      </c>
      <c r="I2244" s="46">
        <v>17</v>
      </c>
      <c r="L2244" s="46" t="s">
        <v>103</v>
      </c>
      <c r="M2244" s="48" t="s">
        <v>110</v>
      </c>
    </row>
    <row r="2245" spans="1:16" x14ac:dyDescent="0.25">
      <c r="A2245" s="52">
        <v>2014</v>
      </c>
      <c r="B2245" s="56" t="s">
        <v>45</v>
      </c>
      <c r="C2245" s="46" t="s">
        <v>80</v>
      </c>
      <c r="D2245" s="46" t="s">
        <v>88</v>
      </c>
      <c r="H2245" s="54">
        <v>20</v>
      </c>
      <c r="I2245" s="46">
        <v>17</v>
      </c>
      <c r="L2245" s="46" t="s">
        <v>103</v>
      </c>
      <c r="M2245" s="48" t="s">
        <v>110</v>
      </c>
    </row>
    <row r="2246" spans="1:16" x14ac:dyDescent="0.25">
      <c r="A2246" s="52">
        <v>2014</v>
      </c>
      <c r="B2246" s="56" t="s">
        <v>45</v>
      </c>
      <c r="C2246" s="46" t="s">
        <v>80</v>
      </c>
      <c r="D2246" s="46" t="s">
        <v>91</v>
      </c>
      <c r="H2246" s="54">
        <v>20</v>
      </c>
      <c r="I2246" s="46">
        <v>17</v>
      </c>
      <c r="L2246" s="46" t="s">
        <v>103</v>
      </c>
      <c r="M2246" s="48" t="s">
        <v>110</v>
      </c>
    </row>
    <row r="2247" spans="1:16" x14ac:dyDescent="0.25">
      <c r="A2247" s="52">
        <v>2014</v>
      </c>
      <c r="B2247" s="56" t="s">
        <v>45</v>
      </c>
      <c r="C2247" s="46" t="s">
        <v>80</v>
      </c>
      <c r="D2247" s="46" t="s">
        <v>91</v>
      </c>
      <c r="H2247" s="54">
        <v>17</v>
      </c>
      <c r="L2247" s="46" t="s">
        <v>103</v>
      </c>
      <c r="M2247" s="48">
        <v>1</v>
      </c>
      <c r="N2247" s="48" t="s">
        <v>116</v>
      </c>
    </row>
    <row r="2248" spans="1:16" x14ac:dyDescent="0.25">
      <c r="A2248" s="52">
        <v>2014</v>
      </c>
      <c r="B2248" s="56" t="s">
        <v>45</v>
      </c>
      <c r="C2248" s="46" t="s">
        <v>80</v>
      </c>
      <c r="D2248" s="46" t="s">
        <v>91</v>
      </c>
      <c r="H2248" s="54">
        <v>17</v>
      </c>
      <c r="L2248" s="46" t="s">
        <v>103</v>
      </c>
      <c r="M2248" s="48" t="s">
        <v>110</v>
      </c>
    </row>
    <row r="2249" spans="1:16" x14ac:dyDescent="0.25">
      <c r="A2249" s="52">
        <v>2014</v>
      </c>
      <c r="B2249" s="56" t="s">
        <v>69</v>
      </c>
      <c r="C2249" s="46" t="s">
        <v>80</v>
      </c>
      <c r="D2249" s="46" t="s">
        <v>88</v>
      </c>
      <c r="H2249" s="54">
        <v>20</v>
      </c>
      <c r="L2249" s="46" t="s">
        <v>103</v>
      </c>
      <c r="M2249" s="48" t="s">
        <v>110</v>
      </c>
    </row>
    <row r="2250" spans="1:16" x14ac:dyDescent="0.25">
      <c r="A2250" s="52">
        <v>2014</v>
      </c>
      <c r="B2250" s="56" t="s">
        <v>59</v>
      </c>
      <c r="C2250" s="46" t="s">
        <v>80</v>
      </c>
      <c r="D2250" s="46" t="s">
        <v>110</v>
      </c>
      <c r="H2250" s="54">
        <v>20</v>
      </c>
      <c r="L2250" s="46" t="s">
        <v>103</v>
      </c>
      <c r="M2250" s="48">
        <v>2</v>
      </c>
      <c r="N2250" s="48" t="s">
        <v>116</v>
      </c>
    </row>
    <row r="2251" spans="1:16" x14ac:dyDescent="0.25">
      <c r="A2251" s="52">
        <v>2014</v>
      </c>
      <c r="B2251" s="56" t="s">
        <v>42</v>
      </c>
      <c r="C2251" s="46" t="s">
        <v>80</v>
      </c>
      <c r="D2251" s="46" t="s">
        <v>110</v>
      </c>
      <c r="H2251" s="54">
        <v>15</v>
      </c>
      <c r="L2251" s="46" t="s">
        <v>104</v>
      </c>
      <c r="M2251" s="48">
        <v>20</v>
      </c>
    </row>
    <row r="2252" spans="1:16" x14ac:dyDescent="0.25">
      <c r="A2252" s="52">
        <v>2014</v>
      </c>
      <c r="B2252" s="56" t="s">
        <v>50</v>
      </c>
      <c r="C2252" s="46" t="s">
        <v>80</v>
      </c>
      <c r="D2252" s="46" t="s">
        <v>89</v>
      </c>
      <c r="H2252" s="54">
        <v>17</v>
      </c>
      <c r="L2252" s="46" t="s">
        <v>103</v>
      </c>
      <c r="M2252" s="48" t="s">
        <v>110</v>
      </c>
    </row>
    <row r="2253" spans="1:16" x14ac:dyDescent="0.25">
      <c r="A2253" s="52">
        <v>2014</v>
      </c>
      <c r="B2253" s="56" t="s">
        <v>59</v>
      </c>
      <c r="C2253" s="46" t="s">
        <v>80</v>
      </c>
      <c r="D2253" s="46" t="s">
        <v>110</v>
      </c>
      <c r="H2253" s="54">
        <v>17</v>
      </c>
      <c r="L2253" s="46" t="s">
        <v>103</v>
      </c>
      <c r="M2253" s="48">
        <v>1</v>
      </c>
      <c r="N2253" s="48" t="s">
        <v>117</v>
      </c>
      <c r="O2253" s="48">
        <v>2</v>
      </c>
      <c r="P2253" s="48" t="s">
        <v>116</v>
      </c>
    </row>
    <row r="2254" spans="1:16" x14ac:dyDescent="0.25">
      <c r="A2254" s="52">
        <v>2014</v>
      </c>
      <c r="B2254" s="56" t="s">
        <v>59</v>
      </c>
      <c r="C2254" s="46" t="s">
        <v>80</v>
      </c>
      <c r="D2254" s="46" t="s">
        <v>110</v>
      </c>
      <c r="H2254" s="54">
        <v>17</v>
      </c>
      <c r="L2254" s="46" t="s">
        <v>103</v>
      </c>
      <c r="M2254" s="48">
        <v>2</v>
      </c>
      <c r="N2254" s="48" t="s">
        <v>117</v>
      </c>
      <c r="O2254" s="48">
        <v>4</v>
      </c>
      <c r="P2254" s="48" t="s">
        <v>116</v>
      </c>
    </row>
    <row r="2255" spans="1:16" x14ac:dyDescent="0.25">
      <c r="A2255" s="52">
        <v>2014</v>
      </c>
      <c r="B2255" s="56" t="s">
        <v>69</v>
      </c>
      <c r="C2255" s="46" t="s">
        <v>80</v>
      </c>
      <c r="D2255" s="46" t="s">
        <v>93</v>
      </c>
      <c r="H2255" s="54">
        <v>17</v>
      </c>
      <c r="L2255" s="46" t="s">
        <v>103</v>
      </c>
      <c r="M2255" s="48">
        <v>1</v>
      </c>
      <c r="N2255" s="48" t="s">
        <v>117</v>
      </c>
      <c r="O2255" s="48">
        <v>1</v>
      </c>
      <c r="P2255" s="48" t="s">
        <v>116</v>
      </c>
    </row>
    <row r="2256" spans="1:16" x14ac:dyDescent="0.25">
      <c r="A2256" s="52">
        <v>2014</v>
      </c>
      <c r="B2256" s="56" t="s">
        <v>69</v>
      </c>
      <c r="C2256" s="46" t="s">
        <v>80</v>
      </c>
      <c r="D2256" s="46" t="s">
        <v>88</v>
      </c>
      <c r="H2256" s="54">
        <v>17</v>
      </c>
      <c r="L2256" s="46" t="s">
        <v>103</v>
      </c>
      <c r="M2256" s="48">
        <v>2</v>
      </c>
      <c r="N2256" s="48" t="s">
        <v>117</v>
      </c>
    </row>
    <row r="2257" spans="1:16" x14ac:dyDescent="0.25">
      <c r="A2257" s="52">
        <v>2014</v>
      </c>
      <c r="B2257" s="56" t="s">
        <v>69</v>
      </c>
      <c r="C2257" s="46" t="s">
        <v>80</v>
      </c>
      <c r="D2257" s="46" t="s">
        <v>88</v>
      </c>
      <c r="H2257" s="54">
        <v>17</v>
      </c>
      <c r="L2257" s="46" t="s">
        <v>103</v>
      </c>
      <c r="M2257" s="48">
        <v>1</v>
      </c>
      <c r="N2257" s="48" t="s">
        <v>116</v>
      </c>
    </row>
    <row r="2258" spans="1:16" x14ac:dyDescent="0.25">
      <c r="A2258" s="52">
        <v>2014</v>
      </c>
      <c r="B2258" s="56" t="s">
        <v>69</v>
      </c>
      <c r="C2258" s="46" t="s">
        <v>80</v>
      </c>
      <c r="D2258" s="46" t="s">
        <v>88</v>
      </c>
      <c r="H2258" s="54">
        <v>17</v>
      </c>
      <c r="L2258" s="46" t="s">
        <v>103</v>
      </c>
      <c r="M2258" s="48">
        <v>1</v>
      </c>
      <c r="N2258" s="48" t="s">
        <v>117</v>
      </c>
    </row>
    <row r="2259" spans="1:16" x14ac:dyDescent="0.25">
      <c r="A2259" s="52">
        <v>2014</v>
      </c>
      <c r="B2259" s="56" t="s">
        <v>69</v>
      </c>
      <c r="C2259" s="46" t="s">
        <v>80</v>
      </c>
      <c r="D2259" s="46" t="s">
        <v>90</v>
      </c>
      <c r="E2259" s="46" t="s">
        <v>93</v>
      </c>
      <c r="H2259" s="54">
        <v>17</v>
      </c>
      <c r="L2259" s="46" t="s">
        <v>103</v>
      </c>
      <c r="M2259" s="48" t="s">
        <v>110</v>
      </c>
    </row>
    <row r="2260" spans="1:16" x14ac:dyDescent="0.25">
      <c r="A2260" s="52">
        <v>2014</v>
      </c>
      <c r="B2260" s="56" t="s">
        <v>69</v>
      </c>
      <c r="C2260" s="46" t="s">
        <v>80</v>
      </c>
      <c r="D2260" s="46" t="s">
        <v>88</v>
      </c>
      <c r="E2260" s="46" t="s">
        <v>93</v>
      </c>
      <c r="H2260" s="54">
        <v>17</v>
      </c>
      <c r="L2260" s="46" t="s">
        <v>103</v>
      </c>
      <c r="M2260" s="48" t="s">
        <v>110</v>
      </c>
    </row>
    <row r="2261" spans="1:16" x14ac:dyDescent="0.25">
      <c r="A2261" s="52">
        <v>2014</v>
      </c>
      <c r="B2261" s="56" t="s">
        <v>47</v>
      </c>
      <c r="C2261" s="46" t="s">
        <v>80</v>
      </c>
      <c r="D2261" s="46" t="s">
        <v>110</v>
      </c>
      <c r="H2261" s="54">
        <v>17</v>
      </c>
      <c r="L2261" s="46" t="s">
        <v>103</v>
      </c>
      <c r="M2261" s="48">
        <v>4</v>
      </c>
      <c r="N2261" s="48" t="s">
        <v>117</v>
      </c>
      <c r="O2261" s="48">
        <v>3</v>
      </c>
      <c r="P2261" s="48" t="s">
        <v>116</v>
      </c>
    </row>
    <row r="2262" spans="1:16" x14ac:dyDescent="0.25">
      <c r="A2262" s="52">
        <v>2014</v>
      </c>
      <c r="B2262" s="56" t="s">
        <v>61</v>
      </c>
      <c r="C2262" s="46" t="s">
        <v>80</v>
      </c>
      <c r="D2262" s="46" t="s">
        <v>88</v>
      </c>
      <c r="H2262" s="54">
        <v>17</v>
      </c>
      <c r="L2262" s="46" t="s">
        <v>104</v>
      </c>
      <c r="M2262" s="48" t="s">
        <v>110</v>
      </c>
    </row>
    <row r="2263" spans="1:16" x14ac:dyDescent="0.25">
      <c r="A2263" s="52">
        <v>2014</v>
      </c>
      <c r="B2263" s="56" t="s">
        <v>61</v>
      </c>
      <c r="C2263" s="46" t="s">
        <v>80</v>
      </c>
      <c r="D2263" s="46" t="s">
        <v>94</v>
      </c>
      <c r="H2263" s="54">
        <v>15</v>
      </c>
      <c r="L2263" s="46" t="s">
        <v>103</v>
      </c>
      <c r="M2263" s="48">
        <v>77</v>
      </c>
    </row>
    <row r="2264" spans="1:16" x14ac:dyDescent="0.25">
      <c r="A2264" s="52">
        <v>2014</v>
      </c>
      <c r="B2264" s="56" t="s">
        <v>37</v>
      </c>
      <c r="C2264" s="46" t="s">
        <v>80</v>
      </c>
      <c r="D2264" s="46" t="s">
        <v>110</v>
      </c>
      <c r="H2264" s="54">
        <v>15</v>
      </c>
      <c r="L2264" s="46" t="s">
        <v>103</v>
      </c>
      <c r="M2264" s="48">
        <v>38</v>
      </c>
    </row>
    <row r="2265" spans="1:16" x14ac:dyDescent="0.25">
      <c r="A2265" s="52">
        <v>2014</v>
      </c>
      <c r="B2265" s="56" t="s">
        <v>37</v>
      </c>
      <c r="C2265" s="46" t="s">
        <v>80</v>
      </c>
      <c r="D2265" s="46" t="s">
        <v>110</v>
      </c>
      <c r="H2265" s="54">
        <v>17</v>
      </c>
      <c r="L2265" s="46" t="s">
        <v>103</v>
      </c>
      <c r="M2265" s="48">
        <v>1</v>
      </c>
      <c r="N2265" s="48" t="s">
        <v>117</v>
      </c>
      <c r="O2265" s="48">
        <v>1</v>
      </c>
      <c r="P2265" s="48" t="s">
        <v>116</v>
      </c>
    </row>
    <row r="2266" spans="1:16" x14ac:dyDescent="0.25">
      <c r="A2266" s="52">
        <v>2014</v>
      </c>
      <c r="B2266" s="56" t="s">
        <v>69</v>
      </c>
      <c r="C2266" s="46" t="s">
        <v>80</v>
      </c>
      <c r="D2266" s="46" t="s">
        <v>88</v>
      </c>
      <c r="E2266" s="46" t="s">
        <v>93</v>
      </c>
      <c r="H2266" s="54">
        <v>17</v>
      </c>
      <c r="L2266" s="46" t="s">
        <v>103</v>
      </c>
      <c r="M2266" s="48">
        <v>2</v>
      </c>
      <c r="N2266" s="48" t="s">
        <v>117</v>
      </c>
      <c r="O2266" s="48">
        <v>2</v>
      </c>
      <c r="P2266" s="48" t="s">
        <v>116</v>
      </c>
    </row>
    <row r="2267" spans="1:16" x14ac:dyDescent="0.25">
      <c r="A2267" s="52">
        <v>2014</v>
      </c>
      <c r="B2267" s="56" t="s">
        <v>69</v>
      </c>
      <c r="C2267" s="46" t="s">
        <v>80</v>
      </c>
      <c r="D2267" s="46" t="s">
        <v>93</v>
      </c>
      <c r="H2267" s="54">
        <v>17</v>
      </c>
      <c r="L2267" s="46" t="s">
        <v>103</v>
      </c>
      <c r="M2267" s="48">
        <v>2</v>
      </c>
      <c r="N2267" s="48" t="s">
        <v>117</v>
      </c>
      <c r="O2267" s="48">
        <v>1</v>
      </c>
      <c r="P2267" s="48" t="s">
        <v>116</v>
      </c>
    </row>
    <row r="2268" spans="1:16" x14ac:dyDescent="0.25">
      <c r="A2268" s="52">
        <v>2014</v>
      </c>
      <c r="B2268" s="56" t="s">
        <v>63</v>
      </c>
      <c r="C2268" s="46" t="s">
        <v>80</v>
      </c>
      <c r="D2268" s="46" t="s">
        <v>110</v>
      </c>
      <c r="H2268" s="54">
        <v>17</v>
      </c>
      <c r="L2268" s="46" t="s">
        <v>103</v>
      </c>
      <c r="M2268" s="48">
        <v>2</v>
      </c>
      <c r="N2268" s="48" t="s">
        <v>117</v>
      </c>
    </row>
    <row r="2269" spans="1:16" x14ac:dyDescent="0.25">
      <c r="A2269" s="52">
        <v>2014</v>
      </c>
      <c r="B2269" s="56" t="s">
        <v>59</v>
      </c>
      <c r="C2269" s="46" t="s">
        <v>80</v>
      </c>
      <c r="D2269" s="46" t="s">
        <v>110</v>
      </c>
      <c r="H2269" s="54">
        <v>17</v>
      </c>
      <c r="L2269" s="46" t="s">
        <v>104</v>
      </c>
      <c r="M2269" s="48">
        <v>1</v>
      </c>
      <c r="N2269" s="48" t="s">
        <v>117</v>
      </c>
      <c r="O2269" s="48">
        <v>3</v>
      </c>
      <c r="P2269" s="48" t="s">
        <v>116</v>
      </c>
    </row>
    <row r="2270" spans="1:16" x14ac:dyDescent="0.25">
      <c r="A2270" s="52">
        <v>2014</v>
      </c>
      <c r="B2270" s="56" t="s">
        <v>59</v>
      </c>
      <c r="C2270" s="46" t="s">
        <v>80</v>
      </c>
      <c r="D2270" s="46" t="s">
        <v>110</v>
      </c>
      <c r="H2270" s="54">
        <v>17</v>
      </c>
      <c r="L2270" s="46" t="s">
        <v>104</v>
      </c>
      <c r="M2270" s="48">
        <v>2</v>
      </c>
      <c r="N2270" s="48" t="s">
        <v>116</v>
      </c>
    </row>
    <row r="2271" spans="1:16" x14ac:dyDescent="0.25">
      <c r="A2271" s="52">
        <v>2014</v>
      </c>
      <c r="B2271" s="56" t="s">
        <v>59</v>
      </c>
      <c r="C2271" s="46" t="s">
        <v>80</v>
      </c>
      <c r="D2271" s="46" t="s">
        <v>110</v>
      </c>
      <c r="H2271" s="54">
        <v>17</v>
      </c>
      <c r="L2271" s="46" t="s">
        <v>104</v>
      </c>
      <c r="M2271" s="48">
        <v>5</v>
      </c>
      <c r="N2271" s="48" t="s">
        <v>117</v>
      </c>
      <c r="O2271" s="48">
        <v>11</v>
      </c>
      <c r="P2271" s="48" t="s">
        <v>116</v>
      </c>
    </row>
    <row r="2272" spans="1:16" x14ac:dyDescent="0.25">
      <c r="A2272" s="52">
        <v>2014</v>
      </c>
      <c r="B2272" s="56" t="s">
        <v>63</v>
      </c>
      <c r="C2272" s="46" t="s">
        <v>80</v>
      </c>
      <c r="D2272" s="46" t="s">
        <v>88</v>
      </c>
      <c r="H2272" s="54">
        <v>17</v>
      </c>
      <c r="L2272" s="46" t="s">
        <v>103</v>
      </c>
      <c r="M2272" s="48" t="s">
        <v>110</v>
      </c>
    </row>
    <row r="2273" spans="1:22" x14ac:dyDescent="0.25">
      <c r="A2273" s="52">
        <v>2014</v>
      </c>
      <c r="B2273" s="56" t="s">
        <v>54</v>
      </c>
      <c r="C2273" s="46" t="s">
        <v>80</v>
      </c>
      <c r="D2273" s="46" t="s">
        <v>110</v>
      </c>
      <c r="H2273" s="54">
        <v>18</v>
      </c>
      <c r="L2273" s="46" t="s">
        <v>103</v>
      </c>
      <c r="M2273" s="48">
        <v>2</v>
      </c>
      <c r="N2273" s="48" t="s">
        <v>116</v>
      </c>
    </row>
    <row r="2274" spans="1:22" x14ac:dyDescent="0.25">
      <c r="A2274" s="52">
        <v>2014</v>
      </c>
      <c r="B2274" s="56" t="s">
        <v>54</v>
      </c>
      <c r="C2274" s="46" t="s">
        <v>80</v>
      </c>
      <c r="D2274" s="46" t="s">
        <v>110</v>
      </c>
      <c r="H2274" s="54">
        <v>22</v>
      </c>
      <c r="L2274" s="46" t="s">
        <v>103</v>
      </c>
      <c r="M2274" s="48" t="s">
        <v>110</v>
      </c>
    </row>
    <row r="2275" spans="1:22" x14ac:dyDescent="0.25">
      <c r="A2275" s="52">
        <v>2014</v>
      </c>
      <c r="B2275" s="56" t="s">
        <v>54</v>
      </c>
      <c r="C2275" s="46" t="s">
        <v>80</v>
      </c>
      <c r="D2275" s="46" t="s">
        <v>110</v>
      </c>
      <c r="H2275" s="54">
        <v>17</v>
      </c>
      <c r="L2275" s="46" t="s">
        <v>103</v>
      </c>
      <c r="M2275" s="48">
        <v>1</v>
      </c>
      <c r="N2275" s="48" t="s">
        <v>117</v>
      </c>
    </row>
    <row r="2276" spans="1:22" x14ac:dyDescent="0.25">
      <c r="A2276" s="52">
        <v>2014</v>
      </c>
      <c r="B2276" s="56" t="s">
        <v>38</v>
      </c>
      <c r="C2276" s="46" t="s">
        <v>80</v>
      </c>
      <c r="D2276" s="46" t="s">
        <v>110</v>
      </c>
      <c r="H2276" s="55">
        <v>18</v>
      </c>
      <c r="L2276" s="46" t="s">
        <v>103</v>
      </c>
      <c r="M2276" s="48">
        <v>1</v>
      </c>
      <c r="N2276" s="48" t="s">
        <v>117</v>
      </c>
    </row>
    <row r="2277" spans="1:22" x14ac:dyDescent="0.25">
      <c r="A2277" s="52">
        <v>2014</v>
      </c>
      <c r="B2277" s="56" t="s">
        <v>54</v>
      </c>
      <c r="C2277" s="46" t="s">
        <v>80</v>
      </c>
      <c r="D2277" s="46" t="s">
        <v>110</v>
      </c>
      <c r="H2277" s="55">
        <v>18</v>
      </c>
      <c r="L2277" s="46" t="s">
        <v>103</v>
      </c>
      <c r="M2277" s="48">
        <v>1</v>
      </c>
      <c r="N2277" s="48" t="s">
        <v>117</v>
      </c>
      <c r="O2277" s="48">
        <v>1</v>
      </c>
      <c r="P2277" s="48" t="s">
        <v>116</v>
      </c>
    </row>
    <row r="2278" spans="1:22" x14ac:dyDescent="0.25">
      <c r="A2278" s="52">
        <v>2014</v>
      </c>
      <c r="B2278" s="56" t="s">
        <v>66</v>
      </c>
      <c r="C2278" s="46" t="s">
        <v>80</v>
      </c>
      <c r="D2278" s="46" t="s">
        <v>92</v>
      </c>
      <c r="H2278" s="54">
        <v>15</v>
      </c>
      <c r="L2278" s="46" t="s">
        <v>103</v>
      </c>
      <c r="M2278" s="48" t="s">
        <v>110</v>
      </c>
    </row>
    <row r="2279" spans="1:22" x14ac:dyDescent="0.25">
      <c r="A2279" s="52">
        <v>2014</v>
      </c>
      <c r="B2279" s="56" t="s">
        <v>54</v>
      </c>
      <c r="C2279" s="46" t="s">
        <v>80</v>
      </c>
      <c r="D2279" s="46" t="s">
        <v>110</v>
      </c>
      <c r="H2279" s="54">
        <v>17</v>
      </c>
      <c r="L2279" s="46" t="s">
        <v>103</v>
      </c>
      <c r="M2279" s="48">
        <v>1</v>
      </c>
      <c r="N2279" s="48" t="s">
        <v>117</v>
      </c>
    </row>
    <row r="2280" spans="1:22" x14ac:dyDescent="0.25">
      <c r="A2280" s="52">
        <v>2014</v>
      </c>
      <c r="B2280" s="56" t="s">
        <v>73</v>
      </c>
      <c r="C2280" s="46" t="s">
        <v>80</v>
      </c>
      <c r="D2280" s="46" t="s">
        <v>93</v>
      </c>
      <c r="E2280" s="46" t="s">
        <v>92</v>
      </c>
      <c r="H2280" s="54">
        <v>20</v>
      </c>
      <c r="L2280" s="46" t="s">
        <v>103</v>
      </c>
      <c r="M2280" s="48" t="s">
        <v>110</v>
      </c>
    </row>
    <row r="2281" spans="1:22" x14ac:dyDescent="0.25">
      <c r="A2281" s="52">
        <v>2014</v>
      </c>
      <c r="B2281" s="56" t="s">
        <v>54</v>
      </c>
      <c r="C2281" s="46" t="s">
        <v>80</v>
      </c>
      <c r="D2281" s="46" t="s">
        <v>110</v>
      </c>
      <c r="H2281" s="54">
        <v>20</v>
      </c>
      <c r="L2281" s="46" t="s">
        <v>103</v>
      </c>
      <c r="M2281" s="48">
        <v>3</v>
      </c>
      <c r="N2281" s="48" t="s">
        <v>116</v>
      </c>
    </row>
    <row r="2282" spans="1:22" x14ac:dyDescent="0.25">
      <c r="A2282" s="52">
        <v>2014</v>
      </c>
      <c r="B2282" s="56" t="s">
        <v>59</v>
      </c>
      <c r="C2282" s="46" t="s">
        <v>80</v>
      </c>
      <c r="D2282" s="46" t="s">
        <v>110</v>
      </c>
      <c r="H2282" s="54">
        <v>20</v>
      </c>
      <c r="I2282" s="46">
        <v>17</v>
      </c>
      <c r="L2282" s="46" t="s">
        <v>103</v>
      </c>
      <c r="M2282" s="48">
        <v>2</v>
      </c>
      <c r="N2282" s="48" t="s">
        <v>116</v>
      </c>
      <c r="U2282" s="49">
        <v>2</v>
      </c>
      <c r="V2282" s="49" t="s">
        <v>117</v>
      </c>
    </row>
    <row r="2283" spans="1:22" x14ac:dyDescent="0.25">
      <c r="A2283" s="52">
        <v>2014</v>
      </c>
      <c r="B2283" s="56" t="s">
        <v>59</v>
      </c>
      <c r="C2283" s="46" t="s">
        <v>80</v>
      </c>
      <c r="D2283" s="46" t="s">
        <v>110</v>
      </c>
      <c r="H2283" s="54">
        <v>20</v>
      </c>
      <c r="L2283" s="46" t="s">
        <v>103</v>
      </c>
      <c r="M2283" s="48">
        <v>1</v>
      </c>
      <c r="N2283" s="48" t="s">
        <v>117</v>
      </c>
    </row>
    <row r="2284" spans="1:22" x14ac:dyDescent="0.25">
      <c r="A2284" s="52">
        <v>2014</v>
      </c>
      <c r="B2284" s="56" t="s">
        <v>73</v>
      </c>
      <c r="C2284" s="46" t="s">
        <v>80</v>
      </c>
      <c r="D2284" s="46" t="s">
        <v>91</v>
      </c>
      <c r="H2284" s="54">
        <v>20</v>
      </c>
      <c r="L2284" s="46" t="s">
        <v>103</v>
      </c>
      <c r="M2284" s="48" t="s">
        <v>110</v>
      </c>
    </row>
    <row r="2285" spans="1:22" x14ac:dyDescent="0.25">
      <c r="A2285" s="52">
        <v>2014</v>
      </c>
      <c r="B2285" s="56" t="s">
        <v>73</v>
      </c>
      <c r="C2285" s="46" t="s">
        <v>80</v>
      </c>
      <c r="D2285" s="46" t="s">
        <v>91</v>
      </c>
      <c r="H2285" s="54">
        <v>20</v>
      </c>
      <c r="L2285" s="46" t="s">
        <v>103</v>
      </c>
      <c r="M2285" s="48" t="s">
        <v>110</v>
      </c>
    </row>
    <row r="2286" spans="1:22" x14ac:dyDescent="0.25">
      <c r="A2286" s="52">
        <v>2014</v>
      </c>
      <c r="B2286" s="56" t="s">
        <v>58</v>
      </c>
      <c r="C2286" s="46" t="s">
        <v>80</v>
      </c>
      <c r="D2286" s="46" t="s">
        <v>88</v>
      </c>
      <c r="H2286" s="54">
        <v>20</v>
      </c>
      <c r="L2286" s="46" t="s">
        <v>103</v>
      </c>
      <c r="M2286" s="48">
        <v>1</v>
      </c>
      <c r="N2286" s="48" t="s">
        <v>116</v>
      </c>
    </row>
    <row r="2287" spans="1:22" x14ac:dyDescent="0.25">
      <c r="A2287" s="52">
        <v>2014</v>
      </c>
      <c r="B2287" s="56" t="s">
        <v>59</v>
      </c>
      <c r="C2287" s="46" t="s">
        <v>81</v>
      </c>
      <c r="D2287" s="46" t="s">
        <v>110</v>
      </c>
      <c r="H2287" s="54">
        <v>7</v>
      </c>
      <c r="L2287" s="46" t="s">
        <v>103</v>
      </c>
      <c r="M2287" s="48">
        <v>80</v>
      </c>
    </row>
    <row r="2288" spans="1:22" x14ac:dyDescent="0.25">
      <c r="A2288" s="52">
        <v>2014</v>
      </c>
      <c r="B2288" s="56" t="s">
        <v>73</v>
      </c>
      <c r="C2288" s="46" t="s">
        <v>80</v>
      </c>
      <c r="D2288" s="46" t="s">
        <v>92</v>
      </c>
      <c r="E2288" s="46" t="s">
        <v>91</v>
      </c>
      <c r="H2288" s="54">
        <v>17</v>
      </c>
      <c r="L2288" s="46" t="s">
        <v>103</v>
      </c>
      <c r="M2288" s="48">
        <v>2</v>
      </c>
      <c r="N2288" s="48" t="s">
        <v>117</v>
      </c>
    </row>
    <row r="2289" spans="1:16" x14ac:dyDescent="0.25">
      <c r="A2289" s="52">
        <v>2014</v>
      </c>
      <c r="B2289" s="56" t="s">
        <v>67</v>
      </c>
      <c r="C2289" s="46" t="s">
        <v>80</v>
      </c>
      <c r="D2289" s="46" t="s">
        <v>110</v>
      </c>
      <c r="H2289" s="54">
        <v>20</v>
      </c>
      <c r="L2289" s="46" t="s">
        <v>103</v>
      </c>
      <c r="M2289" s="48" t="s">
        <v>110</v>
      </c>
    </row>
    <row r="2290" spans="1:16" x14ac:dyDescent="0.25">
      <c r="A2290" s="52">
        <v>2014</v>
      </c>
      <c r="B2290" s="56" t="s">
        <v>59</v>
      </c>
      <c r="C2290" s="46" t="s">
        <v>80</v>
      </c>
      <c r="D2290" s="46" t="s">
        <v>110</v>
      </c>
      <c r="H2290" s="54">
        <v>20</v>
      </c>
      <c r="L2290" s="46" t="s">
        <v>103</v>
      </c>
      <c r="M2290" s="48">
        <v>1</v>
      </c>
      <c r="N2290" s="48" t="s">
        <v>116</v>
      </c>
    </row>
    <row r="2291" spans="1:16" x14ac:dyDescent="0.25">
      <c r="A2291" s="52">
        <v>2014</v>
      </c>
      <c r="B2291" s="56" t="s">
        <v>59</v>
      </c>
      <c r="C2291" s="46" t="s">
        <v>80</v>
      </c>
      <c r="D2291" s="46" t="s">
        <v>110</v>
      </c>
      <c r="H2291" s="54">
        <v>17</v>
      </c>
      <c r="L2291" s="46" t="s">
        <v>103</v>
      </c>
      <c r="M2291" s="48">
        <v>1</v>
      </c>
      <c r="N2291" s="48" t="s">
        <v>116</v>
      </c>
    </row>
    <row r="2292" spans="1:16" x14ac:dyDescent="0.25">
      <c r="A2292" s="52">
        <v>2014</v>
      </c>
      <c r="B2292" s="56" t="s">
        <v>63</v>
      </c>
      <c r="C2292" s="46" t="s">
        <v>80</v>
      </c>
      <c r="D2292" s="46" t="s">
        <v>110</v>
      </c>
      <c r="H2292" s="54">
        <v>17</v>
      </c>
      <c r="L2292" s="46" t="s">
        <v>103</v>
      </c>
      <c r="M2292" s="48" t="s">
        <v>110</v>
      </c>
    </row>
    <row r="2293" spans="1:16" x14ac:dyDescent="0.25">
      <c r="A2293" s="52">
        <v>2014</v>
      </c>
      <c r="B2293" s="56" t="s">
        <v>50</v>
      </c>
      <c r="C2293" s="46" t="s">
        <v>80</v>
      </c>
      <c r="D2293" s="46" t="s">
        <v>110</v>
      </c>
      <c r="H2293" s="54">
        <v>17</v>
      </c>
      <c r="L2293" s="46" t="s">
        <v>103</v>
      </c>
      <c r="M2293" s="48" t="s">
        <v>110</v>
      </c>
    </row>
    <row r="2294" spans="1:16" x14ac:dyDescent="0.25">
      <c r="A2294" s="52">
        <v>2014</v>
      </c>
      <c r="B2294" s="56" t="s">
        <v>50</v>
      </c>
      <c r="C2294" s="46" t="s">
        <v>80</v>
      </c>
      <c r="D2294" s="46" t="s">
        <v>110</v>
      </c>
      <c r="H2294" s="54">
        <v>17</v>
      </c>
      <c r="L2294" s="46" t="s">
        <v>103</v>
      </c>
      <c r="M2294" s="48" t="s">
        <v>110</v>
      </c>
    </row>
    <row r="2295" spans="1:16" x14ac:dyDescent="0.25">
      <c r="A2295" s="52">
        <v>2014</v>
      </c>
      <c r="B2295" s="45" t="s">
        <v>41</v>
      </c>
      <c r="C2295" s="46" t="s">
        <v>80</v>
      </c>
      <c r="D2295" s="46" t="s">
        <v>91</v>
      </c>
      <c r="H2295" s="54">
        <v>17</v>
      </c>
      <c r="L2295" s="46" t="s">
        <v>103</v>
      </c>
      <c r="M2295" s="48">
        <v>1</v>
      </c>
      <c r="N2295" s="48" t="s">
        <v>117</v>
      </c>
      <c r="O2295" s="48">
        <v>2</v>
      </c>
      <c r="P2295" s="48" t="s">
        <v>116</v>
      </c>
    </row>
    <row r="2296" spans="1:16" x14ac:dyDescent="0.25">
      <c r="A2296" s="52">
        <v>2014</v>
      </c>
      <c r="B2296" s="56" t="s">
        <v>64</v>
      </c>
      <c r="C2296" s="46" t="s">
        <v>80</v>
      </c>
      <c r="D2296" s="46" t="s">
        <v>110</v>
      </c>
      <c r="H2296" s="54">
        <v>20</v>
      </c>
      <c r="L2296" s="46" t="s">
        <v>103</v>
      </c>
      <c r="M2296" s="48">
        <v>1</v>
      </c>
      <c r="N2296" s="48" t="s">
        <v>116</v>
      </c>
    </row>
    <row r="2297" spans="1:16" x14ac:dyDescent="0.25">
      <c r="A2297" s="52">
        <v>2014</v>
      </c>
      <c r="B2297" s="56" t="s">
        <v>45</v>
      </c>
      <c r="C2297" s="46" t="s">
        <v>80</v>
      </c>
      <c r="D2297" s="46" t="s">
        <v>110</v>
      </c>
      <c r="H2297" s="54">
        <v>20</v>
      </c>
      <c r="L2297" s="46" t="s">
        <v>103</v>
      </c>
      <c r="M2297" s="48" t="s">
        <v>110</v>
      </c>
    </row>
    <row r="2298" spans="1:16" x14ac:dyDescent="0.25">
      <c r="A2298" s="52">
        <v>2014</v>
      </c>
      <c r="B2298" s="56" t="s">
        <v>45</v>
      </c>
      <c r="C2298" s="46" t="s">
        <v>80</v>
      </c>
      <c r="D2298" s="46" t="s">
        <v>110</v>
      </c>
      <c r="H2298" s="54">
        <v>17</v>
      </c>
      <c r="L2298" s="46" t="s">
        <v>103</v>
      </c>
      <c r="M2298" s="48">
        <v>1</v>
      </c>
      <c r="N2298" s="48" t="s">
        <v>116</v>
      </c>
    </row>
    <row r="2299" spans="1:16" x14ac:dyDescent="0.25">
      <c r="A2299" s="52">
        <v>2014</v>
      </c>
      <c r="B2299" s="56" t="s">
        <v>47</v>
      </c>
      <c r="C2299" s="46" t="s">
        <v>80</v>
      </c>
      <c r="D2299" s="46" t="s">
        <v>110</v>
      </c>
      <c r="H2299" s="54">
        <v>20</v>
      </c>
      <c r="L2299" s="46" t="s">
        <v>103</v>
      </c>
      <c r="M2299" s="48" t="s">
        <v>110</v>
      </c>
    </row>
    <row r="2300" spans="1:16" x14ac:dyDescent="0.25">
      <c r="A2300" s="52">
        <v>2014</v>
      </c>
      <c r="B2300" s="56" t="s">
        <v>59</v>
      </c>
      <c r="C2300" s="46" t="s">
        <v>80</v>
      </c>
      <c r="D2300" s="46" t="s">
        <v>110</v>
      </c>
      <c r="H2300" s="54">
        <v>17</v>
      </c>
      <c r="L2300" s="46" t="s">
        <v>103</v>
      </c>
      <c r="M2300" s="48">
        <v>1</v>
      </c>
      <c r="N2300" s="48" t="s">
        <v>117</v>
      </c>
      <c r="O2300" s="48">
        <v>2</v>
      </c>
      <c r="P2300" s="48" t="s">
        <v>116</v>
      </c>
    </row>
    <row r="2301" spans="1:16" x14ac:dyDescent="0.25">
      <c r="A2301" s="52">
        <v>2014</v>
      </c>
      <c r="B2301" s="56" t="s">
        <v>59</v>
      </c>
      <c r="C2301" s="46" t="s">
        <v>80</v>
      </c>
      <c r="D2301" s="46" t="s">
        <v>110</v>
      </c>
      <c r="H2301" s="54">
        <v>20</v>
      </c>
      <c r="L2301" s="46" t="s">
        <v>103</v>
      </c>
      <c r="M2301" s="48" t="s">
        <v>110</v>
      </c>
    </row>
    <row r="2302" spans="1:16" x14ac:dyDescent="0.25">
      <c r="A2302" s="52">
        <v>2014</v>
      </c>
      <c r="B2302" s="56" t="s">
        <v>54</v>
      </c>
      <c r="C2302" s="46" t="s">
        <v>80</v>
      </c>
      <c r="D2302" s="46" t="s">
        <v>110</v>
      </c>
      <c r="H2302" s="55">
        <v>18</v>
      </c>
      <c r="L2302" s="46" t="s">
        <v>103</v>
      </c>
      <c r="M2302" s="48">
        <v>1</v>
      </c>
      <c r="N2302" s="48" t="s">
        <v>117</v>
      </c>
      <c r="O2302" s="48">
        <v>1</v>
      </c>
      <c r="P2302" s="48" t="s">
        <v>116</v>
      </c>
    </row>
    <row r="2303" spans="1:16" x14ac:dyDescent="0.25">
      <c r="A2303" s="52">
        <v>2014</v>
      </c>
      <c r="B2303" s="56" t="s">
        <v>54</v>
      </c>
      <c r="C2303" s="46" t="s">
        <v>80</v>
      </c>
      <c r="D2303" s="46" t="s">
        <v>110</v>
      </c>
      <c r="H2303" s="55">
        <v>18</v>
      </c>
      <c r="L2303" s="46" t="s">
        <v>103</v>
      </c>
      <c r="M2303" s="48" t="s">
        <v>110</v>
      </c>
    </row>
    <row r="2304" spans="1:16" x14ac:dyDescent="0.25">
      <c r="A2304" s="52">
        <v>2014</v>
      </c>
      <c r="B2304" s="56" t="s">
        <v>38</v>
      </c>
      <c r="C2304" s="46" t="s">
        <v>80</v>
      </c>
      <c r="D2304" s="46" t="s">
        <v>110</v>
      </c>
      <c r="H2304" s="54">
        <v>17</v>
      </c>
      <c r="L2304" s="46" t="s">
        <v>103</v>
      </c>
      <c r="M2304" s="48">
        <v>2</v>
      </c>
      <c r="N2304" s="48" t="s">
        <v>117</v>
      </c>
      <c r="O2304" s="48">
        <v>3</v>
      </c>
      <c r="P2304" s="48" t="s">
        <v>116</v>
      </c>
    </row>
    <row r="2305" spans="1:16" x14ac:dyDescent="0.25">
      <c r="A2305" s="52">
        <v>2014</v>
      </c>
      <c r="B2305" s="56" t="s">
        <v>38</v>
      </c>
      <c r="C2305" s="46" t="s">
        <v>80</v>
      </c>
      <c r="D2305" s="46" t="s">
        <v>110</v>
      </c>
      <c r="H2305" s="54">
        <v>17</v>
      </c>
      <c r="L2305" s="46" t="s">
        <v>103</v>
      </c>
      <c r="M2305" s="48">
        <v>1</v>
      </c>
      <c r="N2305" s="48" t="s">
        <v>117</v>
      </c>
      <c r="O2305" s="48">
        <v>2</v>
      </c>
      <c r="P2305" s="48" t="s">
        <v>116</v>
      </c>
    </row>
    <row r="2306" spans="1:16" x14ac:dyDescent="0.25">
      <c r="A2306" s="52">
        <v>2014</v>
      </c>
      <c r="B2306" s="56" t="s">
        <v>54</v>
      </c>
      <c r="C2306" s="46" t="s">
        <v>80</v>
      </c>
      <c r="D2306" s="46" t="s">
        <v>110</v>
      </c>
      <c r="H2306" s="54">
        <v>17</v>
      </c>
      <c r="L2306" s="46" t="s">
        <v>103</v>
      </c>
      <c r="M2306" s="48">
        <v>1</v>
      </c>
      <c r="N2306" s="48" t="s">
        <v>117</v>
      </c>
      <c r="O2306" s="48">
        <v>2</v>
      </c>
      <c r="P2306" s="48" t="s">
        <v>116</v>
      </c>
    </row>
    <row r="2307" spans="1:16" x14ac:dyDescent="0.25">
      <c r="A2307" s="52">
        <v>2014</v>
      </c>
      <c r="B2307" s="56" t="s">
        <v>59</v>
      </c>
      <c r="C2307" s="46" t="s">
        <v>80</v>
      </c>
      <c r="D2307" s="46" t="s">
        <v>110</v>
      </c>
      <c r="H2307" s="54">
        <v>17</v>
      </c>
      <c r="L2307" s="46" t="s">
        <v>103</v>
      </c>
      <c r="M2307" s="48">
        <v>1</v>
      </c>
      <c r="N2307" s="48" t="s">
        <v>117</v>
      </c>
    </row>
    <row r="2308" spans="1:16" x14ac:dyDescent="0.25">
      <c r="A2308" s="52">
        <v>2014</v>
      </c>
      <c r="B2308" s="56" t="s">
        <v>64</v>
      </c>
      <c r="C2308" s="46" t="s">
        <v>80</v>
      </c>
      <c r="D2308" s="46" t="s">
        <v>110</v>
      </c>
      <c r="H2308" s="54">
        <v>20</v>
      </c>
      <c r="L2308" s="46" t="s">
        <v>103</v>
      </c>
      <c r="M2308" s="48" t="s">
        <v>110</v>
      </c>
    </row>
    <row r="2309" spans="1:16" x14ac:dyDescent="0.25">
      <c r="A2309" s="52">
        <v>2014</v>
      </c>
      <c r="B2309" s="56" t="s">
        <v>64</v>
      </c>
      <c r="C2309" s="46" t="s">
        <v>80</v>
      </c>
      <c r="D2309" s="46" t="s">
        <v>110</v>
      </c>
      <c r="H2309" s="54">
        <v>20</v>
      </c>
      <c r="L2309" s="46" t="s">
        <v>103</v>
      </c>
      <c r="M2309" s="48" t="s">
        <v>110</v>
      </c>
    </row>
    <row r="2310" spans="1:16" x14ac:dyDescent="0.25">
      <c r="A2310" s="52">
        <v>2014</v>
      </c>
      <c r="B2310" s="56" t="s">
        <v>64</v>
      </c>
      <c r="C2310" s="46" t="s">
        <v>80</v>
      </c>
      <c r="D2310" s="46" t="s">
        <v>110</v>
      </c>
      <c r="H2310" s="54">
        <v>17</v>
      </c>
      <c r="L2310" s="46" t="s">
        <v>103</v>
      </c>
      <c r="M2310" s="48">
        <v>2</v>
      </c>
      <c r="N2310" s="48" t="s">
        <v>116</v>
      </c>
    </row>
    <row r="2311" spans="1:16" x14ac:dyDescent="0.25">
      <c r="A2311" s="52">
        <v>2014</v>
      </c>
      <c r="B2311" s="56" t="s">
        <v>64</v>
      </c>
      <c r="C2311" s="46" t="s">
        <v>80</v>
      </c>
      <c r="D2311" s="46" t="s">
        <v>110</v>
      </c>
      <c r="H2311" s="54">
        <v>17</v>
      </c>
      <c r="L2311" s="46" t="s">
        <v>103</v>
      </c>
      <c r="M2311" s="48" t="s">
        <v>110</v>
      </c>
    </row>
    <row r="2312" spans="1:16" x14ac:dyDescent="0.25">
      <c r="A2312" s="52">
        <v>2014</v>
      </c>
      <c r="B2312" s="56" t="s">
        <v>64</v>
      </c>
      <c r="C2312" s="46" t="s">
        <v>80</v>
      </c>
      <c r="D2312" s="46" t="s">
        <v>110</v>
      </c>
      <c r="H2312" s="54">
        <v>17</v>
      </c>
      <c r="L2312" s="46" t="s">
        <v>103</v>
      </c>
      <c r="M2312" s="48">
        <v>2</v>
      </c>
      <c r="N2312" s="48" t="s">
        <v>116</v>
      </c>
    </row>
    <row r="2313" spans="1:16" x14ac:dyDescent="0.25">
      <c r="A2313" s="52">
        <v>2014</v>
      </c>
      <c r="B2313" s="56" t="s">
        <v>54</v>
      </c>
      <c r="C2313" s="46" t="s">
        <v>80</v>
      </c>
      <c r="D2313" s="46" t="s">
        <v>110</v>
      </c>
      <c r="H2313" s="54">
        <v>20</v>
      </c>
      <c r="L2313" s="46" t="s">
        <v>103</v>
      </c>
      <c r="M2313" s="48">
        <v>1</v>
      </c>
      <c r="N2313" s="48" t="s">
        <v>116</v>
      </c>
    </row>
    <row r="2314" spans="1:16" x14ac:dyDescent="0.25">
      <c r="A2314" s="52">
        <v>2014</v>
      </c>
      <c r="B2314" s="56" t="s">
        <v>54</v>
      </c>
      <c r="C2314" s="46" t="s">
        <v>80</v>
      </c>
      <c r="D2314" s="46" t="s">
        <v>110</v>
      </c>
      <c r="H2314" s="55">
        <v>18</v>
      </c>
      <c r="L2314" s="46" t="s">
        <v>103</v>
      </c>
      <c r="M2314" s="48">
        <v>1</v>
      </c>
      <c r="N2314" s="48" t="s">
        <v>117</v>
      </c>
      <c r="O2314" s="48">
        <v>1</v>
      </c>
      <c r="P2314" s="48" t="s">
        <v>116</v>
      </c>
    </row>
    <row r="2315" spans="1:16" x14ac:dyDescent="0.25">
      <c r="A2315" s="52">
        <v>2014</v>
      </c>
      <c r="B2315" s="56" t="s">
        <v>38</v>
      </c>
      <c r="C2315" s="46" t="s">
        <v>80</v>
      </c>
      <c r="D2315" s="46" t="s">
        <v>110</v>
      </c>
      <c r="H2315" s="54">
        <v>15</v>
      </c>
      <c r="L2315" s="46" t="s">
        <v>103</v>
      </c>
      <c r="M2315" s="48">
        <v>192</v>
      </c>
    </row>
    <row r="2316" spans="1:16" x14ac:dyDescent="0.25">
      <c r="A2316" s="52">
        <v>2014</v>
      </c>
      <c r="B2316" s="56" t="s">
        <v>54</v>
      </c>
      <c r="C2316" s="46" t="s">
        <v>80</v>
      </c>
      <c r="D2316" s="46" t="s">
        <v>110</v>
      </c>
      <c r="H2316" s="54">
        <v>17</v>
      </c>
      <c r="L2316" s="46" t="s">
        <v>103</v>
      </c>
      <c r="M2316" s="48">
        <v>1</v>
      </c>
      <c r="N2316" s="48" t="s">
        <v>117</v>
      </c>
    </row>
    <row r="2317" spans="1:16" x14ac:dyDescent="0.25">
      <c r="A2317" s="52">
        <v>2014</v>
      </c>
      <c r="B2317" s="56" t="s">
        <v>38</v>
      </c>
      <c r="C2317" s="46" t="s">
        <v>80</v>
      </c>
      <c r="D2317" s="46" t="s">
        <v>110</v>
      </c>
      <c r="H2317" s="54">
        <v>17</v>
      </c>
      <c r="L2317" s="46" t="s">
        <v>104</v>
      </c>
      <c r="M2317" s="48">
        <v>1</v>
      </c>
      <c r="N2317" s="48" t="s">
        <v>117</v>
      </c>
    </row>
    <row r="2318" spans="1:16" x14ac:dyDescent="0.25">
      <c r="A2318" s="52">
        <v>2014</v>
      </c>
      <c r="B2318" s="56" t="s">
        <v>59</v>
      </c>
      <c r="C2318" s="46" t="s">
        <v>80</v>
      </c>
      <c r="D2318" s="46" t="s">
        <v>110</v>
      </c>
      <c r="H2318" s="54">
        <v>20</v>
      </c>
      <c r="L2318" s="46" t="s">
        <v>103</v>
      </c>
      <c r="M2318" s="48">
        <v>3</v>
      </c>
      <c r="N2318" s="48" t="s">
        <v>116</v>
      </c>
    </row>
    <row r="2319" spans="1:16" x14ac:dyDescent="0.25">
      <c r="A2319" s="52">
        <v>2014</v>
      </c>
      <c r="B2319" s="56" t="s">
        <v>69</v>
      </c>
      <c r="C2319" s="46" t="s">
        <v>80</v>
      </c>
      <c r="D2319" s="46" t="s">
        <v>88</v>
      </c>
      <c r="H2319" s="55">
        <v>18</v>
      </c>
      <c r="L2319" s="46" t="s">
        <v>103</v>
      </c>
      <c r="M2319" s="48">
        <v>1</v>
      </c>
      <c r="N2319" s="48" t="s">
        <v>117</v>
      </c>
    </row>
    <row r="2320" spans="1:16" x14ac:dyDescent="0.25">
      <c r="A2320" s="52">
        <v>2014</v>
      </c>
      <c r="B2320" s="56" t="s">
        <v>40</v>
      </c>
      <c r="C2320" s="46" t="s">
        <v>80</v>
      </c>
      <c r="D2320" s="46" t="s">
        <v>90</v>
      </c>
      <c r="E2320" s="46" t="s">
        <v>93</v>
      </c>
      <c r="H2320" s="54">
        <v>15</v>
      </c>
      <c r="L2320" s="46" t="s">
        <v>103</v>
      </c>
      <c r="M2320" s="48">
        <v>48</v>
      </c>
    </row>
    <row r="2321" spans="1:16" x14ac:dyDescent="0.25">
      <c r="A2321" s="52">
        <v>2014</v>
      </c>
      <c r="B2321" s="56" t="s">
        <v>62</v>
      </c>
      <c r="C2321" s="46" t="s">
        <v>80</v>
      </c>
      <c r="D2321" s="46" t="s">
        <v>110</v>
      </c>
      <c r="H2321" s="54">
        <v>12</v>
      </c>
      <c r="L2321" s="46" t="s">
        <v>103</v>
      </c>
      <c r="M2321" s="48">
        <v>20</v>
      </c>
    </row>
    <row r="2322" spans="1:16" x14ac:dyDescent="0.25">
      <c r="A2322" s="52">
        <v>2014</v>
      </c>
      <c r="B2322" s="56" t="s">
        <v>39</v>
      </c>
      <c r="C2322" s="46" t="s">
        <v>80</v>
      </c>
      <c r="D2322" s="46" t="s">
        <v>110</v>
      </c>
      <c r="H2322" s="54">
        <v>12</v>
      </c>
      <c r="L2322" s="46" t="s">
        <v>103</v>
      </c>
      <c r="M2322" s="48">
        <v>34</v>
      </c>
    </row>
    <row r="2323" spans="1:16" x14ac:dyDescent="0.25">
      <c r="A2323" s="52">
        <v>2014</v>
      </c>
      <c r="B2323" s="56" t="s">
        <v>69</v>
      </c>
      <c r="C2323" s="46" t="s">
        <v>80</v>
      </c>
      <c r="D2323" s="46" t="s">
        <v>90</v>
      </c>
      <c r="H2323" s="54">
        <v>17</v>
      </c>
      <c r="L2323" s="46" t="s">
        <v>103</v>
      </c>
      <c r="M2323" s="48">
        <v>3</v>
      </c>
      <c r="N2323" s="48" t="s">
        <v>117</v>
      </c>
      <c r="O2323" s="48">
        <v>2</v>
      </c>
      <c r="P2323" s="48" t="s">
        <v>116</v>
      </c>
    </row>
    <row r="2324" spans="1:16" x14ac:dyDescent="0.25">
      <c r="A2324" s="52">
        <v>2014</v>
      </c>
      <c r="B2324" s="56" t="s">
        <v>66</v>
      </c>
      <c r="C2324" s="46" t="s">
        <v>80</v>
      </c>
      <c r="D2324" s="46" t="s">
        <v>90</v>
      </c>
      <c r="E2324" s="46" t="s">
        <v>93</v>
      </c>
      <c r="H2324" s="54">
        <v>17</v>
      </c>
      <c r="L2324" s="46" t="s">
        <v>103</v>
      </c>
      <c r="M2324" s="48">
        <v>1</v>
      </c>
      <c r="N2324" s="48" t="s">
        <v>117</v>
      </c>
    </row>
    <row r="2325" spans="1:16" x14ac:dyDescent="0.25">
      <c r="A2325" s="52">
        <v>2014</v>
      </c>
      <c r="B2325" s="56" t="s">
        <v>69</v>
      </c>
      <c r="C2325" s="46" t="s">
        <v>80</v>
      </c>
      <c r="D2325" s="46" t="s">
        <v>88</v>
      </c>
      <c r="H2325" s="54">
        <v>17</v>
      </c>
      <c r="L2325" s="46" t="s">
        <v>103</v>
      </c>
      <c r="M2325" s="48">
        <v>1</v>
      </c>
      <c r="N2325" s="48" t="s">
        <v>117</v>
      </c>
    </row>
    <row r="2326" spans="1:16" x14ac:dyDescent="0.25">
      <c r="A2326" s="52">
        <v>2014</v>
      </c>
      <c r="B2326" s="56" t="s">
        <v>69</v>
      </c>
      <c r="C2326" s="46" t="s">
        <v>80</v>
      </c>
      <c r="D2326" s="46" t="s">
        <v>88</v>
      </c>
      <c r="H2326" s="54">
        <v>17</v>
      </c>
      <c r="L2326" s="46" t="s">
        <v>103</v>
      </c>
      <c r="M2326" s="48" t="s">
        <v>110</v>
      </c>
    </row>
    <row r="2327" spans="1:16" x14ac:dyDescent="0.25">
      <c r="A2327" s="52">
        <v>2014</v>
      </c>
      <c r="B2327" s="56" t="s">
        <v>64</v>
      </c>
      <c r="C2327" s="46" t="s">
        <v>80</v>
      </c>
      <c r="D2327" s="46" t="s">
        <v>110</v>
      </c>
      <c r="H2327" s="54">
        <v>20</v>
      </c>
      <c r="L2327" s="46" t="s">
        <v>103</v>
      </c>
      <c r="M2327" s="48" t="s">
        <v>110</v>
      </c>
    </row>
    <row r="2328" spans="1:16" x14ac:dyDescent="0.25">
      <c r="A2328" s="52">
        <v>2014</v>
      </c>
      <c r="B2328" s="56" t="s">
        <v>54</v>
      </c>
      <c r="C2328" s="46" t="s">
        <v>80</v>
      </c>
      <c r="D2328" s="46" t="s">
        <v>110</v>
      </c>
      <c r="H2328" s="54">
        <v>20</v>
      </c>
      <c r="L2328" s="46" t="s">
        <v>103</v>
      </c>
      <c r="M2328" s="48">
        <v>5</v>
      </c>
      <c r="N2328" s="48" t="s">
        <v>116</v>
      </c>
    </row>
    <row r="2329" spans="1:16" x14ac:dyDescent="0.25">
      <c r="A2329" s="52">
        <v>2014</v>
      </c>
      <c r="B2329" s="56" t="s">
        <v>54</v>
      </c>
      <c r="C2329" s="46" t="s">
        <v>80</v>
      </c>
      <c r="D2329" s="46" t="s">
        <v>110</v>
      </c>
      <c r="H2329" s="55">
        <v>18</v>
      </c>
      <c r="L2329" s="46" t="s">
        <v>103</v>
      </c>
      <c r="M2329" s="48">
        <v>1</v>
      </c>
      <c r="N2329" s="48" t="s">
        <v>117</v>
      </c>
      <c r="O2329" s="48">
        <v>1</v>
      </c>
      <c r="P2329" s="48" t="s">
        <v>116</v>
      </c>
    </row>
    <row r="2330" spans="1:16" x14ac:dyDescent="0.25">
      <c r="A2330" s="52">
        <v>2014</v>
      </c>
      <c r="B2330" s="56" t="s">
        <v>59</v>
      </c>
      <c r="C2330" s="46" t="s">
        <v>80</v>
      </c>
      <c r="D2330" s="46" t="s">
        <v>110</v>
      </c>
      <c r="H2330" s="54">
        <v>15</v>
      </c>
      <c r="L2330" s="46" t="s">
        <v>103</v>
      </c>
      <c r="M2330" s="48">
        <v>17</v>
      </c>
    </row>
    <row r="2331" spans="1:16" x14ac:dyDescent="0.25">
      <c r="A2331" s="52">
        <v>2014</v>
      </c>
      <c r="B2331" s="56" t="s">
        <v>50</v>
      </c>
      <c r="C2331" s="46" t="s">
        <v>80</v>
      </c>
      <c r="D2331" s="46" t="s">
        <v>110</v>
      </c>
      <c r="H2331" s="54">
        <v>17</v>
      </c>
      <c r="L2331" s="46" t="s">
        <v>103</v>
      </c>
      <c r="M2331" s="48" t="s">
        <v>110</v>
      </c>
    </row>
    <row r="2332" spans="1:16" x14ac:dyDescent="0.25">
      <c r="A2332" s="52">
        <v>2014</v>
      </c>
      <c r="B2332" s="56" t="s">
        <v>54</v>
      </c>
      <c r="C2332" s="46" t="s">
        <v>80</v>
      </c>
      <c r="D2332" s="46" t="s">
        <v>110</v>
      </c>
      <c r="H2332" s="55">
        <v>18</v>
      </c>
      <c r="L2332" s="46" t="s">
        <v>103</v>
      </c>
      <c r="M2332" s="48" t="s">
        <v>110</v>
      </c>
    </row>
    <row r="2333" spans="1:16" x14ac:dyDescent="0.25">
      <c r="A2333" s="52">
        <v>2014</v>
      </c>
      <c r="B2333" s="56" t="s">
        <v>50</v>
      </c>
      <c r="C2333" s="46" t="s">
        <v>80</v>
      </c>
      <c r="D2333" s="46" t="s">
        <v>110</v>
      </c>
      <c r="H2333" s="54">
        <v>18</v>
      </c>
      <c r="L2333" s="46" t="s">
        <v>103</v>
      </c>
      <c r="M2333" s="48" t="s">
        <v>110</v>
      </c>
    </row>
    <row r="2334" spans="1:16" x14ac:dyDescent="0.25">
      <c r="A2334" s="52">
        <v>2014</v>
      </c>
      <c r="B2334" s="56" t="s">
        <v>50</v>
      </c>
      <c r="C2334" s="46" t="s">
        <v>80</v>
      </c>
      <c r="D2334" s="46" t="s">
        <v>110</v>
      </c>
      <c r="H2334" s="54">
        <v>18</v>
      </c>
      <c r="L2334" s="46" t="s">
        <v>103</v>
      </c>
      <c r="M2334" s="48" t="s">
        <v>110</v>
      </c>
    </row>
    <row r="2335" spans="1:16" x14ac:dyDescent="0.25">
      <c r="A2335" s="52">
        <v>2014</v>
      </c>
      <c r="B2335" s="56" t="s">
        <v>75</v>
      </c>
      <c r="C2335" s="46" t="s">
        <v>80</v>
      </c>
      <c r="D2335" s="46" t="s">
        <v>94</v>
      </c>
      <c r="H2335" s="54">
        <v>15</v>
      </c>
      <c r="L2335" s="46" t="s">
        <v>103</v>
      </c>
      <c r="M2335" s="48">
        <v>30</v>
      </c>
    </row>
    <row r="2336" spans="1:16" x14ac:dyDescent="0.25">
      <c r="A2336" s="52">
        <v>2014</v>
      </c>
      <c r="B2336" s="56" t="s">
        <v>75</v>
      </c>
      <c r="C2336" s="46" t="s">
        <v>80</v>
      </c>
      <c r="D2336" s="46" t="s">
        <v>90</v>
      </c>
      <c r="H2336" s="54">
        <v>15</v>
      </c>
      <c r="L2336" s="46" t="s">
        <v>103</v>
      </c>
      <c r="M2336" s="48">
        <v>47</v>
      </c>
    </row>
    <row r="2337" spans="1:16" x14ac:dyDescent="0.25">
      <c r="A2337" s="52">
        <v>2014</v>
      </c>
      <c r="B2337" s="56" t="s">
        <v>66</v>
      </c>
      <c r="C2337" s="46" t="s">
        <v>80</v>
      </c>
      <c r="D2337" s="46" t="s">
        <v>90</v>
      </c>
      <c r="H2337" s="54">
        <v>15</v>
      </c>
      <c r="L2337" s="46" t="s">
        <v>103</v>
      </c>
      <c r="M2337" s="48">
        <v>23</v>
      </c>
    </row>
    <row r="2338" spans="1:16" x14ac:dyDescent="0.25">
      <c r="A2338" s="52">
        <v>2014</v>
      </c>
      <c r="B2338" s="56" t="s">
        <v>50</v>
      </c>
      <c r="C2338" s="46" t="s">
        <v>80</v>
      </c>
      <c r="D2338" s="46" t="s">
        <v>110</v>
      </c>
      <c r="H2338" s="54">
        <v>17</v>
      </c>
      <c r="L2338" s="46" t="s">
        <v>103</v>
      </c>
      <c r="M2338" s="48" t="s">
        <v>110</v>
      </c>
    </row>
    <row r="2339" spans="1:16" x14ac:dyDescent="0.25">
      <c r="A2339" s="52">
        <v>2014</v>
      </c>
      <c r="B2339" s="56" t="s">
        <v>69</v>
      </c>
      <c r="C2339" s="46" t="s">
        <v>80</v>
      </c>
      <c r="D2339" s="46" t="s">
        <v>110</v>
      </c>
      <c r="H2339" s="54">
        <v>17</v>
      </c>
      <c r="L2339" s="46" t="s">
        <v>103</v>
      </c>
      <c r="M2339" s="48">
        <v>5</v>
      </c>
      <c r="N2339" s="48" t="s">
        <v>117</v>
      </c>
      <c r="O2339" s="48">
        <v>1</v>
      </c>
      <c r="P2339" s="48" t="s">
        <v>116</v>
      </c>
    </row>
    <row r="2340" spans="1:16" x14ac:dyDescent="0.25">
      <c r="A2340" s="52">
        <v>2014</v>
      </c>
      <c r="B2340" s="56" t="s">
        <v>54</v>
      </c>
      <c r="C2340" s="46" t="s">
        <v>80</v>
      </c>
      <c r="D2340" s="46" t="s">
        <v>110</v>
      </c>
      <c r="H2340" s="54">
        <v>17</v>
      </c>
      <c r="L2340" s="46" t="s">
        <v>103</v>
      </c>
      <c r="M2340" s="48" t="s">
        <v>110</v>
      </c>
    </row>
    <row r="2341" spans="1:16" x14ac:dyDescent="0.25">
      <c r="A2341" s="52">
        <v>2014</v>
      </c>
      <c r="B2341" s="56" t="s">
        <v>61</v>
      </c>
      <c r="C2341" s="46" t="s">
        <v>80</v>
      </c>
      <c r="D2341" s="46" t="s">
        <v>94</v>
      </c>
      <c r="H2341" s="54">
        <v>17</v>
      </c>
      <c r="L2341" s="46" t="s">
        <v>103</v>
      </c>
      <c r="M2341" s="48" t="s">
        <v>110</v>
      </c>
    </row>
    <row r="2342" spans="1:16" x14ac:dyDescent="0.25">
      <c r="A2342" s="52">
        <v>2014</v>
      </c>
      <c r="B2342" s="56" t="s">
        <v>59</v>
      </c>
      <c r="C2342" s="46" t="s">
        <v>80</v>
      </c>
      <c r="D2342" s="46" t="s">
        <v>110</v>
      </c>
      <c r="H2342" s="54">
        <v>17</v>
      </c>
      <c r="L2342" s="46" t="s">
        <v>103</v>
      </c>
      <c r="M2342" s="48">
        <v>3</v>
      </c>
      <c r="N2342" s="48" t="s">
        <v>117</v>
      </c>
      <c r="O2342" s="48">
        <v>2</v>
      </c>
      <c r="P2342" s="48" t="s">
        <v>116</v>
      </c>
    </row>
    <row r="2343" spans="1:16" x14ac:dyDescent="0.25">
      <c r="A2343" s="52">
        <v>2014</v>
      </c>
      <c r="B2343" s="56" t="s">
        <v>54</v>
      </c>
      <c r="C2343" s="46" t="s">
        <v>80</v>
      </c>
      <c r="D2343" s="46" t="s">
        <v>110</v>
      </c>
      <c r="H2343" s="54">
        <v>17</v>
      </c>
      <c r="L2343" s="46" t="s">
        <v>103</v>
      </c>
      <c r="M2343" s="48">
        <v>3</v>
      </c>
      <c r="N2343" s="48" t="s">
        <v>117</v>
      </c>
      <c r="O2343" s="48">
        <v>1</v>
      </c>
      <c r="P2343" s="48" t="s">
        <v>116</v>
      </c>
    </row>
    <row r="2344" spans="1:16" x14ac:dyDescent="0.25">
      <c r="A2344" s="52">
        <v>2014</v>
      </c>
      <c r="B2344" s="56" t="s">
        <v>69</v>
      </c>
      <c r="C2344" s="46" t="s">
        <v>80</v>
      </c>
      <c r="D2344" s="46" t="s">
        <v>88</v>
      </c>
      <c r="H2344" s="54">
        <v>17</v>
      </c>
      <c r="L2344" s="46" t="s">
        <v>103</v>
      </c>
      <c r="M2344" s="48">
        <v>1</v>
      </c>
      <c r="N2344" s="48" t="s">
        <v>117</v>
      </c>
      <c r="O2344" s="48">
        <v>1</v>
      </c>
      <c r="P2344" s="48" t="s">
        <v>116</v>
      </c>
    </row>
    <row r="2345" spans="1:16" x14ac:dyDescent="0.25">
      <c r="A2345" s="52">
        <v>2014</v>
      </c>
      <c r="B2345" s="56" t="s">
        <v>69</v>
      </c>
      <c r="C2345" s="46" t="s">
        <v>80</v>
      </c>
      <c r="D2345" s="46" t="s">
        <v>90</v>
      </c>
      <c r="H2345" s="54">
        <v>17</v>
      </c>
      <c r="L2345" s="46" t="s">
        <v>103</v>
      </c>
      <c r="M2345" s="48">
        <v>1</v>
      </c>
      <c r="N2345" s="48" t="s">
        <v>117</v>
      </c>
    </row>
    <row r="2346" spans="1:16" x14ac:dyDescent="0.25">
      <c r="A2346" s="52">
        <v>2014</v>
      </c>
      <c r="B2346" s="56" t="s">
        <v>59</v>
      </c>
      <c r="C2346" s="46" t="s">
        <v>80</v>
      </c>
      <c r="D2346" s="46" t="s">
        <v>110</v>
      </c>
      <c r="H2346" s="54">
        <v>20</v>
      </c>
      <c r="L2346" s="46" t="s">
        <v>103</v>
      </c>
      <c r="M2346" s="48" t="s">
        <v>110</v>
      </c>
    </row>
    <row r="2347" spans="1:16" x14ac:dyDescent="0.25">
      <c r="A2347" s="52">
        <v>2014</v>
      </c>
      <c r="B2347" s="56" t="s">
        <v>73</v>
      </c>
      <c r="C2347" s="46" t="s">
        <v>81</v>
      </c>
      <c r="D2347" s="46" t="s">
        <v>110</v>
      </c>
      <c r="H2347" s="54">
        <v>7</v>
      </c>
      <c r="L2347" s="46" t="s">
        <v>103</v>
      </c>
      <c r="M2347" s="48">
        <v>50</v>
      </c>
    </row>
    <row r="2348" spans="1:16" x14ac:dyDescent="0.25">
      <c r="A2348" s="52">
        <v>2014</v>
      </c>
      <c r="B2348" s="56" t="s">
        <v>59</v>
      </c>
      <c r="C2348" s="46" t="s">
        <v>80</v>
      </c>
      <c r="D2348" s="46" t="s">
        <v>110</v>
      </c>
      <c r="H2348" s="54">
        <v>22</v>
      </c>
      <c r="L2348" s="46" t="s">
        <v>103</v>
      </c>
      <c r="M2348" s="48" t="s">
        <v>110</v>
      </c>
    </row>
    <row r="2349" spans="1:16" x14ac:dyDescent="0.25">
      <c r="A2349" s="52">
        <v>2014</v>
      </c>
      <c r="B2349" s="56" t="s">
        <v>59</v>
      </c>
      <c r="C2349" s="46" t="s">
        <v>80</v>
      </c>
      <c r="D2349" s="46" t="s">
        <v>88</v>
      </c>
      <c r="H2349" s="54">
        <v>20</v>
      </c>
      <c r="L2349" s="46" t="s">
        <v>103</v>
      </c>
      <c r="M2349" s="48">
        <v>2</v>
      </c>
      <c r="N2349" s="48" t="s">
        <v>116</v>
      </c>
    </row>
    <row r="2350" spans="1:16" x14ac:dyDescent="0.25">
      <c r="A2350" s="52">
        <v>2014</v>
      </c>
      <c r="B2350" s="56" t="s">
        <v>61</v>
      </c>
      <c r="C2350" s="46" t="s">
        <v>80</v>
      </c>
      <c r="D2350" s="46" t="s">
        <v>92</v>
      </c>
      <c r="H2350" s="54">
        <v>15</v>
      </c>
      <c r="L2350" s="46" t="s">
        <v>103</v>
      </c>
      <c r="M2350" s="48">
        <v>38</v>
      </c>
    </row>
    <row r="2351" spans="1:16" x14ac:dyDescent="0.25">
      <c r="A2351" s="52">
        <v>2014</v>
      </c>
      <c r="B2351" s="56" t="s">
        <v>59</v>
      </c>
      <c r="C2351" s="46" t="s">
        <v>80</v>
      </c>
      <c r="D2351" s="46" t="s">
        <v>88</v>
      </c>
      <c r="H2351" s="54">
        <v>17</v>
      </c>
      <c r="L2351" s="46" t="s">
        <v>103</v>
      </c>
      <c r="M2351" s="48">
        <v>1</v>
      </c>
      <c r="N2351" s="48" t="s">
        <v>117</v>
      </c>
      <c r="O2351" s="48">
        <v>2</v>
      </c>
      <c r="P2351" s="48" t="s">
        <v>116</v>
      </c>
    </row>
    <row r="2352" spans="1:16" x14ac:dyDescent="0.25">
      <c r="A2352" s="52">
        <v>2014</v>
      </c>
      <c r="B2352" s="56" t="s">
        <v>50</v>
      </c>
      <c r="C2352" s="46" t="s">
        <v>80</v>
      </c>
      <c r="D2352" s="46" t="s">
        <v>110</v>
      </c>
      <c r="H2352" s="54">
        <v>17</v>
      </c>
      <c r="L2352" s="46" t="s">
        <v>103</v>
      </c>
      <c r="M2352" s="48" t="s">
        <v>110</v>
      </c>
    </row>
    <row r="2353" spans="1:16" x14ac:dyDescent="0.25">
      <c r="A2353" s="52">
        <v>2014</v>
      </c>
      <c r="B2353" s="56" t="s">
        <v>50</v>
      </c>
      <c r="C2353" s="46" t="s">
        <v>80</v>
      </c>
      <c r="D2353" s="46" t="s">
        <v>110</v>
      </c>
      <c r="H2353" s="54">
        <v>17</v>
      </c>
      <c r="L2353" s="46" t="s">
        <v>103</v>
      </c>
      <c r="M2353" s="48" t="s">
        <v>110</v>
      </c>
    </row>
    <row r="2354" spans="1:16" x14ac:dyDescent="0.25">
      <c r="A2354" s="52">
        <v>2014</v>
      </c>
      <c r="B2354" s="56" t="s">
        <v>38</v>
      </c>
      <c r="C2354" s="46" t="s">
        <v>80</v>
      </c>
      <c r="D2354" s="46" t="s">
        <v>110</v>
      </c>
      <c r="H2354" s="54">
        <v>18</v>
      </c>
      <c r="L2354" s="46" t="s">
        <v>103</v>
      </c>
      <c r="M2354" s="48" t="s">
        <v>110</v>
      </c>
    </row>
    <row r="2355" spans="1:16" x14ac:dyDescent="0.25">
      <c r="A2355" s="52">
        <v>2014</v>
      </c>
      <c r="B2355" s="56" t="s">
        <v>69</v>
      </c>
      <c r="C2355" s="46" t="s">
        <v>80</v>
      </c>
      <c r="D2355" s="46" t="s">
        <v>88</v>
      </c>
      <c r="H2355" s="54">
        <v>17</v>
      </c>
      <c r="L2355" s="46" t="s">
        <v>103</v>
      </c>
      <c r="M2355" s="48">
        <v>2</v>
      </c>
      <c r="N2355" s="48" t="s">
        <v>117</v>
      </c>
      <c r="O2355" s="48">
        <v>5</v>
      </c>
      <c r="P2355" s="48" t="s">
        <v>116</v>
      </c>
    </row>
    <row r="2356" spans="1:16" x14ac:dyDescent="0.25">
      <c r="A2356" s="52">
        <v>2014</v>
      </c>
      <c r="B2356" s="56" t="s">
        <v>59</v>
      </c>
      <c r="C2356" s="46" t="s">
        <v>80</v>
      </c>
      <c r="D2356" s="46" t="s">
        <v>110</v>
      </c>
      <c r="H2356" s="54">
        <v>17</v>
      </c>
      <c r="L2356" s="46" t="s">
        <v>104</v>
      </c>
      <c r="M2356" s="48">
        <v>2</v>
      </c>
      <c r="N2356" s="48" t="s">
        <v>117</v>
      </c>
      <c r="O2356" s="48">
        <v>2</v>
      </c>
      <c r="P2356" s="48" t="s">
        <v>116</v>
      </c>
    </row>
    <row r="2357" spans="1:16" x14ac:dyDescent="0.25">
      <c r="A2357" s="52">
        <v>2014</v>
      </c>
      <c r="B2357" s="56" t="s">
        <v>65</v>
      </c>
      <c r="C2357" s="46" t="s">
        <v>80</v>
      </c>
      <c r="D2357" s="46" t="s">
        <v>110</v>
      </c>
      <c r="H2357" s="54">
        <v>15</v>
      </c>
      <c r="L2357" s="46" t="s">
        <v>104</v>
      </c>
      <c r="M2357" s="48">
        <v>343</v>
      </c>
    </row>
    <row r="2358" spans="1:16" x14ac:dyDescent="0.25">
      <c r="A2358" s="52">
        <v>2014</v>
      </c>
      <c r="B2358" s="56" t="s">
        <v>76</v>
      </c>
      <c r="C2358" s="46" t="s">
        <v>80</v>
      </c>
      <c r="D2358" s="46" t="s">
        <v>110</v>
      </c>
      <c r="H2358" s="54">
        <v>15</v>
      </c>
      <c r="L2358" s="46" t="s">
        <v>103</v>
      </c>
      <c r="M2358" s="48">
        <v>21</v>
      </c>
    </row>
    <row r="2359" spans="1:16" x14ac:dyDescent="0.25">
      <c r="A2359" s="52">
        <v>2014</v>
      </c>
      <c r="B2359" s="56" t="s">
        <v>38</v>
      </c>
      <c r="C2359" s="46" t="s">
        <v>80</v>
      </c>
      <c r="D2359" s="46" t="s">
        <v>110</v>
      </c>
      <c r="H2359" s="54">
        <v>18</v>
      </c>
      <c r="L2359" s="46" t="s">
        <v>103</v>
      </c>
      <c r="M2359" s="48" t="s">
        <v>110</v>
      </c>
    </row>
    <row r="2360" spans="1:16" x14ac:dyDescent="0.25">
      <c r="A2360" s="52">
        <v>2014</v>
      </c>
      <c r="B2360" s="56" t="s">
        <v>65</v>
      </c>
      <c r="C2360" s="46" t="s">
        <v>80</v>
      </c>
      <c r="D2360" s="46" t="s">
        <v>110</v>
      </c>
      <c r="H2360" s="54">
        <v>15</v>
      </c>
      <c r="L2360" s="46" t="s">
        <v>104</v>
      </c>
      <c r="M2360" s="48">
        <v>320</v>
      </c>
    </row>
    <row r="2361" spans="1:16" x14ac:dyDescent="0.25">
      <c r="A2361" s="52">
        <v>2014</v>
      </c>
      <c r="B2361" s="56" t="s">
        <v>76</v>
      </c>
      <c r="C2361" s="46" t="s">
        <v>80</v>
      </c>
      <c r="D2361" s="46" t="s">
        <v>110</v>
      </c>
      <c r="H2361" s="54">
        <v>15</v>
      </c>
      <c r="L2361" s="46" t="s">
        <v>103</v>
      </c>
      <c r="M2361" s="48">
        <v>26</v>
      </c>
    </row>
    <row r="2362" spans="1:16" x14ac:dyDescent="0.25">
      <c r="A2362" s="52">
        <v>2014</v>
      </c>
      <c r="B2362" s="56" t="s">
        <v>69</v>
      </c>
      <c r="C2362" s="46" t="s">
        <v>80</v>
      </c>
      <c r="D2362" s="46" t="s">
        <v>88</v>
      </c>
      <c r="H2362" s="54">
        <v>17</v>
      </c>
      <c r="L2362" s="46" t="s">
        <v>103</v>
      </c>
      <c r="M2362" s="48">
        <v>2</v>
      </c>
      <c r="N2362" s="48" t="s">
        <v>117</v>
      </c>
    </row>
    <row r="2363" spans="1:16" x14ac:dyDescent="0.25">
      <c r="A2363" s="52">
        <v>2014</v>
      </c>
      <c r="B2363" s="56" t="s">
        <v>59</v>
      </c>
      <c r="C2363" s="46" t="s">
        <v>80</v>
      </c>
      <c r="D2363" s="46" t="s">
        <v>88</v>
      </c>
      <c r="H2363" s="54">
        <v>17</v>
      </c>
      <c r="L2363" s="46" t="s">
        <v>103</v>
      </c>
      <c r="M2363" s="48">
        <v>2</v>
      </c>
      <c r="N2363" s="48" t="s">
        <v>116</v>
      </c>
    </row>
    <row r="2364" spans="1:16" x14ac:dyDescent="0.25">
      <c r="A2364" s="52">
        <v>2014</v>
      </c>
      <c r="B2364" s="56" t="s">
        <v>66</v>
      </c>
      <c r="C2364" s="46" t="s">
        <v>80</v>
      </c>
      <c r="D2364" s="46" t="s">
        <v>93</v>
      </c>
      <c r="H2364" s="54">
        <v>15</v>
      </c>
      <c r="L2364" s="46" t="s">
        <v>103</v>
      </c>
      <c r="M2364" s="48">
        <v>14</v>
      </c>
    </row>
    <row r="2365" spans="1:16" x14ac:dyDescent="0.25">
      <c r="A2365" s="52">
        <v>2014</v>
      </c>
      <c r="B2365" s="56" t="s">
        <v>66</v>
      </c>
      <c r="C2365" s="46" t="s">
        <v>80</v>
      </c>
      <c r="D2365" s="46" t="s">
        <v>93</v>
      </c>
      <c r="H2365" s="54">
        <v>17</v>
      </c>
      <c r="L2365" s="46" t="s">
        <v>103</v>
      </c>
      <c r="M2365" s="48">
        <v>1</v>
      </c>
      <c r="N2365" s="48" t="s">
        <v>117</v>
      </c>
    </row>
    <row r="2366" spans="1:16" x14ac:dyDescent="0.25">
      <c r="A2366" s="52">
        <v>2014</v>
      </c>
      <c r="B2366" s="56" t="s">
        <v>66</v>
      </c>
      <c r="C2366" s="46" t="s">
        <v>80</v>
      </c>
      <c r="D2366" s="46" t="s">
        <v>90</v>
      </c>
      <c r="H2366" s="54">
        <v>17</v>
      </c>
      <c r="L2366" s="46" t="s">
        <v>103</v>
      </c>
      <c r="M2366" s="48">
        <v>1</v>
      </c>
      <c r="N2366" s="48" t="s">
        <v>116</v>
      </c>
    </row>
    <row r="2367" spans="1:16" x14ac:dyDescent="0.25">
      <c r="A2367" s="52">
        <v>2014</v>
      </c>
      <c r="B2367" s="56" t="s">
        <v>63</v>
      </c>
      <c r="C2367" s="46" t="s">
        <v>80</v>
      </c>
      <c r="D2367" s="46" t="s">
        <v>110</v>
      </c>
      <c r="H2367" s="54">
        <v>17</v>
      </c>
      <c r="L2367" s="46" t="s">
        <v>103</v>
      </c>
      <c r="M2367" s="48">
        <v>1</v>
      </c>
      <c r="N2367" s="48" t="s">
        <v>117</v>
      </c>
      <c r="O2367" s="48">
        <v>2</v>
      </c>
      <c r="P2367" s="48" t="s">
        <v>116</v>
      </c>
    </row>
    <row r="2368" spans="1:16" x14ac:dyDescent="0.25">
      <c r="A2368" s="52">
        <v>2014</v>
      </c>
      <c r="B2368" s="56" t="s">
        <v>45</v>
      </c>
      <c r="C2368" s="46" t="s">
        <v>80</v>
      </c>
      <c r="D2368" s="46" t="s">
        <v>91</v>
      </c>
      <c r="H2368" s="54">
        <v>17</v>
      </c>
      <c r="L2368" s="46" t="s">
        <v>103</v>
      </c>
      <c r="M2368" s="48">
        <v>1</v>
      </c>
      <c r="N2368" s="48" t="s">
        <v>116</v>
      </c>
    </row>
    <row r="2369" spans="1:16" x14ac:dyDescent="0.25">
      <c r="A2369" s="52">
        <v>2014</v>
      </c>
      <c r="B2369" s="56" t="s">
        <v>45</v>
      </c>
      <c r="C2369" s="46" t="s">
        <v>80</v>
      </c>
      <c r="D2369" s="46" t="s">
        <v>91</v>
      </c>
      <c r="H2369" s="54">
        <v>17</v>
      </c>
      <c r="L2369" s="46" t="s">
        <v>103</v>
      </c>
      <c r="M2369" s="48">
        <v>1</v>
      </c>
      <c r="N2369" s="48" t="s">
        <v>117</v>
      </c>
      <c r="O2369" s="48">
        <v>1</v>
      </c>
      <c r="P2369" s="48" t="s">
        <v>116</v>
      </c>
    </row>
    <row r="2370" spans="1:16" x14ac:dyDescent="0.25">
      <c r="A2370" s="52">
        <v>2014</v>
      </c>
      <c r="B2370" s="56" t="s">
        <v>76</v>
      </c>
      <c r="C2370" s="46" t="s">
        <v>80</v>
      </c>
      <c r="D2370" s="46" t="s">
        <v>89</v>
      </c>
      <c r="H2370" s="54">
        <v>4</v>
      </c>
      <c r="L2370" s="46" t="s">
        <v>103</v>
      </c>
      <c r="M2370" s="48">
        <v>34</v>
      </c>
    </row>
    <row r="2371" spans="1:16" x14ac:dyDescent="0.25">
      <c r="A2371" s="52">
        <v>2014</v>
      </c>
      <c r="B2371" s="56" t="s">
        <v>59</v>
      </c>
      <c r="C2371" s="46" t="s">
        <v>80</v>
      </c>
      <c r="D2371" s="46" t="s">
        <v>94</v>
      </c>
      <c r="H2371" s="54">
        <v>15</v>
      </c>
      <c r="L2371" s="46" t="s">
        <v>103</v>
      </c>
      <c r="M2371" s="48">
        <v>50</v>
      </c>
    </row>
    <row r="2372" spans="1:16" x14ac:dyDescent="0.25">
      <c r="A2372" s="52">
        <v>2014</v>
      </c>
      <c r="B2372" s="56" t="s">
        <v>54</v>
      </c>
      <c r="C2372" s="46" t="s">
        <v>80</v>
      </c>
      <c r="D2372" s="46" t="s">
        <v>110</v>
      </c>
      <c r="H2372" s="54">
        <v>18</v>
      </c>
      <c r="L2372" s="46" t="s">
        <v>103</v>
      </c>
      <c r="M2372" s="48">
        <v>1</v>
      </c>
      <c r="N2372" s="48" t="s">
        <v>117</v>
      </c>
      <c r="O2372" s="48">
        <v>1</v>
      </c>
      <c r="P2372" s="48" t="s">
        <v>116</v>
      </c>
    </row>
    <row r="2373" spans="1:16" x14ac:dyDescent="0.25">
      <c r="A2373" s="52">
        <v>2014</v>
      </c>
      <c r="B2373" s="56" t="s">
        <v>69</v>
      </c>
      <c r="C2373" s="46" t="s">
        <v>80</v>
      </c>
      <c r="D2373" s="46" t="s">
        <v>88</v>
      </c>
      <c r="H2373" s="54">
        <v>20</v>
      </c>
      <c r="L2373" s="46" t="s">
        <v>103</v>
      </c>
      <c r="M2373" s="48" t="s">
        <v>110</v>
      </c>
    </row>
    <row r="2374" spans="1:16" x14ac:dyDescent="0.25">
      <c r="A2374" s="52">
        <v>2014</v>
      </c>
      <c r="B2374" s="56" t="s">
        <v>59</v>
      </c>
      <c r="C2374" s="46" t="s">
        <v>80</v>
      </c>
      <c r="D2374" s="46" t="s">
        <v>110</v>
      </c>
      <c r="H2374" s="54">
        <v>17</v>
      </c>
      <c r="L2374" s="46" t="s">
        <v>103</v>
      </c>
      <c r="M2374" s="48">
        <v>1</v>
      </c>
      <c r="N2374" s="48" t="s">
        <v>117</v>
      </c>
    </row>
    <row r="2375" spans="1:16" x14ac:dyDescent="0.25">
      <c r="A2375" s="52">
        <v>2014</v>
      </c>
      <c r="B2375" s="56" t="s">
        <v>69</v>
      </c>
      <c r="C2375" s="46" t="s">
        <v>80</v>
      </c>
      <c r="D2375" s="46" t="s">
        <v>110</v>
      </c>
      <c r="H2375" s="54">
        <v>18</v>
      </c>
      <c r="L2375" s="46" t="s">
        <v>103</v>
      </c>
      <c r="M2375" s="48" t="s">
        <v>110</v>
      </c>
    </row>
    <row r="2376" spans="1:16" x14ac:dyDescent="0.25">
      <c r="A2376" s="52">
        <v>2014</v>
      </c>
      <c r="B2376" s="56" t="s">
        <v>69</v>
      </c>
      <c r="C2376" s="46" t="s">
        <v>80</v>
      </c>
      <c r="D2376" s="46" t="s">
        <v>93</v>
      </c>
      <c r="H2376" s="54">
        <v>17</v>
      </c>
      <c r="L2376" s="46" t="s">
        <v>103</v>
      </c>
      <c r="M2376" s="48">
        <v>2</v>
      </c>
      <c r="N2376" s="48" t="s">
        <v>116</v>
      </c>
    </row>
    <row r="2377" spans="1:16" x14ac:dyDescent="0.25">
      <c r="A2377" s="52">
        <v>2014</v>
      </c>
      <c r="B2377" s="56" t="s">
        <v>37</v>
      </c>
      <c r="C2377" s="46" t="s">
        <v>80</v>
      </c>
      <c r="D2377" s="46" t="s">
        <v>110</v>
      </c>
      <c r="H2377" s="54">
        <v>17</v>
      </c>
      <c r="L2377" s="46" t="s">
        <v>103</v>
      </c>
      <c r="M2377" s="48">
        <v>2</v>
      </c>
      <c r="N2377" s="48" t="s">
        <v>117</v>
      </c>
      <c r="O2377" s="48">
        <v>4</v>
      </c>
      <c r="P2377" s="48" t="s">
        <v>116</v>
      </c>
    </row>
    <row r="2378" spans="1:16" x14ac:dyDescent="0.25">
      <c r="A2378" s="52">
        <v>2014</v>
      </c>
      <c r="B2378" s="56" t="s">
        <v>69</v>
      </c>
      <c r="C2378" s="46" t="s">
        <v>80</v>
      </c>
      <c r="D2378" s="46" t="s">
        <v>88</v>
      </c>
      <c r="H2378" s="54">
        <v>17</v>
      </c>
      <c r="L2378" s="46" t="s">
        <v>103</v>
      </c>
      <c r="M2378" s="48">
        <v>1</v>
      </c>
      <c r="N2378" s="48" t="s">
        <v>117</v>
      </c>
    </row>
    <row r="2379" spans="1:16" x14ac:dyDescent="0.25">
      <c r="A2379" s="52">
        <v>2014</v>
      </c>
      <c r="B2379" s="56" t="s">
        <v>55</v>
      </c>
      <c r="C2379" s="46" t="s">
        <v>80</v>
      </c>
      <c r="D2379" s="46" t="s">
        <v>90</v>
      </c>
      <c r="H2379" s="54">
        <v>17</v>
      </c>
      <c r="L2379" s="46" t="s">
        <v>103</v>
      </c>
      <c r="M2379" s="48">
        <v>2</v>
      </c>
      <c r="N2379" s="48" t="s">
        <v>117</v>
      </c>
    </row>
    <row r="2380" spans="1:16" x14ac:dyDescent="0.25">
      <c r="A2380" s="52">
        <v>2014</v>
      </c>
      <c r="B2380" s="56" t="s">
        <v>53</v>
      </c>
      <c r="C2380" s="46" t="s">
        <v>80</v>
      </c>
      <c r="D2380" s="46" t="s">
        <v>110</v>
      </c>
      <c r="H2380" s="54">
        <v>17</v>
      </c>
      <c r="L2380" s="46" t="s">
        <v>103</v>
      </c>
      <c r="M2380" s="48">
        <v>2</v>
      </c>
      <c r="N2380" s="48" t="s">
        <v>117</v>
      </c>
      <c r="O2380" s="48">
        <v>1</v>
      </c>
      <c r="P2380" s="48" t="s">
        <v>116</v>
      </c>
    </row>
    <row r="2381" spans="1:16" x14ac:dyDescent="0.25">
      <c r="A2381" s="52">
        <v>2014</v>
      </c>
      <c r="B2381" s="56" t="s">
        <v>63</v>
      </c>
      <c r="C2381" s="46" t="s">
        <v>80</v>
      </c>
      <c r="D2381" s="46" t="s">
        <v>92</v>
      </c>
      <c r="H2381" s="54">
        <v>17</v>
      </c>
      <c r="L2381" s="46" t="s">
        <v>103</v>
      </c>
      <c r="M2381" s="48" t="s">
        <v>110</v>
      </c>
    </row>
    <row r="2382" spans="1:16" x14ac:dyDescent="0.25">
      <c r="A2382" s="52">
        <v>2014</v>
      </c>
      <c r="B2382" s="56" t="s">
        <v>57</v>
      </c>
      <c r="C2382" s="46" t="s">
        <v>80</v>
      </c>
      <c r="D2382" s="46" t="s">
        <v>110</v>
      </c>
      <c r="H2382" s="54">
        <v>17</v>
      </c>
      <c r="L2382" s="46" t="s">
        <v>103</v>
      </c>
      <c r="M2382" s="48">
        <v>2</v>
      </c>
      <c r="N2382" s="48" t="s">
        <v>117</v>
      </c>
    </row>
    <row r="2383" spans="1:16" x14ac:dyDescent="0.25">
      <c r="A2383" s="52">
        <v>2014</v>
      </c>
      <c r="B2383" s="56" t="s">
        <v>54</v>
      </c>
      <c r="C2383" s="46" t="s">
        <v>80</v>
      </c>
      <c r="D2383" s="46" t="s">
        <v>110</v>
      </c>
      <c r="H2383" s="54">
        <v>20</v>
      </c>
      <c r="L2383" s="46" t="s">
        <v>103</v>
      </c>
      <c r="M2383" s="48">
        <v>3</v>
      </c>
      <c r="N2383" s="48" t="s">
        <v>116</v>
      </c>
    </row>
    <row r="2384" spans="1:16" x14ac:dyDescent="0.25">
      <c r="A2384" s="52">
        <v>2014</v>
      </c>
      <c r="B2384" s="56" t="s">
        <v>38</v>
      </c>
      <c r="C2384" s="46" t="s">
        <v>80</v>
      </c>
      <c r="D2384" s="46" t="s">
        <v>110</v>
      </c>
      <c r="H2384" s="54">
        <v>18</v>
      </c>
      <c r="L2384" s="46" t="s">
        <v>103</v>
      </c>
      <c r="M2384" s="48">
        <v>1</v>
      </c>
      <c r="N2384" s="48" t="s">
        <v>117</v>
      </c>
    </row>
    <row r="2385" spans="1:16" x14ac:dyDescent="0.25">
      <c r="A2385" s="52">
        <v>2014</v>
      </c>
      <c r="B2385" s="56" t="s">
        <v>66</v>
      </c>
      <c r="C2385" s="46" t="s">
        <v>80</v>
      </c>
      <c r="D2385" s="46" t="s">
        <v>93</v>
      </c>
      <c r="H2385" s="54">
        <v>15</v>
      </c>
      <c r="L2385" s="46" t="s">
        <v>104</v>
      </c>
      <c r="M2385" s="48">
        <v>36</v>
      </c>
    </row>
    <row r="2386" spans="1:16" x14ac:dyDescent="0.25">
      <c r="A2386" s="52">
        <v>2014</v>
      </c>
      <c r="B2386" s="56" t="s">
        <v>75</v>
      </c>
      <c r="C2386" s="46" t="s">
        <v>80</v>
      </c>
      <c r="D2386" s="46" t="s">
        <v>93</v>
      </c>
      <c r="H2386" s="54">
        <v>15</v>
      </c>
      <c r="L2386" s="46" t="s">
        <v>104</v>
      </c>
      <c r="M2386" s="48" t="s">
        <v>110</v>
      </c>
    </row>
    <row r="2387" spans="1:16" x14ac:dyDescent="0.25">
      <c r="A2387" s="52">
        <v>2014</v>
      </c>
      <c r="B2387" s="56" t="s">
        <v>72</v>
      </c>
      <c r="C2387" s="46" t="s">
        <v>80</v>
      </c>
      <c r="D2387" s="46" t="s">
        <v>93</v>
      </c>
      <c r="H2387" s="54">
        <v>15</v>
      </c>
      <c r="L2387" s="46" t="s">
        <v>104</v>
      </c>
      <c r="M2387" s="48" t="s">
        <v>110</v>
      </c>
    </row>
    <row r="2388" spans="1:16" x14ac:dyDescent="0.25">
      <c r="A2388" s="52">
        <v>2014</v>
      </c>
      <c r="B2388" s="56" t="s">
        <v>38</v>
      </c>
      <c r="C2388" s="46" t="s">
        <v>80</v>
      </c>
      <c r="D2388" s="46" t="s">
        <v>110</v>
      </c>
      <c r="H2388" s="54">
        <v>15</v>
      </c>
      <c r="L2388" s="46" t="s">
        <v>104</v>
      </c>
      <c r="M2388" s="48">
        <v>20</v>
      </c>
    </row>
    <row r="2389" spans="1:16" x14ac:dyDescent="0.25">
      <c r="A2389" s="52">
        <v>2014</v>
      </c>
      <c r="B2389" s="56" t="s">
        <v>42</v>
      </c>
      <c r="C2389" s="46" t="s">
        <v>80</v>
      </c>
      <c r="D2389" s="46" t="s">
        <v>110</v>
      </c>
      <c r="H2389" s="54">
        <v>17</v>
      </c>
      <c r="L2389" s="46" t="s">
        <v>103</v>
      </c>
      <c r="M2389" s="48">
        <v>1</v>
      </c>
      <c r="N2389" s="48" t="s">
        <v>116</v>
      </c>
    </row>
    <row r="2390" spans="1:16" x14ac:dyDescent="0.25">
      <c r="A2390" s="52">
        <v>2014</v>
      </c>
      <c r="B2390" s="56" t="s">
        <v>59</v>
      </c>
      <c r="C2390" s="46" t="s">
        <v>85</v>
      </c>
      <c r="D2390" s="46" t="s">
        <v>110</v>
      </c>
      <c r="H2390" s="54">
        <v>28</v>
      </c>
      <c r="L2390" s="46" t="s">
        <v>103</v>
      </c>
      <c r="M2390" s="48">
        <v>1</v>
      </c>
    </row>
    <row r="2391" spans="1:16" x14ac:dyDescent="0.25">
      <c r="A2391" s="52">
        <v>2014</v>
      </c>
      <c r="B2391" s="56" t="s">
        <v>59</v>
      </c>
      <c r="C2391" s="46" t="s">
        <v>85</v>
      </c>
      <c r="D2391" s="46" t="s">
        <v>110</v>
      </c>
      <c r="H2391" s="54">
        <v>28</v>
      </c>
      <c r="L2391" s="46" t="s">
        <v>103</v>
      </c>
      <c r="M2391" s="48">
        <v>1</v>
      </c>
    </row>
    <row r="2392" spans="1:16" x14ac:dyDescent="0.25">
      <c r="A2392" s="52">
        <v>2014</v>
      </c>
      <c r="B2392" s="56" t="s">
        <v>59</v>
      </c>
      <c r="C2392" s="46" t="s">
        <v>85</v>
      </c>
      <c r="D2392" s="46" t="s">
        <v>110</v>
      </c>
      <c r="H2392" s="54">
        <v>28</v>
      </c>
      <c r="L2392" s="46" t="s">
        <v>103</v>
      </c>
      <c r="M2392" s="48">
        <v>2</v>
      </c>
    </row>
    <row r="2393" spans="1:16" x14ac:dyDescent="0.25">
      <c r="A2393" s="52">
        <v>2014</v>
      </c>
      <c r="B2393" s="56" t="s">
        <v>59</v>
      </c>
      <c r="C2393" s="46" t="s">
        <v>80</v>
      </c>
      <c r="D2393" s="46" t="s">
        <v>110</v>
      </c>
      <c r="H2393" s="54">
        <v>20</v>
      </c>
      <c r="L2393" s="46" t="s">
        <v>103</v>
      </c>
      <c r="M2393" s="48">
        <v>2</v>
      </c>
      <c r="N2393" s="48" t="s">
        <v>116</v>
      </c>
    </row>
    <row r="2394" spans="1:16" x14ac:dyDescent="0.25">
      <c r="A2394" s="52">
        <v>2014</v>
      </c>
      <c r="B2394" s="56" t="s">
        <v>59</v>
      </c>
      <c r="C2394" s="46" t="s">
        <v>80</v>
      </c>
      <c r="D2394" s="46" t="s">
        <v>110</v>
      </c>
      <c r="H2394" s="54">
        <v>20</v>
      </c>
      <c r="L2394" s="46" t="s">
        <v>103</v>
      </c>
      <c r="M2394" s="48" t="s">
        <v>110</v>
      </c>
    </row>
    <row r="2395" spans="1:16" x14ac:dyDescent="0.25">
      <c r="A2395" s="52">
        <v>2014</v>
      </c>
      <c r="B2395" s="56" t="s">
        <v>59</v>
      </c>
      <c r="C2395" s="46" t="s">
        <v>80</v>
      </c>
      <c r="D2395" s="46" t="s">
        <v>88</v>
      </c>
      <c r="H2395" s="54">
        <v>20</v>
      </c>
      <c r="L2395" s="46" t="s">
        <v>103</v>
      </c>
      <c r="M2395" s="48" t="s">
        <v>110</v>
      </c>
    </row>
    <row r="2396" spans="1:16" x14ac:dyDescent="0.25">
      <c r="A2396" s="52">
        <v>2014</v>
      </c>
      <c r="B2396" s="56" t="s">
        <v>68</v>
      </c>
      <c r="C2396" s="46" t="s">
        <v>80</v>
      </c>
      <c r="D2396" s="46" t="s">
        <v>110</v>
      </c>
      <c r="H2396" s="54">
        <v>15</v>
      </c>
      <c r="L2396" s="46" t="s">
        <v>103</v>
      </c>
      <c r="M2396" s="48">
        <v>34</v>
      </c>
    </row>
    <row r="2397" spans="1:16" x14ac:dyDescent="0.25">
      <c r="A2397" s="52">
        <v>2014</v>
      </c>
      <c r="B2397" s="56" t="s">
        <v>54</v>
      </c>
      <c r="C2397" s="46" t="s">
        <v>80</v>
      </c>
      <c r="D2397" s="46" t="s">
        <v>110</v>
      </c>
      <c r="H2397" s="54">
        <v>17</v>
      </c>
      <c r="L2397" s="46" t="s">
        <v>103</v>
      </c>
      <c r="M2397" s="48">
        <v>3</v>
      </c>
      <c r="N2397" s="48" t="s">
        <v>117</v>
      </c>
      <c r="O2397" s="48">
        <v>1</v>
      </c>
      <c r="P2397" s="48" t="s">
        <v>116</v>
      </c>
    </row>
    <row r="2398" spans="1:16" x14ac:dyDescent="0.25">
      <c r="A2398" s="52">
        <v>2014</v>
      </c>
      <c r="B2398" s="56" t="s">
        <v>54</v>
      </c>
      <c r="C2398" s="46" t="s">
        <v>80</v>
      </c>
      <c r="D2398" s="46" t="s">
        <v>110</v>
      </c>
      <c r="H2398" s="54">
        <v>22</v>
      </c>
      <c r="L2398" s="46" t="s">
        <v>103</v>
      </c>
      <c r="M2398" s="48">
        <v>2</v>
      </c>
      <c r="N2398" s="48" t="s">
        <v>117</v>
      </c>
      <c r="O2398" s="48">
        <v>3</v>
      </c>
      <c r="P2398" s="48" t="s">
        <v>116</v>
      </c>
    </row>
    <row r="2399" spans="1:16" x14ac:dyDescent="0.25">
      <c r="A2399" s="52">
        <v>2014</v>
      </c>
      <c r="B2399" s="56" t="s">
        <v>54</v>
      </c>
      <c r="C2399" s="46" t="s">
        <v>80</v>
      </c>
      <c r="D2399" s="46" t="s">
        <v>89</v>
      </c>
      <c r="H2399" s="54">
        <v>5</v>
      </c>
      <c r="L2399" s="46" t="s">
        <v>103</v>
      </c>
      <c r="M2399" s="48">
        <v>260</v>
      </c>
    </row>
    <row r="2400" spans="1:16" x14ac:dyDescent="0.25">
      <c r="A2400" s="52">
        <v>2014</v>
      </c>
      <c r="B2400" s="56" t="s">
        <v>53</v>
      </c>
      <c r="C2400" s="46" t="s">
        <v>80</v>
      </c>
      <c r="D2400" s="46" t="s">
        <v>110</v>
      </c>
      <c r="H2400" s="54">
        <v>15</v>
      </c>
      <c r="L2400" s="46" t="s">
        <v>104</v>
      </c>
      <c r="M2400" s="48">
        <v>229</v>
      </c>
    </row>
    <row r="2401" spans="1:16" x14ac:dyDescent="0.25">
      <c r="A2401" s="52">
        <v>2014</v>
      </c>
      <c r="B2401" s="56" t="s">
        <v>45</v>
      </c>
      <c r="C2401" s="46" t="s">
        <v>80</v>
      </c>
      <c r="D2401" s="46" t="s">
        <v>88</v>
      </c>
      <c r="E2401" s="46" t="s">
        <v>91</v>
      </c>
      <c r="H2401" s="54">
        <v>17</v>
      </c>
      <c r="L2401" s="46" t="s">
        <v>103</v>
      </c>
      <c r="M2401" s="48">
        <v>2</v>
      </c>
      <c r="N2401" s="48" t="s">
        <v>116</v>
      </c>
    </row>
    <row r="2402" spans="1:16" x14ac:dyDescent="0.25">
      <c r="A2402" s="52">
        <v>2014</v>
      </c>
      <c r="B2402" s="56" t="s">
        <v>61</v>
      </c>
      <c r="C2402" s="46" t="s">
        <v>80</v>
      </c>
      <c r="D2402" s="46" t="s">
        <v>94</v>
      </c>
      <c r="H2402" s="54">
        <v>15</v>
      </c>
      <c r="L2402" s="46" t="s">
        <v>103</v>
      </c>
      <c r="M2402" s="48">
        <v>87</v>
      </c>
    </row>
    <row r="2403" spans="1:16" x14ac:dyDescent="0.25">
      <c r="A2403" s="52">
        <v>2014</v>
      </c>
      <c r="B2403" s="45" t="s">
        <v>41</v>
      </c>
      <c r="C2403" s="46" t="s">
        <v>80</v>
      </c>
      <c r="D2403" s="46" t="s">
        <v>91</v>
      </c>
      <c r="H2403" s="54">
        <v>17</v>
      </c>
      <c r="L2403" s="46" t="s">
        <v>103</v>
      </c>
      <c r="M2403" s="48">
        <v>2</v>
      </c>
      <c r="N2403" s="48" t="s">
        <v>117</v>
      </c>
      <c r="O2403" s="48">
        <v>1</v>
      </c>
      <c r="P2403" s="48" t="s">
        <v>116</v>
      </c>
    </row>
    <row r="2404" spans="1:16" x14ac:dyDescent="0.25">
      <c r="A2404" s="52">
        <v>2014</v>
      </c>
      <c r="B2404" s="56" t="s">
        <v>69</v>
      </c>
      <c r="C2404" s="46" t="s">
        <v>80</v>
      </c>
      <c r="D2404" s="46" t="s">
        <v>88</v>
      </c>
      <c r="H2404" s="54">
        <v>17</v>
      </c>
      <c r="L2404" s="46" t="s">
        <v>103</v>
      </c>
      <c r="M2404" s="48">
        <v>1</v>
      </c>
      <c r="N2404" s="48" t="s">
        <v>116</v>
      </c>
    </row>
    <row r="2405" spans="1:16" x14ac:dyDescent="0.25">
      <c r="A2405" s="52">
        <v>2014</v>
      </c>
      <c r="B2405" s="56" t="s">
        <v>69</v>
      </c>
      <c r="C2405" s="46" t="s">
        <v>80</v>
      </c>
      <c r="D2405" s="46" t="s">
        <v>88</v>
      </c>
      <c r="H2405" s="54">
        <v>17</v>
      </c>
      <c r="L2405" s="46" t="s">
        <v>103</v>
      </c>
      <c r="M2405" s="48">
        <v>1</v>
      </c>
      <c r="N2405" s="48" t="s">
        <v>117</v>
      </c>
      <c r="O2405" s="48">
        <v>1</v>
      </c>
      <c r="P2405" s="48" t="s">
        <v>116</v>
      </c>
    </row>
    <row r="2406" spans="1:16" x14ac:dyDescent="0.25">
      <c r="A2406" s="52">
        <v>2014</v>
      </c>
      <c r="B2406" s="56" t="s">
        <v>76</v>
      </c>
      <c r="C2406" s="46" t="s">
        <v>80</v>
      </c>
      <c r="D2406" s="46" t="s">
        <v>110</v>
      </c>
      <c r="H2406" s="54">
        <v>15</v>
      </c>
      <c r="L2406" s="46" t="s">
        <v>104</v>
      </c>
      <c r="M2406" s="48">
        <v>35</v>
      </c>
    </row>
    <row r="2407" spans="1:16" x14ac:dyDescent="0.25">
      <c r="A2407" s="52">
        <v>2014</v>
      </c>
      <c r="B2407" s="56" t="s">
        <v>56</v>
      </c>
      <c r="C2407" s="46" t="s">
        <v>80</v>
      </c>
      <c r="D2407" s="46" t="s">
        <v>110</v>
      </c>
      <c r="H2407" s="54">
        <v>15</v>
      </c>
      <c r="L2407" s="46" t="s">
        <v>103</v>
      </c>
      <c r="M2407" s="48">
        <v>12</v>
      </c>
    </row>
    <row r="2408" spans="1:16" x14ac:dyDescent="0.25">
      <c r="A2408" s="52">
        <v>2014</v>
      </c>
      <c r="B2408" s="56" t="s">
        <v>73</v>
      </c>
      <c r="C2408" s="46" t="s">
        <v>80</v>
      </c>
      <c r="D2408" s="46" t="s">
        <v>91</v>
      </c>
      <c r="H2408" s="54">
        <v>20</v>
      </c>
      <c r="I2408" s="46">
        <v>17</v>
      </c>
      <c r="L2408" s="46" t="s">
        <v>103</v>
      </c>
      <c r="M2408" s="48" t="s">
        <v>110</v>
      </c>
    </row>
    <row r="2409" spans="1:16" x14ac:dyDescent="0.25">
      <c r="A2409" s="52">
        <v>2014</v>
      </c>
      <c r="B2409" s="56" t="s">
        <v>56</v>
      </c>
      <c r="C2409" s="46" t="s">
        <v>80</v>
      </c>
      <c r="D2409" s="46" t="s">
        <v>93</v>
      </c>
      <c r="H2409" s="54">
        <v>17</v>
      </c>
      <c r="L2409" s="46" t="s">
        <v>103</v>
      </c>
      <c r="M2409" s="48">
        <v>2</v>
      </c>
      <c r="N2409" s="48" t="s">
        <v>117</v>
      </c>
      <c r="O2409" s="48">
        <v>1</v>
      </c>
      <c r="P2409" s="48" t="s">
        <v>116</v>
      </c>
    </row>
    <row r="2410" spans="1:16" x14ac:dyDescent="0.25">
      <c r="A2410" s="52">
        <v>2014</v>
      </c>
      <c r="B2410" s="56" t="s">
        <v>54</v>
      </c>
      <c r="C2410" s="46" t="s">
        <v>80</v>
      </c>
      <c r="D2410" s="46" t="s">
        <v>110</v>
      </c>
      <c r="H2410" s="54">
        <v>20</v>
      </c>
      <c r="L2410" s="46" t="s">
        <v>103</v>
      </c>
      <c r="M2410" s="48">
        <v>3</v>
      </c>
      <c r="N2410" s="48" t="s">
        <v>116</v>
      </c>
    </row>
    <row r="2411" spans="1:16" x14ac:dyDescent="0.25">
      <c r="A2411" s="52">
        <v>2014</v>
      </c>
      <c r="B2411" s="56" t="s">
        <v>54</v>
      </c>
      <c r="C2411" s="46" t="s">
        <v>80</v>
      </c>
      <c r="D2411" s="46" t="s">
        <v>110</v>
      </c>
      <c r="H2411" s="54">
        <v>20</v>
      </c>
      <c r="L2411" s="46" t="s">
        <v>103</v>
      </c>
      <c r="M2411" s="48" t="s">
        <v>110</v>
      </c>
    </row>
    <row r="2412" spans="1:16" x14ac:dyDescent="0.25">
      <c r="A2412" s="52">
        <v>2014</v>
      </c>
      <c r="B2412" s="56" t="s">
        <v>54</v>
      </c>
      <c r="C2412" s="46" t="s">
        <v>80</v>
      </c>
      <c r="D2412" s="46" t="s">
        <v>110</v>
      </c>
      <c r="H2412" s="54">
        <v>20</v>
      </c>
      <c r="L2412" s="46" t="s">
        <v>103</v>
      </c>
      <c r="M2412" s="48">
        <v>2</v>
      </c>
      <c r="N2412" s="48" t="s">
        <v>116</v>
      </c>
    </row>
    <row r="2413" spans="1:16" x14ac:dyDescent="0.25">
      <c r="A2413" s="52">
        <v>2014</v>
      </c>
      <c r="B2413" s="56" t="s">
        <v>69</v>
      </c>
      <c r="C2413" s="46" t="s">
        <v>80</v>
      </c>
      <c r="D2413" s="46" t="s">
        <v>88</v>
      </c>
      <c r="E2413" s="46" t="s">
        <v>93</v>
      </c>
      <c r="H2413" s="54">
        <v>17</v>
      </c>
      <c r="L2413" s="46" t="s">
        <v>103</v>
      </c>
      <c r="M2413" s="48">
        <v>1</v>
      </c>
      <c r="N2413" s="48" t="s">
        <v>117</v>
      </c>
    </row>
    <row r="2414" spans="1:16" x14ac:dyDescent="0.25">
      <c r="A2414" s="52">
        <v>2014</v>
      </c>
      <c r="B2414" s="56" t="s">
        <v>69</v>
      </c>
      <c r="C2414" s="46" t="s">
        <v>80</v>
      </c>
      <c r="D2414" s="46" t="s">
        <v>88</v>
      </c>
      <c r="E2414" s="46" t="s">
        <v>93</v>
      </c>
      <c r="H2414" s="54">
        <v>17</v>
      </c>
      <c r="L2414" s="46" t="s">
        <v>103</v>
      </c>
      <c r="M2414" s="48" t="s">
        <v>110</v>
      </c>
    </row>
    <row r="2415" spans="1:16" x14ac:dyDescent="0.25">
      <c r="A2415" s="52">
        <v>2014</v>
      </c>
      <c r="B2415" s="56" t="s">
        <v>69</v>
      </c>
      <c r="C2415" s="46" t="s">
        <v>80</v>
      </c>
      <c r="D2415" s="46" t="s">
        <v>90</v>
      </c>
      <c r="H2415" s="54">
        <v>17</v>
      </c>
      <c r="L2415" s="46" t="s">
        <v>103</v>
      </c>
      <c r="M2415" s="48">
        <v>1</v>
      </c>
      <c r="N2415" s="48" t="s">
        <v>116</v>
      </c>
    </row>
    <row r="2416" spans="1:16" x14ac:dyDescent="0.25">
      <c r="A2416" s="52">
        <v>2014</v>
      </c>
      <c r="B2416" s="56" t="s">
        <v>54</v>
      </c>
      <c r="C2416" s="46" t="s">
        <v>80</v>
      </c>
      <c r="D2416" s="46" t="s">
        <v>110</v>
      </c>
      <c r="H2416" s="54">
        <v>17</v>
      </c>
      <c r="L2416" s="46" t="s">
        <v>103</v>
      </c>
      <c r="M2416" s="48">
        <v>1</v>
      </c>
      <c r="N2416" s="48" t="s">
        <v>117</v>
      </c>
      <c r="O2416" s="48">
        <v>2</v>
      </c>
      <c r="P2416" s="48" t="s">
        <v>116</v>
      </c>
    </row>
    <row r="2417" spans="1:16" x14ac:dyDescent="0.25">
      <c r="A2417" s="52">
        <v>2014</v>
      </c>
      <c r="B2417" s="56" t="s">
        <v>54</v>
      </c>
      <c r="C2417" s="46" t="s">
        <v>80</v>
      </c>
      <c r="D2417" s="46" t="s">
        <v>110</v>
      </c>
      <c r="H2417" s="54">
        <v>17</v>
      </c>
      <c r="L2417" s="46" t="s">
        <v>103</v>
      </c>
      <c r="M2417" s="48">
        <v>3</v>
      </c>
      <c r="N2417" s="48" t="s">
        <v>117</v>
      </c>
      <c r="O2417" s="48">
        <v>2</v>
      </c>
      <c r="P2417" s="48" t="s">
        <v>116</v>
      </c>
    </row>
    <row r="2418" spans="1:16" x14ac:dyDescent="0.25">
      <c r="A2418" s="52">
        <v>2014</v>
      </c>
      <c r="B2418" s="56" t="s">
        <v>68</v>
      </c>
      <c r="C2418" s="46" t="s">
        <v>80</v>
      </c>
      <c r="D2418" s="46" t="s">
        <v>110</v>
      </c>
      <c r="H2418" s="54">
        <v>15</v>
      </c>
      <c r="L2418" s="46" t="s">
        <v>103</v>
      </c>
      <c r="M2418" s="48">
        <v>10</v>
      </c>
    </row>
    <row r="2419" spans="1:16" x14ac:dyDescent="0.25">
      <c r="A2419" s="52">
        <v>2014</v>
      </c>
      <c r="B2419" s="56" t="s">
        <v>38</v>
      </c>
      <c r="C2419" s="46" t="s">
        <v>80</v>
      </c>
      <c r="D2419" s="46" t="s">
        <v>110</v>
      </c>
      <c r="H2419" s="54">
        <v>15</v>
      </c>
      <c r="L2419" s="46" t="s">
        <v>104</v>
      </c>
      <c r="M2419" s="48">
        <v>32</v>
      </c>
    </row>
    <row r="2420" spans="1:16" x14ac:dyDescent="0.25">
      <c r="A2420" s="52">
        <v>2014</v>
      </c>
      <c r="B2420" s="56" t="s">
        <v>59</v>
      </c>
      <c r="C2420" s="46" t="s">
        <v>85</v>
      </c>
      <c r="D2420" s="46" t="s">
        <v>110</v>
      </c>
      <c r="H2420" s="54">
        <v>28</v>
      </c>
      <c r="L2420" s="46" t="s">
        <v>103</v>
      </c>
      <c r="M2420" s="48">
        <v>3</v>
      </c>
    </row>
    <row r="2421" spans="1:16" x14ac:dyDescent="0.25">
      <c r="A2421" s="52">
        <v>2014</v>
      </c>
      <c r="B2421" s="56" t="s">
        <v>50</v>
      </c>
      <c r="C2421" s="46" t="s">
        <v>80</v>
      </c>
      <c r="D2421" s="46" t="s">
        <v>110</v>
      </c>
      <c r="H2421" s="54">
        <v>18</v>
      </c>
      <c r="L2421" s="46" t="s">
        <v>103</v>
      </c>
      <c r="M2421" s="48" t="s">
        <v>110</v>
      </c>
    </row>
    <row r="2422" spans="1:16" x14ac:dyDescent="0.25">
      <c r="A2422" s="52">
        <v>2014</v>
      </c>
      <c r="B2422" s="56" t="s">
        <v>64</v>
      </c>
      <c r="C2422" s="46" t="s">
        <v>80</v>
      </c>
      <c r="D2422" s="46" t="s">
        <v>110</v>
      </c>
      <c r="H2422" s="54">
        <v>15</v>
      </c>
      <c r="L2422" s="46" t="s">
        <v>103</v>
      </c>
      <c r="M2422" s="48">
        <v>75</v>
      </c>
    </row>
    <row r="2423" spans="1:16" x14ac:dyDescent="0.25">
      <c r="A2423" s="52">
        <v>2014</v>
      </c>
      <c r="B2423" s="56" t="s">
        <v>63</v>
      </c>
      <c r="C2423" s="46" t="s">
        <v>80</v>
      </c>
      <c r="D2423" s="46" t="s">
        <v>110</v>
      </c>
      <c r="H2423" s="54">
        <v>17</v>
      </c>
      <c r="L2423" s="46" t="s">
        <v>103</v>
      </c>
      <c r="M2423" s="48" t="s">
        <v>110</v>
      </c>
    </row>
    <row r="2424" spans="1:16" x14ac:dyDescent="0.25">
      <c r="A2424" s="52">
        <v>2014</v>
      </c>
      <c r="B2424" s="56" t="s">
        <v>59</v>
      </c>
      <c r="C2424" s="46" t="s">
        <v>80</v>
      </c>
      <c r="D2424" s="46" t="s">
        <v>110</v>
      </c>
      <c r="H2424" s="54">
        <v>20</v>
      </c>
      <c r="L2424" s="46" t="s">
        <v>103</v>
      </c>
      <c r="M2424" s="48">
        <v>2</v>
      </c>
      <c r="N2424" s="48" t="s">
        <v>117</v>
      </c>
    </row>
    <row r="2425" spans="1:16" x14ac:dyDescent="0.25">
      <c r="A2425" s="52">
        <v>2014</v>
      </c>
      <c r="B2425" s="56" t="s">
        <v>59</v>
      </c>
      <c r="C2425" s="46" t="s">
        <v>80</v>
      </c>
      <c r="D2425" s="46" t="s">
        <v>88</v>
      </c>
      <c r="H2425" s="54">
        <v>17</v>
      </c>
      <c r="L2425" s="46" t="s">
        <v>103</v>
      </c>
      <c r="M2425" s="48">
        <v>1</v>
      </c>
      <c r="N2425" s="48" t="s">
        <v>116</v>
      </c>
    </row>
    <row r="2426" spans="1:16" x14ac:dyDescent="0.25">
      <c r="A2426" s="52">
        <v>2014</v>
      </c>
      <c r="B2426" s="56" t="s">
        <v>38</v>
      </c>
      <c r="C2426" s="46" t="s">
        <v>80</v>
      </c>
      <c r="D2426" s="46" t="s">
        <v>110</v>
      </c>
      <c r="H2426" s="54">
        <v>17</v>
      </c>
      <c r="L2426" s="46" t="s">
        <v>103</v>
      </c>
      <c r="M2426" s="48" t="s">
        <v>110</v>
      </c>
    </row>
    <row r="2427" spans="1:16" x14ac:dyDescent="0.25">
      <c r="A2427" s="52">
        <v>2014</v>
      </c>
      <c r="B2427" s="56" t="s">
        <v>59</v>
      </c>
      <c r="C2427" s="46" t="s">
        <v>80</v>
      </c>
      <c r="D2427" s="46" t="s">
        <v>110</v>
      </c>
      <c r="H2427" s="54">
        <v>17</v>
      </c>
      <c r="L2427" s="46" t="s">
        <v>103</v>
      </c>
      <c r="M2427" s="48" t="s">
        <v>110</v>
      </c>
    </row>
    <row r="2428" spans="1:16" x14ac:dyDescent="0.25">
      <c r="A2428" s="52">
        <v>2014</v>
      </c>
      <c r="B2428" s="56" t="s">
        <v>54</v>
      </c>
      <c r="C2428" s="46" t="s">
        <v>80</v>
      </c>
      <c r="D2428" s="46" t="s">
        <v>110</v>
      </c>
      <c r="H2428" s="54">
        <v>18</v>
      </c>
      <c r="L2428" s="46" t="s">
        <v>103</v>
      </c>
      <c r="M2428" s="48">
        <v>1</v>
      </c>
      <c r="N2428" s="48" t="s">
        <v>117</v>
      </c>
      <c r="O2428" s="48">
        <v>1</v>
      </c>
      <c r="P2428" s="48" t="s">
        <v>116</v>
      </c>
    </row>
    <row r="2429" spans="1:16" x14ac:dyDescent="0.25">
      <c r="A2429" s="52">
        <v>2014</v>
      </c>
      <c r="B2429" s="56" t="s">
        <v>37</v>
      </c>
      <c r="C2429" s="46" t="s">
        <v>80</v>
      </c>
      <c r="D2429" s="46" t="s">
        <v>110</v>
      </c>
      <c r="H2429" s="54">
        <v>15</v>
      </c>
      <c r="L2429" s="46" t="s">
        <v>103</v>
      </c>
      <c r="M2429" s="48">
        <v>16</v>
      </c>
    </row>
    <row r="2430" spans="1:16" x14ac:dyDescent="0.25">
      <c r="A2430" s="52">
        <v>2014</v>
      </c>
      <c r="B2430" s="56" t="s">
        <v>59</v>
      </c>
      <c r="C2430" s="46" t="s">
        <v>80</v>
      </c>
      <c r="D2430" s="46" t="s">
        <v>110</v>
      </c>
      <c r="H2430" s="54">
        <v>17</v>
      </c>
      <c r="L2430" s="46" t="s">
        <v>104</v>
      </c>
      <c r="M2430" s="48">
        <v>3</v>
      </c>
      <c r="N2430" s="48" t="s">
        <v>117</v>
      </c>
      <c r="O2430" s="48">
        <v>2</v>
      </c>
      <c r="P2430" s="48" t="s">
        <v>116</v>
      </c>
    </row>
    <row r="2431" spans="1:16" x14ac:dyDescent="0.25">
      <c r="A2431" s="52">
        <v>2014</v>
      </c>
      <c r="B2431" s="56" t="s">
        <v>37</v>
      </c>
      <c r="C2431" s="46" t="s">
        <v>80</v>
      </c>
      <c r="D2431" s="46" t="s">
        <v>110</v>
      </c>
      <c r="H2431" s="54">
        <v>17</v>
      </c>
      <c r="L2431" s="46" t="s">
        <v>103</v>
      </c>
      <c r="M2431" s="48">
        <v>1</v>
      </c>
      <c r="N2431" s="48" t="s">
        <v>117</v>
      </c>
    </row>
    <row r="2432" spans="1:16" x14ac:dyDescent="0.25">
      <c r="A2432" s="52">
        <v>2014</v>
      </c>
      <c r="B2432" s="56" t="s">
        <v>59</v>
      </c>
      <c r="C2432" s="46" t="s">
        <v>80</v>
      </c>
      <c r="D2432" s="46" t="s">
        <v>110</v>
      </c>
      <c r="H2432" s="54">
        <v>20</v>
      </c>
      <c r="L2432" s="46" t="s">
        <v>103</v>
      </c>
      <c r="M2432" s="48" t="s">
        <v>110</v>
      </c>
    </row>
    <row r="2433" spans="1:16" x14ac:dyDescent="0.25">
      <c r="A2433" s="52">
        <v>2014</v>
      </c>
      <c r="B2433" s="56" t="s">
        <v>61</v>
      </c>
      <c r="C2433" s="46" t="s">
        <v>80</v>
      </c>
      <c r="D2433" s="46" t="s">
        <v>94</v>
      </c>
      <c r="H2433" s="54">
        <v>15</v>
      </c>
      <c r="L2433" s="46" t="s">
        <v>104</v>
      </c>
      <c r="M2433" s="48" t="s">
        <v>110</v>
      </c>
    </row>
    <row r="2434" spans="1:16" x14ac:dyDescent="0.25">
      <c r="A2434" s="52">
        <v>2014</v>
      </c>
      <c r="B2434" s="56" t="s">
        <v>50</v>
      </c>
      <c r="C2434" s="46" t="s">
        <v>80</v>
      </c>
      <c r="D2434" s="46" t="s">
        <v>89</v>
      </c>
      <c r="H2434" s="54">
        <v>17</v>
      </c>
      <c r="L2434" s="46" t="s">
        <v>103</v>
      </c>
      <c r="M2434" s="48" t="s">
        <v>110</v>
      </c>
    </row>
    <row r="2435" spans="1:16" x14ac:dyDescent="0.25">
      <c r="A2435" s="52">
        <v>2014</v>
      </c>
      <c r="B2435" s="56" t="s">
        <v>59</v>
      </c>
      <c r="C2435" s="46" t="s">
        <v>80</v>
      </c>
      <c r="D2435" s="46" t="s">
        <v>110</v>
      </c>
      <c r="H2435" s="54">
        <v>17</v>
      </c>
      <c r="L2435" s="46" t="s">
        <v>103</v>
      </c>
      <c r="M2435" s="48">
        <v>1</v>
      </c>
      <c r="N2435" s="48" t="s">
        <v>117</v>
      </c>
    </row>
    <row r="2436" spans="1:16" x14ac:dyDescent="0.25">
      <c r="A2436" s="52">
        <v>2014</v>
      </c>
      <c r="B2436" s="56" t="s">
        <v>37</v>
      </c>
      <c r="C2436" s="46" t="s">
        <v>80</v>
      </c>
      <c r="D2436" s="46" t="s">
        <v>110</v>
      </c>
      <c r="H2436" s="54">
        <v>17</v>
      </c>
      <c r="L2436" s="46" t="s">
        <v>103</v>
      </c>
      <c r="M2436" s="48">
        <v>2</v>
      </c>
      <c r="N2436" s="48" t="s">
        <v>117</v>
      </c>
      <c r="O2436" s="48">
        <v>1</v>
      </c>
      <c r="P2436" s="48" t="s">
        <v>116</v>
      </c>
    </row>
    <row r="2437" spans="1:16" x14ac:dyDescent="0.25">
      <c r="A2437" s="52">
        <v>2014</v>
      </c>
      <c r="B2437" s="56" t="s">
        <v>54</v>
      </c>
      <c r="C2437" s="46" t="s">
        <v>80</v>
      </c>
      <c r="D2437" s="46" t="s">
        <v>110</v>
      </c>
      <c r="H2437" s="54">
        <v>20</v>
      </c>
      <c r="L2437" s="46" t="s">
        <v>103</v>
      </c>
      <c r="M2437" s="48">
        <v>1</v>
      </c>
      <c r="N2437" s="48" t="s">
        <v>116</v>
      </c>
    </row>
    <row r="2438" spans="1:16" x14ac:dyDescent="0.25">
      <c r="A2438" s="52">
        <v>2014</v>
      </c>
      <c r="B2438" s="56" t="s">
        <v>59</v>
      </c>
      <c r="C2438" s="46" t="s">
        <v>80</v>
      </c>
      <c r="D2438" s="46" t="s">
        <v>110</v>
      </c>
      <c r="H2438" s="54">
        <v>17</v>
      </c>
      <c r="L2438" s="46" t="s">
        <v>103</v>
      </c>
      <c r="M2438" s="48">
        <v>1</v>
      </c>
      <c r="N2438" s="48" t="s">
        <v>116</v>
      </c>
    </row>
    <row r="2439" spans="1:16" x14ac:dyDescent="0.25">
      <c r="A2439" s="52">
        <v>2014</v>
      </c>
      <c r="B2439" s="56" t="s">
        <v>54</v>
      </c>
      <c r="C2439" s="46" t="s">
        <v>80</v>
      </c>
      <c r="D2439" s="46" t="s">
        <v>110</v>
      </c>
      <c r="H2439" s="54">
        <v>17</v>
      </c>
      <c r="L2439" s="46" t="s">
        <v>103</v>
      </c>
      <c r="M2439" s="48">
        <v>2</v>
      </c>
      <c r="N2439" s="48" t="s">
        <v>116</v>
      </c>
    </row>
    <row r="2440" spans="1:16" x14ac:dyDescent="0.25">
      <c r="A2440" s="52">
        <v>2014</v>
      </c>
      <c r="B2440" s="56" t="s">
        <v>61</v>
      </c>
      <c r="C2440" s="46" t="s">
        <v>80</v>
      </c>
      <c r="D2440" s="46" t="s">
        <v>110</v>
      </c>
      <c r="H2440" s="54">
        <v>15</v>
      </c>
      <c r="L2440" s="46" t="s">
        <v>103</v>
      </c>
      <c r="M2440" s="48">
        <v>23</v>
      </c>
    </row>
    <row r="2441" spans="1:16" x14ac:dyDescent="0.25">
      <c r="A2441" s="52">
        <v>2014</v>
      </c>
      <c r="B2441" s="56" t="s">
        <v>50</v>
      </c>
      <c r="C2441" s="46" t="s">
        <v>80</v>
      </c>
      <c r="D2441" s="46" t="s">
        <v>89</v>
      </c>
      <c r="H2441" s="54">
        <v>17</v>
      </c>
      <c r="L2441" s="46" t="s">
        <v>103</v>
      </c>
      <c r="M2441" s="48" t="s">
        <v>110</v>
      </c>
    </row>
    <row r="2442" spans="1:16" x14ac:dyDescent="0.25">
      <c r="A2442" s="52">
        <v>2014</v>
      </c>
      <c r="B2442" s="56" t="s">
        <v>54</v>
      </c>
      <c r="C2442" s="46" t="s">
        <v>80</v>
      </c>
      <c r="D2442" s="46" t="s">
        <v>110</v>
      </c>
      <c r="H2442" s="54">
        <v>17</v>
      </c>
      <c r="L2442" s="46" t="s">
        <v>103</v>
      </c>
      <c r="M2442" s="48">
        <v>1</v>
      </c>
      <c r="N2442" s="48" t="s">
        <v>117</v>
      </c>
      <c r="O2442" s="48">
        <v>2</v>
      </c>
      <c r="P2442" s="48" t="s">
        <v>116</v>
      </c>
    </row>
    <row r="2443" spans="1:16" x14ac:dyDescent="0.25">
      <c r="A2443" s="52">
        <v>2014</v>
      </c>
      <c r="B2443" s="56" t="s">
        <v>38</v>
      </c>
      <c r="C2443" s="46" t="s">
        <v>80</v>
      </c>
      <c r="D2443" s="46" t="s">
        <v>110</v>
      </c>
      <c r="H2443" s="54">
        <v>18</v>
      </c>
      <c r="L2443" s="46" t="s">
        <v>103</v>
      </c>
      <c r="M2443" s="48" t="s">
        <v>110</v>
      </c>
    </row>
    <row r="2444" spans="1:16" x14ac:dyDescent="0.25">
      <c r="A2444" s="52">
        <v>2014</v>
      </c>
      <c r="B2444" s="56" t="s">
        <v>63</v>
      </c>
      <c r="C2444" s="46" t="s">
        <v>80</v>
      </c>
      <c r="D2444" s="46" t="s">
        <v>95</v>
      </c>
      <c r="H2444" s="54">
        <v>17</v>
      </c>
      <c r="L2444" s="46" t="s">
        <v>103</v>
      </c>
      <c r="M2444" s="48" t="s">
        <v>110</v>
      </c>
    </row>
    <row r="2445" spans="1:16" x14ac:dyDescent="0.25">
      <c r="A2445" s="52">
        <v>2014</v>
      </c>
      <c r="B2445" s="56" t="s">
        <v>59</v>
      </c>
      <c r="C2445" s="46" t="s">
        <v>80</v>
      </c>
      <c r="D2445" s="46" t="s">
        <v>110</v>
      </c>
      <c r="H2445" s="54">
        <v>17</v>
      </c>
      <c r="L2445" s="46" t="s">
        <v>103</v>
      </c>
      <c r="M2445" s="48">
        <v>1</v>
      </c>
      <c r="N2445" s="48" t="s">
        <v>117</v>
      </c>
    </row>
    <row r="2446" spans="1:16" x14ac:dyDescent="0.25">
      <c r="A2446" s="52">
        <v>2014</v>
      </c>
      <c r="B2446" s="56" t="s">
        <v>50</v>
      </c>
      <c r="C2446" s="46" t="s">
        <v>80</v>
      </c>
      <c r="D2446" s="46" t="s">
        <v>110</v>
      </c>
      <c r="H2446" s="54">
        <v>17</v>
      </c>
      <c r="L2446" s="46" t="s">
        <v>103</v>
      </c>
      <c r="M2446" s="48" t="s">
        <v>110</v>
      </c>
    </row>
    <row r="2447" spans="1:16" x14ac:dyDescent="0.25">
      <c r="A2447" s="52">
        <v>2014</v>
      </c>
      <c r="B2447" s="56" t="s">
        <v>59</v>
      </c>
      <c r="C2447" s="46" t="s">
        <v>80</v>
      </c>
      <c r="D2447" s="46" t="s">
        <v>110</v>
      </c>
      <c r="H2447" s="54">
        <v>17</v>
      </c>
      <c r="L2447" s="46" t="s">
        <v>103</v>
      </c>
      <c r="M2447" s="48">
        <v>1</v>
      </c>
      <c r="N2447" s="48" t="s">
        <v>117</v>
      </c>
      <c r="O2447" s="48">
        <v>1</v>
      </c>
      <c r="P2447" s="48" t="s">
        <v>116</v>
      </c>
    </row>
    <row r="2448" spans="1:16" x14ac:dyDescent="0.25">
      <c r="A2448" s="52">
        <v>2014</v>
      </c>
      <c r="B2448" s="56" t="s">
        <v>69</v>
      </c>
      <c r="C2448" s="46" t="s">
        <v>80</v>
      </c>
      <c r="D2448" s="46" t="s">
        <v>88</v>
      </c>
      <c r="E2448" s="46" t="s">
        <v>92</v>
      </c>
      <c r="H2448" s="54">
        <v>17</v>
      </c>
      <c r="L2448" s="46" t="s">
        <v>103</v>
      </c>
      <c r="M2448" s="48" t="s">
        <v>110</v>
      </c>
    </row>
    <row r="2449" spans="1:16" x14ac:dyDescent="0.25">
      <c r="A2449" s="52">
        <v>2014</v>
      </c>
      <c r="B2449" s="56" t="s">
        <v>54</v>
      </c>
      <c r="C2449" s="46" t="s">
        <v>80</v>
      </c>
      <c r="D2449" s="46" t="s">
        <v>110</v>
      </c>
      <c r="H2449" s="54">
        <v>20</v>
      </c>
      <c r="L2449" s="46" t="s">
        <v>103</v>
      </c>
      <c r="M2449" s="48">
        <v>2</v>
      </c>
      <c r="N2449" s="48" t="s">
        <v>116</v>
      </c>
    </row>
    <row r="2450" spans="1:16" x14ac:dyDescent="0.25">
      <c r="A2450" s="52">
        <v>2014</v>
      </c>
      <c r="B2450" s="56" t="s">
        <v>54</v>
      </c>
      <c r="C2450" s="46" t="s">
        <v>80</v>
      </c>
      <c r="D2450" s="46" t="s">
        <v>110</v>
      </c>
      <c r="H2450" s="54">
        <v>18</v>
      </c>
      <c r="L2450" s="46" t="s">
        <v>103</v>
      </c>
      <c r="M2450" s="48">
        <v>2</v>
      </c>
      <c r="N2450" s="48" t="s">
        <v>116</v>
      </c>
    </row>
    <row r="2451" spans="1:16" x14ac:dyDescent="0.25">
      <c r="A2451" s="52">
        <v>2014</v>
      </c>
      <c r="B2451" s="56" t="s">
        <v>50</v>
      </c>
      <c r="C2451" s="46" t="s">
        <v>80</v>
      </c>
      <c r="D2451" s="46" t="s">
        <v>110</v>
      </c>
      <c r="H2451" s="54">
        <v>17</v>
      </c>
      <c r="L2451" s="46" t="s">
        <v>103</v>
      </c>
      <c r="M2451" s="48" t="s">
        <v>110</v>
      </c>
    </row>
    <row r="2452" spans="1:16" x14ac:dyDescent="0.25">
      <c r="A2452" s="52">
        <v>2014</v>
      </c>
      <c r="B2452" s="56" t="s">
        <v>59</v>
      </c>
      <c r="C2452" s="46" t="s">
        <v>81</v>
      </c>
      <c r="D2452" s="46" t="s">
        <v>110</v>
      </c>
      <c r="H2452" s="54">
        <v>7</v>
      </c>
      <c r="L2452" s="46" t="s">
        <v>103</v>
      </c>
      <c r="M2452" s="48">
        <v>84</v>
      </c>
    </row>
    <row r="2453" spans="1:16" x14ac:dyDescent="0.25">
      <c r="A2453" s="52">
        <v>2014</v>
      </c>
      <c r="B2453" s="56" t="s">
        <v>54</v>
      </c>
      <c r="C2453" s="46" t="s">
        <v>80</v>
      </c>
      <c r="D2453" s="46" t="s">
        <v>110</v>
      </c>
      <c r="H2453" s="54">
        <v>18</v>
      </c>
      <c r="L2453" s="46" t="s">
        <v>103</v>
      </c>
      <c r="M2453" s="48" t="s">
        <v>110</v>
      </c>
    </row>
    <row r="2454" spans="1:16" x14ac:dyDescent="0.25">
      <c r="A2454" s="52">
        <v>2014</v>
      </c>
      <c r="B2454" s="56" t="s">
        <v>54</v>
      </c>
      <c r="C2454" s="46" t="s">
        <v>80</v>
      </c>
      <c r="D2454" s="46" t="s">
        <v>110</v>
      </c>
      <c r="H2454" s="54">
        <v>18</v>
      </c>
      <c r="L2454" s="46" t="s">
        <v>103</v>
      </c>
      <c r="M2454" s="48" t="s">
        <v>110</v>
      </c>
    </row>
    <row r="2455" spans="1:16" x14ac:dyDescent="0.25">
      <c r="A2455" s="52">
        <v>2014</v>
      </c>
      <c r="B2455" s="56" t="s">
        <v>54</v>
      </c>
      <c r="C2455" s="46" t="s">
        <v>80</v>
      </c>
      <c r="D2455" s="46" t="s">
        <v>110</v>
      </c>
      <c r="H2455" s="54">
        <v>17</v>
      </c>
      <c r="L2455" s="46" t="s">
        <v>103</v>
      </c>
      <c r="M2455" s="48" t="s">
        <v>110</v>
      </c>
    </row>
    <row r="2456" spans="1:16" x14ac:dyDescent="0.25">
      <c r="A2456" s="52">
        <v>2014</v>
      </c>
      <c r="B2456" s="56" t="s">
        <v>54</v>
      </c>
      <c r="C2456" s="46" t="s">
        <v>80</v>
      </c>
      <c r="D2456" s="46" t="s">
        <v>110</v>
      </c>
      <c r="H2456" s="54">
        <v>20</v>
      </c>
      <c r="L2456" s="46" t="s">
        <v>103</v>
      </c>
      <c r="M2456" s="48" t="s">
        <v>110</v>
      </c>
    </row>
    <row r="2457" spans="1:16" x14ac:dyDescent="0.25">
      <c r="A2457" s="52">
        <v>2014</v>
      </c>
      <c r="B2457" s="56" t="s">
        <v>50</v>
      </c>
      <c r="C2457" s="46" t="s">
        <v>80</v>
      </c>
      <c r="D2457" s="46" t="s">
        <v>110</v>
      </c>
      <c r="H2457" s="54">
        <v>17</v>
      </c>
      <c r="L2457" s="46" t="s">
        <v>103</v>
      </c>
      <c r="M2457" s="48" t="s">
        <v>110</v>
      </c>
    </row>
    <row r="2458" spans="1:16" x14ac:dyDescent="0.25">
      <c r="A2458" s="52">
        <v>2014</v>
      </c>
      <c r="B2458" s="56" t="s">
        <v>38</v>
      </c>
      <c r="C2458" s="46" t="s">
        <v>80</v>
      </c>
      <c r="D2458" s="46" t="s">
        <v>93</v>
      </c>
      <c r="H2458" s="54">
        <v>17</v>
      </c>
      <c r="L2458" s="46" t="s">
        <v>103</v>
      </c>
      <c r="M2458" s="48" t="s">
        <v>110</v>
      </c>
    </row>
    <row r="2459" spans="1:16" x14ac:dyDescent="0.25">
      <c r="A2459" s="52">
        <v>2014</v>
      </c>
      <c r="B2459" s="56" t="s">
        <v>38</v>
      </c>
      <c r="C2459" s="46" t="s">
        <v>80</v>
      </c>
      <c r="D2459" s="46" t="s">
        <v>93</v>
      </c>
      <c r="H2459" s="54">
        <v>17</v>
      </c>
      <c r="L2459" s="46" t="s">
        <v>103</v>
      </c>
      <c r="M2459" s="48" t="s">
        <v>110</v>
      </c>
    </row>
    <row r="2460" spans="1:16" x14ac:dyDescent="0.25">
      <c r="A2460" s="52">
        <v>2014</v>
      </c>
      <c r="B2460" s="56" t="s">
        <v>66</v>
      </c>
      <c r="C2460" s="46" t="s">
        <v>80</v>
      </c>
      <c r="D2460" s="46" t="s">
        <v>90</v>
      </c>
      <c r="E2460" s="46" t="s">
        <v>93</v>
      </c>
      <c r="H2460" s="54">
        <v>17</v>
      </c>
      <c r="L2460" s="46" t="s">
        <v>103</v>
      </c>
      <c r="M2460" s="48">
        <v>1</v>
      </c>
      <c r="N2460" s="48" t="s">
        <v>117</v>
      </c>
    </row>
    <row r="2461" spans="1:16" x14ac:dyDescent="0.25">
      <c r="A2461" s="52">
        <v>2014</v>
      </c>
      <c r="B2461" s="56" t="s">
        <v>69</v>
      </c>
      <c r="C2461" s="46" t="s">
        <v>80</v>
      </c>
      <c r="D2461" s="46" t="s">
        <v>90</v>
      </c>
      <c r="H2461" s="54">
        <v>17</v>
      </c>
      <c r="L2461" s="46" t="s">
        <v>103</v>
      </c>
      <c r="M2461" s="48">
        <v>1</v>
      </c>
      <c r="N2461" s="48" t="s">
        <v>117</v>
      </c>
    </row>
    <row r="2462" spans="1:16" x14ac:dyDescent="0.25">
      <c r="A2462" s="52">
        <v>2014</v>
      </c>
      <c r="B2462" s="56" t="s">
        <v>69</v>
      </c>
      <c r="C2462" s="46" t="s">
        <v>80</v>
      </c>
      <c r="D2462" s="46" t="s">
        <v>88</v>
      </c>
      <c r="H2462" s="54">
        <v>17</v>
      </c>
      <c r="L2462" s="46" t="s">
        <v>103</v>
      </c>
      <c r="M2462" s="48">
        <v>1</v>
      </c>
      <c r="N2462" s="48" t="s">
        <v>117</v>
      </c>
      <c r="O2462" s="48">
        <v>1</v>
      </c>
      <c r="P2462" s="48" t="s">
        <v>116</v>
      </c>
    </row>
    <row r="2463" spans="1:16" x14ac:dyDescent="0.25">
      <c r="A2463" s="52">
        <v>2014</v>
      </c>
      <c r="B2463" s="56" t="s">
        <v>69</v>
      </c>
      <c r="C2463" s="46" t="s">
        <v>80</v>
      </c>
      <c r="D2463" s="46" t="s">
        <v>110</v>
      </c>
      <c r="H2463" s="54">
        <v>18</v>
      </c>
      <c r="L2463" s="46" t="s">
        <v>103</v>
      </c>
      <c r="M2463" s="48" t="s">
        <v>110</v>
      </c>
    </row>
    <row r="2464" spans="1:16" x14ac:dyDescent="0.25">
      <c r="A2464" s="52">
        <v>2014</v>
      </c>
      <c r="B2464" s="56" t="s">
        <v>37</v>
      </c>
      <c r="C2464" s="46" t="s">
        <v>80</v>
      </c>
      <c r="D2464" s="46" t="s">
        <v>110</v>
      </c>
      <c r="H2464" s="54">
        <v>15</v>
      </c>
      <c r="L2464" s="46" t="s">
        <v>103</v>
      </c>
      <c r="M2464" s="48">
        <v>47</v>
      </c>
    </row>
    <row r="2465" spans="1:14" x14ac:dyDescent="0.25">
      <c r="A2465" s="52">
        <v>2014</v>
      </c>
      <c r="B2465" s="56" t="s">
        <v>59</v>
      </c>
      <c r="C2465" s="46" t="s">
        <v>81</v>
      </c>
      <c r="D2465" s="46" t="s">
        <v>110</v>
      </c>
      <c r="H2465" s="54">
        <v>5</v>
      </c>
      <c r="L2465" s="46" t="s">
        <v>103</v>
      </c>
      <c r="M2465" s="48">
        <v>100</v>
      </c>
    </row>
    <row r="2466" spans="1:14" x14ac:dyDescent="0.25">
      <c r="A2466" s="52">
        <v>2014</v>
      </c>
      <c r="B2466" s="56" t="s">
        <v>59</v>
      </c>
      <c r="C2466" s="46" t="s">
        <v>81</v>
      </c>
      <c r="D2466" s="46" t="s">
        <v>110</v>
      </c>
      <c r="H2466" s="54">
        <v>5</v>
      </c>
      <c r="L2466" s="46" t="s">
        <v>103</v>
      </c>
      <c r="M2466" s="48">
        <v>300</v>
      </c>
    </row>
    <row r="2467" spans="1:14" x14ac:dyDescent="0.25">
      <c r="A2467" s="52">
        <v>2014</v>
      </c>
      <c r="B2467" s="56" t="s">
        <v>59</v>
      </c>
      <c r="C2467" s="46" t="s">
        <v>81</v>
      </c>
      <c r="D2467" s="46" t="s">
        <v>110</v>
      </c>
      <c r="H2467" s="54">
        <v>5</v>
      </c>
      <c r="L2467" s="46" t="s">
        <v>103</v>
      </c>
      <c r="M2467" s="48">
        <v>150</v>
      </c>
    </row>
    <row r="2468" spans="1:14" x14ac:dyDescent="0.25">
      <c r="A2468" s="52">
        <v>2014</v>
      </c>
      <c r="B2468" s="56" t="s">
        <v>59</v>
      </c>
      <c r="C2468" s="46" t="s">
        <v>81</v>
      </c>
      <c r="D2468" s="46" t="s">
        <v>110</v>
      </c>
      <c r="H2468" s="54">
        <v>5</v>
      </c>
      <c r="L2468" s="46" t="s">
        <v>103</v>
      </c>
      <c r="M2468" s="48">
        <v>200</v>
      </c>
    </row>
    <row r="2469" spans="1:14" x14ac:dyDescent="0.25">
      <c r="A2469" s="52">
        <v>2014</v>
      </c>
      <c r="B2469" s="56" t="s">
        <v>59</v>
      </c>
      <c r="C2469" s="46" t="s">
        <v>81</v>
      </c>
      <c r="D2469" s="46" t="s">
        <v>110</v>
      </c>
      <c r="H2469" s="54">
        <v>5</v>
      </c>
      <c r="L2469" s="46" t="s">
        <v>103</v>
      </c>
      <c r="M2469" s="48">
        <v>100</v>
      </c>
    </row>
    <row r="2470" spans="1:14" x14ac:dyDescent="0.25">
      <c r="A2470" s="52">
        <v>2014</v>
      </c>
      <c r="B2470" s="56" t="s">
        <v>59</v>
      </c>
      <c r="C2470" s="46" t="s">
        <v>81</v>
      </c>
      <c r="D2470" s="46" t="s">
        <v>110</v>
      </c>
      <c r="H2470" s="54">
        <v>7</v>
      </c>
      <c r="L2470" s="46" t="s">
        <v>103</v>
      </c>
      <c r="M2470" s="48">
        <v>100</v>
      </c>
    </row>
    <row r="2471" spans="1:14" x14ac:dyDescent="0.25">
      <c r="A2471" s="52">
        <v>2014</v>
      </c>
      <c r="B2471" s="56" t="s">
        <v>59</v>
      </c>
      <c r="C2471" s="46" t="s">
        <v>81</v>
      </c>
      <c r="D2471" s="46" t="s">
        <v>110</v>
      </c>
      <c r="H2471" s="54">
        <v>7</v>
      </c>
      <c r="L2471" s="46" t="s">
        <v>103</v>
      </c>
      <c r="M2471" s="48">
        <v>100</v>
      </c>
    </row>
    <row r="2472" spans="1:14" x14ac:dyDescent="0.25">
      <c r="A2472" s="52">
        <v>2014</v>
      </c>
      <c r="B2472" s="56" t="s">
        <v>59</v>
      </c>
      <c r="C2472" s="46" t="s">
        <v>81</v>
      </c>
      <c r="D2472" s="46" t="s">
        <v>110</v>
      </c>
      <c r="H2472" s="54">
        <v>7</v>
      </c>
      <c r="L2472" s="46" t="s">
        <v>103</v>
      </c>
      <c r="M2472" s="48">
        <v>200</v>
      </c>
    </row>
    <row r="2473" spans="1:14" x14ac:dyDescent="0.25">
      <c r="A2473" s="52">
        <v>2014</v>
      </c>
      <c r="B2473" s="56" t="s">
        <v>59</v>
      </c>
      <c r="C2473" s="46" t="s">
        <v>81</v>
      </c>
      <c r="D2473" s="46" t="s">
        <v>110</v>
      </c>
      <c r="H2473" s="54">
        <v>7</v>
      </c>
      <c r="L2473" s="46" t="s">
        <v>103</v>
      </c>
      <c r="M2473" s="48">
        <v>200</v>
      </c>
    </row>
    <row r="2474" spans="1:14" x14ac:dyDescent="0.25">
      <c r="A2474" s="52">
        <v>2014</v>
      </c>
      <c r="B2474" s="56" t="s">
        <v>59</v>
      </c>
      <c r="C2474" s="46" t="s">
        <v>81</v>
      </c>
      <c r="D2474" s="46" t="s">
        <v>110</v>
      </c>
      <c r="H2474" s="54">
        <v>7</v>
      </c>
      <c r="L2474" s="46" t="s">
        <v>103</v>
      </c>
      <c r="M2474" s="48">
        <v>150</v>
      </c>
    </row>
    <row r="2475" spans="1:14" x14ac:dyDescent="0.25">
      <c r="A2475" s="52">
        <v>2014</v>
      </c>
      <c r="B2475" s="56" t="s">
        <v>75</v>
      </c>
      <c r="C2475" s="46" t="s">
        <v>80</v>
      </c>
      <c r="D2475" s="46" t="s">
        <v>90</v>
      </c>
      <c r="E2475" s="46" t="s">
        <v>93</v>
      </c>
      <c r="H2475" s="54">
        <v>15</v>
      </c>
      <c r="L2475" s="46" t="s">
        <v>104</v>
      </c>
      <c r="M2475" s="48">
        <v>20</v>
      </c>
    </row>
    <row r="2476" spans="1:14" x14ac:dyDescent="0.25">
      <c r="A2476" s="52">
        <v>2014</v>
      </c>
      <c r="B2476" s="56" t="s">
        <v>59</v>
      </c>
      <c r="C2476" s="46" t="s">
        <v>80</v>
      </c>
      <c r="D2476" s="46" t="s">
        <v>110</v>
      </c>
      <c r="H2476" s="54">
        <v>20</v>
      </c>
      <c r="L2476" s="46" t="s">
        <v>103</v>
      </c>
      <c r="M2476" s="48">
        <v>1</v>
      </c>
      <c r="N2476" s="48" t="s">
        <v>116</v>
      </c>
    </row>
    <row r="2477" spans="1:14" x14ac:dyDescent="0.25">
      <c r="A2477" s="52">
        <v>2014</v>
      </c>
      <c r="B2477" s="56" t="s">
        <v>59</v>
      </c>
      <c r="C2477" s="46" t="s">
        <v>80</v>
      </c>
      <c r="D2477" s="46" t="s">
        <v>88</v>
      </c>
      <c r="H2477" s="54">
        <v>20</v>
      </c>
      <c r="I2477" s="46">
        <v>17</v>
      </c>
      <c r="L2477" s="46" t="s">
        <v>103</v>
      </c>
      <c r="M2477" s="48" t="s">
        <v>110</v>
      </c>
    </row>
    <row r="2478" spans="1:14" x14ac:dyDescent="0.25">
      <c r="A2478" s="52">
        <v>2014</v>
      </c>
      <c r="B2478" s="56" t="s">
        <v>63</v>
      </c>
      <c r="C2478" s="46" t="s">
        <v>80</v>
      </c>
      <c r="D2478" s="46" t="s">
        <v>110</v>
      </c>
      <c r="H2478" s="54">
        <v>17</v>
      </c>
      <c r="L2478" s="46" t="s">
        <v>103</v>
      </c>
      <c r="M2478" s="48" t="s">
        <v>110</v>
      </c>
    </row>
    <row r="2479" spans="1:14" x14ac:dyDescent="0.25">
      <c r="A2479" s="52">
        <v>2014</v>
      </c>
      <c r="B2479" s="56" t="s">
        <v>45</v>
      </c>
      <c r="C2479" s="46" t="s">
        <v>80</v>
      </c>
      <c r="D2479" s="46" t="s">
        <v>88</v>
      </c>
      <c r="H2479" s="54">
        <v>20</v>
      </c>
      <c r="I2479" s="46">
        <v>17</v>
      </c>
      <c r="L2479" s="46" t="s">
        <v>103</v>
      </c>
      <c r="M2479" s="48" t="s">
        <v>110</v>
      </c>
    </row>
    <row r="2480" spans="1:14" x14ac:dyDescent="0.25">
      <c r="A2480" s="52">
        <v>2014</v>
      </c>
      <c r="B2480" s="56" t="s">
        <v>38</v>
      </c>
      <c r="C2480" s="46" t="s">
        <v>80</v>
      </c>
      <c r="D2480" s="46" t="s">
        <v>110</v>
      </c>
      <c r="H2480" s="54">
        <v>18</v>
      </c>
      <c r="L2480" s="46" t="s">
        <v>103</v>
      </c>
      <c r="M2480" s="48" t="s">
        <v>110</v>
      </c>
    </row>
    <row r="2481" spans="1:16" x14ac:dyDescent="0.25">
      <c r="A2481" s="52">
        <v>2014</v>
      </c>
      <c r="B2481" s="56" t="s">
        <v>75</v>
      </c>
      <c r="C2481" s="46" t="s">
        <v>80</v>
      </c>
      <c r="D2481" s="46" t="s">
        <v>90</v>
      </c>
      <c r="H2481" s="54">
        <v>15</v>
      </c>
      <c r="L2481" s="46" t="s">
        <v>103</v>
      </c>
      <c r="M2481" s="48">
        <v>17</v>
      </c>
    </row>
    <row r="2482" spans="1:16" x14ac:dyDescent="0.25">
      <c r="A2482" s="52">
        <v>2014</v>
      </c>
      <c r="B2482" s="56" t="s">
        <v>66</v>
      </c>
      <c r="C2482" s="46" t="s">
        <v>80</v>
      </c>
      <c r="D2482" s="46" t="s">
        <v>88</v>
      </c>
      <c r="E2482" s="46" t="s">
        <v>93</v>
      </c>
      <c r="H2482" s="54">
        <v>15</v>
      </c>
      <c r="L2482" s="46" t="s">
        <v>103</v>
      </c>
      <c r="M2482" s="48">
        <v>18</v>
      </c>
    </row>
    <row r="2483" spans="1:16" x14ac:dyDescent="0.25">
      <c r="A2483" s="52">
        <v>2014</v>
      </c>
      <c r="B2483" s="56" t="s">
        <v>69</v>
      </c>
      <c r="C2483" s="46" t="s">
        <v>80</v>
      </c>
      <c r="D2483" s="46" t="s">
        <v>88</v>
      </c>
      <c r="H2483" s="54">
        <v>17</v>
      </c>
      <c r="L2483" s="46" t="s">
        <v>103</v>
      </c>
      <c r="M2483" s="48" t="s">
        <v>110</v>
      </c>
    </row>
    <row r="2484" spans="1:16" x14ac:dyDescent="0.25">
      <c r="A2484" s="52">
        <v>2014</v>
      </c>
      <c r="B2484" s="56" t="s">
        <v>66</v>
      </c>
      <c r="C2484" s="46" t="s">
        <v>80</v>
      </c>
      <c r="D2484" s="46" t="s">
        <v>93</v>
      </c>
      <c r="H2484" s="54">
        <v>17</v>
      </c>
      <c r="L2484" s="46" t="s">
        <v>103</v>
      </c>
      <c r="M2484" s="48">
        <v>2</v>
      </c>
      <c r="N2484" s="48" t="s">
        <v>117</v>
      </c>
    </row>
    <row r="2485" spans="1:16" x14ac:dyDescent="0.25">
      <c r="A2485" s="52">
        <v>2014</v>
      </c>
      <c r="B2485" s="56" t="s">
        <v>69</v>
      </c>
      <c r="C2485" s="46" t="s">
        <v>80</v>
      </c>
      <c r="D2485" s="46" t="s">
        <v>88</v>
      </c>
      <c r="H2485" s="54">
        <v>17</v>
      </c>
      <c r="L2485" s="46" t="s">
        <v>103</v>
      </c>
      <c r="M2485" s="48">
        <v>2</v>
      </c>
      <c r="N2485" s="48" t="s">
        <v>117</v>
      </c>
      <c r="O2485" s="48">
        <v>1</v>
      </c>
      <c r="P2485" s="48" t="s">
        <v>116</v>
      </c>
    </row>
    <row r="2486" spans="1:16" x14ac:dyDescent="0.25">
      <c r="A2486" s="52">
        <v>2014</v>
      </c>
      <c r="B2486" s="56" t="s">
        <v>69</v>
      </c>
      <c r="C2486" s="46" t="s">
        <v>80</v>
      </c>
      <c r="D2486" s="46" t="s">
        <v>88</v>
      </c>
      <c r="H2486" s="54">
        <v>17</v>
      </c>
      <c r="L2486" s="46" t="s">
        <v>103</v>
      </c>
      <c r="M2486" s="48">
        <v>2</v>
      </c>
      <c r="N2486" s="48" t="s">
        <v>117</v>
      </c>
    </row>
    <row r="2487" spans="1:16" x14ac:dyDescent="0.25">
      <c r="A2487" s="52">
        <v>2014</v>
      </c>
      <c r="B2487" s="56" t="s">
        <v>69</v>
      </c>
      <c r="C2487" s="46" t="s">
        <v>80</v>
      </c>
      <c r="D2487" s="46" t="s">
        <v>88</v>
      </c>
      <c r="E2487" s="46" t="s">
        <v>92</v>
      </c>
      <c r="H2487" s="54">
        <v>17</v>
      </c>
      <c r="L2487" s="46" t="s">
        <v>103</v>
      </c>
      <c r="M2487" s="48">
        <v>1</v>
      </c>
      <c r="N2487" s="48" t="s">
        <v>117</v>
      </c>
    </row>
    <row r="2488" spans="1:16" x14ac:dyDescent="0.25">
      <c r="A2488" s="52">
        <v>2014</v>
      </c>
      <c r="B2488" s="56" t="s">
        <v>59</v>
      </c>
      <c r="C2488" s="46" t="s">
        <v>80</v>
      </c>
      <c r="D2488" s="46" t="s">
        <v>110</v>
      </c>
      <c r="H2488" s="54">
        <v>15</v>
      </c>
      <c r="L2488" s="46" t="s">
        <v>103</v>
      </c>
      <c r="M2488" s="48">
        <v>10</v>
      </c>
    </row>
    <row r="2489" spans="1:16" x14ac:dyDescent="0.25">
      <c r="A2489" s="52">
        <v>2014</v>
      </c>
      <c r="B2489" s="56" t="s">
        <v>59</v>
      </c>
      <c r="C2489" s="46" t="s">
        <v>80</v>
      </c>
      <c r="D2489" s="46" t="s">
        <v>110</v>
      </c>
      <c r="H2489" s="54">
        <v>15</v>
      </c>
      <c r="L2489" s="46" t="s">
        <v>104</v>
      </c>
      <c r="M2489" s="48" t="s">
        <v>110</v>
      </c>
    </row>
    <row r="2490" spans="1:16" x14ac:dyDescent="0.25">
      <c r="A2490" s="52">
        <v>2014</v>
      </c>
      <c r="B2490" s="56" t="s">
        <v>59</v>
      </c>
      <c r="C2490" s="46" t="s">
        <v>80</v>
      </c>
      <c r="D2490" s="46" t="s">
        <v>110</v>
      </c>
      <c r="H2490" s="54">
        <v>15</v>
      </c>
      <c r="L2490" s="46" t="s">
        <v>104</v>
      </c>
      <c r="M2490" s="48">
        <v>15</v>
      </c>
    </row>
    <row r="2491" spans="1:16" x14ac:dyDescent="0.25">
      <c r="A2491" s="52">
        <v>2014</v>
      </c>
      <c r="B2491" s="56" t="s">
        <v>59</v>
      </c>
      <c r="C2491" s="46" t="s">
        <v>80</v>
      </c>
      <c r="D2491" s="46" t="s">
        <v>110</v>
      </c>
      <c r="H2491" s="54">
        <v>15</v>
      </c>
      <c r="L2491" s="46" t="s">
        <v>103</v>
      </c>
      <c r="M2491" s="48">
        <v>10</v>
      </c>
    </row>
    <row r="2492" spans="1:16" x14ac:dyDescent="0.25">
      <c r="A2492" s="52">
        <v>2014</v>
      </c>
      <c r="B2492" s="56" t="s">
        <v>37</v>
      </c>
      <c r="C2492" s="46" t="s">
        <v>80</v>
      </c>
      <c r="D2492" s="46" t="s">
        <v>110</v>
      </c>
      <c r="H2492" s="54">
        <v>17</v>
      </c>
      <c r="L2492" s="46" t="s">
        <v>103</v>
      </c>
      <c r="M2492" s="48">
        <v>1</v>
      </c>
      <c r="N2492" s="48" t="s">
        <v>117</v>
      </c>
      <c r="O2492" s="48">
        <v>2</v>
      </c>
      <c r="P2492" s="48" t="s">
        <v>116</v>
      </c>
    </row>
    <row r="2493" spans="1:16" x14ac:dyDescent="0.25">
      <c r="A2493" s="52">
        <v>2014</v>
      </c>
      <c r="B2493" s="56" t="s">
        <v>50</v>
      </c>
      <c r="C2493" s="46" t="s">
        <v>80</v>
      </c>
      <c r="D2493" s="46" t="s">
        <v>110</v>
      </c>
      <c r="H2493" s="54">
        <v>18</v>
      </c>
      <c r="L2493" s="46" t="s">
        <v>103</v>
      </c>
      <c r="M2493" s="48" t="s">
        <v>110</v>
      </c>
    </row>
    <row r="2494" spans="1:16" x14ac:dyDescent="0.25">
      <c r="A2494" s="52">
        <v>2014</v>
      </c>
      <c r="B2494" s="56" t="s">
        <v>70</v>
      </c>
      <c r="C2494" s="46" t="s">
        <v>80</v>
      </c>
      <c r="D2494" s="46" t="s">
        <v>110</v>
      </c>
      <c r="H2494" s="54">
        <v>15</v>
      </c>
      <c r="L2494" s="46" t="s">
        <v>104</v>
      </c>
      <c r="M2494" s="48">
        <v>274</v>
      </c>
    </row>
    <row r="2495" spans="1:16" x14ac:dyDescent="0.25">
      <c r="A2495" s="52">
        <v>2014</v>
      </c>
      <c r="B2495" s="56" t="s">
        <v>76</v>
      </c>
      <c r="C2495" s="46" t="s">
        <v>80</v>
      </c>
      <c r="D2495" s="46" t="s">
        <v>110</v>
      </c>
      <c r="H2495" s="54">
        <v>15</v>
      </c>
      <c r="L2495" s="46" t="s">
        <v>103</v>
      </c>
      <c r="M2495" s="48" t="s">
        <v>110</v>
      </c>
    </row>
    <row r="2496" spans="1:16" x14ac:dyDescent="0.25">
      <c r="A2496" s="52">
        <v>2014</v>
      </c>
      <c r="B2496" s="56" t="s">
        <v>37</v>
      </c>
      <c r="C2496" s="46" t="s">
        <v>80</v>
      </c>
      <c r="D2496" s="46" t="s">
        <v>110</v>
      </c>
      <c r="H2496" s="54">
        <v>15</v>
      </c>
      <c r="L2496" s="46" t="s">
        <v>103</v>
      </c>
      <c r="M2496" s="48">
        <v>38</v>
      </c>
    </row>
    <row r="2497" spans="1:16" x14ac:dyDescent="0.25">
      <c r="A2497" s="52">
        <v>2014</v>
      </c>
      <c r="B2497" s="56" t="s">
        <v>40</v>
      </c>
      <c r="C2497" s="46" t="s">
        <v>80</v>
      </c>
      <c r="D2497" s="46" t="s">
        <v>90</v>
      </c>
      <c r="H2497" s="54">
        <v>17</v>
      </c>
      <c r="L2497" s="46" t="s">
        <v>103</v>
      </c>
      <c r="M2497" s="48" t="s">
        <v>110</v>
      </c>
    </row>
    <row r="2498" spans="1:16" x14ac:dyDescent="0.25">
      <c r="A2498" s="52">
        <v>2014</v>
      </c>
      <c r="B2498" s="56" t="s">
        <v>57</v>
      </c>
      <c r="C2498" s="46" t="s">
        <v>80</v>
      </c>
      <c r="D2498" s="46" t="s">
        <v>110</v>
      </c>
      <c r="H2498" s="54">
        <v>15</v>
      </c>
      <c r="L2498" s="46" t="s">
        <v>104</v>
      </c>
      <c r="M2498" s="48">
        <v>293</v>
      </c>
    </row>
    <row r="2499" spans="1:16" x14ac:dyDescent="0.25">
      <c r="A2499" s="52">
        <v>2014</v>
      </c>
      <c r="B2499" s="56" t="s">
        <v>57</v>
      </c>
      <c r="C2499" s="46" t="s">
        <v>80</v>
      </c>
      <c r="D2499" s="46" t="s">
        <v>110</v>
      </c>
      <c r="H2499" s="54">
        <v>15</v>
      </c>
      <c r="L2499" s="46" t="s">
        <v>104</v>
      </c>
      <c r="M2499" s="48">
        <v>243</v>
      </c>
    </row>
    <row r="2500" spans="1:16" x14ac:dyDescent="0.25">
      <c r="A2500" s="52">
        <v>2014</v>
      </c>
      <c r="B2500" s="56" t="s">
        <v>38</v>
      </c>
      <c r="C2500" s="46" t="s">
        <v>80</v>
      </c>
      <c r="D2500" s="46" t="s">
        <v>92</v>
      </c>
      <c r="H2500" s="54">
        <v>15</v>
      </c>
      <c r="L2500" s="46" t="s">
        <v>104</v>
      </c>
      <c r="M2500" s="48">
        <v>6</v>
      </c>
    </row>
    <row r="2501" spans="1:16" x14ac:dyDescent="0.25">
      <c r="A2501" s="52">
        <v>2014</v>
      </c>
      <c r="B2501" s="56" t="s">
        <v>76</v>
      </c>
      <c r="C2501" s="46" t="s">
        <v>80</v>
      </c>
      <c r="D2501" s="46" t="s">
        <v>110</v>
      </c>
      <c r="H2501" s="54">
        <v>15</v>
      </c>
      <c r="L2501" s="46" t="s">
        <v>104</v>
      </c>
      <c r="M2501" s="48" t="s">
        <v>110</v>
      </c>
    </row>
    <row r="2502" spans="1:16" x14ac:dyDescent="0.25">
      <c r="A2502" s="52">
        <v>2014</v>
      </c>
      <c r="B2502" s="56" t="s">
        <v>38</v>
      </c>
      <c r="C2502" s="46" t="s">
        <v>80</v>
      </c>
      <c r="D2502" s="46" t="s">
        <v>93</v>
      </c>
      <c r="H2502" s="54">
        <v>15</v>
      </c>
      <c r="L2502" s="46" t="s">
        <v>104</v>
      </c>
      <c r="M2502" s="48">
        <v>20</v>
      </c>
    </row>
    <row r="2503" spans="1:16" x14ac:dyDescent="0.25">
      <c r="A2503" s="52">
        <v>2014</v>
      </c>
      <c r="B2503" s="56" t="s">
        <v>76</v>
      </c>
      <c r="C2503" s="46" t="s">
        <v>80</v>
      </c>
      <c r="D2503" s="46" t="s">
        <v>110</v>
      </c>
      <c r="H2503" s="54">
        <v>15</v>
      </c>
      <c r="L2503" s="46" t="s">
        <v>103</v>
      </c>
      <c r="M2503" s="48" t="s">
        <v>110</v>
      </c>
    </row>
    <row r="2504" spans="1:16" x14ac:dyDescent="0.25">
      <c r="A2504" s="52">
        <v>2014</v>
      </c>
      <c r="B2504" s="56" t="s">
        <v>66</v>
      </c>
      <c r="C2504" s="46" t="s">
        <v>80</v>
      </c>
      <c r="D2504" s="46" t="s">
        <v>90</v>
      </c>
      <c r="H2504" s="54">
        <v>17</v>
      </c>
      <c r="L2504" s="46" t="s">
        <v>103</v>
      </c>
      <c r="M2504" s="48" t="s">
        <v>110</v>
      </c>
    </row>
    <row r="2505" spans="1:16" x14ac:dyDescent="0.25">
      <c r="A2505" s="52">
        <v>2014</v>
      </c>
      <c r="B2505" s="56" t="s">
        <v>54</v>
      </c>
      <c r="C2505" s="46" t="s">
        <v>80</v>
      </c>
      <c r="D2505" s="46" t="s">
        <v>110</v>
      </c>
      <c r="H2505" s="54">
        <v>17</v>
      </c>
      <c r="L2505" s="46" t="s">
        <v>103</v>
      </c>
      <c r="M2505" s="48">
        <v>1</v>
      </c>
      <c r="N2505" s="48" t="s">
        <v>117</v>
      </c>
      <c r="O2505" s="48">
        <v>1</v>
      </c>
      <c r="P2505" s="48" t="s">
        <v>116</v>
      </c>
    </row>
    <row r="2506" spans="1:16" x14ac:dyDescent="0.25">
      <c r="A2506" s="52">
        <v>2014</v>
      </c>
      <c r="B2506" s="56" t="s">
        <v>59</v>
      </c>
      <c r="C2506" s="46" t="s">
        <v>80</v>
      </c>
      <c r="D2506" s="46" t="s">
        <v>110</v>
      </c>
      <c r="H2506" s="54">
        <v>20</v>
      </c>
      <c r="L2506" s="46" t="s">
        <v>103</v>
      </c>
      <c r="M2506" s="48">
        <v>1</v>
      </c>
      <c r="N2506" s="48" t="s">
        <v>117</v>
      </c>
    </row>
    <row r="2507" spans="1:16" x14ac:dyDescent="0.25">
      <c r="A2507" s="52">
        <v>2014</v>
      </c>
      <c r="B2507" s="56" t="s">
        <v>37</v>
      </c>
      <c r="C2507" s="46" t="s">
        <v>80</v>
      </c>
      <c r="D2507" s="46" t="s">
        <v>110</v>
      </c>
      <c r="H2507" s="54">
        <v>15</v>
      </c>
      <c r="L2507" s="46" t="s">
        <v>103</v>
      </c>
      <c r="M2507" s="48">
        <v>19</v>
      </c>
    </row>
    <row r="2508" spans="1:16" x14ac:dyDescent="0.25">
      <c r="A2508" s="52">
        <v>2014</v>
      </c>
      <c r="B2508" s="56" t="s">
        <v>59</v>
      </c>
      <c r="C2508" s="46" t="s">
        <v>80</v>
      </c>
      <c r="D2508" s="46" t="s">
        <v>110</v>
      </c>
      <c r="H2508" s="54">
        <v>17</v>
      </c>
      <c r="L2508" s="46" t="s">
        <v>103</v>
      </c>
      <c r="M2508" s="48" t="s">
        <v>110</v>
      </c>
    </row>
    <row r="2509" spans="1:16" x14ac:dyDescent="0.25">
      <c r="A2509" s="52">
        <v>2014</v>
      </c>
      <c r="B2509" s="56" t="s">
        <v>37</v>
      </c>
      <c r="C2509" s="46" t="s">
        <v>80</v>
      </c>
      <c r="D2509" s="46" t="s">
        <v>110</v>
      </c>
      <c r="H2509" s="54">
        <v>17</v>
      </c>
      <c r="L2509" s="46" t="s">
        <v>103</v>
      </c>
      <c r="M2509" s="48">
        <v>2</v>
      </c>
      <c r="N2509" s="48" t="s">
        <v>117</v>
      </c>
      <c r="O2509" s="48">
        <v>1</v>
      </c>
      <c r="P2509" s="48" t="s">
        <v>116</v>
      </c>
    </row>
    <row r="2510" spans="1:16" x14ac:dyDescent="0.25">
      <c r="A2510" s="52">
        <v>2014</v>
      </c>
      <c r="B2510" s="56" t="s">
        <v>73</v>
      </c>
      <c r="C2510" s="46" t="s">
        <v>80</v>
      </c>
      <c r="D2510" s="46" t="s">
        <v>91</v>
      </c>
      <c r="H2510" s="54">
        <v>20</v>
      </c>
      <c r="L2510" s="46" t="s">
        <v>103</v>
      </c>
      <c r="M2510" s="48">
        <v>2</v>
      </c>
      <c r="N2510" s="48" t="s">
        <v>116</v>
      </c>
    </row>
    <row r="2511" spans="1:16" x14ac:dyDescent="0.25">
      <c r="A2511" s="52">
        <v>2014</v>
      </c>
      <c r="B2511" s="56" t="s">
        <v>59</v>
      </c>
      <c r="C2511" s="46" t="s">
        <v>81</v>
      </c>
      <c r="D2511" s="46" t="s">
        <v>110</v>
      </c>
      <c r="H2511" s="54">
        <v>5</v>
      </c>
      <c r="L2511" s="46" t="s">
        <v>103</v>
      </c>
      <c r="M2511" s="48">
        <v>300</v>
      </c>
    </row>
    <row r="2512" spans="1:16" x14ac:dyDescent="0.25">
      <c r="A2512" s="52">
        <v>2014</v>
      </c>
      <c r="B2512" s="56" t="s">
        <v>69</v>
      </c>
      <c r="C2512" s="46" t="s">
        <v>80</v>
      </c>
      <c r="D2512" s="46" t="s">
        <v>88</v>
      </c>
      <c r="H2512" s="54">
        <v>20</v>
      </c>
      <c r="L2512" s="46" t="s">
        <v>103</v>
      </c>
      <c r="M2512" s="48" t="s">
        <v>110</v>
      </c>
    </row>
    <row r="2513" spans="1:16" x14ac:dyDescent="0.25">
      <c r="A2513" s="52">
        <v>2014</v>
      </c>
      <c r="B2513" s="56" t="s">
        <v>50</v>
      </c>
      <c r="C2513" s="46" t="s">
        <v>80</v>
      </c>
      <c r="D2513" s="46" t="s">
        <v>110</v>
      </c>
      <c r="H2513" s="54">
        <v>18</v>
      </c>
      <c r="L2513" s="46" t="s">
        <v>103</v>
      </c>
      <c r="M2513" s="48" t="s">
        <v>110</v>
      </c>
    </row>
    <row r="2514" spans="1:16" x14ac:dyDescent="0.25">
      <c r="A2514" s="52">
        <v>2014</v>
      </c>
      <c r="B2514" s="56" t="s">
        <v>63</v>
      </c>
      <c r="C2514" s="46" t="s">
        <v>80</v>
      </c>
      <c r="D2514" s="46" t="s">
        <v>110</v>
      </c>
      <c r="H2514" s="54">
        <v>17</v>
      </c>
      <c r="L2514" s="46" t="s">
        <v>103</v>
      </c>
      <c r="M2514" s="48" t="s">
        <v>110</v>
      </c>
    </row>
    <row r="2515" spans="1:16" x14ac:dyDescent="0.25">
      <c r="A2515" s="52">
        <v>2014</v>
      </c>
      <c r="B2515" s="56" t="s">
        <v>56</v>
      </c>
      <c r="C2515" s="46" t="s">
        <v>80</v>
      </c>
      <c r="D2515" s="46" t="s">
        <v>93</v>
      </c>
      <c r="H2515" s="54">
        <v>17</v>
      </c>
      <c r="L2515" s="46" t="s">
        <v>103</v>
      </c>
      <c r="M2515" s="48">
        <v>2</v>
      </c>
      <c r="N2515" s="48" t="s">
        <v>117</v>
      </c>
      <c r="O2515" s="48">
        <v>2</v>
      </c>
      <c r="P2515" s="48" t="s">
        <v>116</v>
      </c>
    </row>
    <row r="2516" spans="1:16" x14ac:dyDescent="0.25">
      <c r="A2516" s="52">
        <v>2014</v>
      </c>
      <c r="B2516" s="56" t="s">
        <v>73</v>
      </c>
      <c r="C2516" s="46" t="s">
        <v>80</v>
      </c>
      <c r="D2516" s="46" t="s">
        <v>88</v>
      </c>
      <c r="H2516" s="54">
        <v>17</v>
      </c>
      <c r="L2516" s="46" t="s">
        <v>103</v>
      </c>
      <c r="M2516" s="48">
        <v>1</v>
      </c>
      <c r="N2516" s="48" t="s">
        <v>117</v>
      </c>
      <c r="O2516" s="48">
        <v>1</v>
      </c>
      <c r="P2516" s="48" t="s">
        <v>116</v>
      </c>
    </row>
    <row r="2517" spans="1:16" x14ac:dyDescent="0.25">
      <c r="A2517" s="52">
        <v>2014</v>
      </c>
      <c r="B2517" s="56" t="s">
        <v>66</v>
      </c>
      <c r="C2517" s="46" t="s">
        <v>80</v>
      </c>
      <c r="D2517" s="46" t="s">
        <v>93</v>
      </c>
      <c r="H2517" s="54">
        <v>15</v>
      </c>
      <c r="L2517" s="46" t="s">
        <v>104</v>
      </c>
      <c r="M2517" s="48">
        <v>26</v>
      </c>
    </row>
    <row r="2518" spans="1:16" x14ac:dyDescent="0.25">
      <c r="A2518" s="52">
        <v>2014</v>
      </c>
      <c r="B2518" s="56" t="s">
        <v>75</v>
      </c>
      <c r="C2518" s="46" t="s">
        <v>80</v>
      </c>
      <c r="D2518" s="46" t="s">
        <v>93</v>
      </c>
      <c r="H2518" s="54">
        <v>15</v>
      </c>
      <c r="L2518" s="46" t="s">
        <v>104</v>
      </c>
      <c r="M2518" s="48" t="s">
        <v>110</v>
      </c>
    </row>
    <row r="2519" spans="1:16" x14ac:dyDescent="0.25">
      <c r="A2519" s="52">
        <v>2014</v>
      </c>
      <c r="B2519" s="56" t="s">
        <v>72</v>
      </c>
      <c r="C2519" s="46" t="s">
        <v>80</v>
      </c>
      <c r="D2519" s="46" t="s">
        <v>93</v>
      </c>
      <c r="H2519" s="54">
        <v>15</v>
      </c>
      <c r="L2519" s="46" t="s">
        <v>104</v>
      </c>
      <c r="M2519" s="48" t="s">
        <v>110</v>
      </c>
    </row>
    <row r="2520" spans="1:16" x14ac:dyDescent="0.25">
      <c r="A2520" s="52">
        <v>2014</v>
      </c>
      <c r="B2520" s="56" t="s">
        <v>75</v>
      </c>
      <c r="C2520" s="46" t="s">
        <v>80</v>
      </c>
      <c r="D2520" s="46" t="s">
        <v>90</v>
      </c>
      <c r="E2520" s="46" t="s">
        <v>93</v>
      </c>
      <c r="H2520" s="54">
        <v>15</v>
      </c>
      <c r="L2520" s="46" t="s">
        <v>103</v>
      </c>
      <c r="M2520" s="48">
        <v>8</v>
      </c>
    </row>
    <row r="2521" spans="1:16" x14ac:dyDescent="0.25">
      <c r="A2521" s="52">
        <v>2014</v>
      </c>
      <c r="B2521" s="56" t="s">
        <v>66</v>
      </c>
      <c r="C2521" s="46" t="s">
        <v>80</v>
      </c>
      <c r="D2521" s="46" t="s">
        <v>90</v>
      </c>
      <c r="E2521" s="46" t="s">
        <v>93</v>
      </c>
      <c r="H2521" s="54">
        <v>15</v>
      </c>
      <c r="L2521" s="46" t="s">
        <v>103</v>
      </c>
      <c r="M2521" s="48" t="s">
        <v>110</v>
      </c>
    </row>
    <row r="2522" spans="1:16" x14ac:dyDescent="0.25">
      <c r="A2522" s="52">
        <v>2014</v>
      </c>
      <c r="B2522" s="56" t="s">
        <v>75</v>
      </c>
      <c r="C2522" s="46" t="s">
        <v>80</v>
      </c>
      <c r="D2522" s="46" t="s">
        <v>90</v>
      </c>
      <c r="E2522" s="46" t="s">
        <v>93</v>
      </c>
      <c r="H2522" s="54">
        <v>15</v>
      </c>
      <c r="L2522" s="46" t="s">
        <v>104</v>
      </c>
      <c r="M2522" s="48">
        <v>9</v>
      </c>
    </row>
    <row r="2523" spans="1:16" x14ac:dyDescent="0.25">
      <c r="A2523" s="52">
        <v>2014</v>
      </c>
      <c r="B2523" s="56" t="s">
        <v>66</v>
      </c>
      <c r="C2523" s="46" t="s">
        <v>80</v>
      </c>
      <c r="D2523" s="46" t="s">
        <v>90</v>
      </c>
      <c r="E2523" s="46" t="s">
        <v>93</v>
      </c>
      <c r="H2523" s="54">
        <v>15</v>
      </c>
      <c r="L2523" s="46" t="s">
        <v>104</v>
      </c>
      <c r="M2523" s="48" t="s">
        <v>110</v>
      </c>
    </row>
    <row r="2524" spans="1:16" x14ac:dyDescent="0.25">
      <c r="A2524" s="52">
        <v>2014</v>
      </c>
      <c r="B2524" s="56" t="s">
        <v>59</v>
      </c>
      <c r="C2524" s="46" t="s">
        <v>80</v>
      </c>
      <c r="D2524" s="46" t="s">
        <v>110</v>
      </c>
      <c r="H2524" s="54">
        <v>17</v>
      </c>
      <c r="L2524" s="46" t="s">
        <v>103</v>
      </c>
      <c r="M2524" s="48">
        <v>2</v>
      </c>
      <c r="N2524" s="48" t="s">
        <v>117</v>
      </c>
    </row>
    <row r="2525" spans="1:16" x14ac:dyDescent="0.25">
      <c r="A2525" s="52">
        <v>2014</v>
      </c>
      <c r="B2525" s="56" t="s">
        <v>37</v>
      </c>
      <c r="C2525" s="46" t="s">
        <v>80</v>
      </c>
      <c r="D2525" s="46" t="s">
        <v>110</v>
      </c>
      <c r="H2525" s="54">
        <v>17</v>
      </c>
      <c r="L2525" s="46" t="s">
        <v>103</v>
      </c>
      <c r="M2525" s="48" t="s">
        <v>110</v>
      </c>
    </row>
    <row r="2526" spans="1:16" x14ac:dyDescent="0.25">
      <c r="A2526" s="52">
        <v>2014</v>
      </c>
      <c r="B2526" s="56" t="s">
        <v>38</v>
      </c>
      <c r="C2526" s="46" t="s">
        <v>80</v>
      </c>
      <c r="D2526" s="46" t="s">
        <v>93</v>
      </c>
      <c r="H2526" s="54">
        <v>15</v>
      </c>
      <c r="L2526" s="46" t="s">
        <v>104</v>
      </c>
      <c r="M2526" s="48">
        <v>42</v>
      </c>
    </row>
    <row r="2527" spans="1:16" x14ac:dyDescent="0.25">
      <c r="A2527" s="52">
        <v>2014</v>
      </c>
      <c r="B2527" s="56" t="s">
        <v>53</v>
      </c>
      <c r="C2527" s="46" t="s">
        <v>85</v>
      </c>
      <c r="D2527" s="46" t="s">
        <v>110</v>
      </c>
      <c r="H2527" s="54">
        <v>28</v>
      </c>
      <c r="L2527" s="46" t="s">
        <v>103</v>
      </c>
      <c r="M2527" s="48">
        <v>5</v>
      </c>
    </row>
    <row r="2528" spans="1:16" x14ac:dyDescent="0.25">
      <c r="A2528" s="52">
        <v>2014</v>
      </c>
      <c r="B2528" s="56" t="s">
        <v>53</v>
      </c>
      <c r="C2528" s="46" t="s">
        <v>80</v>
      </c>
      <c r="D2528" s="46" t="s">
        <v>110</v>
      </c>
      <c r="H2528" s="54">
        <v>17</v>
      </c>
      <c r="L2528" s="46" t="s">
        <v>103</v>
      </c>
      <c r="M2528" s="48">
        <v>2</v>
      </c>
      <c r="N2528" s="48" t="s">
        <v>117</v>
      </c>
      <c r="O2528" s="48">
        <v>1</v>
      </c>
      <c r="P2528" s="48" t="s">
        <v>116</v>
      </c>
    </row>
    <row r="2529" spans="1:16" x14ac:dyDescent="0.25">
      <c r="A2529" s="52">
        <v>2014</v>
      </c>
      <c r="B2529" s="56" t="s">
        <v>54</v>
      </c>
      <c r="C2529" s="46" t="s">
        <v>80</v>
      </c>
      <c r="D2529" s="46" t="s">
        <v>110</v>
      </c>
      <c r="H2529" s="54">
        <v>18</v>
      </c>
      <c r="L2529" s="46" t="s">
        <v>103</v>
      </c>
      <c r="M2529" s="48">
        <v>1</v>
      </c>
      <c r="N2529" s="48" t="s">
        <v>117</v>
      </c>
      <c r="O2529" s="48">
        <v>2</v>
      </c>
      <c r="P2529" s="48" t="s">
        <v>116</v>
      </c>
    </row>
    <row r="2530" spans="1:16" x14ac:dyDescent="0.25">
      <c r="A2530" s="52">
        <v>2014</v>
      </c>
      <c r="B2530" s="56" t="s">
        <v>54</v>
      </c>
      <c r="C2530" s="46" t="s">
        <v>80</v>
      </c>
      <c r="D2530" s="46" t="s">
        <v>110</v>
      </c>
      <c r="H2530" s="54">
        <v>17</v>
      </c>
      <c r="L2530" s="46" t="s">
        <v>103</v>
      </c>
      <c r="M2530" s="48">
        <v>3</v>
      </c>
      <c r="N2530" s="48" t="s">
        <v>117</v>
      </c>
      <c r="O2530" s="48">
        <v>4</v>
      </c>
      <c r="P2530" s="48" t="s">
        <v>116</v>
      </c>
    </row>
    <row r="2531" spans="1:16" x14ac:dyDescent="0.25">
      <c r="A2531" s="52">
        <v>2014</v>
      </c>
      <c r="B2531" s="56" t="s">
        <v>54</v>
      </c>
      <c r="C2531" s="46" t="s">
        <v>80</v>
      </c>
      <c r="D2531" s="46" t="s">
        <v>110</v>
      </c>
      <c r="H2531" s="54">
        <v>22</v>
      </c>
      <c r="L2531" s="46" t="s">
        <v>103</v>
      </c>
      <c r="M2531" s="48">
        <v>3</v>
      </c>
      <c r="N2531" s="48" t="s">
        <v>117</v>
      </c>
      <c r="O2531" s="48">
        <v>1</v>
      </c>
      <c r="P2531" s="48" t="s">
        <v>116</v>
      </c>
    </row>
    <row r="2532" spans="1:16" x14ac:dyDescent="0.25">
      <c r="A2532" s="52">
        <v>2014</v>
      </c>
      <c r="B2532" s="56" t="s">
        <v>38</v>
      </c>
      <c r="C2532" s="46" t="s">
        <v>80</v>
      </c>
      <c r="D2532" s="46" t="s">
        <v>110</v>
      </c>
      <c r="H2532" s="54">
        <v>15</v>
      </c>
      <c r="L2532" s="46" t="s">
        <v>104</v>
      </c>
      <c r="M2532" s="48">
        <v>35</v>
      </c>
    </row>
    <row r="2533" spans="1:16" x14ac:dyDescent="0.25">
      <c r="A2533" s="52">
        <v>2014</v>
      </c>
      <c r="B2533" s="56" t="s">
        <v>38</v>
      </c>
      <c r="C2533" s="46" t="s">
        <v>80</v>
      </c>
      <c r="D2533" s="46" t="s">
        <v>110</v>
      </c>
      <c r="H2533" s="54">
        <v>15</v>
      </c>
      <c r="L2533" s="46" t="s">
        <v>103</v>
      </c>
      <c r="M2533" s="48">
        <v>15</v>
      </c>
    </row>
    <row r="2534" spans="1:16" x14ac:dyDescent="0.25">
      <c r="A2534" s="52">
        <v>2014</v>
      </c>
      <c r="B2534" s="56" t="s">
        <v>38</v>
      </c>
      <c r="C2534" s="46" t="s">
        <v>80</v>
      </c>
      <c r="D2534" s="46" t="s">
        <v>110</v>
      </c>
      <c r="H2534" s="54">
        <v>17</v>
      </c>
      <c r="L2534" s="46" t="s">
        <v>103</v>
      </c>
      <c r="M2534" s="48">
        <v>2</v>
      </c>
      <c r="N2534" s="48" t="s">
        <v>117</v>
      </c>
      <c r="O2534" s="48">
        <v>1</v>
      </c>
      <c r="P2534" s="48" t="s">
        <v>116</v>
      </c>
    </row>
    <row r="2535" spans="1:16" x14ac:dyDescent="0.25">
      <c r="A2535" s="52">
        <v>2014</v>
      </c>
      <c r="B2535" s="56" t="s">
        <v>66</v>
      </c>
      <c r="C2535" s="46" t="s">
        <v>80</v>
      </c>
      <c r="D2535" s="46" t="s">
        <v>90</v>
      </c>
      <c r="E2535" s="46" t="s">
        <v>94</v>
      </c>
      <c r="H2535" s="54">
        <v>17</v>
      </c>
      <c r="L2535" s="46" t="s">
        <v>103</v>
      </c>
      <c r="M2535" s="48" t="s">
        <v>110</v>
      </c>
    </row>
    <row r="2536" spans="1:16" x14ac:dyDescent="0.25">
      <c r="A2536" s="52">
        <v>2014</v>
      </c>
      <c r="B2536" s="56" t="s">
        <v>38</v>
      </c>
      <c r="C2536" s="46" t="s">
        <v>80</v>
      </c>
      <c r="D2536" s="46" t="s">
        <v>110</v>
      </c>
      <c r="H2536" s="54">
        <v>15</v>
      </c>
      <c r="L2536" s="46" t="s">
        <v>103</v>
      </c>
      <c r="M2536" s="48">
        <v>26</v>
      </c>
    </row>
    <row r="2537" spans="1:16" x14ac:dyDescent="0.25">
      <c r="A2537" s="52">
        <v>2014</v>
      </c>
      <c r="B2537" s="56" t="s">
        <v>40</v>
      </c>
      <c r="C2537" s="46" t="s">
        <v>80</v>
      </c>
      <c r="D2537" s="46" t="s">
        <v>90</v>
      </c>
      <c r="E2537" s="46" t="s">
        <v>93</v>
      </c>
      <c r="H2537" s="54">
        <v>15</v>
      </c>
      <c r="L2537" s="46" t="s">
        <v>103</v>
      </c>
      <c r="M2537" s="48">
        <v>12</v>
      </c>
    </row>
    <row r="2538" spans="1:16" x14ac:dyDescent="0.25">
      <c r="A2538" s="52">
        <v>2014</v>
      </c>
      <c r="B2538" s="56" t="s">
        <v>76</v>
      </c>
      <c r="C2538" s="46" t="s">
        <v>80</v>
      </c>
      <c r="D2538" s="46" t="s">
        <v>110</v>
      </c>
      <c r="H2538" s="54">
        <v>15</v>
      </c>
      <c r="L2538" s="46" t="s">
        <v>104</v>
      </c>
      <c r="M2538" s="48" t="s">
        <v>110</v>
      </c>
    </row>
    <row r="2539" spans="1:16" x14ac:dyDescent="0.25">
      <c r="A2539" s="52">
        <v>2014</v>
      </c>
      <c r="B2539" s="56" t="s">
        <v>76</v>
      </c>
      <c r="C2539" s="46" t="s">
        <v>80</v>
      </c>
      <c r="D2539" s="46" t="s">
        <v>110</v>
      </c>
      <c r="H2539" s="54">
        <v>15</v>
      </c>
      <c r="L2539" s="46" t="s">
        <v>104</v>
      </c>
      <c r="M2539" s="48" t="s">
        <v>110</v>
      </c>
    </row>
    <row r="2540" spans="1:16" x14ac:dyDescent="0.25">
      <c r="A2540" s="52">
        <v>2014</v>
      </c>
      <c r="B2540" s="56" t="s">
        <v>54</v>
      </c>
      <c r="C2540" s="46" t="s">
        <v>80</v>
      </c>
      <c r="D2540" s="46" t="s">
        <v>110</v>
      </c>
      <c r="H2540" s="54">
        <v>20</v>
      </c>
      <c r="L2540" s="46" t="s">
        <v>103</v>
      </c>
      <c r="M2540" s="48" t="s">
        <v>110</v>
      </c>
    </row>
    <row r="2541" spans="1:16" x14ac:dyDescent="0.25">
      <c r="A2541" s="52">
        <v>2014</v>
      </c>
      <c r="B2541" s="56" t="s">
        <v>38</v>
      </c>
      <c r="C2541" s="46" t="s">
        <v>80</v>
      </c>
      <c r="D2541" s="46" t="s">
        <v>110</v>
      </c>
      <c r="H2541" s="54">
        <v>17</v>
      </c>
      <c r="L2541" s="46" t="s">
        <v>103</v>
      </c>
      <c r="M2541" s="48">
        <v>1</v>
      </c>
      <c r="N2541" s="48" t="s">
        <v>116</v>
      </c>
    </row>
    <row r="2542" spans="1:16" x14ac:dyDescent="0.25">
      <c r="A2542" s="52">
        <v>2014</v>
      </c>
      <c r="B2542" s="56" t="s">
        <v>59</v>
      </c>
      <c r="C2542" s="46" t="s">
        <v>80</v>
      </c>
      <c r="D2542" s="46" t="s">
        <v>110</v>
      </c>
      <c r="H2542" s="54">
        <v>15</v>
      </c>
      <c r="L2542" s="46" t="s">
        <v>104</v>
      </c>
      <c r="M2542" s="48">
        <v>12</v>
      </c>
    </row>
    <row r="2543" spans="1:16" x14ac:dyDescent="0.25">
      <c r="A2543" s="52">
        <v>2014</v>
      </c>
      <c r="B2543" s="56" t="s">
        <v>59</v>
      </c>
      <c r="C2543" s="46" t="s">
        <v>80</v>
      </c>
      <c r="D2543" s="46" t="s">
        <v>110</v>
      </c>
      <c r="H2543" s="54">
        <v>15</v>
      </c>
      <c r="L2543" s="46" t="s">
        <v>103</v>
      </c>
      <c r="M2543" s="48">
        <v>10</v>
      </c>
    </row>
    <row r="2544" spans="1:16" x14ac:dyDescent="0.25">
      <c r="A2544" s="52">
        <v>2014</v>
      </c>
      <c r="B2544" s="56" t="s">
        <v>53</v>
      </c>
      <c r="C2544" s="46" t="s">
        <v>80</v>
      </c>
      <c r="D2544" s="46" t="s">
        <v>110</v>
      </c>
      <c r="H2544" s="54">
        <v>15</v>
      </c>
      <c r="L2544" s="46" t="s">
        <v>104</v>
      </c>
      <c r="M2544" s="48">
        <v>203</v>
      </c>
    </row>
    <row r="2545" spans="1:16" x14ac:dyDescent="0.25">
      <c r="A2545" s="52">
        <v>2014</v>
      </c>
      <c r="B2545" s="56" t="s">
        <v>53</v>
      </c>
      <c r="C2545" s="46" t="s">
        <v>80</v>
      </c>
      <c r="D2545" s="46" t="s">
        <v>110</v>
      </c>
      <c r="H2545" s="54">
        <v>17</v>
      </c>
      <c r="L2545" s="46" t="s">
        <v>104</v>
      </c>
      <c r="M2545" s="48">
        <v>2</v>
      </c>
      <c r="N2545" s="48" t="s">
        <v>117</v>
      </c>
    </row>
    <row r="2546" spans="1:16" x14ac:dyDescent="0.25">
      <c r="A2546" s="52">
        <v>2014</v>
      </c>
      <c r="B2546" s="56" t="s">
        <v>37</v>
      </c>
      <c r="C2546" s="46" t="s">
        <v>80</v>
      </c>
      <c r="D2546" s="46" t="s">
        <v>110</v>
      </c>
      <c r="H2546" s="54">
        <v>15</v>
      </c>
      <c r="L2546" s="46" t="s">
        <v>103</v>
      </c>
      <c r="M2546" s="48">
        <v>28</v>
      </c>
    </row>
    <row r="2547" spans="1:16" x14ac:dyDescent="0.25">
      <c r="A2547" s="52">
        <v>2014</v>
      </c>
      <c r="B2547" s="56" t="s">
        <v>59</v>
      </c>
      <c r="C2547" s="46" t="s">
        <v>80</v>
      </c>
      <c r="D2547" s="46" t="s">
        <v>110</v>
      </c>
      <c r="H2547" s="54">
        <v>17</v>
      </c>
      <c r="L2547" s="46" t="s">
        <v>103</v>
      </c>
      <c r="M2547" s="48" t="s">
        <v>110</v>
      </c>
    </row>
    <row r="2548" spans="1:16" x14ac:dyDescent="0.25">
      <c r="A2548" s="52">
        <v>2014</v>
      </c>
      <c r="B2548" s="56" t="s">
        <v>54</v>
      </c>
      <c r="C2548" s="46" t="s">
        <v>80</v>
      </c>
      <c r="D2548" s="46" t="s">
        <v>110</v>
      </c>
      <c r="H2548" s="54">
        <v>17</v>
      </c>
      <c r="L2548" s="46" t="s">
        <v>103</v>
      </c>
      <c r="M2548" s="48">
        <v>1</v>
      </c>
      <c r="N2548" s="48" t="s">
        <v>117</v>
      </c>
      <c r="O2548" s="48">
        <v>1</v>
      </c>
      <c r="P2548" s="48" t="s">
        <v>116</v>
      </c>
    </row>
    <row r="2549" spans="1:16" x14ac:dyDescent="0.25">
      <c r="A2549" s="52">
        <v>2014</v>
      </c>
      <c r="B2549" s="56" t="s">
        <v>59</v>
      </c>
      <c r="C2549" s="46" t="s">
        <v>80</v>
      </c>
      <c r="D2549" s="46" t="s">
        <v>110</v>
      </c>
      <c r="H2549" s="54">
        <v>20</v>
      </c>
      <c r="L2549" s="46" t="s">
        <v>103</v>
      </c>
      <c r="M2549" s="48">
        <v>1</v>
      </c>
      <c r="N2549" s="48" t="s">
        <v>116</v>
      </c>
    </row>
    <row r="2550" spans="1:16" x14ac:dyDescent="0.25">
      <c r="A2550" s="52">
        <v>2014</v>
      </c>
      <c r="B2550" s="56" t="s">
        <v>59</v>
      </c>
      <c r="C2550" s="46" t="s">
        <v>80</v>
      </c>
      <c r="D2550" s="46" t="s">
        <v>110</v>
      </c>
      <c r="H2550" s="54">
        <v>17</v>
      </c>
      <c r="L2550" s="46" t="s">
        <v>103</v>
      </c>
      <c r="M2550" s="48" t="s">
        <v>110</v>
      </c>
    </row>
    <row r="2551" spans="1:16" x14ac:dyDescent="0.25">
      <c r="A2551" s="52">
        <v>2014</v>
      </c>
      <c r="B2551" s="56" t="s">
        <v>37</v>
      </c>
      <c r="C2551" s="46" t="s">
        <v>80</v>
      </c>
      <c r="D2551" s="46" t="s">
        <v>110</v>
      </c>
      <c r="H2551" s="54">
        <v>15</v>
      </c>
      <c r="L2551" s="46" t="s">
        <v>103</v>
      </c>
      <c r="M2551" s="48">
        <v>21</v>
      </c>
    </row>
    <row r="2552" spans="1:16" x14ac:dyDescent="0.25">
      <c r="A2552" s="52">
        <v>2014</v>
      </c>
      <c r="B2552" s="56" t="s">
        <v>69</v>
      </c>
      <c r="C2552" s="46" t="s">
        <v>80</v>
      </c>
      <c r="D2552" s="46" t="s">
        <v>110</v>
      </c>
      <c r="H2552" s="54">
        <v>18</v>
      </c>
      <c r="L2552" s="46" t="s">
        <v>103</v>
      </c>
      <c r="M2552" s="48" t="s">
        <v>110</v>
      </c>
    </row>
    <row r="2553" spans="1:16" x14ac:dyDescent="0.25">
      <c r="A2553" s="52">
        <v>2014</v>
      </c>
      <c r="B2553" s="56" t="s">
        <v>40</v>
      </c>
      <c r="C2553" s="46" t="s">
        <v>80</v>
      </c>
      <c r="D2553" s="46" t="s">
        <v>90</v>
      </c>
      <c r="E2553" s="46" t="s">
        <v>93</v>
      </c>
      <c r="H2553" s="54">
        <v>15</v>
      </c>
      <c r="L2553" s="46" t="s">
        <v>104</v>
      </c>
      <c r="M2553" s="48">
        <v>18</v>
      </c>
    </row>
    <row r="2554" spans="1:16" x14ac:dyDescent="0.25">
      <c r="A2554" s="52">
        <v>2014</v>
      </c>
      <c r="B2554" s="56" t="s">
        <v>59</v>
      </c>
      <c r="C2554" s="46" t="s">
        <v>80</v>
      </c>
      <c r="D2554" s="46" t="s">
        <v>110</v>
      </c>
      <c r="H2554" s="54">
        <v>17</v>
      </c>
      <c r="L2554" s="46" t="s">
        <v>103</v>
      </c>
      <c r="M2554" s="48">
        <v>1</v>
      </c>
      <c r="N2554" s="48" t="s">
        <v>116</v>
      </c>
    </row>
    <row r="2555" spans="1:16" x14ac:dyDescent="0.25">
      <c r="A2555" s="52">
        <v>2014</v>
      </c>
      <c r="B2555" s="56" t="s">
        <v>59</v>
      </c>
      <c r="C2555" s="46" t="s">
        <v>81</v>
      </c>
      <c r="D2555" s="46" t="s">
        <v>110</v>
      </c>
      <c r="H2555" s="54">
        <v>5</v>
      </c>
      <c r="L2555" s="46" t="s">
        <v>103</v>
      </c>
      <c r="M2555" s="48">
        <v>200</v>
      </c>
    </row>
    <row r="2556" spans="1:16" x14ac:dyDescent="0.25">
      <c r="A2556" s="52">
        <v>2014</v>
      </c>
      <c r="B2556" s="56" t="s">
        <v>69</v>
      </c>
      <c r="C2556" s="46" t="s">
        <v>80</v>
      </c>
      <c r="D2556" s="46" t="s">
        <v>88</v>
      </c>
      <c r="E2556" s="46" t="s">
        <v>92</v>
      </c>
      <c r="H2556" s="54">
        <v>17</v>
      </c>
      <c r="L2556" s="46" t="s">
        <v>103</v>
      </c>
      <c r="M2556" s="48">
        <v>1</v>
      </c>
      <c r="N2556" s="48" t="s">
        <v>117</v>
      </c>
    </row>
    <row r="2557" spans="1:16" x14ac:dyDescent="0.25">
      <c r="A2557" s="52">
        <v>2014</v>
      </c>
      <c r="B2557" s="56" t="s">
        <v>69</v>
      </c>
      <c r="C2557" s="46" t="s">
        <v>80</v>
      </c>
      <c r="D2557" s="46" t="s">
        <v>90</v>
      </c>
      <c r="E2557" s="46" t="s">
        <v>92</v>
      </c>
      <c r="H2557" s="54">
        <v>17</v>
      </c>
      <c r="L2557" s="46" t="s">
        <v>103</v>
      </c>
      <c r="M2557" s="48">
        <v>1</v>
      </c>
      <c r="N2557" s="48" t="s">
        <v>116</v>
      </c>
    </row>
    <row r="2558" spans="1:16" x14ac:dyDescent="0.25">
      <c r="A2558" s="52">
        <v>2014</v>
      </c>
      <c r="B2558" s="56" t="s">
        <v>38</v>
      </c>
      <c r="C2558" s="46" t="s">
        <v>80</v>
      </c>
      <c r="D2558" s="46" t="s">
        <v>110</v>
      </c>
      <c r="H2558" s="54">
        <v>17</v>
      </c>
      <c r="L2558" s="46" t="s">
        <v>103</v>
      </c>
      <c r="M2558" s="48">
        <v>3</v>
      </c>
      <c r="N2558" s="48" t="s">
        <v>117</v>
      </c>
      <c r="O2558" s="48">
        <v>2</v>
      </c>
      <c r="P2558" s="48" t="s">
        <v>116</v>
      </c>
    </row>
    <row r="2559" spans="1:16" x14ac:dyDescent="0.25">
      <c r="A2559" s="52">
        <v>2014</v>
      </c>
      <c r="B2559" s="56" t="s">
        <v>59</v>
      </c>
      <c r="C2559" s="46" t="s">
        <v>80</v>
      </c>
      <c r="D2559" s="46" t="s">
        <v>88</v>
      </c>
      <c r="H2559" s="54">
        <v>20</v>
      </c>
      <c r="L2559" s="46" t="s">
        <v>103</v>
      </c>
      <c r="M2559" s="48">
        <v>2</v>
      </c>
      <c r="N2559" s="48" t="s">
        <v>116</v>
      </c>
    </row>
    <row r="2560" spans="1:16" x14ac:dyDescent="0.25">
      <c r="A2560" s="52">
        <v>2014</v>
      </c>
      <c r="B2560" s="56" t="s">
        <v>38</v>
      </c>
      <c r="C2560" s="46" t="s">
        <v>80</v>
      </c>
      <c r="D2560" s="46" t="s">
        <v>110</v>
      </c>
      <c r="H2560" s="54">
        <v>15</v>
      </c>
      <c r="L2560" s="46" t="s">
        <v>104</v>
      </c>
      <c r="M2560" s="48">
        <v>20</v>
      </c>
    </row>
    <row r="2561" spans="1:16" x14ac:dyDescent="0.25">
      <c r="A2561" s="52">
        <v>2014</v>
      </c>
      <c r="B2561" s="56" t="s">
        <v>59</v>
      </c>
      <c r="C2561" s="46" t="s">
        <v>80</v>
      </c>
      <c r="D2561" s="46" t="s">
        <v>110</v>
      </c>
      <c r="H2561" s="54">
        <v>20</v>
      </c>
      <c r="L2561" s="46" t="s">
        <v>103</v>
      </c>
      <c r="M2561" s="48" t="s">
        <v>110</v>
      </c>
    </row>
    <row r="2562" spans="1:16" x14ac:dyDescent="0.25">
      <c r="A2562" s="52">
        <v>2014</v>
      </c>
      <c r="B2562" s="56" t="s">
        <v>69</v>
      </c>
      <c r="C2562" s="46" t="s">
        <v>80</v>
      </c>
      <c r="D2562" s="46" t="s">
        <v>110</v>
      </c>
      <c r="H2562" s="54">
        <v>18</v>
      </c>
      <c r="L2562" s="46" t="s">
        <v>103</v>
      </c>
      <c r="M2562" s="48" t="s">
        <v>110</v>
      </c>
    </row>
    <row r="2563" spans="1:16" x14ac:dyDescent="0.25">
      <c r="A2563" s="52">
        <v>2014</v>
      </c>
      <c r="B2563" s="56" t="s">
        <v>59</v>
      </c>
      <c r="C2563" s="46" t="s">
        <v>80</v>
      </c>
      <c r="D2563" s="46" t="s">
        <v>110</v>
      </c>
      <c r="H2563" s="54">
        <v>17</v>
      </c>
      <c r="L2563" s="46" t="s">
        <v>103</v>
      </c>
      <c r="M2563" s="48" t="s">
        <v>110</v>
      </c>
    </row>
    <row r="2564" spans="1:16" x14ac:dyDescent="0.25">
      <c r="A2564" s="52">
        <v>2014</v>
      </c>
      <c r="B2564" s="56" t="s">
        <v>73</v>
      </c>
      <c r="C2564" s="46" t="s">
        <v>85</v>
      </c>
      <c r="D2564" s="46" t="s">
        <v>110</v>
      </c>
      <c r="H2564" s="54">
        <v>28</v>
      </c>
      <c r="L2564" s="46" t="s">
        <v>103</v>
      </c>
      <c r="M2564" s="48" t="s">
        <v>110</v>
      </c>
    </row>
    <row r="2565" spans="1:16" x14ac:dyDescent="0.25">
      <c r="A2565" s="52">
        <v>2014</v>
      </c>
      <c r="B2565" s="56" t="s">
        <v>38</v>
      </c>
      <c r="C2565" s="46" t="s">
        <v>80</v>
      </c>
      <c r="D2565" s="46" t="s">
        <v>92</v>
      </c>
      <c r="H2565" s="54">
        <v>18</v>
      </c>
      <c r="L2565" s="46" t="s">
        <v>103</v>
      </c>
      <c r="M2565" s="48" t="s">
        <v>110</v>
      </c>
    </row>
    <row r="2566" spans="1:16" x14ac:dyDescent="0.25">
      <c r="A2566" s="52">
        <v>2014</v>
      </c>
      <c r="B2566" s="56" t="s">
        <v>38</v>
      </c>
      <c r="C2566" s="46" t="s">
        <v>80</v>
      </c>
      <c r="D2566" s="46" t="s">
        <v>110</v>
      </c>
      <c r="H2566" s="54">
        <v>18</v>
      </c>
      <c r="L2566" s="46" t="s">
        <v>103</v>
      </c>
      <c r="M2566" s="48" t="s">
        <v>110</v>
      </c>
    </row>
    <row r="2567" spans="1:16" x14ac:dyDescent="0.25">
      <c r="A2567" s="52">
        <v>2014</v>
      </c>
      <c r="B2567" s="56" t="s">
        <v>69</v>
      </c>
      <c r="C2567" s="46" t="s">
        <v>80</v>
      </c>
      <c r="D2567" s="46" t="s">
        <v>90</v>
      </c>
      <c r="H2567" s="54">
        <v>17</v>
      </c>
      <c r="L2567" s="46" t="s">
        <v>103</v>
      </c>
      <c r="M2567" s="48">
        <v>1</v>
      </c>
      <c r="N2567" s="48" t="s">
        <v>117</v>
      </c>
      <c r="O2567" s="48">
        <v>1</v>
      </c>
      <c r="P2567" s="48" t="s">
        <v>116</v>
      </c>
    </row>
    <row r="2568" spans="1:16" x14ac:dyDescent="0.25">
      <c r="A2568" s="52">
        <v>2014</v>
      </c>
      <c r="B2568" s="56" t="s">
        <v>59</v>
      </c>
      <c r="C2568" s="46" t="s">
        <v>80</v>
      </c>
      <c r="D2568" s="46" t="s">
        <v>110</v>
      </c>
      <c r="H2568" s="54">
        <v>17</v>
      </c>
      <c r="L2568" s="46" t="s">
        <v>104</v>
      </c>
      <c r="M2568" s="48">
        <v>3</v>
      </c>
      <c r="N2568" s="48" t="s">
        <v>117</v>
      </c>
      <c r="O2568" s="48">
        <v>2</v>
      </c>
      <c r="P2568" s="48" t="s">
        <v>116</v>
      </c>
    </row>
    <row r="2569" spans="1:16" x14ac:dyDescent="0.25">
      <c r="A2569" s="52">
        <v>2014</v>
      </c>
      <c r="B2569" s="56" t="s">
        <v>38</v>
      </c>
      <c r="C2569" s="46" t="s">
        <v>80</v>
      </c>
      <c r="D2569" s="46" t="s">
        <v>110</v>
      </c>
      <c r="H2569" s="54">
        <v>17</v>
      </c>
      <c r="L2569" s="46" t="s">
        <v>103</v>
      </c>
      <c r="M2569" s="48">
        <v>1</v>
      </c>
      <c r="N2569" s="48" t="s">
        <v>117</v>
      </c>
      <c r="O2569" s="48">
        <v>2</v>
      </c>
      <c r="P2569" s="48" t="s">
        <v>116</v>
      </c>
    </row>
    <row r="2570" spans="1:16" x14ac:dyDescent="0.25">
      <c r="A2570" s="52">
        <v>2014</v>
      </c>
      <c r="B2570" s="56" t="s">
        <v>45</v>
      </c>
      <c r="C2570" s="46" t="s">
        <v>80</v>
      </c>
      <c r="D2570" s="46" t="s">
        <v>88</v>
      </c>
      <c r="H2570" s="54">
        <v>20</v>
      </c>
      <c r="L2570" s="46" t="s">
        <v>103</v>
      </c>
      <c r="M2570" s="48">
        <v>1</v>
      </c>
      <c r="N2570" s="48" t="s">
        <v>116</v>
      </c>
    </row>
    <row r="2571" spans="1:16" x14ac:dyDescent="0.25">
      <c r="A2571" s="52">
        <v>2014</v>
      </c>
      <c r="B2571" s="56" t="s">
        <v>73</v>
      </c>
      <c r="C2571" s="46" t="s">
        <v>80</v>
      </c>
      <c r="D2571" s="46" t="s">
        <v>92</v>
      </c>
      <c r="E2571" s="46" t="s">
        <v>91</v>
      </c>
      <c r="H2571" s="54">
        <v>20</v>
      </c>
      <c r="I2571" s="46">
        <v>17</v>
      </c>
      <c r="L2571" s="46" t="s">
        <v>103</v>
      </c>
      <c r="M2571" s="48" t="s">
        <v>110</v>
      </c>
    </row>
    <row r="2572" spans="1:16" x14ac:dyDescent="0.25">
      <c r="A2572" s="52">
        <v>2014</v>
      </c>
      <c r="B2572" s="56" t="s">
        <v>59</v>
      </c>
      <c r="C2572" s="46" t="s">
        <v>85</v>
      </c>
      <c r="D2572" s="46" t="s">
        <v>110</v>
      </c>
      <c r="H2572" s="54">
        <v>28</v>
      </c>
      <c r="L2572" s="46" t="s">
        <v>103</v>
      </c>
      <c r="M2572" s="48">
        <v>1</v>
      </c>
    </row>
    <row r="2573" spans="1:16" x14ac:dyDescent="0.25">
      <c r="A2573" s="52">
        <v>2014</v>
      </c>
      <c r="B2573" s="56" t="s">
        <v>59</v>
      </c>
      <c r="C2573" s="46" t="s">
        <v>85</v>
      </c>
      <c r="D2573" s="46" t="s">
        <v>110</v>
      </c>
      <c r="H2573" s="54">
        <v>28</v>
      </c>
      <c r="L2573" s="46" t="s">
        <v>103</v>
      </c>
      <c r="M2573" s="48">
        <v>1</v>
      </c>
    </row>
    <row r="2574" spans="1:16" x14ac:dyDescent="0.25">
      <c r="A2574" s="52">
        <v>2014</v>
      </c>
      <c r="B2574" s="56" t="s">
        <v>59</v>
      </c>
      <c r="C2574" s="46" t="s">
        <v>85</v>
      </c>
      <c r="D2574" s="46" t="s">
        <v>110</v>
      </c>
      <c r="H2574" s="54">
        <v>28</v>
      </c>
      <c r="L2574" s="46" t="s">
        <v>103</v>
      </c>
      <c r="M2574" s="48">
        <v>2</v>
      </c>
    </row>
    <row r="2575" spans="1:16" x14ac:dyDescent="0.25">
      <c r="A2575" s="52">
        <v>2014</v>
      </c>
      <c r="B2575" s="56" t="s">
        <v>75</v>
      </c>
      <c r="C2575" s="46" t="s">
        <v>80</v>
      </c>
      <c r="D2575" s="46" t="s">
        <v>90</v>
      </c>
      <c r="H2575" s="54">
        <v>15</v>
      </c>
      <c r="L2575" s="46" t="s">
        <v>103</v>
      </c>
      <c r="M2575" s="48">
        <v>47</v>
      </c>
    </row>
    <row r="2576" spans="1:16" x14ac:dyDescent="0.25">
      <c r="A2576" s="52">
        <v>2014</v>
      </c>
      <c r="B2576" s="56" t="s">
        <v>69</v>
      </c>
      <c r="C2576" s="46" t="s">
        <v>80</v>
      </c>
      <c r="D2576" s="46" t="s">
        <v>88</v>
      </c>
      <c r="E2576" s="46" t="s">
        <v>94</v>
      </c>
      <c r="H2576" s="54">
        <v>17</v>
      </c>
      <c r="L2576" s="46" t="s">
        <v>103</v>
      </c>
      <c r="M2576" s="48" t="s">
        <v>110</v>
      </c>
    </row>
    <row r="2577" spans="1:14" x14ac:dyDescent="0.25">
      <c r="A2577" s="52">
        <v>2014</v>
      </c>
      <c r="B2577" s="56" t="s">
        <v>58</v>
      </c>
      <c r="C2577" s="46" t="s">
        <v>80</v>
      </c>
      <c r="D2577" s="46" t="s">
        <v>110</v>
      </c>
      <c r="H2577" s="54">
        <v>15</v>
      </c>
      <c r="L2577" s="46" t="s">
        <v>104</v>
      </c>
      <c r="M2577" s="48" t="s">
        <v>110</v>
      </c>
    </row>
    <row r="2578" spans="1:14" x14ac:dyDescent="0.25">
      <c r="A2578" s="52">
        <v>2014</v>
      </c>
      <c r="B2578" s="56" t="s">
        <v>76</v>
      </c>
      <c r="C2578" s="46" t="s">
        <v>80</v>
      </c>
      <c r="D2578" s="46" t="s">
        <v>110</v>
      </c>
      <c r="H2578" s="54">
        <v>15</v>
      </c>
      <c r="L2578" s="46" t="s">
        <v>104</v>
      </c>
      <c r="M2578" s="48" t="s">
        <v>110</v>
      </c>
    </row>
    <row r="2579" spans="1:14" x14ac:dyDescent="0.25">
      <c r="A2579" s="52">
        <v>2014</v>
      </c>
      <c r="B2579" s="56" t="s">
        <v>59</v>
      </c>
      <c r="C2579" s="46" t="s">
        <v>80</v>
      </c>
      <c r="D2579" s="46" t="s">
        <v>110</v>
      </c>
      <c r="H2579" s="54">
        <v>17</v>
      </c>
      <c r="L2579" s="46" t="s">
        <v>103</v>
      </c>
      <c r="M2579" s="48">
        <v>1</v>
      </c>
      <c r="N2579" s="48" t="s">
        <v>117</v>
      </c>
    </row>
    <row r="2580" spans="1:14" x14ac:dyDescent="0.25">
      <c r="A2580" s="52">
        <v>2014</v>
      </c>
      <c r="B2580" s="56" t="s">
        <v>50</v>
      </c>
      <c r="C2580" s="46" t="s">
        <v>80</v>
      </c>
      <c r="D2580" s="46" t="s">
        <v>110</v>
      </c>
      <c r="H2580" s="54">
        <v>18</v>
      </c>
      <c r="L2580" s="46" t="s">
        <v>103</v>
      </c>
      <c r="M2580" s="48" t="s">
        <v>110</v>
      </c>
    </row>
    <row r="2581" spans="1:14" x14ac:dyDescent="0.25">
      <c r="A2581" s="52">
        <v>2014</v>
      </c>
      <c r="B2581" s="56" t="s">
        <v>38</v>
      </c>
      <c r="C2581" s="46" t="s">
        <v>80</v>
      </c>
      <c r="D2581" s="46" t="s">
        <v>93</v>
      </c>
      <c r="H2581" s="54">
        <v>17</v>
      </c>
      <c r="L2581" s="46" t="s">
        <v>103</v>
      </c>
      <c r="M2581" s="48" t="s">
        <v>110</v>
      </c>
    </row>
    <row r="2582" spans="1:14" x14ac:dyDescent="0.25">
      <c r="A2582" s="52">
        <v>2014</v>
      </c>
      <c r="B2582" s="56" t="s">
        <v>38</v>
      </c>
      <c r="C2582" s="46" t="s">
        <v>80</v>
      </c>
      <c r="D2582" s="46" t="s">
        <v>93</v>
      </c>
      <c r="H2582" s="54">
        <v>15</v>
      </c>
      <c r="L2582" s="46" t="s">
        <v>104</v>
      </c>
      <c r="M2582" s="48">
        <v>30</v>
      </c>
    </row>
    <row r="2583" spans="1:14" x14ac:dyDescent="0.25">
      <c r="A2583" s="52">
        <v>2014</v>
      </c>
      <c r="B2583" s="56" t="s">
        <v>61</v>
      </c>
      <c r="C2583" s="46" t="s">
        <v>80</v>
      </c>
      <c r="D2583" s="46" t="s">
        <v>93</v>
      </c>
      <c r="H2583" s="54">
        <v>15</v>
      </c>
      <c r="L2583" s="46" t="s">
        <v>103</v>
      </c>
      <c r="M2583" s="48" t="s">
        <v>110</v>
      </c>
    </row>
    <row r="2584" spans="1:14" x14ac:dyDescent="0.25">
      <c r="A2584" s="52">
        <v>2014</v>
      </c>
      <c r="B2584" s="56" t="s">
        <v>37</v>
      </c>
      <c r="C2584" s="46" t="s">
        <v>80</v>
      </c>
      <c r="D2584" s="46" t="s">
        <v>110</v>
      </c>
      <c r="H2584" s="54">
        <v>15</v>
      </c>
      <c r="L2584" s="46" t="s">
        <v>103</v>
      </c>
      <c r="M2584" s="48">
        <v>38</v>
      </c>
    </row>
    <row r="2585" spans="1:14" x14ac:dyDescent="0.25">
      <c r="A2585" s="52">
        <v>2014</v>
      </c>
      <c r="B2585" s="56" t="s">
        <v>59</v>
      </c>
      <c r="C2585" s="46" t="s">
        <v>80</v>
      </c>
      <c r="D2585" s="46" t="s">
        <v>110</v>
      </c>
      <c r="H2585" s="54">
        <v>17</v>
      </c>
      <c r="L2585" s="46" t="s">
        <v>103</v>
      </c>
      <c r="M2585" s="48">
        <v>1</v>
      </c>
      <c r="N2585" s="48" t="s">
        <v>117</v>
      </c>
    </row>
    <row r="2586" spans="1:14" x14ac:dyDescent="0.25">
      <c r="A2586" s="52">
        <v>2014</v>
      </c>
      <c r="B2586" s="56" t="s">
        <v>54</v>
      </c>
      <c r="C2586" s="46" t="s">
        <v>80</v>
      </c>
      <c r="D2586" s="46" t="s">
        <v>110</v>
      </c>
      <c r="H2586" s="54">
        <v>17</v>
      </c>
      <c r="L2586" s="46" t="s">
        <v>103</v>
      </c>
      <c r="M2586" s="48">
        <v>1</v>
      </c>
      <c r="N2586" s="48" t="s">
        <v>117</v>
      </c>
    </row>
    <row r="2587" spans="1:14" x14ac:dyDescent="0.25">
      <c r="A2587" s="52">
        <v>2014</v>
      </c>
      <c r="B2587" s="56" t="s">
        <v>37</v>
      </c>
      <c r="C2587" s="46" t="s">
        <v>80</v>
      </c>
      <c r="D2587" s="46" t="s">
        <v>110</v>
      </c>
      <c r="H2587" s="54">
        <v>15</v>
      </c>
      <c r="L2587" s="46" t="s">
        <v>103</v>
      </c>
      <c r="M2587" s="48">
        <v>13</v>
      </c>
    </row>
    <row r="2588" spans="1:14" x14ac:dyDescent="0.25">
      <c r="A2588" s="52">
        <v>2014</v>
      </c>
      <c r="B2588" s="56" t="s">
        <v>76</v>
      </c>
      <c r="C2588" s="46" t="s">
        <v>80</v>
      </c>
      <c r="D2588" s="46" t="s">
        <v>110</v>
      </c>
      <c r="H2588" s="54">
        <v>15</v>
      </c>
      <c r="L2588" s="46" t="s">
        <v>103</v>
      </c>
      <c r="M2588" s="48" t="s">
        <v>110</v>
      </c>
    </row>
    <row r="2589" spans="1:14" x14ac:dyDescent="0.25">
      <c r="A2589" s="52">
        <v>2014</v>
      </c>
      <c r="B2589" s="56" t="s">
        <v>37</v>
      </c>
      <c r="C2589" s="46" t="s">
        <v>80</v>
      </c>
      <c r="D2589" s="46" t="s">
        <v>110</v>
      </c>
      <c r="H2589" s="54">
        <v>17</v>
      </c>
      <c r="L2589" s="46" t="s">
        <v>103</v>
      </c>
      <c r="M2589" s="48">
        <v>2</v>
      </c>
      <c r="N2589" s="48" t="s">
        <v>117</v>
      </c>
    </row>
    <row r="2590" spans="1:14" x14ac:dyDescent="0.25">
      <c r="A2590" s="52">
        <v>2014</v>
      </c>
      <c r="B2590" s="56" t="s">
        <v>76</v>
      </c>
      <c r="C2590" s="46" t="s">
        <v>80</v>
      </c>
      <c r="D2590" s="46" t="s">
        <v>110</v>
      </c>
      <c r="H2590" s="54">
        <v>15</v>
      </c>
      <c r="L2590" s="46" t="s">
        <v>110</v>
      </c>
      <c r="M2590" s="48" t="s">
        <v>110</v>
      </c>
    </row>
    <row r="2591" spans="1:14" x14ac:dyDescent="0.25">
      <c r="A2591" s="52">
        <v>2014</v>
      </c>
      <c r="B2591" s="56" t="s">
        <v>37</v>
      </c>
      <c r="C2591" s="46" t="s">
        <v>80</v>
      </c>
      <c r="D2591" s="46" t="s">
        <v>110</v>
      </c>
      <c r="H2591" s="54">
        <v>15</v>
      </c>
      <c r="L2591" s="46" t="s">
        <v>103</v>
      </c>
      <c r="M2591" s="48">
        <v>32</v>
      </c>
    </row>
    <row r="2592" spans="1:14" x14ac:dyDescent="0.25">
      <c r="A2592" s="52">
        <v>2014</v>
      </c>
      <c r="B2592" s="56" t="s">
        <v>66</v>
      </c>
      <c r="C2592" s="46" t="s">
        <v>80</v>
      </c>
      <c r="D2592" s="46" t="s">
        <v>93</v>
      </c>
      <c r="H2592" s="54">
        <v>15</v>
      </c>
      <c r="L2592" s="46" t="s">
        <v>104</v>
      </c>
      <c r="M2592" s="48">
        <v>24</v>
      </c>
    </row>
    <row r="2593" spans="1:19" x14ac:dyDescent="0.25">
      <c r="A2593" s="52">
        <v>2014</v>
      </c>
      <c r="B2593" s="56" t="s">
        <v>75</v>
      </c>
      <c r="C2593" s="46" t="s">
        <v>80</v>
      </c>
      <c r="D2593" s="46" t="s">
        <v>93</v>
      </c>
      <c r="H2593" s="54">
        <v>15</v>
      </c>
      <c r="L2593" s="46" t="s">
        <v>104</v>
      </c>
      <c r="M2593" s="48" t="s">
        <v>110</v>
      </c>
    </row>
    <row r="2594" spans="1:19" x14ac:dyDescent="0.25">
      <c r="A2594" s="52">
        <v>2014</v>
      </c>
      <c r="B2594" s="56" t="s">
        <v>72</v>
      </c>
      <c r="C2594" s="46" t="s">
        <v>80</v>
      </c>
      <c r="D2594" s="46" t="s">
        <v>93</v>
      </c>
      <c r="H2594" s="54">
        <v>15</v>
      </c>
      <c r="L2594" s="46" t="s">
        <v>104</v>
      </c>
      <c r="M2594" s="48" t="s">
        <v>110</v>
      </c>
    </row>
    <row r="2595" spans="1:19" x14ac:dyDescent="0.25">
      <c r="A2595" s="52">
        <v>2014</v>
      </c>
      <c r="B2595" s="56" t="s">
        <v>59</v>
      </c>
      <c r="C2595" s="46" t="s">
        <v>81</v>
      </c>
      <c r="D2595" s="46" t="s">
        <v>110</v>
      </c>
      <c r="H2595" s="54">
        <v>5</v>
      </c>
      <c r="L2595" s="46" t="s">
        <v>103</v>
      </c>
      <c r="M2595" s="48">
        <v>200</v>
      </c>
    </row>
    <row r="2596" spans="1:19" x14ac:dyDescent="0.25">
      <c r="A2596" s="52">
        <v>2014</v>
      </c>
      <c r="B2596" s="56" t="s">
        <v>59</v>
      </c>
      <c r="C2596" s="46" t="s">
        <v>81</v>
      </c>
      <c r="D2596" s="46" t="s">
        <v>110</v>
      </c>
      <c r="H2596" s="54">
        <v>5</v>
      </c>
      <c r="L2596" s="46" t="s">
        <v>103</v>
      </c>
      <c r="M2596" s="48">
        <v>150</v>
      </c>
    </row>
    <row r="2597" spans="1:19" x14ac:dyDescent="0.25">
      <c r="A2597" s="52">
        <v>2014</v>
      </c>
      <c r="B2597" s="56" t="s">
        <v>59</v>
      </c>
      <c r="C2597" s="46" t="s">
        <v>81</v>
      </c>
      <c r="D2597" s="46" t="s">
        <v>110</v>
      </c>
      <c r="H2597" s="54">
        <v>7</v>
      </c>
      <c r="L2597" s="46" t="s">
        <v>103</v>
      </c>
      <c r="M2597" s="48">
        <v>200</v>
      </c>
    </row>
    <row r="2598" spans="1:19" x14ac:dyDescent="0.25">
      <c r="A2598" s="52">
        <v>2014</v>
      </c>
      <c r="B2598" s="56" t="s">
        <v>59</v>
      </c>
      <c r="C2598" s="46" t="s">
        <v>81</v>
      </c>
      <c r="D2598" s="46" t="s">
        <v>110</v>
      </c>
      <c r="H2598" s="54">
        <v>7</v>
      </c>
      <c r="L2598" s="46" t="s">
        <v>103</v>
      </c>
      <c r="M2598" s="48">
        <v>100</v>
      </c>
    </row>
    <row r="2599" spans="1:19" x14ac:dyDescent="0.25">
      <c r="A2599" s="52">
        <v>2014</v>
      </c>
      <c r="B2599" s="56" t="s">
        <v>40</v>
      </c>
      <c r="C2599" s="46" t="s">
        <v>80</v>
      </c>
      <c r="D2599" s="46" t="s">
        <v>90</v>
      </c>
      <c r="E2599" s="46" t="s">
        <v>93</v>
      </c>
      <c r="H2599" s="54">
        <v>15</v>
      </c>
      <c r="L2599" s="46" t="s">
        <v>103</v>
      </c>
      <c r="M2599" s="48">
        <v>9</v>
      </c>
    </row>
    <row r="2600" spans="1:19" x14ac:dyDescent="0.25">
      <c r="A2600" s="52">
        <v>2014</v>
      </c>
      <c r="B2600" s="56" t="s">
        <v>38</v>
      </c>
      <c r="C2600" s="46" t="s">
        <v>80</v>
      </c>
      <c r="D2600" s="46" t="s">
        <v>110</v>
      </c>
      <c r="H2600" s="54">
        <v>15</v>
      </c>
      <c r="L2600" s="46" t="s">
        <v>104</v>
      </c>
      <c r="M2600" s="48">
        <v>14</v>
      </c>
    </row>
    <row r="2601" spans="1:19" x14ac:dyDescent="0.25">
      <c r="A2601" s="52">
        <v>2014</v>
      </c>
      <c r="B2601" s="56" t="s">
        <v>50</v>
      </c>
      <c r="C2601" s="46" t="s">
        <v>80</v>
      </c>
      <c r="D2601" s="46" t="s">
        <v>110</v>
      </c>
      <c r="H2601" s="54">
        <v>18</v>
      </c>
      <c r="L2601" s="46" t="s">
        <v>103</v>
      </c>
      <c r="M2601" s="48" t="s">
        <v>110</v>
      </c>
    </row>
    <row r="2602" spans="1:19" x14ac:dyDescent="0.25">
      <c r="A2602" s="52">
        <v>2014</v>
      </c>
      <c r="B2602" s="56" t="s">
        <v>59</v>
      </c>
      <c r="C2602" s="46" t="s">
        <v>80</v>
      </c>
      <c r="D2602" s="46" t="s">
        <v>110</v>
      </c>
      <c r="H2602" s="54">
        <v>17</v>
      </c>
      <c r="L2602" s="46" t="s">
        <v>104</v>
      </c>
      <c r="M2602" s="48">
        <v>4</v>
      </c>
      <c r="N2602" s="48" t="s">
        <v>117</v>
      </c>
      <c r="O2602" s="48">
        <v>3</v>
      </c>
      <c r="P2602" s="48" t="s">
        <v>116</v>
      </c>
    </row>
    <row r="2603" spans="1:19" x14ac:dyDescent="0.25">
      <c r="A2603" s="52">
        <v>2014</v>
      </c>
      <c r="B2603" s="56" t="s">
        <v>38</v>
      </c>
      <c r="C2603" s="46" t="s">
        <v>80</v>
      </c>
      <c r="D2603" s="46" t="s">
        <v>110</v>
      </c>
      <c r="H2603" s="54">
        <v>15</v>
      </c>
      <c r="L2603" s="46" t="s">
        <v>103</v>
      </c>
      <c r="M2603" s="48">
        <v>25</v>
      </c>
    </row>
    <row r="2604" spans="1:19" x14ac:dyDescent="0.25">
      <c r="A2604" s="52">
        <v>2014</v>
      </c>
      <c r="B2604" s="56" t="s">
        <v>37</v>
      </c>
      <c r="C2604" s="46" t="s">
        <v>80</v>
      </c>
      <c r="D2604" s="46" t="s">
        <v>110</v>
      </c>
      <c r="H2604" s="54">
        <v>17</v>
      </c>
      <c r="L2604" s="46" t="s">
        <v>103</v>
      </c>
      <c r="M2604" s="48">
        <v>1</v>
      </c>
      <c r="N2604" s="48" t="s">
        <v>117</v>
      </c>
      <c r="O2604" s="48">
        <v>1</v>
      </c>
      <c r="P2604" s="48" t="s">
        <v>116</v>
      </c>
    </row>
    <row r="2605" spans="1:19" x14ac:dyDescent="0.25">
      <c r="A2605" s="52">
        <v>2014</v>
      </c>
      <c r="B2605" s="56" t="s">
        <v>59</v>
      </c>
      <c r="C2605" s="46" t="s">
        <v>80</v>
      </c>
      <c r="D2605" s="46" t="s">
        <v>110</v>
      </c>
      <c r="H2605" s="54">
        <v>17</v>
      </c>
      <c r="L2605" s="46" t="s">
        <v>103</v>
      </c>
      <c r="M2605" s="48">
        <v>3</v>
      </c>
      <c r="N2605" s="48" t="s">
        <v>117</v>
      </c>
    </row>
    <row r="2606" spans="1:19" x14ac:dyDescent="0.25">
      <c r="A2606" s="52">
        <v>2014</v>
      </c>
      <c r="B2606" s="56" t="s">
        <v>38</v>
      </c>
      <c r="C2606" s="46" t="s">
        <v>81</v>
      </c>
      <c r="D2606" s="46" t="s">
        <v>110</v>
      </c>
      <c r="H2606" s="54">
        <v>5</v>
      </c>
      <c r="I2606" s="46">
        <v>7</v>
      </c>
      <c r="L2606" s="46" t="s">
        <v>104</v>
      </c>
      <c r="M2606" s="48">
        <v>45</v>
      </c>
      <c r="S2606" s="49">
        <v>35</v>
      </c>
    </row>
    <row r="2607" spans="1:19" x14ac:dyDescent="0.25">
      <c r="A2607" s="52">
        <v>2014</v>
      </c>
      <c r="B2607" s="56" t="s">
        <v>37</v>
      </c>
      <c r="C2607" s="46" t="s">
        <v>80</v>
      </c>
      <c r="D2607" s="46" t="s">
        <v>110</v>
      </c>
      <c r="H2607" s="54">
        <v>17</v>
      </c>
      <c r="L2607" s="46" t="s">
        <v>103</v>
      </c>
      <c r="M2607" s="48">
        <v>3</v>
      </c>
      <c r="N2607" s="48" t="s">
        <v>116</v>
      </c>
    </row>
    <row r="2608" spans="1:19" x14ac:dyDescent="0.25">
      <c r="A2608" s="52">
        <v>2014</v>
      </c>
      <c r="B2608" s="56" t="s">
        <v>38</v>
      </c>
      <c r="C2608" s="46" t="s">
        <v>80</v>
      </c>
      <c r="D2608" s="46" t="s">
        <v>110</v>
      </c>
      <c r="H2608" s="54">
        <v>15</v>
      </c>
      <c r="L2608" s="46" t="s">
        <v>104</v>
      </c>
      <c r="M2608" s="48">
        <v>17</v>
      </c>
    </row>
    <row r="2609" spans="1:16" x14ac:dyDescent="0.25">
      <c r="A2609" s="52">
        <v>2014</v>
      </c>
      <c r="B2609" s="56" t="s">
        <v>64</v>
      </c>
      <c r="C2609" s="46" t="s">
        <v>80</v>
      </c>
      <c r="D2609" s="46" t="s">
        <v>110</v>
      </c>
      <c r="H2609" s="54">
        <v>20</v>
      </c>
      <c r="L2609" s="46" t="s">
        <v>103</v>
      </c>
      <c r="M2609" s="48">
        <v>1</v>
      </c>
      <c r="N2609" s="48" t="s">
        <v>116</v>
      </c>
    </row>
    <row r="2610" spans="1:16" x14ac:dyDescent="0.25">
      <c r="A2610" s="52">
        <v>2014</v>
      </c>
      <c r="B2610" s="56" t="s">
        <v>63</v>
      </c>
      <c r="C2610" s="46" t="s">
        <v>80</v>
      </c>
      <c r="D2610" s="46" t="s">
        <v>110</v>
      </c>
      <c r="H2610" s="54">
        <v>17</v>
      </c>
      <c r="L2610" s="46" t="s">
        <v>110</v>
      </c>
      <c r="M2610" s="48">
        <v>3</v>
      </c>
      <c r="N2610" s="48" t="s">
        <v>117</v>
      </c>
      <c r="O2610" s="48">
        <v>2</v>
      </c>
      <c r="P2610" s="48" t="s">
        <v>116</v>
      </c>
    </row>
    <row r="2611" spans="1:16" x14ac:dyDescent="0.25">
      <c r="A2611" s="52">
        <v>2014</v>
      </c>
      <c r="B2611" s="56" t="s">
        <v>64</v>
      </c>
      <c r="C2611" s="46" t="s">
        <v>80</v>
      </c>
      <c r="D2611" s="46" t="s">
        <v>110</v>
      </c>
      <c r="H2611" s="54">
        <v>20</v>
      </c>
      <c r="L2611" s="46" t="s">
        <v>103</v>
      </c>
      <c r="M2611" s="48">
        <v>3</v>
      </c>
      <c r="N2611" s="48" t="s">
        <v>116</v>
      </c>
    </row>
    <row r="2612" spans="1:16" x14ac:dyDescent="0.25">
      <c r="A2612" s="52">
        <v>2014</v>
      </c>
      <c r="B2612" s="56" t="s">
        <v>54</v>
      </c>
      <c r="C2612" s="46" t="s">
        <v>80</v>
      </c>
      <c r="D2612" s="46" t="s">
        <v>110</v>
      </c>
      <c r="H2612" s="54">
        <v>22</v>
      </c>
      <c r="L2612" s="46" t="s">
        <v>103</v>
      </c>
      <c r="M2612" s="48">
        <v>2</v>
      </c>
      <c r="N2612" s="48" t="s">
        <v>116</v>
      </c>
    </row>
    <row r="2613" spans="1:16" x14ac:dyDescent="0.25">
      <c r="A2613" s="52">
        <v>2014</v>
      </c>
      <c r="B2613" s="45" t="s">
        <v>41</v>
      </c>
      <c r="C2613" s="46" t="s">
        <v>80</v>
      </c>
      <c r="D2613" s="46" t="s">
        <v>110</v>
      </c>
      <c r="H2613" s="54">
        <v>17</v>
      </c>
      <c r="L2613" s="46" t="s">
        <v>110</v>
      </c>
      <c r="M2613" s="48" t="s">
        <v>110</v>
      </c>
    </row>
    <row r="2614" spans="1:16" x14ac:dyDescent="0.25">
      <c r="A2614" s="52">
        <v>2014</v>
      </c>
      <c r="B2614" s="56" t="s">
        <v>61</v>
      </c>
      <c r="C2614" s="46" t="s">
        <v>80</v>
      </c>
      <c r="D2614" s="46" t="s">
        <v>110</v>
      </c>
      <c r="H2614" s="54">
        <v>17</v>
      </c>
      <c r="L2614" s="46" t="s">
        <v>110</v>
      </c>
      <c r="M2614" s="48">
        <v>1</v>
      </c>
      <c r="N2614" s="48" t="s">
        <v>117</v>
      </c>
      <c r="O2614" s="48">
        <v>3</v>
      </c>
      <c r="P2614" s="48" t="s">
        <v>116</v>
      </c>
    </row>
    <row r="2615" spans="1:16" x14ac:dyDescent="0.25">
      <c r="A2615" s="52">
        <v>2014</v>
      </c>
      <c r="B2615" s="56" t="s">
        <v>61</v>
      </c>
      <c r="C2615" s="46" t="s">
        <v>80</v>
      </c>
      <c r="D2615" s="46" t="s">
        <v>110</v>
      </c>
      <c r="H2615" s="54">
        <v>17</v>
      </c>
      <c r="L2615" s="46" t="s">
        <v>110</v>
      </c>
      <c r="M2615" s="48">
        <v>2</v>
      </c>
      <c r="N2615" s="48" t="s">
        <v>117</v>
      </c>
      <c r="O2615" s="48">
        <v>3</v>
      </c>
      <c r="P2615" s="48" t="s">
        <v>116</v>
      </c>
    </row>
    <row r="2616" spans="1:16" x14ac:dyDescent="0.25">
      <c r="A2616" s="52">
        <v>2014</v>
      </c>
      <c r="B2616" s="56" t="s">
        <v>52</v>
      </c>
      <c r="C2616" s="46" t="s">
        <v>80</v>
      </c>
      <c r="D2616" s="46" t="s">
        <v>110</v>
      </c>
      <c r="H2616" s="54">
        <v>17</v>
      </c>
      <c r="L2616" s="46" t="s">
        <v>110</v>
      </c>
      <c r="M2616" s="48">
        <v>1</v>
      </c>
      <c r="N2616" s="48" t="s">
        <v>116</v>
      </c>
    </row>
    <row r="2617" spans="1:16" x14ac:dyDescent="0.25">
      <c r="A2617" s="52">
        <v>2014</v>
      </c>
      <c r="B2617" s="56" t="s">
        <v>61</v>
      </c>
      <c r="C2617" s="46" t="s">
        <v>80</v>
      </c>
      <c r="D2617" s="46" t="s">
        <v>110</v>
      </c>
      <c r="H2617" s="54">
        <v>17</v>
      </c>
      <c r="L2617" s="46" t="s">
        <v>110</v>
      </c>
      <c r="M2617" s="48">
        <v>1</v>
      </c>
      <c r="N2617" s="48" t="s">
        <v>116</v>
      </c>
    </row>
    <row r="2618" spans="1:16" x14ac:dyDescent="0.25">
      <c r="A2618" s="52">
        <v>2014</v>
      </c>
      <c r="B2618" s="56" t="s">
        <v>52</v>
      </c>
      <c r="C2618" s="46" t="s">
        <v>80</v>
      </c>
      <c r="D2618" s="46" t="s">
        <v>110</v>
      </c>
      <c r="H2618" s="54">
        <v>17</v>
      </c>
      <c r="L2618" s="46" t="s">
        <v>110</v>
      </c>
      <c r="M2618" s="48">
        <v>4</v>
      </c>
      <c r="N2618" s="48" t="s">
        <v>117</v>
      </c>
      <c r="O2618" s="48">
        <v>5</v>
      </c>
      <c r="P2618" s="48" t="s">
        <v>116</v>
      </c>
    </row>
    <row r="2619" spans="1:16" x14ac:dyDescent="0.25">
      <c r="A2619" s="52">
        <v>2014</v>
      </c>
      <c r="B2619" s="56" t="s">
        <v>52</v>
      </c>
      <c r="C2619" s="46" t="s">
        <v>80</v>
      </c>
      <c r="D2619" s="46" t="s">
        <v>110</v>
      </c>
      <c r="H2619" s="54">
        <v>17</v>
      </c>
      <c r="L2619" s="46" t="s">
        <v>110</v>
      </c>
      <c r="M2619" s="48">
        <v>3</v>
      </c>
      <c r="N2619" s="48" t="s">
        <v>117</v>
      </c>
      <c r="O2619" s="48">
        <v>1</v>
      </c>
      <c r="P2619" s="48" t="s">
        <v>116</v>
      </c>
    </row>
    <row r="2620" spans="1:16" x14ac:dyDescent="0.25">
      <c r="A2620" s="52">
        <v>2014</v>
      </c>
      <c r="B2620" s="56" t="s">
        <v>77</v>
      </c>
      <c r="C2620" s="46" t="s">
        <v>81</v>
      </c>
      <c r="D2620" s="46" t="s">
        <v>110</v>
      </c>
      <c r="H2620" s="54">
        <v>5</v>
      </c>
      <c r="L2620" s="46" t="s">
        <v>110</v>
      </c>
      <c r="M2620" s="48">
        <v>394</v>
      </c>
    </row>
    <row r="2621" spans="1:16" x14ac:dyDescent="0.25">
      <c r="A2621" s="52">
        <v>2014</v>
      </c>
      <c r="B2621" s="56" t="s">
        <v>77</v>
      </c>
      <c r="C2621" s="46" t="s">
        <v>81</v>
      </c>
      <c r="D2621" s="46" t="s">
        <v>110</v>
      </c>
      <c r="H2621" s="54">
        <v>7</v>
      </c>
      <c r="L2621" s="46" t="s">
        <v>110</v>
      </c>
      <c r="M2621" s="48">
        <v>261</v>
      </c>
    </row>
    <row r="2622" spans="1:16" x14ac:dyDescent="0.25">
      <c r="A2622" s="52">
        <v>2014</v>
      </c>
      <c r="B2622" s="56" t="s">
        <v>65</v>
      </c>
      <c r="C2622" s="46" t="s">
        <v>80</v>
      </c>
      <c r="D2622" s="46" t="s">
        <v>110</v>
      </c>
      <c r="H2622" s="54">
        <v>15</v>
      </c>
      <c r="L2622" s="46" t="s">
        <v>104</v>
      </c>
      <c r="M2622" s="48">
        <v>206</v>
      </c>
    </row>
    <row r="2623" spans="1:16" x14ac:dyDescent="0.25">
      <c r="A2623" s="52">
        <v>2014</v>
      </c>
      <c r="B2623" s="56" t="s">
        <v>43</v>
      </c>
      <c r="C2623" s="46" t="s">
        <v>80</v>
      </c>
      <c r="D2623" s="46" t="s">
        <v>90</v>
      </c>
      <c r="H2623" s="54">
        <v>17</v>
      </c>
      <c r="L2623" s="46" t="s">
        <v>110</v>
      </c>
      <c r="M2623" s="48">
        <v>1</v>
      </c>
      <c r="N2623" s="48" t="s">
        <v>116</v>
      </c>
    </row>
    <row r="2624" spans="1:16" x14ac:dyDescent="0.25">
      <c r="A2624" s="52">
        <v>2014</v>
      </c>
      <c r="B2624" s="56" t="s">
        <v>43</v>
      </c>
      <c r="C2624" s="46" t="s">
        <v>80</v>
      </c>
      <c r="D2624" s="46" t="s">
        <v>94</v>
      </c>
      <c r="H2624" s="54">
        <v>17</v>
      </c>
      <c r="L2624" s="46" t="s">
        <v>110</v>
      </c>
      <c r="M2624" s="48">
        <v>2</v>
      </c>
      <c r="N2624" s="48" t="s">
        <v>117</v>
      </c>
      <c r="O2624" s="48">
        <v>1</v>
      </c>
      <c r="P2624" s="48" t="s">
        <v>116</v>
      </c>
    </row>
    <row r="2625" spans="1:16" x14ac:dyDescent="0.25">
      <c r="A2625" s="52">
        <v>2014</v>
      </c>
      <c r="B2625" s="56" t="s">
        <v>43</v>
      </c>
      <c r="C2625" s="46" t="s">
        <v>80</v>
      </c>
      <c r="D2625" s="46" t="s">
        <v>88</v>
      </c>
      <c r="H2625" s="54">
        <v>17</v>
      </c>
      <c r="L2625" s="46" t="s">
        <v>110</v>
      </c>
      <c r="M2625" s="48">
        <v>1</v>
      </c>
      <c r="N2625" s="48" t="s">
        <v>117</v>
      </c>
      <c r="O2625" s="48">
        <v>1</v>
      </c>
      <c r="P2625" s="48" t="s">
        <v>116</v>
      </c>
    </row>
    <row r="2626" spans="1:16" x14ac:dyDescent="0.25">
      <c r="A2626" s="52">
        <v>2014</v>
      </c>
      <c r="B2626" s="53" t="s">
        <v>38</v>
      </c>
      <c r="C2626" s="46" t="s">
        <v>80</v>
      </c>
      <c r="D2626" s="46" t="s">
        <v>110</v>
      </c>
      <c r="H2626" s="54">
        <v>17</v>
      </c>
      <c r="I2626" s="54"/>
      <c r="J2626" s="54"/>
      <c r="K2626" s="54"/>
      <c r="L2626" s="46" t="s">
        <v>103</v>
      </c>
      <c r="M2626" s="48" t="s">
        <v>110</v>
      </c>
    </row>
    <row r="2627" spans="1:16" x14ac:dyDescent="0.25">
      <c r="A2627" s="52">
        <v>2015</v>
      </c>
      <c r="B2627" s="45" t="s">
        <v>65</v>
      </c>
      <c r="C2627" s="46" t="s">
        <v>80</v>
      </c>
      <c r="D2627" s="46" t="s">
        <v>94</v>
      </c>
      <c r="H2627" s="46">
        <v>15</v>
      </c>
      <c r="L2627" s="46" t="s">
        <v>105</v>
      </c>
      <c r="M2627" s="48" t="s">
        <v>110</v>
      </c>
    </row>
    <row r="2628" spans="1:16" x14ac:dyDescent="0.25">
      <c r="A2628" s="52">
        <v>2015</v>
      </c>
      <c r="B2628" s="45" t="s">
        <v>65</v>
      </c>
      <c r="C2628" s="46" t="s">
        <v>80</v>
      </c>
      <c r="D2628" s="46" t="s">
        <v>94</v>
      </c>
      <c r="H2628" s="46">
        <v>15</v>
      </c>
      <c r="L2628" s="46" t="s">
        <v>105</v>
      </c>
      <c r="M2628" s="48" t="s">
        <v>110</v>
      </c>
    </row>
    <row r="2629" spans="1:16" x14ac:dyDescent="0.25">
      <c r="A2629" s="52">
        <v>2015</v>
      </c>
      <c r="B2629" s="45" t="s">
        <v>38</v>
      </c>
      <c r="C2629" s="46" t="s">
        <v>80</v>
      </c>
      <c r="D2629" s="46" t="s">
        <v>110</v>
      </c>
      <c r="H2629" s="46">
        <v>17</v>
      </c>
      <c r="L2629" s="46" t="s">
        <v>110</v>
      </c>
      <c r="M2629" s="48">
        <v>1</v>
      </c>
      <c r="N2629" s="48" t="s">
        <v>117</v>
      </c>
      <c r="O2629" s="48">
        <v>1</v>
      </c>
      <c r="P2629" s="48" t="s">
        <v>116</v>
      </c>
    </row>
    <row r="2630" spans="1:16" x14ac:dyDescent="0.25">
      <c r="A2630" s="52">
        <v>2015</v>
      </c>
      <c r="B2630" s="45" t="s">
        <v>69</v>
      </c>
      <c r="C2630" s="46" t="s">
        <v>80</v>
      </c>
      <c r="D2630" s="46" t="s">
        <v>110</v>
      </c>
      <c r="H2630" s="46">
        <v>17</v>
      </c>
      <c r="L2630" s="46" t="s">
        <v>103</v>
      </c>
      <c r="M2630" s="48">
        <v>1</v>
      </c>
      <c r="N2630" s="48" t="s">
        <v>117</v>
      </c>
    </row>
    <row r="2631" spans="1:16" x14ac:dyDescent="0.25">
      <c r="A2631" s="52">
        <v>2015</v>
      </c>
      <c r="B2631" s="45" t="s">
        <v>69</v>
      </c>
      <c r="C2631" s="46" t="s">
        <v>80</v>
      </c>
      <c r="D2631" s="46" t="s">
        <v>110</v>
      </c>
      <c r="H2631" s="46">
        <v>17</v>
      </c>
      <c r="L2631" s="46" t="s">
        <v>103</v>
      </c>
      <c r="M2631" s="48" t="s">
        <v>110</v>
      </c>
    </row>
    <row r="2632" spans="1:16" x14ac:dyDescent="0.25">
      <c r="A2632" s="52">
        <v>2015</v>
      </c>
      <c r="B2632" s="45" t="s">
        <v>47</v>
      </c>
      <c r="C2632" s="46" t="s">
        <v>80</v>
      </c>
      <c r="D2632" s="46" t="s">
        <v>110</v>
      </c>
      <c r="H2632" s="46">
        <v>17</v>
      </c>
      <c r="L2632" s="46" t="s">
        <v>103</v>
      </c>
      <c r="M2632" s="48">
        <v>1</v>
      </c>
      <c r="N2632" s="48" t="s">
        <v>117</v>
      </c>
      <c r="O2632" s="48">
        <v>1</v>
      </c>
      <c r="P2632" s="48" t="s">
        <v>116</v>
      </c>
    </row>
    <row r="2633" spans="1:16" x14ac:dyDescent="0.25">
      <c r="A2633" s="52">
        <v>2015</v>
      </c>
      <c r="B2633" s="45" t="s">
        <v>69</v>
      </c>
      <c r="C2633" s="46" t="s">
        <v>80</v>
      </c>
      <c r="D2633" s="46" t="s">
        <v>110</v>
      </c>
      <c r="H2633" s="46">
        <v>17</v>
      </c>
      <c r="L2633" s="46" t="s">
        <v>103</v>
      </c>
      <c r="M2633" s="48">
        <v>1</v>
      </c>
      <c r="N2633" s="48" t="s">
        <v>117</v>
      </c>
    </row>
    <row r="2634" spans="1:16" x14ac:dyDescent="0.25">
      <c r="A2634" s="52">
        <v>2015</v>
      </c>
      <c r="B2634" s="45" t="s">
        <v>69</v>
      </c>
      <c r="C2634" s="46" t="s">
        <v>80</v>
      </c>
      <c r="D2634" s="46" t="s">
        <v>110</v>
      </c>
      <c r="H2634" s="46">
        <v>17</v>
      </c>
      <c r="L2634" s="46" t="s">
        <v>103</v>
      </c>
      <c r="M2634" s="48" t="s">
        <v>110</v>
      </c>
    </row>
    <row r="2635" spans="1:16" x14ac:dyDescent="0.25">
      <c r="A2635" s="52">
        <v>2015</v>
      </c>
      <c r="B2635" s="45" t="s">
        <v>56</v>
      </c>
      <c r="C2635" s="46" t="s">
        <v>80</v>
      </c>
      <c r="D2635" s="46" t="s">
        <v>110</v>
      </c>
      <c r="L2635" s="46" t="s">
        <v>110</v>
      </c>
      <c r="M2635" s="48" t="s">
        <v>110</v>
      </c>
    </row>
    <row r="2636" spans="1:16" x14ac:dyDescent="0.25">
      <c r="A2636" s="52">
        <v>2015</v>
      </c>
      <c r="B2636" s="45" t="s">
        <v>47</v>
      </c>
      <c r="C2636" s="46" t="s">
        <v>80</v>
      </c>
      <c r="D2636" s="46" t="s">
        <v>110</v>
      </c>
      <c r="H2636" s="46">
        <v>17</v>
      </c>
      <c r="L2636" s="46" t="s">
        <v>103</v>
      </c>
      <c r="M2636" s="48">
        <v>1</v>
      </c>
      <c r="N2636" s="48" t="s">
        <v>117</v>
      </c>
    </row>
    <row r="2637" spans="1:16" x14ac:dyDescent="0.25">
      <c r="A2637" s="52">
        <v>2015</v>
      </c>
      <c r="B2637" s="45" t="s">
        <v>47</v>
      </c>
      <c r="C2637" s="46" t="s">
        <v>80</v>
      </c>
      <c r="D2637" s="46" t="s">
        <v>110</v>
      </c>
      <c r="H2637" s="46">
        <v>17</v>
      </c>
      <c r="L2637" s="46" t="s">
        <v>103</v>
      </c>
      <c r="M2637" s="48">
        <v>2</v>
      </c>
      <c r="N2637" s="48" t="s">
        <v>117</v>
      </c>
      <c r="O2637" s="48">
        <v>1</v>
      </c>
      <c r="P2637" s="48" t="s">
        <v>116</v>
      </c>
    </row>
    <row r="2638" spans="1:16" x14ac:dyDescent="0.25">
      <c r="A2638" s="52">
        <v>2015</v>
      </c>
      <c r="B2638" s="45" t="s">
        <v>40</v>
      </c>
      <c r="C2638" s="46" t="s">
        <v>80</v>
      </c>
      <c r="D2638" s="46" t="s">
        <v>110</v>
      </c>
      <c r="H2638" s="57">
        <v>15</v>
      </c>
      <c r="I2638" s="57"/>
      <c r="J2638" s="57"/>
      <c r="K2638" s="57"/>
      <c r="L2638" s="46" t="s">
        <v>104</v>
      </c>
      <c r="M2638" s="48" t="s">
        <v>110</v>
      </c>
    </row>
    <row r="2639" spans="1:16" x14ac:dyDescent="0.25">
      <c r="A2639" s="52">
        <v>2015</v>
      </c>
      <c r="B2639" s="45" t="s">
        <v>38</v>
      </c>
      <c r="C2639" s="46" t="s">
        <v>80</v>
      </c>
      <c r="D2639" s="46" t="s">
        <v>110</v>
      </c>
      <c r="H2639" s="46">
        <v>17</v>
      </c>
      <c r="L2639" s="46" t="s">
        <v>110</v>
      </c>
      <c r="M2639" s="48">
        <v>1</v>
      </c>
      <c r="N2639" s="48" t="s">
        <v>117</v>
      </c>
    </row>
    <row r="2640" spans="1:16" x14ac:dyDescent="0.25">
      <c r="A2640" s="52">
        <v>2015</v>
      </c>
      <c r="B2640" s="45" t="s">
        <v>40</v>
      </c>
      <c r="C2640" s="46" t="s">
        <v>80</v>
      </c>
      <c r="D2640" s="46" t="s">
        <v>110</v>
      </c>
      <c r="H2640" s="46">
        <v>15</v>
      </c>
      <c r="L2640" s="46" t="s">
        <v>105</v>
      </c>
      <c r="M2640" s="48" t="s">
        <v>110</v>
      </c>
    </row>
    <row r="2641" spans="1:14" x14ac:dyDescent="0.25">
      <c r="A2641" s="52">
        <v>2015</v>
      </c>
      <c r="B2641" s="45" t="s">
        <v>40</v>
      </c>
      <c r="C2641" s="46" t="s">
        <v>80</v>
      </c>
      <c r="D2641" s="46" t="s">
        <v>110</v>
      </c>
      <c r="H2641" s="46">
        <v>15</v>
      </c>
      <c r="L2641" s="46" t="s">
        <v>103</v>
      </c>
      <c r="M2641" s="48">
        <v>11</v>
      </c>
    </row>
    <row r="2642" spans="1:14" x14ac:dyDescent="0.25">
      <c r="A2642" s="52">
        <v>2015</v>
      </c>
      <c r="B2642" s="45" t="s">
        <v>40</v>
      </c>
      <c r="C2642" s="46" t="s">
        <v>80</v>
      </c>
      <c r="D2642" s="46" t="s">
        <v>110</v>
      </c>
      <c r="H2642" s="46">
        <v>15</v>
      </c>
      <c r="L2642" s="46" t="s">
        <v>103</v>
      </c>
      <c r="M2642" s="48">
        <v>11</v>
      </c>
    </row>
    <row r="2643" spans="1:14" x14ac:dyDescent="0.25">
      <c r="A2643" s="52">
        <v>2015</v>
      </c>
      <c r="B2643" s="45" t="s">
        <v>38</v>
      </c>
      <c r="C2643" s="46" t="s">
        <v>80</v>
      </c>
      <c r="D2643" s="46" t="s">
        <v>110</v>
      </c>
      <c r="H2643" s="46">
        <v>15</v>
      </c>
      <c r="L2643" s="46" t="s">
        <v>110</v>
      </c>
      <c r="M2643" s="48">
        <v>2</v>
      </c>
    </row>
    <row r="2644" spans="1:14" x14ac:dyDescent="0.25">
      <c r="A2644" s="52">
        <v>2015</v>
      </c>
      <c r="B2644" s="45" t="s">
        <v>38</v>
      </c>
      <c r="C2644" s="46" t="s">
        <v>80</v>
      </c>
      <c r="D2644" s="46" t="s">
        <v>110</v>
      </c>
      <c r="H2644" s="46">
        <v>15</v>
      </c>
      <c r="L2644" s="46" t="s">
        <v>110</v>
      </c>
      <c r="M2644" s="48">
        <v>9</v>
      </c>
    </row>
    <row r="2645" spans="1:14" x14ac:dyDescent="0.25">
      <c r="A2645" s="52">
        <v>2015</v>
      </c>
      <c r="B2645" s="45" t="s">
        <v>38</v>
      </c>
      <c r="C2645" s="46" t="s">
        <v>80</v>
      </c>
      <c r="D2645" s="46" t="s">
        <v>110</v>
      </c>
      <c r="H2645" s="46">
        <v>15</v>
      </c>
      <c r="L2645" s="46" t="s">
        <v>110</v>
      </c>
      <c r="M2645" s="48">
        <v>8</v>
      </c>
    </row>
    <row r="2646" spans="1:14" x14ac:dyDescent="0.25">
      <c r="A2646" s="52">
        <v>2015</v>
      </c>
      <c r="B2646" s="45" t="s">
        <v>47</v>
      </c>
      <c r="C2646" s="46" t="s">
        <v>80</v>
      </c>
      <c r="D2646" s="46" t="s">
        <v>110</v>
      </c>
      <c r="H2646" s="46">
        <v>17</v>
      </c>
      <c r="L2646" s="46" t="s">
        <v>103</v>
      </c>
      <c r="M2646" s="48" t="s">
        <v>110</v>
      </c>
    </row>
    <row r="2647" spans="1:14" x14ac:dyDescent="0.25">
      <c r="A2647" s="52">
        <v>2015</v>
      </c>
      <c r="B2647" s="45" t="s">
        <v>66</v>
      </c>
      <c r="C2647" s="46" t="s">
        <v>80</v>
      </c>
      <c r="D2647" s="46" t="s">
        <v>110</v>
      </c>
      <c r="H2647" s="46">
        <v>15</v>
      </c>
      <c r="L2647" s="46" t="s">
        <v>104</v>
      </c>
      <c r="M2647" s="48">
        <v>24</v>
      </c>
    </row>
    <row r="2648" spans="1:14" x14ac:dyDescent="0.25">
      <c r="A2648" s="52">
        <v>2015</v>
      </c>
      <c r="B2648" s="45" t="s">
        <v>66</v>
      </c>
      <c r="C2648" s="46" t="s">
        <v>80</v>
      </c>
      <c r="D2648" s="46" t="s">
        <v>110</v>
      </c>
      <c r="H2648" s="46">
        <v>15</v>
      </c>
      <c r="L2648" s="46" t="s">
        <v>105</v>
      </c>
      <c r="M2648" s="48">
        <v>24</v>
      </c>
    </row>
    <row r="2649" spans="1:14" x14ac:dyDescent="0.25">
      <c r="A2649" s="52">
        <v>2015</v>
      </c>
      <c r="B2649" s="45" t="s">
        <v>38</v>
      </c>
      <c r="C2649" s="46" t="s">
        <v>80</v>
      </c>
      <c r="D2649" s="46" t="s">
        <v>110</v>
      </c>
      <c r="H2649" s="46">
        <v>15</v>
      </c>
      <c r="L2649" s="46" t="s">
        <v>110</v>
      </c>
      <c r="M2649" s="48">
        <v>8</v>
      </c>
    </row>
    <row r="2650" spans="1:14" x14ac:dyDescent="0.25">
      <c r="A2650" s="52">
        <v>2015</v>
      </c>
      <c r="B2650" s="45" t="s">
        <v>38</v>
      </c>
      <c r="C2650" s="46" t="s">
        <v>80</v>
      </c>
      <c r="D2650" s="46" t="s">
        <v>110</v>
      </c>
      <c r="H2650" s="46">
        <v>18</v>
      </c>
      <c r="L2650" s="46" t="s">
        <v>110</v>
      </c>
      <c r="M2650" s="48">
        <v>1</v>
      </c>
      <c r="N2650" s="48" t="s">
        <v>117</v>
      </c>
    </row>
    <row r="2651" spans="1:14" x14ac:dyDescent="0.25">
      <c r="A2651" s="52">
        <v>2015</v>
      </c>
      <c r="B2651" s="45" t="s">
        <v>47</v>
      </c>
      <c r="C2651" s="46" t="s">
        <v>80</v>
      </c>
      <c r="D2651" s="46" t="s">
        <v>110</v>
      </c>
      <c r="H2651" s="46">
        <v>17</v>
      </c>
      <c r="L2651" s="46" t="s">
        <v>103</v>
      </c>
      <c r="M2651" s="48">
        <v>1</v>
      </c>
      <c r="N2651" s="48" t="s">
        <v>117</v>
      </c>
    </row>
    <row r="2652" spans="1:14" x14ac:dyDescent="0.25">
      <c r="A2652" s="52">
        <v>2015</v>
      </c>
      <c r="B2652" s="45" t="s">
        <v>47</v>
      </c>
      <c r="C2652" s="46" t="s">
        <v>80</v>
      </c>
      <c r="D2652" s="46" t="s">
        <v>110</v>
      </c>
      <c r="H2652" s="46">
        <v>17</v>
      </c>
      <c r="L2652" s="46" t="s">
        <v>103</v>
      </c>
      <c r="M2652" s="48">
        <v>1</v>
      </c>
      <c r="N2652" s="48" t="s">
        <v>117</v>
      </c>
    </row>
    <row r="2653" spans="1:14" x14ac:dyDescent="0.25">
      <c r="A2653" s="52">
        <v>2015</v>
      </c>
      <c r="B2653" s="45" t="s">
        <v>47</v>
      </c>
      <c r="C2653" s="46" t="s">
        <v>80</v>
      </c>
      <c r="D2653" s="46" t="s">
        <v>110</v>
      </c>
      <c r="H2653" s="46">
        <v>17</v>
      </c>
      <c r="L2653" s="46" t="s">
        <v>103</v>
      </c>
      <c r="M2653" s="48">
        <v>1</v>
      </c>
      <c r="N2653" s="48" t="s">
        <v>117</v>
      </c>
    </row>
    <row r="2654" spans="1:14" x14ac:dyDescent="0.25">
      <c r="A2654" s="52">
        <v>2015</v>
      </c>
      <c r="B2654" s="45" t="s">
        <v>38</v>
      </c>
      <c r="C2654" s="46" t="s">
        <v>80</v>
      </c>
      <c r="D2654" s="46" t="s">
        <v>110</v>
      </c>
      <c r="H2654" s="46">
        <v>15</v>
      </c>
      <c r="L2654" s="46" t="s">
        <v>110</v>
      </c>
      <c r="M2654" s="48">
        <v>36</v>
      </c>
    </row>
    <row r="2655" spans="1:14" x14ac:dyDescent="0.25">
      <c r="A2655" s="52">
        <v>2015</v>
      </c>
      <c r="B2655" s="45" t="s">
        <v>38</v>
      </c>
      <c r="C2655" s="46" t="s">
        <v>80</v>
      </c>
      <c r="D2655" s="46" t="s">
        <v>110</v>
      </c>
      <c r="H2655" s="46">
        <v>15</v>
      </c>
      <c r="L2655" s="46" t="s">
        <v>110</v>
      </c>
      <c r="M2655" s="48">
        <v>7</v>
      </c>
    </row>
    <row r="2656" spans="1:14" x14ac:dyDescent="0.25">
      <c r="A2656" s="52">
        <v>2015</v>
      </c>
      <c r="B2656" s="45" t="s">
        <v>38</v>
      </c>
      <c r="C2656" s="46" t="s">
        <v>80</v>
      </c>
      <c r="D2656" s="46" t="s">
        <v>110</v>
      </c>
      <c r="H2656" s="46">
        <v>15</v>
      </c>
      <c r="L2656" s="46" t="s">
        <v>110</v>
      </c>
      <c r="M2656" s="48">
        <v>5</v>
      </c>
    </row>
    <row r="2657" spans="1:13" x14ac:dyDescent="0.25">
      <c r="A2657" s="52">
        <v>2015</v>
      </c>
      <c r="B2657" s="45" t="s">
        <v>40</v>
      </c>
      <c r="C2657" s="46" t="s">
        <v>80</v>
      </c>
      <c r="D2657" s="46" t="s">
        <v>110</v>
      </c>
      <c r="H2657" s="46">
        <v>15</v>
      </c>
      <c r="L2657" s="46" t="s">
        <v>104</v>
      </c>
      <c r="M2657" s="48" t="s">
        <v>110</v>
      </c>
    </row>
    <row r="2658" spans="1:13" x14ac:dyDescent="0.25">
      <c r="A2658" s="52">
        <v>2015</v>
      </c>
      <c r="B2658" s="45" t="s">
        <v>38</v>
      </c>
      <c r="C2658" s="46" t="s">
        <v>80</v>
      </c>
      <c r="D2658" s="46" t="s">
        <v>110</v>
      </c>
      <c r="H2658" s="46">
        <v>15</v>
      </c>
      <c r="L2658" s="46" t="s">
        <v>110</v>
      </c>
      <c r="M2658" s="48">
        <v>6</v>
      </c>
    </row>
    <row r="2659" spans="1:13" x14ac:dyDescent="0.25">
      <c r="A2659" s="52">
        <v>2015</v>
      </c>
      <c r="B2659" s="45" t="s">
        <v>38</v>
      </c>
      <c r="C2659" s="46" t="s">
        <v>80</v>
      </c>
      <c r="D2659" s="46" t="s">
        <v>110</v>
      </c>
      <c r="H2659" s="46">
        <v>15</v>
      </c>
      <c r="L2659" s="46" t="s">
        <v>110</v>
      </c>
      <c r="M2659" s="48">
        <v>8</v>
      </c>
    </row>
    <row r="2660" spans="1:13" x14ac:dyDescent="0.25">
      <c r="A2660" s="52">
        <v>2015</v>
      </c>
      <c r="B2660" s="45" t="s">
        <v>38</v>
      </c>
      <c r="C2660" s="46" t="s">
        <v>80</v>
      </c>
      <c r="D2660" s="46" t="s">
        <v>110</v>
      </c>
      <c r="H2660" s="46">
        <v>15</v>
      </c>
      <c r="L2660" s="46" t="s">
        <v>110</v>
      </c>
      <c r="M2660" s="48">
        <v>20</v>
      </c>
    </row>
    <row r="2661" spans="1:13" x14ac:dyDescent="0.25">
      <c r="A2661" s="52">
        <v>2015</v>
      </c>
      <c r="B2661" s="45" t="s">
        <v>40</v>
      </c>
      <c r="C2661" s="46" t="s">
        <v>80</v>
      </c>
      <c r="D2661" s="46" t="s">
        <v>110</v>
      </c>
      <c r="H2661" s="46">
        <v>15</v>
      </c>
      <c r="L2661" s="46" t="s">
        <v>105</v>
      </c>
      <c r="M2661" s="48" t="s">
        <v>110</v>
      </c>
    </row>
    <row r="2662" spans="1:13" x14ac:dyDescent="0.25">
      <c r="A2662" s="52">
        <v>2015</v>
      </c>
      <c r="B2662" s="45" t="s">
        <v>38</v>
      </c>
      <c r="C2662" s="46" t="s">
        <v>80</v>
      </c>
      <c r="D2662" s="46" t="s">
        <v>110</v>
      </c>
      <c r="H2662" s="46">
        <v>15</v>
      </c>
      <c r="L2662" s="46" t="s">
        <v>110</v>
      </c>
      <c r="M2662" s="48">
        <v>8</v>
      </c>
    </row>
    <row r="2663" spans="1:13" x14ac:dyDescent="0.25">
      <c r="A2663" s="52">
        <v>2015</v>
      </c>
      <c r="B2663" s="45" t="s">
        <v>40</v>
      </c>
      <c r="C2663" s="46" t="s">
        <v>80</v>
      </c>
      <c r="D2663" s="46" t="s">
        <v>110</v>
      </c>
      <c r="H2663" s="46">
        <v>15</v>
      </c>
      <c r="L2663" s="46" t="s">
        <v>103</v>
      </c>
      <c r="M2663" s="48">
        <v>32</v>
      </c>
    </row>
    <row r="2664" spans="1:13" x14ac:dyDescent="0.25">
      <c r="A2664" s="52">
        <v>2015</v>
      </c>
      <c r="B2664" s="45" t="s">
        <v>38</v>
      </c>
      <c r="C2664" s="46" t="s">
        <v>80</v>
      </c>
      <c r="D2664" s="46" t="s">
        <v>110</v>
      </c>
      <c r="H2664" s="46">
        <v>15</v>
      </c>
      <c r="L2664" s="46" t="s">
        <v>110</v>
      </c>
      <c r="M2664" s="48">
        <v>7</v>
      </c>
    </row>
    <row r="2665" spans="1:13" x14ac:dyDescent="0.25">
      <c r="A2665" s="52">
        <v>2015</v>
      </c>
      <c r="B2665" s="45" t="s">
        <v>38</v>
      </c>
      <c r="C2665" s="46" t="s">
        <v>80</v>
      </c>
      <c r="D2665" s="46" t="s">
        <v>110</v>
      </c>
      <c r="H2665" s="46">
        <v>15</v>
      </c>
      <c r="L2665" s="46" t="s">
        <v>110</v>
      </c>
      <c r="M2665" s="48">
        <v>6</v>
      </c>
    </row>
    <row r="2666" spans="1:13" x14ac:dyDescent="0.25">
      <c r="A2666" s="52">
        <v>2015</v>
      </c>
      <c r="B2666" s="45" t="s">
        <v>40</v>
      </c>
      <c r="C2666" s="46" t="s">
        <v>80</v>
      </c>
      <c r="D2666" s="46" t="s">
        <v>110</v>
      </c>
      <c r="H2666" s="46">
        <v>15</v>
      </c>
      <c r="L2666" s="46" t="s">
        <v>103</v>
      </c>
      <c r="M2666" s="48">
        <v>32</v>
      </c>
    </row>
    <row r="2667" spans="1:13" x14ac:dyDescent="0.25">
      <c r="A2667" s="52">
        <v>2015</v>
      </c>
      <c r="B2667" s="45" t="s">
        <v>38</v>
      </c>
      <c r="C2667" s="46" t="s">
        <v>80</v>
      </c>
      <c r="D2667" s="46" t="s">
        <v>110</v>
      </c>
      <c r="H2667" s="46">
        <v>15</v>
      </c>
      <c r="L2667" s="46" t="s">
        <v>110</v>
      </c>
      <c r="M2667" s="48">
        <v>13</v>
      </c>
    </row>
    <row r="2668" spans="1:13" x14ac:dyDescent="0.25">
      <c r="A2668" s="52">
        <v>2015</v>
      </c>
      <c r="B2668" s="45" t="s">
        <v>57</v>
      </c>
      <c r="C2668" s="46" t="s">
        <v>80</v>
      </c>
      <c r="D2668" s="46" t="s">
        <v>94</v>
      </c>
      <c r="H2668" s="46">
        <v>15</v>
      </c>
      <c r="L2668" s="46" t="s">
        <v>105</v>
      </c>
      <c r="M2668" s="48" t="s">
        <v>110</v>
      </c>
    </row>
    <row r="2669" spans="1:13" x14ac:dyDescent="0.25">
      <c r="A2669" s="52">
        <v>2015</v>
      </c>
      <c r="B2669" s="45" t="s">
        <v>57</v>
      </c>
      <c r="C2669" s="46" t="s">
        <v>80</v>
      </c>
      <c r="D2669" s="46" t="s">
        <v>88</v>
      </c>
      <c r="H2669" s="46">
        <v>15</v>
      </c>
      <c r="L2669" s="46" t="s">
        <v>105</v>
      </c>
      <c r="M2669" s="48" t="s">
        <v>110</v>
      </c>
    </row>
    <row r="2670" spans="1:13" x14ac:dyDescent="0.25">
      <c r="A2670" s="52">
        <v>2015</v>
      </c>
      <c r="B2670" s="45" t="s">
        <v>57</v>
      </c>
      <c r="C2670" s="46" t="s">
        <v>80</v>
      </c>
      <c r="D2670" s="46" t="s">
        <v>94</v>
      </c>
      <c r="H2670" s="46">
        <v>15</v>
      </c>
      <c r="L2670" s="46" t="s">
        <v>105</v>
      </c>
      <c r="M2670" s="48" t="s">
        <v>110</v>
      </c>
    </row>
    <row r="2671" spans="1:13" x14ac:dyDescent="0.25">
      <c r="A2671" s="52">
        <v>2015</v>
      </c>
      <c r="B2671" s="45" t="s">
        <v>57</v>
      </c>
      <c r="C2671" s="46" t="s">
        <v>80</v>
      </c>
      <c r="D2671" s="46" t="s">
        <v>88</v>
      </c>
      <c r="H2671" s="46">
        <v>15</v>
      </c>
      <c r="L2671" s="46" t="s">
        <v>105</v>
      </c>
      <c r="M2671" s="48" t="s">
        <v>110</v>
      </c>
    </row>
    <row r="2672" spans="1:13" x14ac:dyDescent="0.25">
      <c r="A2672" s="52">
        <v>2015</v>
      </c>
      <c r="B2672" s="45" t="s">
        <v>72</v>
      </c>
      <c r="C2672" s="46" t="s">
        <v>80</v>
      </c>
      <c r="D2672" s="46" t="s">
        <v>110</v>
      </c>
      <c r="H2672" s="46">
        <v>7</v>
      </c>
      <c r="L2672" s="46" t="s">
        <v>103</v>
      </c>
      <c r="M2672" s="48">
        <v>270</v>
      </c>
    </row>
    <row r="2673" spans="1:16" x14ac:dyDescent="0.25">
      <c r="A2673" s="52">
        <v>2015</v>
      </c>
      <c r="B2673" s="45" t="s">
        <v>72</v>
      </c>
      <c r="C2673" s="46" t="s">
        <v>80</v>
      </c>
      <c r="D2673" s="46" t="s">
        <v>110</v>
      </c>
      <c r="H2673" s="46">
        <v>7</v>
      </c>
      <c r="L2673" s="46" t="s">
        <v>103</v>
      </c>
      <c r="M2673" s="48">
        <v>2700</v>
      </c>
    </row>
    <row r="2674" spans="1:16" x14ac:dyDescent="0.25">
      <c r="A2674" s="52">
        <v>2015</v>
      </c>
      <c r="B2674" s="45" t="s">
        <v>40</v>
      </c>
      <c r="C2674" s="46" t="s">
        <v>80</v>
      </c>
      <c r="D2674" s="46" t="s">
        <v>110</v>
      </c>
      <c r="H2674" s="46">
        <v>15</v>
      </c>
      <c r="L2674" s="46" t="s">
        <v>103</v>
      </c>
      <c r="M2674" s="48">
        <v>37</v>
      </c>
    </row>
    <row r="2675" spans="1:16" x14ac:dyDescent="0.25">
      <c r="A2675" s="52">
        <v>2015</v>
      </c>
      <c r="B2675" s="45" t="s">
        <v>40</v>
      </c>
      <c r="C2675" s="46" t="s">
        <v>80</v>
      </c>
      <c r="D2675" s="46" t="s">
        <v>110</v>
      </c>
      <c r="H2675" s="46">
        <v>15</v>
      </c>
      <c r="L2675" s="46" t="s">
        <v>104</v>
      </c>
      <c r="M2675" s="48">
        <v>11</v>
      </c>
    </row>
    <row r="2676" spans="1:16" x14ac:dyDescent="0.25">
      <c r="A2676" s="52">
        <v>2015</v>
      </c>
      <c r="B2676" s="45" t="s">
        <v>38</v>
      </c>
      <c r="C2676" s="46" t="s">
        <v>80</v>
      </c>
      <c r="D2676" s="46" t="s">
        <v>110</v>
      </c>
      <c r="H2676" s="46">
        <v>15</v>
      </c>
      <c r="L2676" s="46" t="s">
        <v>110</v>
      </c>
      <c r="M2676" s="48">
        <v>198</v>
      </c>
    </row>
    <row r="2677" spans="1:16" x14ac:dyDescent="0.25">
      <c r="A2677" s="52">
        <v>2015</v>
      </c>
      <c r="B2677" s="45" t="s">
        <v>38</v>
      </c>
      <c r="C2677" s="46" t="s">
        <v>80</v>
      </c>
      <c r="D2677" s="46" t="s">
        <v>110</v>
      </c>
      <c r="H2677" s="46">
        <v>17</v>
      </c>
      <c r="L2677" s="46" t="s">
        <v>110</v>
      </c>
      <c r="M2677" s="48">
        <v>1</v>
      </c>
      <c r="N2677" s="48" t="s">
        <v>117</v>
      </c>
    </row>
    <row r="2678" spans="1:16" x14ac:dyDescent="0.25">
      <c r="A2678" s="52">
        <v>2015</v>
      </c>
      <c r="B2678" s="45" t="s">
        <v>38</v>
      </c>
      <c r="C2678" s="46" t="s">
        <v>80</v>
      </c>
      <c r="D2678" s="46" t="s">
        <v>110</v>
      </c>
      <c r="H2678" s="46">
        <v>15</v>
      </c>
      <c r="L2678" s="46" t="s">
        <v>110</v>
      </c>
      <c r="M2678" s="48">
        <v>19</v>
      </c>
    </row>
    <row r="2679" spans="1:16" x14ac:dyDescent="0.25">
      <c r="A2679" s="52">
        <v>2015</v>
      </c>
      <c r="B2679" s="45" t="s">
        <v>38</v>
      </c>
      <c r="C2679" s="46" t="s">
        <v>80</v>
      </c>
      <c r="D2679" s="46" t="s">
        <v>110</v>
      </c>
      <c r="H2679" s="46">
        <v>17</v>
      </c>
      <c r="L2679" s="46" t="s">
        <v>110</v>
      </c>
      <c r="M2679" s="48">
        <v>1</v>
      </c>
      <c r="N2679" s="48" t="s">
        <v>117</v>
      </c>
      <c r="O2679" s="48">
        <v>1</v>
      </c>
      <c r="P2679" s="48" t="s">
        <v>116</v>
      </c>
    </row>
    <row r="2680" spans="1:16" x14ac:dyDescent="0.25">
      <c r="A2680" s="52">
        <v>2015</v>
      </c>
      <c r="B2680" s="45" t="s">
        <v>38</v>
      </c>
      <c r="C2680" s="46" t="s">
        <v>80</v>
      </c>
      <c r="D2680" s="46" t="s">
        <v>110</v>
      </c>
      <c r="H2680" s="46">
        <v>17</v>
      </c>
      <c r="L2680" s="46" t="s">
        <v>110</v>
      </c>
      <c r="M2680" s="48">
        <v>2</v>
      </c>
      <c r="N2680" s="48" t="s">
        <v>117</v>
      </c>
      <c r="O2680" s="48">
        <v>1</v>
      </c>
      <c r="P2680" s="48" t="s">
        <v>116</v>
      </c>
    </row>
    <row r="2681" spans="1:16" x14ac:dyDescent="0.25">
      <c r="A2681" s="52">
        <v>2015</v>
      </c>
      <c r="B2681" s="45" t="s">
        <v>38</v>
      </c>
      <c r="C2681" s="46" t="s">
        <v>80</v>
      </c>
      <c r="D2681" s="46" t="s">
        <v>110</v>
      </c>
      <c r="H2681" s="46">
        <v>17</v>
      </c>
      <c r="L2681" s="46" t="s">
        <v>110</v>
      </c>
      <c r="M2681" s="48">
        <v>2</v>
      </c>
      <c r="N2681" s="48" t="s">
        <v>117</v>
      </c>
      <c r="O2681" s="48">
        <v>2</v>
      </c>
      <c r="P2681" s="48" t="s">
        <v>116</v>
      </c>
    </row>
    <row r="2682" spans="1:16" x14ac:dyDescent="0.25">
      <c r="A2682" s="52">
        <v>2015</v>
      </c>
      <c r="B2682" s="45" t="s">
        <v>40</v>
      </c>
      <c r="C2682" s="46" t="s">
        <v>80</v>
      </c>
      <c r="D2682" s="46" t="s">
        <v>110</v>
      </c>
      <c r="H2682" s="46">
        <v>15</v>
      </c>
      <c r="L2682" s="46" t="s">
        <v>103</v>
      </c>
      <c r="M2682" s="48">
        <v>37</v>
      </c>
    </row>
    <row r="2683" spans="1:16" x14ac:dyDescent="0.25">
      <c r="A2683" s="52">
        <v>2015</v>
      </c>
      <c r="B2683" s="45" t="s">
        <v>40</v>
      </c>
      <c r="C2683" s="46" t="s">
        <v>80</v>
      </c>
      <c r="D2683" s="46" t="s">
        <v>110</v>
      </c>
      <c r="H2683" s="46">
        <v>15</v>
      </c>
      <c r="L2683" s="46" t="s">
        <v>105</v>
      </c>
      <c r="M2683" s="48">
        <v>11</v>
      </c>
    </row>
    <row r="2684" spans="1:16" x14ac:dyDescent="0.25">
      <c r="A2684" s="52">
        <v>2015</v>
      </c>
      <c r="B2684" s="45" t="s">
        <v>38</v>
      </c>
      <c r="C2684" s="46" t="s">
        <v>80</v>
      </c>
      <c r="D2684" s="46" t="s">
        <v>110</v>
      </c>
      <c r="H2684" s="46">
        <v>17</v>
      </c>
      <c r="L2684" s="46" t="s">
        <v>110</v>
      </c>
      <c r="M2684" s="48" t="s">
        <v>110</v>
      </c>
    </row>
    <row r="2685" spans="1:16" x14ac:dyDescent="0.25">
      <c r="A2685" s="52">
        <v>2015</v>
      </c>
      <c r="B2685" s="45" t="s">
        <v>38</v>
      </c>
      <c r="C2685" s="46" t="s">
        <v>80</v>
      </c>
      <c r="D2685" s="46" t="s">
        <v>110</v>
      </c>
      <c r="H2685" s="46">
        <v>17</v>
      </c>
      <c r="L2685" s="46" t="s">
        <v>110</v>
      </c>
      <c r="M2685" s="48" t="s">
        <v>110</v>
      </c>
    </row>
    <row r="2686" spans="1:16" x14ac:dyDescent="0.25">
      <c r="A2686" s="52">
        <v>2015</v>
      </c>
      <c r="B2686" s="45" t="s">
        <v>47</v>
      </c>
      <c r="C2686" s="46" t="s">
        <v>80</v>
      </c>
      <c r="D2686" s="46" t="s">
        <v>110</v>
      </c>
      <c r="H2686" s="46">
        <v>17</v>
      </c>
      <c r="L2686" s="46" t="s">
        <v>103</v>
      </c>
      <c r="M2686" s="48">
        <v>1</v>
      </c>
      <c r="N2686" s="48" t="s">
        <v>117</v>
      </c>
    </row>
    <row r="2687" spans="1:16" x14ac:dyDescent="0.25">
      <c r="A2687" s="52">
        <v>2015</v>
      </c>
      <c r="B2687" s="45" t="s">
        <v>38</v>
      </c>
      <c r="C2687" s="46" t="s">
        <v>80</v>
      </c>
      <c r="D2687" s="46" t="s">
        <v>110</v>
      </c>
      <c r="H2687" s="46">
        <v>17</v>
      </c>
      <c r="L2687" s="46" t="s">
        <v>110</v>
      </c>
      <c r="M2687" s="48" t="s">
        <v>110</v>
      </c>
    </row>
    <row r="2688" spans="1:16" x14ac:dyDescent="0.25">
      <c r="A2688" s="52">
        <v>2015</v>
      </c>
      <c r="B2688" s="45" t="s">
        <v>38</v>
      </c>
      <c r="C2688" s="46" t="s">
        <v>80</v>
      </c>
      <c r="D2688" s="46" t="s">
        <v>110</v>
      </c>
      <c r="H2688" s="46">
        <v>15</v>
      </c>
      <c r="L2688" s="46" t="s">
        <v>110</v>
      </c>
      <c r="M2688" s="48">
        <v>8</v>
      </c>
    </row>
    <row r="2689" spans="1:16" x14ac:dyDescent="0.25">
      <c r="A2689" s="52">
        <v>2015</v>
      </c>
      <c r="B2689" s="45" t="s">
        <v>38</v>
      </c>
      <c r="C2689" s="46" t="s">
        <v>80</v>
      </c>
      <c r="D2689" s="46" t="s">
        <v>110</v>
      </c>
      <c r="H2689" s="46">
        <v>17</v>
      </c>
      <c r="L2689" s="46" t="s">
        <v>110</v>
      </c>
      <c r="M2689" s="48">
        <v>2</v>
      </c>
      <c r="N2689" s="48" t="s">
        <v>117</v>
      </c>
      <c r="O2689" s="48">
        <v>1</v>
      </c>
      <c r="P2689" s="48" t="s">
        <v>116</v>
      </c>
    </row>
    <row r="2690" spans="1:16" x14ac:dyDescent="0.25">
      <c r="A2690" s="52">
        <v>2015</v>
      </c>
      <c r="B2690" s="45" t="s">
        <v>38</v>
      </c>
      <c r="C2690" s="46" t="s">
        <v>80</v>
      </c>
      <c r="D2690" s="46" t="s">
        <v>110</v>
      </c>
      <c r="H2690" s="46">
        <v>15</v>
      </c>
      <c r="L2690" s="46" t="s">
        <v>110</v>
      </c>
      <c r="M2690" s="48">
        <v>4</v>
      </c>
    </row>
    <row r="2691" spans="1:16" x14ac:dyDescent="0.25">
      <c r="A2691" s="52">
        <v>2015</v>
      </c>
      <c r="B2691" s="45" t="s">
        <v>40</v>
      </c>
      <c r="C2691" s="46" t="s">
        <v>80</v>
      </c>
      <c r="D2691" s="46" t="s">
        <v>110</v>
      </c>
      <c r="H2691" s="46">
        <v>15</v>
      </c>
      <c r="L2691" s="46" t="s">
        <v>104</v>
      </c>
      <c r="M2691" s="48">
        <v>115</v>
      </c>
    </row>
    <row r="2692" spans="1:16" x14ac:dyDescent="0.25">
      <c r="A2692" s="52">
        <v>2015</v>
      </c>
      <c r="B2692" s="45" t="s">
        <v>38</v>
      </c>
      <c r="C2692" s="46" t="s">
        <v>80</v>
      </c>
      <c r="D2692" s="46" t="s">
        <v>110</v>
      </c>
      <c r="H2692" s="46">
        <v>15</v>
      </c>
      <c r="L2692" s="46" t="s">
        <v>110</v>
      </c>
      <c r="M2692" s="48">
        <v>7</v>
      </c>
    </row>
    <row r="2693" spans="1:16" x14ac:dyDescent="0.25">
      <c r="A2693" s="52">
        <v>2015</v>
      </c>
      <c r="B2693" s="45" t="s">
        <v>38</v>
      </c>
      <c r="C2693" s="46" t="s">
        <v>80</v>
      </c>
      <c r="D2693" s="46" t="s">
        <v>110</v>
      </c>
      <c r="H2693" s="46">
        <v>15</v>
      </c>
      <c r="L2693" s="46" t="s">
        <v>110</v>
      </c>
      <c r="M2693" s="48">
        <v>6</v>
      </c>
    </row>
    <row r="2694" spans="1:16" x14ac:dyDescent="0.25">
      <c r="A2694" s="52">
        <v>2015</v>
      </c>
      <c r="B2694" s="45" t="s">
        <v>40</v>
      </c>
      <c r="C2694" s="46" t="s">
        <v>80</v>
      </c>
      <c r="D2694" s="46" t="s">
        <v>110</v>
      </c>
      <c r="H2694" s="46">
        <v>15</v>
      </c>
      <c r="L2694" s="46" t="s">
        <v>105</v>
      </c>
      <c r="M2694" s="48">
        <v>115</v>
      </c>
    </row>
    <row r="2695" spans="1:16" x14ac:dyDescent="0.25">
      <c r="A2695" s="52">
        <v>2015</v>
      </c>
      <c r="B2695" s="45" t="s">
        <v>38</v>
      </c>
      <c r="C2695" s="46" t="s">
        <v>80</v>
      </c>
      <c r="D2695" s="46" t="s">
        <v>110</v>
      </c>
      <c r="H2695" s="46">
        <v>18</v>
      </c>
      <c r="L2695" s="46" t="s">
        <v>110</v>
      </c>
      <c r="M2695" s="48" t="s">
        <v>110</v>
      </c>
    </row>
    <row r="2696" spans="1:16" x14ac:dyDescent="0.25">
      <c r="A2696" s="52">
        <v>2015</v>
      </c>
      <c r="B2696" s="45" t="s">
        <v>38</v>
      </c>
      <c r="C2696" s="46" t="s">
        <v>80</v>
      </c>
      <c r="D2696" s="46" t="s">
        <v>110</v>
      </c>
      <c r="H2696" s="46">
        <v>17</v>
      </c>
      <c r="L2696" s="46" t="s">
        <v>110</v>
      </c>
      <c r="M2696" s="48">
        <v>1</v>
      </c>
      <c r="N2696" s="48" t="s">
        <v>117</v>
      </c>
    </row>
    <row r="2697" spans="1:16" x14ac:dyDescent="0.25">
      <c r="A2697" s="52">
        <v>2015</v>
      </c>
      <c r="B2697" s="45" t="s">
        <v>47</v>
      </c>
      <c r="C2697" s="46" t="s">
        <v>80</v>
      </c>
      <c r="D2697" s="46" t="s">
        <v>110</v>
      </c>
      <c r="H2697" s="46">
        <v>17</v>
      </c>
      <c r="L2697" s="46" t="s">
        <v>103</v>
      </c>
      <c r="M2697" s="48">
        <v>1</v>
      </c>
      <c r="N2697" s="48" t="s">
        <v>117</v>
      </c>
    </row>
    <row r="2698" spans="1:16" x14ac:dyDescent="0.25">
      <c r="A2698" s="52">
        <v>2015</v>
      </c>
      <c r="B2698" s="45" t="s">
        <v>47</v>
      </c>
      <c r="C2698" s="46" t="s">
        <v>80</v>
      </c>
      <c r="D2698" s="46" t="s">
        <v>110</v>
      </c>
      <c r="H2698" s="46">
        <v>17</v>
      </c>
      <c r="L2698" s="46" t="s">
        <v>103</v>
      </c>
      <c r="M2698" s="48">
        <v>2</v>
      </c>
      <c r="N2698" s="48" t="s">
        <v>117</v>
      </c>
      <c r="O2698" s="48">
        <v>1</v>
      </c>
      <c r="P2698" s="48" t="s">
        <v>116</v>
      </c>
    </row>
    <row r="2699" spans="1:16" x14ac:dyDescent="0.25">
      <c r="A2699" s="52">
        <v>2015</v>
      </c>
      <c r="B2699" s="45" t="s">
        <v>47</v>
      </c>
      <c r="C2699" s="46" t="s">
        <v>80</v>
      </c>
      <c r="D2699" s="46" t="s">
        <v>110</v>
      </c>
      <c r="H2699" s="46">
        <v>17</v>
      </c>
      <c r="L2699" s="46" t="s">
        <v>103</v>
      </c>
      <c r="M2699" s="48">
        <v>1</v>
      </c>
      <c r="N2699" s="48" t="s">
        <v>117</v>
      </c>
      <c r="O2699" s="48">
        <v>1</v>
      </c>
      <c r="P2699" s="48" t="s">
        <v>116</v>
      </c>
    </row>
    <row r="2700" spans="1:16" x14ac:dyDescent="0.25">
      <c r="A2700" s="52">
        <v>2015</v>
      </c>
      <c r="B2700" s="45" t="s">
        <v>40</v>
      </c>
      <c r="C2700" s="46" t="s">
        <v>80</v>
      </c>
      <c r="D2700" s="46" t="s">
        <v>110</v>
      </c>
      <c r="H2700" s="46">
        <v>15</v>
      </c>
      <c r="L2700" s="46" t="s">
        <v>103</v>
      </c>
      <c r="M2700" s="48" t="s">
        <v>110</v>
      </c>
    </row>
    <row r="2701" spans="1:16" x14ac:dyDescent="0.25">
      <c r="A2701" s="52">
        <v>2015</v>
      </c>
      <c r="B2701" s="45" t="s">
        <v>38</v>
      </c>
      <c r="C2701" s="46" t="s">
        <v>80</v>
      </c>
      <c r="D2701" s="46" t="s">
        <v>110</v>
      </c>
      <c r="H2701" s="46">
        <v>15</v>
      </c>
      <c r="L2701" s="46" t="s">
        <v>110</v>
      </c>
      <c r="M2701" s="48" t="s">
        <v>110</v>
      </c>
    </row>
    <row r="2702" spans="1:16" x14ac:dyDescent="0.25">
      <c r="A2702" s="52">
        <v>2015</v>
      </c>
      <c r="B2702" s="45" t="s">
        <v>40</v>
      </c>
      <c r="C2702" s="46" t="s">
        <v>80</v>
      </c>
      <c r="D2702" s="46" t="s">
        <v>110</v>
      </c>
      <c r="H2702" s="46">
        <v>15</v>
      </c>
      <c r="L2702" s="46" t="s">
        <v>103</v>
      </c>
      <c r="M2702" s="48" t="s">
        <v>110</v>
      </c>
    </row>
    <row r="2703" spans="1:16" x14ac:dyDescent="0.25">
      <c r="A2703" s="52">
        <v>2015</v>
      </c>
      <c r="B2703" s="45" t="s">
        <v>38</v>
      </c>
      <c r="C2703" s="46" t="s">
        <v>80</v>
      </c>
      <c r="D2703" s="46" t="s">
        <v>110</v>
      </c>
      <c r="H2703" s="46">
        <v>17</v>
      </c>
      <c r="L2703" s="46" t="s">
        <v>110</v>
      </c>
      <c r="M2703" s="48">
        <v>1</v>
      </c>
      <c r="N2703" s="48" t="s">
        <v>117</v>
      </c>
      <c r="O2703" s="48">
        <v>1</v>
      </c>
      <c r="P2703" s="48" t="s">
        <v>116</v>
      </c>
    </row>
    <row r="2704" spans="1:16" x14ac:dyDescent="0.25">
      <c r="A2704" s="52">
        <v>2015</v>
      </c>
      <c r="B2704" s="45" t="s">
        <v>38</v>
      </c>
      <c r="C2704" s="46" t="s">
        <v>80</v>
      </c>
      <c r="D2704" s="46" t="s">
        <v>110</v>
      </c>
      <c r="H2704" s="46">
        <v>17</v>
      </c>
      <c r="L2704" s="46" t="s">
        <v>110</v>
      </c>
      <c r="M2704" s="48">
        <v>2</v>
      </c>
      <c r="N2704" s="48" t="s">
        <v>117</v>
      </c>
      <c r="O2704" s="48">
        <v>3</v>
      </c>
      <c r="P2704" s="48" t="s">
        <v>116</v>
      </c>
    </row>
    <row r="2705" spans="1:16" x14ac:dyDescent="0.25">
      <c r="A2705" s="52">
        <v>2015</v>
      </c>
      <c r="B2705" s="45" t="s">
        <v>47</v>
      </c>
      <c r="C2705" s="46" t="s">
        <v>80</v>
      </c>
      <c r="D2705" s="46" t="s">
        <v>110</v>
      </c>
      <c r="H2705" s="46">
        <v>17</v>
      </c>
      <c r="L2705" s="46" t="s">
        <v>103</v>
      </c>
      <c r="M2705" s="48">
        <v>2</v>
      </c>
      <c r="N2705" s="48" t="s">
        <v>117</v>
      </c>
      <c r="O2705" s="48">
        <v>1</v>
      </c>
      <c r="P2705" s="48" t="s">
        <v>116</v>
      </c>
    </row>
    <row r="2706" spans="1:16" x14ac:dyDescent="0.25">
      <c r="A2706" s="52">
        <v>2015</v>
      </c>
      <c r="B2706" s="45" t="s">
        <v>47</v>
      </c>
      <c r="C2706" s="46" t="s">
        <v>80</v>
      </c>
      <c r="D2706" s="46" t="s">
        <v>110</v>
      </c>
      <c r="H2706" s="46">
        <v>17</v>
      </c>
      <c r="L2706" s="46" t="s">
        <v>103</v>
      </c>
      <c r="M2706" s="48">
        <v>1</v>
      </c>
      <c r="N2706" s="48" t="s">
        <v>117</v>
      </c>
    </row>
    <row r="2707" spans="1:16" x14ac:dyDescent="0.25">
      <c r="A2707" s="52">
        <v>2015</v>
      </c>
      <c r="B2707" s="45" t="s">
        <v>47</v>
      </c>
      <c r="C2707" s="46" t="s">
        <v>80</v>
      </c>
      <c r="D2707" s="46" t="s">
        <v>110</v>
      </c>
      <c r="H2707" s="46">
        <v>17</v>
      </c>
      <c r="L2707" s="46" t="s">
        <v>103</v>
      </c>
      <c r="M2707" s="48">
        <v>1</v>
      </c>
      <c r="N2707" s="48" t="s">
        <v>117</v>
      </c>
      <c r="O2707" s="48">
        <v>1</v>
      </c>
      <c r="P2707" s="48" t="s">
        <v>116</v>
      </c>
    </row>
    <row r="2708" spans="1:16" x14ac:dyDescent="0.25">
      <c r="A2708" s="52">
        <v>2015</v>
      </c>
      <c r="B2708" s="45" t="s">
        <v>38</v>
      </c>
      <c r="C2708" s="46" t="s">
        <v>80</v>
      </c>
      <c r="D2708" s="46" t="s">
        <v>110</v>
      </c>
      <c r="H2708" s="46">
        <v>15</v>
      </c>
      <c r="L2708" s="46" t="s">
        <v>110</v>
      </c>
      <c r="M2708" s="48">
        <v>32</v>
      </c>
    </row>
    <row r="2709" spans="1:16" x14ac:dyDescent="0.25">
      <c r="A2709" s="52">
        <v>2015</v>
      </c>
      <c r="B2709" s="45" t="s">
        <v>38</v>
      </c>
      <c r="C2709" s="46" t="s">
        <v>80</v>
      </c>
      <c r="D2709" s="46" t="s">
        <v>110</v>
      </c>
      <c r="H2709" s="46">
        <v>17</v>
      </c>
      <c r="L2709" s="46" t="s">
        <v>110</v>
      </c>
      <c r="M2709" s="48">
        <v>1</v>
      </c>
      <c r="N2709" s="48" t="s">
        <v>117</v>
      </c>
      <c r="O2709" s="48">
        <v>1</v>
      </c>
      <c r="P2709" s="48" t="s">
        <v>116</v>
      </c>
    </row>
    <row r="2710" spans="1:16" x14ac:dyDescent="0.25">
      <c r="A2710" s="52">
        <v>2015</v>
      </c>
      <c r="B2710" s="45" t="s">
        <v>38</v>
      </c>
      <c r="C2710" s="46" t="s">
        <v>80</v>
      </c>
      <c r="D2710" s="46" t="s">
        <v>110</v>
      </c>
      <c r="H2710" s="46">
        <v>15</v>
      </c>
      <c r="L2710" s="46" t="s">
        <v>110</v>
      </c>
      <c r="M2710" s="48" t="s">
        <v>110</v>
      </c>
    </row>
    <row r="2711" spans="1:16" x14ac:dyDescent="0.25">
      <c r="A2711" s="52">
        <v>2015</v>
      </c>
      <c r="B2711" s="45" t="s">
        <v>69</v>
      </c>
      <c r="C2711" s="46" t="s">
        <v>80</v>
      </c>
      <c r="D2711" s="46" t="s">
        <v>110</v>
      </c>
      <c r="H2711" s="46">
        <v>17</v>
      </c>
      <c r="L2711" s="46" t="s">
        <v>103</v>
      </c>
      <c r="M2711" s="48">
        <v>2</v>
      </c>
      <c r="N2711" s="48" t="s">
        <v>117</v>
      </c>
    </row>
    <row r="2712" spans="1:16" x14ac:dyDescent="0.25">
      <c r="A2712" s="52">
        <v>2015</v>
      </c>
      <c r="B2712" s="45" t="s">
        <v>69</v>
      </c>
      <c r="C2712" s="46" t="s">
        <v>80</v>
      </c>
      <c r="D2712" s="46" t="s">
        <v>110</v>
      </c>
      <c r="H2712" s="46">
        <v>17</v>
      </c>
      <c r="L2712" s="46" t="s">
        <v>103</v>
      </c>
      <c r="M2712" s="48">
        <v>1</v>
      </c>
      <c r="N2712" s="48" t="s">
        <v>117</v>
      </c>
      <c r="O2712" s="48">
        <v>1</v>
      </c>
      <c r="P2712" s="48" t="s">
        <v>116</v>
      </c>
    </row>
    <row r="2713" spans="1:16" x14ac:dyDescent="0.25">
      <c r="A2713" s="52">
        <v>2015</v>
      </c>
      <c r="B2713" s="45" t="s">
        <v>40</v>
      </c>
      <c r="C2713" s="46" t="s">
        <v>80</v>
      </c>
      <c r="D2713" s="46" t="s">
        <v>110</v>
      </c>
      <c r="H2713" s="46">
        <v>15</v>
      </c>
      <c r="L2713" s="46" t="s">
        <v>103</v>
      </c>
      <c r="M2713" s="48">
        <v>50</v>
      </c>
    </row>
    <row r="2714" spans="1:16" x14ac:dyDescent="0.25">
      <c r="A2714" s="52">
        <v>2015</v>
      </c>
      <c r="B2714" s="45" t="s">
        <v>69</v>
      </c>
      <c r="C2714" s="46" t="s">
        <v>80</v>
      </c>
      <c r="D2714" s="46" t="s">
        <v>110</v>
      </c>
      <c r="H2714" s="46">
        <v>17</v>
      </c>
      <c r="L2714" s="46" t="s">
        <v>103</v>
      </c>
      <c r="M2714" s="48" t="s">
        <v>110</v>
      </c>
    </row>
    <row r="2715" spans="1:16" x14ac:dyDescent="0.25">
      <c r="A2715" s="52">
        <v>2015</v>
      </c>
      <c r="B2715" s="45" t="s">
        <v>40</v>
      </c>
      <c r="C2715" s="46" t="s">
        <v>80</v>
      </c>
      <c r="D2715" s="46" t="s">
        <v>110</v>
      </c>
      <c r="H2715" s="46">
        <v>15</v>
      </c>
      <c r="L2715" s="46" t="s">
        <v>103</v>
      </c>
      <c r="M2715" s="48">
        <v>50</v>
      </c>
    </row>
    <row r="2716" spans="1:16" x14ac:dyDescent="0.25">
      <c r="A2716" s="52">
        <v>2015</v>
      </c>
      <c r="B2716" s="45" t="s">
        <v>69</v>
      </c>
      <c r="C2716" s="46" t="s">
        <v>80</v>
      </c>
      <c r="D2716" s="46" t="s">
        <v>110</v>
      </c>
      <c r="H2716" s="46">
        <v>17</v>
      </c>
      <c r="L2716" s="46" t="s">
        <v>103</v>
      </c>
      <c r="M2716" s="48" t="s">
        <v>110</v>
      </c>
    </row>
    <row r="2717" spans="1:16" x14ac:dyDescent="0.25">
      <c r="A2717" s="52">
        <v>2015</v>
      </c>
      <c r="B2717" s="45" t="s">
        <v>38</v>
      </c>
      <c r="C2717" s="46" t="s">
        <v>80</v>
      </c>
      <c r="D2717" s="46" t="s">
        <v>110</v>
      </c>
      <c r="H2717" s="46">
        <v>18</v>
      </c>
      <c r="L2717" s="46" t="s">
        <v>110</v>
      </c>
      <c r="M2717" s="48">
        <v>1</v>
      </c>
      <c r="N2717" s="48" t="s">
        <v>117</v>
      </c>
    </row>
    <row r="2718" spans="1:16" x14ac:dyDescent="0.25">
      <c r="A2718" s="52">
        <v>2015</v>
      </c>
      <c r="B2718" s="45" t="s">
        <v>40</v>
      </c>
      <c r="C2718" s="46" t="s">
        <v>85</v>
      </c>
      <c r="D2718" s="46" t="s">
        <v>110</v>
      </c>
      <c r="H2718" s="46">
        <v>28</v>
      </c>
      <c r="L2718" s="46" t="s">
        <v>103</v>
      </c>
      <c r="M2718" s="48" t="s">
        <v>110</v>
      </c>
    </row>
    <row r="2719" spans="1:16" x14ac:dyDescent="0.25">
      <c r="A2719" s="52">
        <v>2015</v>
      </c>
      <c r="B2719" s="45" t="s">
        <v>40</v>
      </c>
      <c r="C2719" s="46" t="s">
        <v>85</v>
      </c>
      <c r="D2719" s="46" t="s">
        <v>110</v>
      </c>
      <c r="H2719" s="46">
        <v>28</v>
      </c>
      <c r="L2719" s="46" t="s">
        <v>103</v>
      </c>
      <c r="M2719" s="48" t="s">
        <v>110</v>
      </c>
    </row>
    <row r="2720" spans="1:16" x14ac:dyDescent="0.25">
      <c r="A2720" s="52">
        <v>2015</v>
      </c>
      <c r="B2720" s="45" t="s">
        <v>66</v>
      </c>
      <c r="C2720" s="46" t="s">
        <v>80</v>
      </c>
      <c r="D2720" s="46" t="s">
        <v>110</v>
      </c>
      <c r="H2720" s="46">
        <v>15</v>
      </c>
      <c r="L2720" s="46" t="s">
        <v>104</v>
      </c>
      <c r="M2720" s="48" t="s">
        <v>110</v>
      </c>
    </row>
    <row r="2721" spans="1:16" x14ac:dyDescent="0.25">
      <c r="A2721" s="52">
        <v>2015</v>
      </c>
      <c r="B2721" s="45" t="s">
        <v>40</v>
      </c>
      <c r="C2721" s="46" t="s">
        <v>80</v>
      </c>
      <c r="D2721" s="46" t="s">
        <v>110</v>
      </c>
      <c r="H2721" s="46">
        <v>15</v>
      </c>
      <c r="L2721" s="46" t="s">
        <v>104</v>
      </c>
      <c r="M2721" s="48" t="s">
        <v>110</v>
      </c>
    </row>
    <row r="2722" spans="1:16" x14ac:dyDescent="0.25">
      <c r="A2722" s="52">
        <v>2015</v>
      </c>
      <c r="B2722" s="45" t="s">
        <v>47</v>
      </c>
      <c r="C2722" s="46" t="s">
        <v>80</v>
      </c>
      <c r="D2722" s="46" t="s">
        <v>110</v>
      </c>
      <c r="H2722" s="46">
        <v>17</v>
      </c>
      <c r="L2722" s="46" t="s">
        <v>103</v>
      </c>
      <c r="M2722" s="48">
        <v>1</v>
      </c>
      <c r="N2722" s="48" t="s">
        <v>117</v>
      </c>
    </row>
    <row r="2723" spans="1:16" x14ac:dyDescent="0.25">
      <c r="A2723" s="52">
        <v>2015</v>
      </c>
      <c r="B2723" s="45" t="s">
        <v>47</v>
      </c>
      <c r="C2723" s="46" t="s">
        <v>80</v>
      </c>
      <c r="D2723" s="46" t="s">
        <v>110</v>
      </c>
      <c r="H2723" s="46">
        <v>17</v>
      </c>
      <c r="L2723" s="46" t="s">
        <v>103</v>
      </c>
      <c r="M2723" s="48" t="s">
        <v>110</v>
      </c>
    </row>
    <row r="2724" spans="1:16" x14ac:dyDescent="0.25">
      <c r="A2724" s="52">
        <v>2015</v>
      </c>
      <c r="B2724" s="45" t="s">
        <v>66</v>
      </c>
      <c r="C2724" s="46" t="s">
        <v>80</v>
      </c>
      <c r="D2724" s="46" t="s">
        <v>110</v>
      </c>
      <c r="H2724" s="46">
        <v>15</v>
      </c>
      <c r="L2724" s="46" t="s">
        <v>105</v>
      </c>
      <c r="M2724" s="48" t="s">
        <v>110</v>
      </c>
    </row>
    <row r="2725" spans="1:16" x14ac:dyDescent="0.25">
      <c r="A2725" s="52">
        <v>2015</v>
      </c>
      <c r="B2725" s="45" t="s">
        <v>40</v>
      </c>
      <c r="C2725" s="46" t="s">
        <v>80</v>
      </c>
      <c r="D2725" s="46" t="s">
        <v>110</v>
      </c>
      <c r="H2725" s="46">
        <v>15</v>
      </c>
      <c r="L2725" s="46" t="s">
        <v>104</v>
      </c>
      <c r="M2725" s="48" t="s">
        <v>110</v>
      </c>
    </row>
    <row r="2726" spans="1:16" x14ac:dyDescent="0.25">
      <c r="A2726" s="52">
        <v>2015</v>
      </c>
      <c r="B2726" s="45" t="s">
        <v>38</v>
      </c>
      <c r="C2726" s="46" t="s">
        <v>80</v>
      </c>
      <c r="D2726" s="46" t="s">
        <v>110</v>
      </c>
      <c r="H2726" s="46">
        <v>17</v>
      </c>
      <c r="L2726" s="46" t="s">
        <v>110</v>
      </c>
      <c r="M2726" s="48">
        <v>1</v>
      </c>
      <c r="N2726" s="48" t="s">
        <v>117</v>
      </c>
    </row>
    <row r="2727" spans="1:16" x14ac:dyDescent="0.25">
      <c r="A2727" s="52">
        <v>2015</v>
      </c>
      <c r="B2727" s="45" t="s">
        <v>38</v>
      </c>
      <c r="C2727" s="46" t="s">
        <v>80</v>
      </c>
      <c r="D2727" s="46" t="s">
        <v>110</v>
      </c>
      <c r="H2727" s="46">
        <v>17</v>
      </c>
      <c r="L2727" s="46" t="s">
        <v>110</v>
      </c>
      <c r="M2727" s="48" t="s">
        <v>110</v>
      </c>
    </row>
    <row r="2728" spans="1:16" x14ac:dyDescent="0.25">
      <c r="A2728" s="52">
        <v>2015</v>
      </c>
      <c r="B2728" s="45" t="s">
        <v>38</v>
      </c>
      <c r="C2728" s="46" t="s">
        <v>80</v>
      </c>
      <c r="D2728" s="46" t="s">
        <v>110</v>
      </c>
      <c r="H2728" s="46">
        <v>17</v>
      </c>
      <c r="L2728" s="46" t="s">
        <v>110</v>
      </c>
      <c r="M2728" s="48" t="s">
        <v>110</v>
      </c>
    </row>
    <row r="2729" spans="1:16" x14ac:dyDescent="0.25">
      <c r="A2729" s="52">
        <v>2015</v>
      </c>
      <c r="B2729" s="45" t="s">
        <v>38</v>
      </c>
      <c r="C2729" s="46" t="s">
        <v>80</v>
      </c>
      <c r="D2729" s="46" t="s">
        <v>110</v>
      </c>
      <c r="H2729" s="46">
        <v>17</v>
      </c>
      <c r="L2729" s="46" t="s">
        <v>110</v>
      </c>
      <c r="M2729" s="48">
        <v>1</v>
      </c>
      <c r="N2729" s="48" t="s">
        <v>117</v>
      </c>
      <c r="O2729" s="48">
        <v>1</v>
      </c>
      <c r="P2729" s="48" t="s">
        <v>116</v>
      </c>
    </row>
    <row r="2730" spans="1:16" x14ac:dyDescent="0.25">
      <c r="A2730" s="52">
        <v>2015</v>
      </c>
      <c r="B2730" s="45" t="s">
        <v>38</v>
      </c>
      <c r="C2730" s="46" t="s">
        <v>80</v>
      </c>
      <c r="D2730" s="46" t="s">
        <v>110</v>
      </c>
      <c r="H2730" s="46">
        <v>17</v>
      </c>
      <c r="L2730" s="46" t="s">
        <v>110</v>
      </c>
      <c r="M2730" s="48">
        <v>2</v>
      </c>
      <c r="N2730" s="48" t="s">
        <v>117</v>
      </c>
      <c r="O2730" s="48">
        <v>1</v>
      </c>
      <c r="P2730" s="48" t="s">
        <v>116</v>
      </c>
    </row>
    <row r="2731" spans="1:16" x14ac:dyDescent="0.25">
      <c r="A2731" s="52">
        <v>2015</v>
      </c>
      <c r="B2731" s="45" t="s">
        <v>72</v>
      </c>
      <c r="C2731" s="46" t="s">
        <v>80</v>
      </c>
      <c r="D2731" s="46" t="s">
        <v>110</v>
      </c>
      <c r="H2731" s="46">
        <v>7</v>
      </c>
      <c r="L2731" s="46" t="s">
        <v>103</v>
      </c>
      <c r="M2731" s="48" t="s">
        <v>110</v>
      </c>
    </row>
    <row r="2732" spans="1:16" x14ac:dyDescent="0.25">
      <c r="A2732" s="52">
        <v>2015</v>
      </c>
      <c r="B2732" s="45" t="s">
        <v>40</v>
      </c>
      <c r="C2732" s="46" t="s">
        <v>80</v>
      </c>
      <c r="D2732" s="46" t="s">
        <v>110</v>
      </c>
      <c r="H2732" s="46">
        <v>15</v>
      </c>
      <c r="L2732" s="46" t="s">
        <v>103</v>
      </c>
      <c r="M2732" s="48">
        <v>54</v>
      </c>
    </row>
    <row r="2733" spans="1:16" x14ac:dyDescent="0.25">
      <c r="A2733" s="52">
        <v>2015</v>
      </c>
      <c r="B2733" s="45" t="s">
        <v>38</v>
      </c>
      <c r="C2733" s="46" t="s">
        <v>80</v>
      </c>
      <c r="D2733" s="46" t="s">
        <v>110</v>
      </c>
      <c r="H2733" s="46">
        <v>17</v>
      </c>
      <c r="L2733" s="46" t="s">
        <v>110</v>
      </c>
      <c r="M2733" s="48">
        <v>2</v>
      </c>
      <c r="N2733" s="48" t="s">
        <v>117</v>
      </c>
      <c r="O2733" s="48">
        <v>1</v>
      </c>
      <c r="P2733" s="48" t="s">
        <v>116</v>
      </c>
    </row>
    <row r="2734" spans="1:16" x14ac:dyDescent="0.25">
      <c r="A2734" s="52">
        <v>2015</v>
      </c>
      <c r="B2734" s="45" t="s">
        <v>72</v>
      </c>
      <c r="C2734" s="46" t="s">
        <v>80</v>
      </c>
      <c r="D2734" s="46" t="s">
        <v>110</v>
      </c>
      <c r="H2734" s="46">
        <v>7</v>
      </c>
      <c r="L2734" s="46" t="s">
        <v>103</v>
      </c>
      <c r="M2734" s="48" t="s">
        <v>110</v>
      </c>
    </row>
    <row r="2735" spans="1:16" x14ac:dyDescent="0.25">
      <c r="A2735" s="52">
        <v>2015</v>
      </c>
      <c r="B2735" s="45" t="s">
        <v>40</v>
      </c>
      <c r="C2735" s="46" t="s">
        <v>80</v>
      </c>
      <c r="D2735" s="46" t="s">
        <v>110</v>
      </c>
      <c r="H2735" s="46">
        <v>15</v>
      </c>
      <c r="L2735" s="46" t="s">
        <v>103</v>
      </c>
      <c r="M2735" s="48">
        <v>54</v>
      </c>
    </row>
    <row r="2736" spans="1:16" x14ac:dyDescent="0.25">
      <c r="A2736" s="52">
        <v>2015</v>
      </c>
      <c r="B2736" s="45" t="s">
        <v>38</v>
      </c>
      <c r="C2736" s="46" t="s">
        <v>80</v>
      </c>
      <c r="D2736" s="46" t="s">
        <v>110</v>
      </c>
      <c r="H2736" s="46">
        <v>18</v>
      </c>
      <c r="L2736" s="46" t="s">
        <v>110</v>
      </c>
      <c r="M2736" s="48" t="s">
        <v>110</v>
      </c>
    </row>
    <row r="2737" spans="1:14" x14ac:dyDescent="0.25">
      <c r="A2737" s="52">
        <v>2015</v>
      </c>
      <c r="B2737" s="45" t="s">
        <v>38</v>
      </c>
      <c r="C2737" s="46" t="s">
        <v>80</v>
      </c>
      <c r="D2737" s="46" t="s">
        <v>110</v>
      </c>
      <c r="H2737" s="46">
        <v>17</v>
      </c>
      <c r="L2737" s="46" t="s">
        <v>110</v>
      </c>
      <c r="M2737" s="48" t="s">
        <v>110</v>
      </c>
    </row>
    <row r="2738" spans="1:14" x14ac:dyDescent="0.25">
      <c r="A2738" s="52">
        <v>2015</v>
      </c>
      <c r="B2738" s="45" t="s">
        <v>38</v>
      </c>
      <c r="C2738" s="46" t="s">
        <v>80</v>
      </c>
      <c r="D2738" s="46" t="s">
        <v>110</v>
      </c>
      <c r="H2738" s="46">
        <v>17</v>
      </c>
      <c r="L2738" s="46" t="s">
        <v>110</v>
      </c>
      <c r="M2738" s="48" t="s">
        <v>110</v>
      </c>
    </row>
    <row r="2739" spans="1:14" x14ac:dyDescent="0.25">
      <c r="A2739" s="52">
        <v>2015</v>
      </c>
      <c r="B2739" s="45" t="s">
        <v>40</v>
      </c>
      <c r="C2739" s="46" t="s">
        <v>80</v>
      </c>
      <c r="D2739" s="46" t="s">
        <v>110</v>
      </c>
      <c r="H2739" s="46">
        <v>15</v>
      </c>
      <c r="L2739" s="46" t="s">
        <v>103</v>
      </c>
      <c r="M2739" s="48">
        <v>3</v>
      </c>
    </row>
    <row r="2740" spans="1:14" x14ac:dyDescent="0.25">
      <c r="A2740" s="52">
        <v>2015</v>
      </c>
      <c r="B2740" s="45" t="s">
        <v>69</v>
      </c>
      <c r="C2740" s="46" t="s">
        <v>80</v>
      </c>
      <c r="D2740" s="46" t="s">
        <v>110</v>
      </c>
      <c r="H2740" s="46">
        <v>20</v>
      </c>
      <c r="L2740" s="46" t="s">
        <v>103</v>
      </c>
      <c r="M2740" s="48" t="s">
        <v>110</v>
      </c>
    </row>
    <row r="2741" spans="1:14" x14ac:dyDescent="0.25">
      <c r="A2741" s="52">
        <v>2015</v>
      </c>
      <c r="B2741" s="45" t="s">
        <v>69</v>
      </c>
      <c r="C2741" s="46" t="s">
        <v>80</v>
      </c>
      <c r="D2741" s="46" t="s">
        <v>110</v>
      </c>
      <c r="H2741" s="46">
        <v>18</v>
      </c>
      <c r="L2741" s="46" t="s">
        <v>103</v>
      </c>
      <c r="M2741" s="48" t="s">
        <v>110</v>
      </c>
    </row>
    <row r="2742" spans="1:14" x14ac:dyDescent="0.25">
      <c r="A2742" s="52">
        <v>2015</v>
      </c>
      <c r="B2742" s="45" t="s">
        <v>38</v>
      </c>
      <c r="C2742" s="46" t="s">
        <v>80</v>
      </c>
      <c r="D2742" s="46" t="s">
        <v>110</v>
      </c>
      <c r="H2742" s="46">
        <v>18</v>
      </c>
      <c r="L2742" s="46" t="s">
        <v>110</v>
      </c>
      <c r="M2742" s="48">
        <v>1</v>
      </c>
      <c r="N2742" s="48" t="s">
        <v>117</v>
      </c>
    </row>
    <row r="2743" spans="1:14" x14ac:dyDescent="0.25">
      <c r="A2743" s="52">
        <v>2015</v>
      </c>
      <c r="B2743" s="45" t="s">
        <v>38</v>
      </c>
      <c r="C2743" s="46" t="s">
        <v>80</v>
      </c>
      <c r="D2743" s="46" t="s">
        <v>110</v>
      </c>
      <c r="H2743" s="46">
        <v>18</v>
      </c>
      <c r="L2743" s="46" t="s">
        <v>110</v>
      </c>
      <c r="M2743" s="48" t="s">
        <v>110</v>
      </c>
    </row>
    <row r="2744" spans="1:14" x14ac:dyDescent="0.25">
      <c r="A2744" s="52">
        <v>2015</v>
      </c>
      <c r="B2744" s="45" t="s">
        <v>38</v>
      </c>
      <c r="C2744" s="46" t="s">
        <v>80</v>
      </c>
      <c r="D2744" s="46" t="s">
        <v>110</v>
      </c>
      <c r="H2744" s="46">
        <v>17</v>
      </c>
      <c r="L2744" s="46" t="s">
        <v>110</v>
      </c>
      <c r="M2744" s="48">
        <v>1</v>
      </c>
      <c r="N2744" s="48" t="s">
        <v>117</v>
      </c>
    </row>
    <row r="2745" spans="1:14" x14ac:dyDescent="0.25">
      <c r="A2745" s="52">
        <v>2015</v>
      </c>
      <c r="B2745" s="45" t="s">
        <v>38</v>
      </c>
      <c r="C2745" s="46" t="s">
        <v>85</v>
      </c>
      <c r="D2745" s="46" t="s">
        <v>110</v>
      </c>
      <c r="H2745" s="46">
        <v>28</v>
      </c>
      <c r="L2745" s="46" t="s">
        <v>110</v>
      </c>
      <c r="M2745" s="48">
        <v>6</v>
      </c>
    </row>
    <row r="2746" spans="1:14" x14ac:dyDescent="0.25">
      <c r="A2746" s="52">
        <v>2015</v>
      </c>
      <c r="B2746" s="45" t="s">
        <v>40</v>
      </c>
      <c r="C2746" s="46" t="s">
        <v>80</v>
      </c>
      <c r="D2746" s="46" t="s">
        <v>110</v>
      </c>
      <c r="H2746" s="46">
        <v>15</v>
      </c>
      <c r="L2746" s="46" t="s">
        <v>103</v>
      </c>
      <c r="M2746" s="48">
        <v>3</v>
      </c>
    </row>
    <row r="2747" spans="1:14" x14ac:dyDescent="0.25">
      <c r="A2747" s="52">
        <v>2015</v>
      </c>
      <c r="B2747" s="45" t="s">
        <v>69</v>
      </c>
      <c r="C2747" s="46" t="s">
        <v>80</v>
      </c>
      <c r="D2747" s="46" t="s">
        <v>110</v>
      </c>
      <c r="H2747" s="46">
        <v>20</v>
      </c>
      <c r="L2747" s="46" t="s">
        <v>103</v>
      </c>
      <c r="M2747" s="48" t="s">
        <v>110</v>
      </c>
    </row>
    <row r="2748" spans="1:14" x14ac:dyDescent="0.25">
      <c r="A2748" s="52">
        <v>2015</v>
      </c>
      <c r="B2748" s="45" t="s">
        <v>69</v>
      </c>
      <c r="C2748" s="46" t="s">
        <v>80</v>
      </c>
      <c r="D2748" s="46" t="s">
        <v>110</v>
      </c>
      <c r="H2748" s="46">
        <v>18</v>
      </c>
      <c r="L2748" s="46" t="s">
        <v>103</v>
      </c>
      <c r="M2748" s="48" t="s">
        <v>110</v>
      </c>
    </row>
    <row r="2749" spans="1:14" x14ac:dyDescent="0.25">
      <c r="A2749" s="52">
        <v>2015</v>
      </c>
      <c r="B2749" s="45" t="s">
        <v>38</v>
      </c>
      <c r="C2749" s="46" t="s">
        <v>80</v>
      </c>
      <c r="D2749" s="46" t="s">
        <v>110</v>
      </c>
      <c r="H2749" s="46">
        <v>17</v>
      </c>
      <c r="L2749" s="46" t="s">
        <v>110</v>
      </c>
      <c r="M2749" s="48" t="s">
        <v>110</v>
      </c>
    </row>
    <row r="2750" spans="1:14" x14ac:dyDescent="0.25">
      <c r="A2750" s="52">
        <v>2015</v>
      </c>
      <c r="B2750" s="45" t="s">
        <v>47</v>
      </c>
      <c r="C2750" s="46" t="s">
        <v>80</v>
      </c>
      <c r="D2750" s="46" t="s">
        <v>110</v>
      </c>
      <c r="H2750" s="46">
        <v>17</v>
      </c>
      <c r="L2750" s="46" t="s">
        <v>103</v>
      </c>
      <c r="M2750" s="48" t="s">
        <v>110</v>
      </c>
    </row>
    <row r="2751" spans="1:14" x14ac:dyDescent="0.25">
      <c r="A2751" s="52">
        <v>2015</v>
      </c>
      <c r="B2751" s="45" t="s">
        <v>47</v>
      </c>
      <c r="C2751" s="46" t="s">
        <v>80</v>
      </c>
      <c r="D2751" s="46" t="s">
        <v>110</v>
      </c>
      <c r="H2751" s="46">
        <v>17</v>
      </c>
      <c r="L2751" s="46" t="s">
        <v>103</v>
      </c>
      <c r="M2751" s="48">
        <v>1</v>
      </c>
      <c r="N2751" s="48" t="s">
        <v>117</v>
      </c>
    </row>
    <row r="2752" spans="1:14" x14ac:dyDescent="0.25">
      <c r="A2752" s="52">
        <v>2015</v>
      </c>
      <c r="B2752" s="45" t="s">
        <v>47</v>
      </c>
      <c r="C2752" s="46" t="s">
        <v>80</v>
      </c>
      <c r="D2752" s="46" t="s">
        <v>110</v>
      </c>
      <c r="H2752" s="46">
        <v>17</v>
      </c>
      <c r="L2752" s="46" t="s">
        <v>103</v>
      </c>
      <c r="M2752" s="48">
        <v>1</v>
      </c>
      <c r="N2752" s="48" t="s">
        <v>117</v>
      </c>
    </row>
    <row r="2753" spans="1:16" x14ac:dyDescent="0.25">
      <c r="A2753" s="52">
        <v>2015</v>
      </c>
      <c r="B2753" s="45" t="s">
        <v>75</v>
      </c>
      <c r="C2753" s="46" t="s">
        <v>80</v>
      </c>
      <c r="D2753" s="46" t="s">
        <v>110</v>
      </c>
      <c r="H2753" s="46">
        <v>15</v>
      </c>
      <c r="L2753" s="46" t="s">
        <v>103</v>
      </c>
      <c r="M2753" s="48" t="s">
        <v>110</v>
      </c>
    </row>
    <row r="2754" spans="1:16" x14ac:dyDescent="0.25">
      <c r="A2754" s="52">
        <v>2015</v>
      </c>
      <c r="B2754" s="45" t="s">
        <v>75</v>
      </c>
      <c r="C2754" s="46" t="s">
        <v>80</v>
      </c>
      <c r="D2754" s="46" t="s">
        <v>110</v>
      </c>
      <c r="H2754" s="46">
        <v>15</v>
      </c>
      <c r="L2754" s="46" t="s">
        <v>103</v>
      </c>
      <c r="M2754" s="48" t="s">
        <v>110</v>
      </c>
    </row>
    <row r="2755" spans="1:16" x14ac:dyDescent="0.25">
      <c r="A2755" s="52">
        <v>2015</v>
      </c>
      <c r="B2755" s="45" t="s">
        <v>38</v>
      </c>
      <c r="C2755" s="46" t="s">
        <v>80</v>
      </c>
      <c r="D2755" s="46" t="s">
        <v>110</v>
      </c>
      <c r="H2755" s="46">
        <v>17</v>
      </c>
      <c r="L2755" s="46" t="s">
        <v>110</v>
      </c>
      <c r="M2755" s="48">
        <v>1</v>
      </c>
      <c r="N2755" s="48" t="s">
        <v>117</v>
      </c>
      <c r="O2755" s="48">
        <v>1</v>
      </c>
      <c r="P2755" s="48" t="s">
        <v>116</v>
      </c>
    </row>
    <row r="2756" spans="1:16" x14ac:dyDescent="0.25">
      <c r="A2756" s="52">
        <v>2015</v>
      </c>
      <c r="B2756" s="45" t="s">
        <v>75</v>
      </c>
      <c r="C2756" s="46" t="s">
        <v>80</v>
      </c>
      <c r="D2756" s="46" t="s">
        <v>110</v>
      </c>
      <c r="H2756" s="46">
        <v>15</v>
      </c>
      <c r="L2756" s="46" t="s">
        <v>103</v>
      </c>
      <c r="M2756" s="48">
        <v>24</v>
      </c>
    </row>
    <row r="2757" spans="1:16" x14ac:dyDescent="0.25">
      <c r="A2757" s="52">
        <v>2015</v>
      </c>
      <c r="B2757" s="45" t="s">
        <v>75</v>
      </c>
      <c r="C2757" s="46" t="s">
        <v>80</v>
      </c>
      <c r="D2757" s="46" t="s">
        <v>110</v>
      </c>
      <c r="H2757" s="46">
        <v>15</v>
      </c>
      <c r="L2757" s="46" t="s">
        <v>103</v>
      </c>
      <c r="M2757" s="48">
        <v>24</v>
      </c>
    </row>
    <row r="2758" spans="1:16" x14ac:dyDescent="0.25">
      <c r="A2758" s="52">
        <v>2015</v>
      </c>
      <c r="B2758" s="45" t="s">
        <v>66</v>
      </c>
      <c r="C2758" s="46" t="s">
        <v>85</v>
      </c>
      <c r="D2758" s="46" t="s">
        <v>110</v>
      </c>
      <c r="H2758" s="46">
        <v>28</v>
      </c>
      <c r="L2758" s="46" t="s">
        <v>103</v>
      </c>
      <c r="M2758" s="48" t="s">
        <v>110</v>
      </c>
    </row>
    <row r="2759" spans="1:16" x14ac:dyDescent="0.25">
      <c r="A2759" s="52">
        <v>2015</v>
      </c>
      <c r="B2759" s="45" t="s">
        <v>55</v>
      </c>
      <c r="C2759" s="46" t="s">
        <v>80</v>
      </c>
      <c r="D2759" s="46" t="s">
        <v>110</v>
      </c>
      <c r="H2759" s="46">
        <v>17</v>
      </c>
      <c r="L2759" s="46" t="s">
        <v>103</v>
      </c>
      <c r="M2759" s="48">
        <v>1</v>
      </c>
      <c r="N2759" s="48" t="s">
        <v>117</v>
      </c>
      <c r="O2759" s="48">
        <v>1</v>
      </c>
      <c r="P2759" s="48" t="s">
        <v>116</v>
      </c>
    </row>
    <row r="2760" spans="1:16" x14ac:dyDescent="0.25">
      <c r="A2760" s="52">
        <v>2015</v>
      </c>
      <c r="B2760" s="45" t="s">
        <v>38</v>
      </c>
      <c r="C2760" s="46" t="s">
        <v>80</v>
      </c>
      <c r="D2760" s="46" t="s">
        <v>110</v>
      </c>
      <c r="H2760" s="46">
        <v>17</v>
      </c>
      <c r="L2760" s="46" t="s">
        <v>110</v>
      </c>
      <c r="M2760" s="48" t="s">
        <v>110</v>
      </c>
    </row>
    <row r="2761" spans="1:16" x14ac:dyDescent="0.25">
      <c r="A2761" s="52">
        <v>2015</v>
      </c>
      <c r="B2761" s="45" t="s">
        <v>66</v>
      </c>
      <c r="C2761" s="46" t="s">
        <v>85</v>
      </c>
      <c r="D2761" s="46" t="s">
        <v>110</v>
      </c>
      <c r="H2761" s="46">
        <v>28</v>
      </c>
      <c r="L2761" s="46" t="s">
        <v>103</v>
      </c>
      <c r="M2761" s="48">
        <v>7</v>
      </c>
    </row>
    <row r="2762" spans="1:16" x14ac:dyDescent="0.25">
      <c r="A2762" s="52">
        <v>2015</v>
      </c>
      <c r="B2762" s="45" t="s">
        <v>55</v>
      </c>
      <c r="C2762" s="46" t="s">
        <v>80</v>
      </c>
      <c r="D2762" s="46" t="s">
        <v>110</v>
      </c>
      <c r="H2762" s="46">
        <v>17</v>
      </c>
      <c r="L2762" s="46" t="s">
        <v>103</v>
      </c>
      <c r="M2762" s="48">
        <v>1</v>
      </c>
      <c r="N2762" s="48" t="s">
        <v>117</v>
      </c>
      <c r="O2762" s="48">
        <v>1</v>
      </c>
      <c r="P2762" s="48" t="s">
        <v>116</v>
      </c>
    </row>
    <row r="2763" spans="1:16" x14ac:dyDescent="0.25">
      <c r="A2763" s="52">
        <v>2015</v>
      </c>
      <c r="B2763" s="45" t="s">
        <v>75</v>
      </c>
      <c r="C2763" s="46" t="s">
        <v>80</v>
      </c>
      <c r="D2763" s="46" t="s">
        <v>110</v>
      </c>
      <c r="H2763" s="46">
        <v>15</v>
      </c>
      <c r="L2763" s="46" t="s">
        <v>103</v>
      </c>
      <c r="M2763" s="48">
        <v>48</v>
      </c>
    </row>
    <row r="2764" spans="1:16" x14ac:dyDescent="0.25">
      <c r="A2764" s="52">
        <v>2015</v>
      </c>
      <c r="B2764" s="45" t="s">
        <v>53</v>
      </c>
      <c r="C2764" s="46" t="s">
        <v>80</v>
      </c>
      <c r="D2764" s="46" t="s">
        <v>90</v>
      </c>
      <c r="H2764" s="46">
        <v>17</v>
      </c>
      <c r="L2764" s="46" t="s">
        <v>104</v>
      </c>
      <c r="M2764" s="48" t="s">
        <v>110</v>
      </c>
    </row>
    <row r="2765" spans="1:16" x14ac:dyDescent="0.25">
      <c r="A2765" s="52">
        <v>2015</v>
      </c>
      <c r="B2765" s="45" t="s">
        <v>65</v>
      </c>
      <c r="C2765" s="46" t="s">
        <v>80</v>
      </c>
      <c r="D2765" s="46" t="s">
        <v>94</v>
      </c>
      <c r="H2765" s="46">
        <v>15</v>
      </c>
      <c r="L2765" s="46" t="s">
        <v>105</v>
      </c>
      <c r="M2765" s="48" t="s">
        <v>110</v>
      </c>
    </row>
    <row r="2766" spans="1:16" x14ac:dyDescent="0.25">
      <c r="A2766" s="52">
        <v>2015</v>
      </c>
      <c r="B2766" s="45" t="s">
        <v>65</v>
      </c>
      <c r="C2766" s="46" t="s">
        <v>80</v>
      </c>
      <c r="D2766" s="46" t="s">
        <v>94</v>
      </c>
      <c r="H2766" s="46">
        <v>15</v>
      </c>
      <c r="L2766" s="46" t="s">
        <v>105</v>
      </c>
      <c r="M2766" s="48" t="s">
        <v>110</v>
      </c>
    </row>
    <row r="2767" spans="1:16" x14ac:dyDescent="0.25">
      <c r="A2767" s="52">
        <v>2015</v>
      </c>
      <c r="B2767" s="45" t="s">
        <v>53</v>
      </c>
      <c r="C2767" s="46" t="s">
        <v>80</v>
      </c>
      <c r="D2767" s="46" t="s">
        <v>94</v>
      </c>
      <c r="H2767" s="46">
        <v>15</v>
      </c>
      <c r="L2767" s="46" t="s">
        <v>105</v>
      </c>
      <c r="M2767" s="48" t="s">
        <v>110</v>
      </c>
    </row>
    <row r="2768" spans="1:16" x14ac:dyDescent="0.25">
      <c r="A2768" s="52">
        <v>2015</v>
      </c>
      <c r="B2768" s="45" t="s">
        <v>65</v>
      </c>
      <c r="C2768" s="46" t="s">
        <v>80</v>
      </c>
      <c r="D2768" s="46" t="s">
        <v>94</v>
      </c>
      <c r="H2768" s="46">
        <v>15</v>
      </c>
      <c r="L2768" s="46" t="s">
        <v>105</v>
      </c>
      <c r="M2768" s="48" t="s">
        <v>110</v>
      </c>
    </row>
    <row r="2769" spans="1:14" x14ac:dyDescent="0.25">
      <c r="A2769" s="52">
        <v>2015</v>
      </c>
      <c r="B2769" s="45" t="s">
        <v>57</v>
      </c>
      <c r="C2769" s="46" t="s">
        <v>80</v>
      </c>
      <c r="D2769" s="46" t="s">
        <v>89</v>
      </c>
      <c r="H2769" s="46">
        <v>15</v>
      </c>
      <c r="L2769" s="46" t="s">
        <v>105</v>
      </c>
      <c r="M2769" s="48" t="s">
        <v>110</v>
      </c>
    </row>
    <row r="2770" spans="1:14" x14ac:dyDescent="0.25">
      <c r="A2770" s="52">
        <v>2015</v>
      </c>
      <c r="B2770" s="45" t="s">
        <v>53</v>
      </c>
      <c r="C2770" s="46" t="s">
        <v>80</v>
      </c>
      <c r="D2770" s="46" t="s">
        <v>90</v>
      </c>
      <c r="H2770" s="46">
        <v>15</v>
      </c>
      <c r="L2770" s="46" t="s">
        <v>104</v>
      </c>
      <c r="M2770" s="48" t="s">
        <v>110</v>
      </c>
    </row>
    <row r="2771" spans="1:14" x14ac:dyDescent="0.25">
      <c r="A2771" s="52">
        <v>2015</v>
      </c>
      <c r="B2771" s="45" t="s">
        <v>53</v>
      </c>
      <c r="C2771" s="46" t="s">
        <v>80</v>
      </c>
      <c r="D2771" s="46" t="s">
        <v>90</v>
      </c>
      <c r="H2771" s="46">
        <v>17</v>
      </c>
      <c r="L2771" s="46" t="s">
        <v>104</v>
      </c>
      <c r="M2771" s="48" t="s">
        <v>110</v>
      </c>
    </row>
    <row r="2772" spans="1:14" x14ac:dyDescent="0.25">
      <c r="A2772" s="52">
        <v>2015</v>
      </c>
      <c r="B2772" s="45" t="s">
        <v>65</v>
      </c>
      <c r="C2772" s="46" t="s">
        <v>80</v>
      </c>
      <c r="D2772" s="46" t="s">
        <v>94</v>
      </c>
      <c r="H2772" s="46">
        <v>15</v>
      </c>
      <c r="L2772" s="46" t="s">
        <v>105</v>
      </c>
      <c r="M2772" s="48" t="s">
        <v>110</v>
      </c>
    </row>
    <row r="2773" spans="1:14" x14ac:dyDescent="0.25">
      <c r="A2773" s="52">
        <v>2015</v>
      </c>
      <c r="B2773" s="45" t="s">
        <v>65</v>
      </c>
      <c r="C2773" s="46" t="s">
        <v>80</v>
      </c>
      <c r="D2773" s="46" t="s">
        <v>94</v>
      </c>
      <c r="H2773" s="46">
        <v>15</v>
      </c>
      <c r="L2773" s="46" t="s">
        <v>105</v>
      </c>
      <c r="M2773" s="48" t="s">
        <v>110</v>
      </c>
    </row>
    <row r="2774" spans="1:14" x14ac:dyDescent="0.25">
      <c r="A2774" s="52">
        <v>2015</v>
      </c>
      <c r="B2774" s="45" t="s">
        <v>53</v>
      </c>
      <c r="C2774" s="46" t="s">
        <v>80</v>
      </c>
      <c r="D2774" s="46" t="s">
        <v>94</v>
      </c>
      <c r="H2774" s="46">
        <v>15</v>
      </c>
      <c r="L2774" s="46" t="s">
        <v>105</v>
      </c>
      <c r="M2774" s="48" t="s">
        <v>110</v>
      </c>
    </row>
    <row r="2775" spans="1:14" x14ac:dyDescent="0.25">
      <c r="A2775" s="52">
        <v>2015</v>
      </c>
      <c r="B2775" s="45" t="s">
        <v>65</v>
      </c>
      <c r="C2775" s="46" t="s">
        <v>80</v>
      </c>
      <c r="D2775" s="46" t="s">
        <v>94</v>
      </c>
      <c r="H2775" s="46">
        <v>15</v>
      </c>
      <c r="L2775" s="46" t="s">
        <v>105</v>
      </c>
      <c r="M2775" s="48" t="s">
        <v>110</v>
      </c>
    </row>
    <row r="2776" spans="1:14" x14ac:dyDescent="0.25">
      <c r="A2776" s="52">
        <v>2015</v>
      </c>
      <c r="B2776" s="45" t="s">
        <v>57</v>
      </c>
      <c r="C2776" s="46" t="s">
        <v>80</v>
      </c>
      <c r="D2776" s="46" t="s">
        <v>89</v>
      </c>
      <c r="H2776" s="46">
        <v>15</v>
      </c>
      <c r="L2776" s="46" t="s">
        <v>105</v>
      </c>
      <c r="M2776" s="48" t="s">
        <v>110</v>
      </c>
    </row>
    <row r="2777" spans="1:14" x14ac:dyDescent="0.25">
      <c r="A2777" s="52">
        <v>2015</v>
      </c>
      <c r="B2777" s="45" t="s">
        <v>53</v>
      </c>
      <c r="C2777" s="46" t="s">
        <v>80</v>
      </c>
      <c r="D2777" s="46" t="s">
        <v>90</v>
      </c>
      <c r="H2777" s="46">
        <v>15</v>
      </c>
      <c r="L2777" s="46" t="s">
        <v>104</v>
      </c>
      <c r="M2777" s="48" t="s">
        <v>110</v>
      </c>
    </row>
    <row r="2778" spans="1:14" x14ac:dyDescent="0.25">
      <c r="A2778" s="52">
        <v>2015</v>
      </c>
      <c r="B2778" s="45" t="s">
        <v>38</v>
      </c>
      <c r="C2778" s="46" t="s">
        <v>80</v>
      </c>
      <c r="D2778" s="46" t="s">
        <v>110</v>
      </c>
      <c r="H2778" s="46">
        <v>17</v>
      </c>
      <c r="L2778" s="46" t="s">
        <v>110</v>
      </c>
      <c r="M2778" s="48">
        <v>1</v>
      </c>
      <c r="N2778" s="48" t="s">
        <v>117</v>
      </c>
    </row>
    <row r="2779" spans="1:14" x14ac:dyDescent="0.25">
      <c r="A2779" s="52">
        <v>2015</v>
      </c>
      <c r="B2779" s="45" t="s">
        <v>75</v>
      </c>
      <c r="C2779" s="46" t="s">
        <v>80</v>
      </c>
      <c r="D2779" s="46" t="s">
        <v>110</v>
      </c>
      <c r="H2779" s="46">
        <v>15</v>
      </c>
      <c r="L2779" s="46" t="s">
        <v>103</v>
      </c>
      <c r="M2779" s="48">
        <v>48</v>
      </c>
    </row>
    <row r="2780" spans="1:14" x14ac:dyDescent="0.25">
      <c r="A2780" s="52">
        <v>2015</v>
      </c>
      <c r="B2780" s="45" t="s">
        <v>69</v>
      </c>
      <c r="C2780" s="46" t="s">
        <v>80</v>
      </c>
      <c r="D2780" s="46" t="s">
        <v>110</v>
      </c>
      <c r="H2780" s="46">
        <v>18</v>
      </c>
      <c r="L2780" s="46" t="s">
        <v>103</v>
      </c>
      <c r="M2780" s="48">
        <v>1</v>
      </c>
      <c r="N2780" s="48" t="s">
        <v>117</v>
      </c>
    </row>
    <row r="2781" spans="1:14" x14ac:dyDescent="0.25">
      <c r="A2781" s="52">
        <v>2015</v>
      </c>
      <c r="B2781" s="45" t="s">
        <v>66</v>
      </c>
      <c r="C2781" s="46" t="s">
        <v>80</v>
      </c>
      <c r="D2781" s="46" t="s">
        <v>110</v>
      </c>
      <c r="H2781" s="46">
        <v>17</v>
      </c>
      <c r="L2781" s="46" t="s">
        <v>103</v>
      </c>
      <c r="M2781" s="48">
        <v>1</v>
      </c>
      <c r="N2781" s="48" t="s">
        <v>117</v>
      </c>
    </row>
    <row r="2782" spans="1:14" x14ac:dyDescent="0.25">
      <c r="A2782" s="52">
        <v>2015</v>
      </c>
      <c r="B2782" s="45" t="s">
        <v>38</v>
      </c>
      <c r="C2782" s="46" t="s">
        <v>80</v>
      </c>
      <c r="D2782" s="46" t="s">
        <v>110</v>
      </c>
      <c r="H2782" s="46">
        <v>17</v>
      </c>
      <c r="L2782" s="46" t="s">
        <v>110</v>
      </c>
      <c r="M2782" s="48">
        <v>1</v>
      </c>
      <c r="N2782" s="48" t="s">
        <v>117</v>
      </c>
    </row>
    <row r="2783" spans="1:14" x14ac:dyDescent="0.25">
      <c r="A2783" s="52">
        <v>2015</v>
      </c>
      <c r="B2783" s="45" t="s">
        <v>38</v>
      </c>
      <c r="C2783" s="46" t="s">
        <v>80</v>
      </c>
      <c r="D2783" s="46" t="s">
        <v>110</v>
      </c>
      <c r="H2783" s="46">
        <v>18</v>
      </c>
      <c r="L2783" s="46" t="s">
        <v>110</v>
      </c>
      <c r="M2783" s="48" t="s">
        <v>110</v>
      </c>
    </row>
    <row r="2784" spans="1:14" x14ac:dyDescent="0.25">
      <c r="A2784" s="52">
        <v>2015</v>
      </c>
      <c r="B2784" s="45" t="s">
        <v>69</v>
      </c>
      <c r="C2784" s="46" t="s">
        <v>80</v>
      </c>
      <c r="D2784" s="46" t="s">
        <v>110</v>
      </c>
      <c r="H2784" s="46">
        <v>18</v>
      </c>
      <c r="L2784" s="46" t="s">
        <v>103</v>
      </c>
      <c r="M2784" s="48">
        <v>1</v>
      </c>
      <c r="N2784" s="48" t="s">
        <v>117</v>
      </c>
    </row>
    <row r="2785" spans="1:14" x14ac:dyDescent="0.25">
      <c r="A2785" s="52">
        <v>2015</v>
      </c>
      <c r="B2785" s="45" t="s">
        <v>66</v>
      </c>
      <c r="C2785" s="46" t="s">
        <v>80</v>
      </c>
      <c r="D2785" s="46" t="s">
        <v>110</v>
      </c>
      <c r="H2785" s="46">
        <v>17</v>
      </c>
      <c r="L2785" s="46" t="s">
        <v>103</v>
      </c>
      <c r="M2785" s="48">
        <v>1</v>
      </c>
      <c r="N2785" s="48" t="s">
        <v>117</v>
      </c>
    </row>
    <row r="2786" spans="1:14" x14ac:dyDescent="0.25">
      <c r="A2786" s="52">
        <v>2015</v>
      </c>
      <c r="B2786" s="45" t="s">
        <v>38</v>
      </c>
      <c r="C2786" s="46" t="s">
        <v>80</v>
      </c>
      <c r="D2786" s="46" t="s">
        <v>110</v>
      </c>
      <c r="H2786" s="46">
        <v>17</v>
      </c>
      <c r="L2786" s="46" t="s">
        <v>110</v>
      </c>
      <c r="M2786" s="48" t="s">
        <v>110</v>
      </c>
    </row>
    <row r="2787" spans="1:14" x14ac:dyDescent="0.25">
      <c r="A2787" s="52">
        <v>2015</v>
      </c>
      <c r="B2787" s="45" t="s">
        <v>47</v>
      </c>
      <c r="C2787" s="46" t="s">
        <v>80</v>
      </c>
      <c r="D2787" s="46" t="s">
        <v>110</v>
      </c>
      <c r="H2787" s="46">
        <v>17</v>
      </c>
      <c r="L2787" s="46" t="s">
        <v>103</v>
      </c>
      <c r="M2787" s="48" t="s">
        <v>110</v>
      </c>
    </row>
    <row r="2788" spans="1:14" x14ac:dyDescent="0.25">
      <c r="A2788" s="52">
        <v>2015</v>
      </c>
      <c r="B2788" s="45" t="s">
        <v>47</v>
      </c>
      <c r="C2788" s="46" t="s">
        <v>80</v>
      </c>
      <c r="D2788" s="46" t="s">
        <v>110</v>
      </c>
      <c r="H2788" s="46">
        <v>17</v>
      </c>
      <c r="L2788" s="46" t="s">
        <v>103</v>
      </c>
      <c r="M2788" s="48" t="s">
        <v>110</v>
      </c>
    </row>
    <row r="2789" spans="1:14" x14ac:dyDescent="0.25">
      <c r="A2789" s="52">
        <v>2015</v>
      </c>
      <c r="B2789" s="45" t="s">
        <v>47</v>
      </c>
      <c r="C2789" s="46" t="s">
        <v>80</v>
      </c>
      <c r="D2789" s="46" t="s">
        <v>110</v>
      </c>
      <c r="H2789" s="46">
        <v>17</v>
      </c>
      <c r="L2789" s="46" t="s">
        <v>103</v>
      </c>
      <c r="M2789" s="48" t="s">
        <v>110</v>
      </c>
    </row>
    <row r="2790" spans="1:14" x14ac:dyDescent="0.25">
      <c r="A2790" s="52">
        <v>2015</v>
      </c>
      <c r="B2790" s="45" t="s">
        <v>66</v>
      </c>
      <c r="C2790" s="46" t="s">
        <v>80</v>
      </c>
      <c r="D2790" s="46" t="s">
        <v>110</v>
      </c>
      <c r="H2790" s="46">
        <v>17</v>
      </c>
      <c r="L2790" s="46" t="s">
        <v>103</v>
      </c>
      <c r="M2790" s="48" t="s">
        <v>110</v>
      </c>
    </row>
    <row r="2791" spans="1:14" x14ac:dyDescent="0.25">
      <c r="A2791" s="52">
        <v>2015</v>
      </c>
      <c r="B2791" s="45" t="s">
        <v>75</v>
      </c>
      <c r="C2791" s="46" t="s">
        <v>80</v>
      </c>
      <c r="D2791" s="46" t="s">
        <v>110</v>
      </c>
      <c r="H2791" s="46">
        <v>15</v>
      </c>
      <c r="L2791" s="46" t="s">
        <v>103</v>
      </c>
      <c r="M2791" s="48" t="s">
        <v>110</v>
      </c>
    </row>
    <row r="2792" spans="1:14" x14ac:dyDescent="0.25">
      <c r="A2792" s="52">
        <v>2015</v>
      </c>
      <c r="B2792" s="45" t="s">
        <v>40</v>
      </c>
      <c r="C2792" s="46" t="s">
        <v>80</v>
      </c>
      <c r="D2792" s="46" t="s">
        <v>110</v>
      </c>
      <c r="H2792" s="46">
        <v>17</v>
      </c>
      <c r="L2792" s="46" t="s">
        <v>103</v>
      </c>
      <c r="M2792" s="48" t="s">
        <v>110</v>
      </c>
    </row>
    <row r="2793" spans="1:14" x14ac:dyDescent="0.25">
      <c r="A2793" s="52">
        <v>2015</v>
      </c>
      <c r="B2793" s="45" t="s">
        <v>69</v>
      </c>
      <c r="C2793" s="46" t="s">
        <v>80</v>
      </c>
      <c r="D2793" s="46" t="s">
        <v>110</v>
      </c>
      <c r="H2793" s="46">
        <v>20</v>
      </c>
      <c r="L2793" s="46" t="s">
        <v>103</v>
      </c>
      <c r="M2793" s="48" t="s">
        <v>110</v>
      </c>
    </row>
    <row r="2794" spans="1:14" x14ac:dyDescent="0.25">
      <c r="A2794" s="52">
        <v>2015</v>
      </c>
      <c r="B2794" s="45" t="s">
        <v>69</v>
      </c>
      <c r="C2794" s="46" t="s">
        <v>80</v>
      </c>
      <c r="D2794" s="46" t="s">
        <v>110</v>
      </c>
      <c r="H2794" s="46">
        <v>17</v>
      </c>
      <c r="L2794" s="46" t="s">
        <v>103</v>
      </c>
      <c r="M2794" s="48">
        <v>1</v>
      </c>
      <c r="N2794" s="48" t="s">
        <v>117</v>
      </c>
    </row>
    <row r="2795" spans="1:14" x14ac:dyDescent="0.25">
      <c r="A2795" s="52">
        <v>2015</v>
      </c>
      <c r="B2795" s="45" t="s">
        <v>69</v>
      </c>
      <c r="C2795" s="46" t="s">
        <v>80</v>
      </c>
      <c r="D2795" s="46" t="s">
        <v>110</v>
      </c>
      <c r="H2795" s="46">
        <v>20</v>
      </c>
      <c r="L2795" s="46" t="s">
        <v>103</v>
      </c>
      <c r="M2795" s="48" t="s">
        <v>110</v>
      </c>
    </row>
    <row r="2796" spans="1:14" x14ac:dyDescent="0.25">
      <c r="A2796" s="52">
        <v>2015</v>
      </c>
      <c r="B2796" s="45" t="s">
        <v>38</v>
      </c>
      <c r="C2796" s="46" t="s">
        <v>80</v>
      </c>
      <c r="D2796" s="46" t="s">
        <v>110</v>
      </c>
      <c r="H2796" s="46">
        <v>15</v>
      </c>
      <c r="L2796" s="46" t="s">
        <v>110</v>
      </c>
      <c r="M2796" s="48">
        <v>45</v>
      </c>
    </row>
    <row r="2797" spans="1:14" x14ac:dyDescent="0.25">
      <c r="A2797" s="52">
        <v>2015</v>
      </c>
      <c r="B2797" s="45" t="s">
        <v>66</v>
      </c>
      <c r="C2797" s="46" t="s">
        <v>80</v>
      </c>
      <c r="D2797" s="46" t="s">
        <v>110</v>
      </c>
      <c r="H2797" s="46">
        <v>17</v>
      </c>
      <c r="L2797" s="46" t="s">
        <v>103</v>
      </c>
      <c r="M2797" s="48" t="s">
        <v>110</v>
      </c>
    </row>
    <row r="2798" spans="1:14" x14ac:dyDescent="0.25">
      <c r="A2798" s="52">
        <v>2015</v>
      </c>
      <c r="B2798" s="45" t="s">
        <v>75</v>
      </c>
      <c r="C2798" s="46" t="s">
        <v>80</v>
      </c>
      <c r="D2798" s="46" t="s">
        <v>110</v>
      </c>
      <c r="H2798" s="46">
        <v>15</v>
      </c>
      <c r="L2798" s="46" t="s">
        <v>103</v>
      </c>
      <c r="M2798" s="48" t="s">
        <v>110</v>
      </c>
    </row>
    <row r="2799" spans="1:14" x14ac:dyDescent="0.25">
      <c r="A2799" s="52">
        <v>2015</v>
      </c>
      <c r="B2799" s="45" t="s">
        <v>40</v>
      </c>
      <c r="C2799" s="46" t="s">
        <v>80</v>
      </c>
      <c r="D2799" s="46" t="s">
        <v>110</v>
      </c>
      <c r="H2799" s="46">
        <v>17</v>
      </c>
      <c r="L2799" s="46" t="s">
        <v>103</v>
      </c>
      <c r="M2799" s="48" t="s">
        <v>110</v>
      </c>
    </row>
    <row r="2800" spans="1:14" x14ac:dyDescent="0.25">
      <c r="A2800" s="52">
        <v>2015</v>
      </c>
      <c r="B2800" s="45" t="s">
        <v>69</v>
      </c>
      <c r="C2800" s="46" t="s">
        <v>80</v>
      </c>
      <c r="D2800" s="46" t="s">
        <v>110</v>
      </c>
      <c r="H2800" s="46">
        <v>20</v>
      </c>
      <c r="L2800" s="46" t="s">
        <v>103</v>
      </c>
      <c r="M2800" s="48" t="s">
        <v>110</v>
      </c>
    </row>
    <row r="2801" spans="1:16" x14ac:dyDescent="0.25">
      <c r="A2801" s="52">
        <v>2015</v>
      </c>
      <c r="B2801" s="45" t="s">
        <v>69</v>
      </c>
      <c r="C2801" s="46" t="s">
        <v>80</v>
      </c>
      <c r="D2801" s="46" t="s">
        <v>110</v>
      </c>
      <c r="H2801" s="46">
        <v>17</v>
      </c>
      <c r="L2801" s="46" t="s">
        <v>103</v>
      </c>
      <c r="M2801" s="48">
        <v>1</v>
      </c>
      <c r="N2801" s="48" t="s">
        <v>117</v>
      </c>
    </row>
    <row r="2802" spans="1:16" x14ac:dyDescent="0.25">
      <c r="A2802" s="52">
        <v>2015</v>
      </c>
      <c r="B2802" s="45" t="s">
        <v>69</v>
      </c>
      <c r="C2802" s="46" t="s">
        <v>80</v>
      </c>
      <c r="D2802" s="46" t="s">
        <v>110</v>
      </c>
      <c r="H2802" s="46">
        <v>20</v>
      </c>
      <c r="L2802" s="46" t="s">
        <v>103</v>
      </c>
      <c r="M2802" s="48" t="s">
        <v>110</v>
      </c>
    </row>
    <row r="2803" spans="1:16" x14ac:dyDescent="0.25">
      <c r="A2803" s="52">
        <v>2015</v>
      </c>
      <c r="B2803" s="45" t="s">
        <v>69</v>
      </c>
      <c r="C2803" s="46" t="s">
        <v>80</v>
      </c>
      <c r="D2803" s="46" t="s">
        <v>110</v>
      </c>
      <c r="H2803" s="46">
        <v>17</v>
      </c>
      <c r="L2803" s="46" t="s">
        <v>103</v>
      </c>
      <c r="M2803" s="48">
        <v>1</v>
      </c>
      <c r="N2803" s="48" t="s">
        <v>117</v>
      </c>
      <c r="O2803" s="48">
        <v>1</v>
      </c>
      <c r="P2803" s="48" t="s">
        <v>116</v>
      </c>
    </row>
    <row r="2804" spans="1:16" x14ac:dyDescent="0.25">
      <c r="A2804" s="52">
        <v>2015</v>
      </c>
      <c r="B2804" s="45" t="s">
        <v>69</v>
      </c>
      <c r="C2804" s="46" t="s">
        <v>80</v>
      </c>
      <c r="D2804" s="46" t="s">
        <v>110</v>
      </c>
      <c r="H2804" s="46">
        <v>17</v>
      </c>
      <c r="L2804" s="46" t="s">
        <v>103</v>
      </c>
      <c r="M2804" s="48">
        <v>1</v>
      </c>
      <c r="N2804" s="48" t="s">
        <v>117</v>
      </c>
      <c r="O2804" s="48">
        <v>1</v>
      </c>
      <c r="P2804" s="48" t="s">
        <v>116</v>
      </c>
    </row>
    <row r="2805" spans="1:16" x14ac:dyDescent="0.25">
      <c r="A2805" s="52">
        <v>2015</v>
      </c>
      <c r="B2805" s="45" t="s">
        <v>71</v>
      </c>
      <c r="C2805" s="46" t="s">
        <v>80</v>
      </c>
      <c r="D2805" s="46" t="s">
        <v>94</v>
      </c>
      <c r="H2805" s="46">
        <v>15</v>
      </c>
      <c r="L2805" s="46" t="s">
        <v>104</v>
      </c>
      <c r="M2805" s="48" t="s">
        <v>110</v>
      </c>
    </row>
    <row r="2806" spans="1:16" x14ac:dyDescent="0.25">
      <c r="A2806" s="52">
        <v>2015</v>
      </c>
      <c r="B2806" s="45" t="s">
        <v>71</v>
      </c>
      <c r="C2806" s="46" t="s">
        <v>80</v>
      </c>
      <c r="D2806" s="46" t="s">
        <v>94</v>
      </c>
      <c r="H2806" s="46">
        <v>15</v>
      </c>
      <c r="L2806" s="46" t="s">
        <v>105</v>
      </c>
      <c r="M2806" s="48" t="s">
        <v>110</v>
      </c>
    </row>
    <row r="2807" spans="1:16" x14ac:dyDescent="0.25">
      <c r="A2807" s="52">
        <v>2015</v>
      </c>
      <c r="B2807" s="45" t="s">
        <v>65</v>
      </c>
      <c r="C2807" s="46" t="s">
        <v>80</v>
      </c>
      <c r="D2807" s="46" t="s">
        <v>94</v>
      </c>
      <c r="H2807" s="46">
        <v>15</v>
      </c>
      <c r="L2807" s="46" t="s">
        <v>105</v>
      </c>
      <c r="M2807" s="48" t="s">
        <v>110</v>
      </c>
    </row>
    <row r="2808" spans="1:16" x14ac:dyDescent="0.25">
      <c r="A2808" s="52">
        <v>2015</v>
      </c>
      <c r="B2808" s="45" t="s">
        <v>71</v>
      </c>
      <c r="C2808" s="46" t="s">
        <v>80</v>
      </c>
      <c r="D2808" s="46" t="s">
        <v>94</v>
      </c>
      <c r="H2808" s="46">
        <v>15</v>
      </c>
      <c r="L2808" s="46" t="s">
        <v>104</v>
      </c>
      <c r="M2808" s="48" t="s">
        <v>110</v>
      </c>
    </row>
    <row r="2809" spans="1:16" x14ac:dyDescent="0.25">
      <c r="A2809" s="52">
        <v>2015</v>
      </c>
      <c r="B2809" s="45" t="s">
        <v>71</v>
      </c>
      <c r="C2809" s="46" t="s">
        <v>80</v>
      </c>
      <c r="D2809" s="46" t="s">
        <v>94</v>
      </c>
      <c r="H2809" s="46">
        <v>15</v>
      </c>
      <c r="L2809" s="46" t="s">
        <v>105</v>
      </c>
      <c r="M2809" s="48" t="s">
        <v>110</v>
      </c>
    </row>
    <row r="2810" spans="1:16" x14ac:dyDescent="0.25">
      <c r="A2810" s="52">
        <v>2015</v>
      </c>
      <c r="B2810" s="45" t="s">
        <v>65</v>
      </c>
      <c r="C2810" s="46" t="s">
        <v>80</v>
      </c>
      <c r="D2810" s="46" t="s">
        <v>94</v>
      </c>
      <c r="H2810" s="46">
        <v>15</v>
      </c>
      <c r="L2810" s="46" t="s">
        <v>105</v>
      </c>
      <c r="M2810" s="48" t="s">
        <v>110</v>
      </c>
    </row>
    <row r="2811" spans="1:16" x14ac:dyDescent="0.25">
      <c r="A2811" s="52">
        <v>2015</v>
      </c>
      <c r="B2811" s="45" t="s">
        <v>38</v>
      </c>
      <c r="C2811" s="46" t="s">
        <v>80</v>
      </c>
      <c r="D2811" s="46" t="s">
        <v>110</v>
      </c>
      <c r="H2811" s="46">
        <v>17</v>
      </c>
      <c r="L2811" s="46" t="s">
        <v>110</v>
      </c>
      <c r="M2811" s="48">
        <v>1</v>
      </c>
      <c r="N2811" s="48" t="s">
        <v>117</v>
      </c>
    </row>
    <row r="2812" spans="1:16" x14ac:dyDescent="0.25">
      <c r="A2812" s="52">
        <v>2015</v>
      </c>
      <c r="B2812" s="45" t="s">
        <v>69</v>
      </c>
      <c r="C2812" s="46" t="s">
        <v>80</v>
      </c>
      <c r="D2812" s="46" t="s">
        <v>110</v>
      </c>
      <c r="H2812" s="46">
        <v>17</v>
      </c>
      <c r="L2812" s="46" t="s">
        <v>103</v>
      </c>
      <c r="M2812" s="48">
        <v>1</v>
      </c>
      <c r="N2812" s="48" t="s">
        <v>117</v>
      </c>
      <c r="O2812" s="48">
        <v>1</v>
      </c>
      <c r="P2812" s="48" t="s">
        <v>116</v>
      </c>
    </row>
    <row r="2813" spans="1:16" x14ac:dyDescent="0.25">
      <c r="A2813" s="52">
        <v>2015</v>
      </c>
      <c r="B2813" s="59" t="s">
        <v>48</v>
      </c>
      <c r="C2813" s="46" t="s">
        <v>80</v>
      </c>
      <c r="D2813" s="46" t="s">
        <v>110</v>
      </c>
      <c r="H2813" s="46">
        <v>15</v>
      </c>
      <c r="L2813" s="46" t="s">
        <v>103</v>
      </c>
      <c r="M2813" s="48">
        <v>15</v>
      </c>
    </row>
    <row r="2814" spans="1:16" x14ac:dyDescent="0.25">
      <c r="A2814" s="52">
        <v>2015</v>
      </c>
      <c r="B2814" s="59" t="s">
        <v>48</v>
      </c>
      <c r="C2814" s="46" t="s">
        <v>80</v>
      </c>
      <c r="D2814" s="46" t="s">
        <v>110</v>
      </c>
      <c r="H2814" s="46">
        <v>15</v>
      </c>
      <c r="L2814" s="46" t="s">
        <v>103</v>
      </c>
      <c r="M2814" s="48">
        <v>16</v>
      </c>
    </row>
    <row r="2815" spans="1:16" x14ac:dyDescent="0.25">
      <c r="A2815" s="52">
        <v>2015</v>
      </c>
      <c r="B2815" s="45" t="s">
        <v>66</v>
      </c>
      <c r="C2815" s="46" t="s">
        <v>80</v>
      </c>
      <c r="D2815" s="46" t="s">
        <v>110</v>
      </c>
      <c r="H2815" s="46">
        <v>17</v>
      </c>
      <c r="L2815" s="46" t="s">
        <v>103</v>
      </c>
      <c r="M2815" s="48" t="s">
        <v>110</v>
      </c>
    </row>
    <row r="2816" spans="1:16" x14ac:dyDescent="0.25">
      <c r="A2816" s="52">
        <v>2015</v>
      </c>
      <c r="B2816" s="45" t="s">
        <v>38</v>
      </c>
      <c r="C2816" s="46" t="s">
        <v>80</v>
      </c>
      <c r="D2816" s="46" t="s">
        <v>110</v>
      </c>
      <c r="H2816" s="46">
        <v>15</v>
      </c>
      <c r="L2816" s="46" t="s">
        <v>110</v>
      </c>
      <c r="M2816" s="48">
        <v>6</v>
      </c>
    </row>
    <row r="2817" spans="1:16" x14ac:dyDescent="0.25">
      <c r="A2817" s="52">
        <v>2015</v>
      </c>
      <c r="B2817" s="45" t="s">
        <v>38</v>
      </c>
      <c r="C2817" s="46" t="s">
        <v>80</v>
      </c>
      <c r="D2817" s="46" t="s">
        <v>110</v>
      </c>
      <c r="H2817" s="46">
        <v>15</v>
      </c>
      <c r="L2817" s="46" t="s">
        <v>110</v>
      </c>
      <c r="M2817" s="48">
        <v>8</v>
      </c>
    </row>
    <row r="2818" spans="1:16" x14ac:dyDescent="0.25">
      <c r="A2818" s="52">
        <v>2015</v>
      </c>
      <c r="B2818" s="45" t="s">
        <v>38</v>
      </c>
      <c r="C2818" s="46" t="s">
        <v>80</v>
      </c>
      <c r="D2818" s="46" t="s">
        <v>110</v>
      </c>
      <c r="H2818" s="46">
        <v>15</v>
      </c>
      <c r="L2818" s="46" t="s">
        <v>110</v>
      </c>
      <c r="M2818" s="48">
        <v>8</v>
      </c>
    </row>
    <row r="2819" spans="1:16" x14ac:dyDescent="0.25">
      <c r="A2819" s="52">
        <v>2015</v>
      </c>
      <c r="B2819" s="45" t="s">
        <v>69</v>
      </c>
      <c r="C2819" s="46" t="s">
        <v>80</v>
      </c>
      <c r="D2819" s="46" t="s">
        <v>110</v>
      </c>
      <c r="H2819" s="46">
        <v>17</v>
      </c>
      <c r="L2819" s="46" t="s">
        <v>103</v>
      </c>
      <c r="M2819" s="48">
        <v>1</v>
      </c>
      <c r="N2819" s="48" t="s">
        <v>117</v>
      </c>
      <c r="O2819" s="48">
        <v>1</v>
      </c>
      <c r="P2819" s="48" t="s">
        <v>116</v>
      </c>
    </row>
    <row r="2820" spans="1:16" x14ac:dyDescent="0.25">
      <c r="A2820" s="52">
        <v>2015</v>
      </c>
      <c r="B2820" s="59" t="s">
        <v>48</v>
      </c>
      <c r="C2820" s="46" t="s">
        <v>80</v>
      </c>
      <c r="D2820" s="46" t="s">
        <v>110</v>
      </c>
      <c r="H2820" s="46">
        <v>15</v>
      </c>
      <c r="L2820" s="46" t="s">
        <v>103</v>
      </c>
      <c r="M2820" s="48">
        <v>15</v>
      </c>
    </row>
    <row r="2821" spans="1:16" x14ac:dyDescent="0.25">
      <c r="A2821" s="52">
        <v>2015</v>
      </c>
      <c r="B2821" s="59" t="s">
        <v>48</v>
      </c>
      <c r="C2821" s="46" t="s">
        <v>80</v>
      </c>
      <c r="D2821" s="46" t="s">
        <v>110</v>
      </c>
      <c r="H2821" s="46">
        <v>15</v>
      </c>
      <c r="L2821" s="46" t="s">
        <v>103</v>
      </c>
      <c r="M2821" s="48">
        <v>16</v>
      </c>
    </row>
    <row r="2822" spans="1:16" x14ac:dyDescent="0.25">
      <c r="A2822" s="52">
        <v>2015</v>
      </c>
      <c r="B2822" s="45" t="s">
        <v>66</v>
      </c>
      <c r="C2822" s="46" t="s">
        <v>80</v>
      </c>
      <c r="D2822" s="46" t="s">
        <v>110</v>
      </c>
      <c r="H2822" s="46">
        <v>17</v>
      </c>
      <c r="L2822" s="46" t="s">
        <v>103</v>
      </c>
      <c r="M2822" s="48" t="s">
        <v>110</v>
      </c>
    </row>
    <row r="2823" spans="1:16" x14ac:dyDescent="0.25">
      <c r="A2823" s="52">
        <v>2015</v>
      </c>
      <c r="B2823" s="45" t="s">
        <v>38</v>
      </c>
      <c r="C2823" s="46" t="s">
        <v>80</v>
      </c>
      <c r="D2823" s="46" t="s">
        <v>110</v>
      </c>
      <c r="H2823" s="46">
        <v>15</v>
      </c>
      <c r="L2823" s="46" t="s">
        <v>110</v>
      </c>
      <c r="M2823" s="48">
        <v>42</v>
      </c>
    </row>
    <row r="2824" spans="1:16" x14ac:dyDescent="0.25">
      <c r="A2824" s="52">
        <v>2015</v>
      </c>
      <c r="B2824" s="45" t="s">
        <v>38</v>
      </c>
      <c r="C2824" s="46" t="s">
        <v>80</v>
      </c>
      <c r="D2824" s="46" t="s">
        <v>110</v>
      </c>
      <c r="H2824" s="46">
        <v>17</v>
      </c>
      <c r="L2824" s="46" t="s">
        <v>110</v>
      </c>
      <c r="M2824" s="48">
        <v>1</v>
      </c>
      <c r="N2824" s="48" t="s">
        <v>117</v>
      </c>
    </row>
    <row r="2825" spans="1:16" x14ac:dyDescent="0.25">
      <c r="A2825" s="52">
        <v>2015</v>
      </c>
      <c r="B2825" s="45" t="s">
        <v>38</v>
      </c>
      <c r="C2825" s="46" t="s">
        <v>80</v>
      </c>
      <c r="D2825" s="46" t="s">
        <v>110</v>
      </c>
      <c r="H2825" s="46">
        <v>17</v>
      </c>
      <c r="L2825" s="46" t="s">
        <v>110</v>
      </c>
      <c r="M2825" s="48">
        <v>1</v>
      </c>
      <c r="N2825" s="48" t="s">
        <v>117</v>
      </c>
      <c r="O2825" s="48">
        <v>1</v>
      </c>
      <c r="P2825" s="48" t="s">
        <v>116</v>
      </c>
    </row>
    <row r="2826" spans="1:16" x14ac:dyDescent="0.25">
      <c r="A2826" s="52">
        <v>2015</v>
      </c>
      <c r="B2826" s="45" t="s">
        <v>38</v>
      </c>
      <c r="C2826" s="46" t="s">
        <v>80</v>
      </c>
      <c r="D2826" s="46" t="s">
        <v>110</v>
      </c>
      <c r="H2826" s="46">
        <v>17</v>
      </c>
      <c r="L2826" s="46" t="s">
        <v>110</v>
      </c>
      <c r="M2826" s="48">
        <v>1</v>
      </c>
      <c r="N2826" s="48" t="s">
        <v>117</v>
      </c>
      <c r="O2826" s="48">
        <v>1</v>
      </c>
      <c r="P2826" s="48" t="s">
        <v>116</v>
      </c>
    </row>
    <row r="2827" spans="1:16" x14ac:dyDescent="0.25">
      <c r="A2827" s="52">
        <v>2015</v>
      </c>
      <c r="B2827" s="45" t="s">
        <v>38</v>
      </c>
      <c r="C2827" s="46" t="s">
        <v>80</v>
      </c>
      <c r="D2827" s="46" t="s">
        <v>110</v>
      </c>
      <c r="H2827" s="46">
        <v>17</v>
      </c>
      <c r="L2827" s="46" t="s">
        <v>110</v>
      </c>
      <c r="M2827" s="48">
        <v>1</v>
      </c>
      <c r="N2827" s="48" t="s">
        <v>117</v>
      </c>
      <c r="O2827" s="48">
        <v>1</v>
      </c>
      <c r="P2827" s="48" t="s">
        <v>116</v>
      </c>
    </row>
    <row r="2828" spans="1:16" x14ac:dyDescent="0.25">
      <c r="A2828" s="52">
        <v>2015</v>
      </c>
      <c r="B2828" s="45" t="s">
        <v>66</v>
      </c>
      <c r="C2828" s="46" t="s">
        <v>80</v>
      </c>
      <c r="D2828" s="46" t="s">
        <v>110</v>
      </c>
      <c r="H2828" s="46">
        <v>17</v>
      </c>
      <c r="L2828" s="46" t="s">
        <v>103</v>
      </c>
      <c r="M2828" s="48">
        <v>1</v>
      </c>
      <c r="N2828" s="48" t="s">
        <v>117</v>
      </c>
    </row>
    <row r="2829" spans="1:16" x14ac:dyDescent="0.25">
      <c r="A2829" s="52">
        <v>2015</v>
      </c>
      <c r="B2829" s="45" t="s">
        <v>69</v>
      </c>
      <c r="C2829" s="46" t="s">
        <v>80</v>
      </c>
      <c r="D2829" s="46" t="s">
        <v>110</v>
      </c>
      <c r="H2829" s="46">
        <v>18</v>
      </c>
      <c r="L2829" s="46" t="s">
        <v>103</v>
      </c>
      <c r="M2829" s="48" t="s">
        <v>110</v>
      </c>
    </row>
    <row r="2830" spans="1:16" x14ac:dyDescent="0.25">
      <c r="A2830" s="52">
        <v>2015</v>
      </c>
      <c r="B2830" s="45" t="s">
        <v>38</v>
      </c>
      <c r="C2830" s="46" t="s">
        <v>80</v>
      </c>
      <c r="D2830" s="46" t="s">
        <v>110</v>
      </c>
      <c r="H2830" s="46">
        <v>18</v>
      </c>
      <c r="L2830" s="46" t="s">
        <v>110</v>
      </c>
      <c r="M2830" s="48" t="s">
        <v>110</v>
      </c>
    </row>
    <row r="2831" spans="1:16" x14ac:dyDescent="0.25">
      <c r="A2831" s="52">
        <v>2015</v>
      </c>
      <c r="B2831" s="45" t="s">
        <v>66</v>
      </c>
      <c r="C2831" s="46" t="s">
        <v>80</v>
      </c>
      <c r="D2831" s="46" t="s">
        <v>110</v>
      </c>
      <c r="H2831" s="46">
        <v>17</v>
      </c>
      <c r="L2831" s="46" t="s">
        <v>103</v>
      </c>
      <c r="M2831" s="48">
        <v>1</v>
      </c>
      <c r="N2831" s="48" t="s">
        <v>117</v>
      </c>
    </row>
    <row r="2832" spans="1:16" x14ac:dyDescent="0.25">
      <c r="A2832" s="52">
        <v>2015</v>
      </c>
      <c r="B2832" s="45" t="s">
        <v>69</v>
      </c>
      <c r="C2832" s="46" t="s">
        <v>80</v>
      </c>
      <c r="D2832" s="46" t="s">
        <v>110</v>
      </c>
      <c r="H2832" s="46">
        <v>18</v>
      </c>
      <c r="L2832" s="46" t="s">
        <v>103</v>
      </c>
      <c r="M2832" s="48" t="s">
        <v>110</v>
      </c>
    </row>
    <row r="2833" spans="1:16" x14ac:dyDescent="0.25">
      <c r="A2833" s="52">
        <v>2015</v>
      </c>
      <c r="B2833" s="45" t="s">
        <v>38</v>
      </c>
      <c r="C2833" s="46" t="s">
        <v>80</v>
      </c>
      <c r="D2833" s="46" t="s">
        <v>110</v>
      </c>
      <c r="H2833" s="46">
        <v>18</v>
      </c>
      <c r="L2833" s="46" t="s">
        <v>110</v>
      </c>
      <c r="M2833" s="48">
        <v>1</v>
      </c>
      <c r="N2833" s="48" t="s">
        <v>117</v>
      </c>
    </row>
    <row r="2834" spans="1:16" x14ac:dyDescent="0.25">
      <c r="A2834" s="52">
        <v>2015</v>
      </c>
      <c r="B2834" s="45" t="s">
        <v>69</v>
      </c>
      <c r="C2834" s="46" t="s">
        <v>80</v>
      </c>
      <c r="D2834" s="46" t="s">
        <v>110</v>
      </c>
      <c r="H2834" s="46">
        <v>17</v>
      </c>
      <c r="L2834" s="46" t="s">
        <v>103</v>
      </c>
      <c r="M2834" s="48">
        <v>1</v>
      </c>
      <c r="N2834" s="48" t="s">
        <v>117</v>
      </c>
      <c r="O2834" s="48">
        <v>1</v>
      </c>
      <c r="P2834" s="48" t="s">
        <v>116</v>
      </c>
    </row>
    <row r="2835" spans="1:16" x14ac:dyDescent="0.25">
      <c r="A2835" s="52">
        <v>2015</v>
      </c>
      <c r="B2835" s="45" t="s">
        <v>69</v>
      </c>
      <c r="C2835" s="46" t="s">
        <v>80</v>
      </c>
      <c r="D2835" s="46" t="s">
        <v>110</v>
      </c>
      <c r="H2835" s="46">
        <v>17</v>
      </c>
      <c r="L2835" s="46" t="s">
        <v>103</v>
      </c>
      <c r="M2835" s="48">
        <v>1</v>
      </c>
      <c r="N2835" s="48" t="s">
        <v>117</v>
      </c>
      <c r="O2835" s="48">
        <v>1</v>
      </c>
      <c r="P2835" s="48" t="s">
        <v>116</v>
      </c>
    </row>
    <row r="2836" spans="1:16" x14ac:dyDescent="0.25">
      <c r="A2836" s="52">
        <v>2015</v>
      </c>
      <c r="B2836" s="45" t="s">
        <v>40</v>
      </c>
      <c r="C2836" s="46" t="s">
        <v>80</v>
      </c>
      <c r="D2836" s="46" t="s">
        <v>110</v>
      </c>
      <c r="H2836" s="46">
        <v>15</v>
      </c>
      <c r="L2836" s="46" t="s">
        <v>103</v>
      </c>
      <c r="M2836" s="48" t="s">
        <v>110</v>
      </c>
    </row>
    <row r="2837" spans="1:16" x14ac:dyDescent="0.25">
      <c r="A2837" s="52">
        <v>2015</v>
      </c>
      <c r="B2837" s="45" t="s">
        <v>69</v>
      </c>
      <c r="C2837" s="46" t="s">
        <v>80</v>
      </c>
      <c r="D2837" s="46" t="s">
        <v>110</v>
      </c>
      <c r="H2837" s="46">
        <v>17</v>
      </c>
      <c r="L2837" s="46" t="s">
        <v>103</v>
      </c>
      <c r="M2837" s="48">
        <v>1</v>
      </c>
      <c r="N2837" s="48" t="s">
        <v>117</v>
      </c>
      <c r="O2837" s="48">
        <v>1</v>
      </c>
      <c r="P2837" s="48" t="s">
        <v>116</v>
      </c>
    </row>
    <row r="2838" spans="1:16" x14ac:dyDescent="0.25">
      <c r="A2838" s="52">
        <v>2015</v>
      </c>
      <c r="B2838" s="45" t="s">
        <v>69</v>
      </c>
      <c r="C2838" s="46" t="s">
        <v>80</v>
      </c>
      <c r="D2838" s="46" t="s">
        <v>110</v>
      </c>
      <c r="H2838" s="46">
        <v>17</v>
      </c>
      <c r="L2838" s="46" t="s">
        <v>103</v>
      </c>
      <c r="M2838" s="48">
        <v>1</v>
      </c>
      <c r="N2838" s="48" t="s">
        <v>117</v>
      </c>
      <c r="O2838" s="48">
        <v>1</v>
      </c>
      <c r="P2838" s="48" t="s">
        <v>116</v>
      </c>
    </row>
    <row r="2839" spans="1:16" x14ac:dyDescent="0.25">
      <c r="A2839" s="52">
        <v>2015</v>
      </c>
      <c r="B2839" s="45" t="s">
        <v>40</v>
      </c>
      <c r="C2839" s="46" t="s">
        <v>80</v>
      </c>
      <c r="D2839" s="46" t="s">
        <v>110</v>
      </c>
      <c r="H2839" s="46">
        <v>15</v>
      </c>
      <c r="L2839" s="46" t="s">
        <v>105</v>
      </c>
      <c r="M2839" s="48" t="s">
        <v>110</v>
      </c>
    </row>
    <row r="2840" spans="1:16" x14ac:dyDescent="0.25">
      <c r="A2840" s="52">
        <v>2015</v>
      </c>
      <c r="B2840" s="45" t="s">
        <v>47</v>
      </c>
      <c r="C2840" s="46" t="s">
        <v>80</v>
      </c>
      <c r="D2840" s="46" t="s">
        <v>110</v>
      </c>
      <c r="H2840" s="46">
        <v>17</v>
      </c>
      <c r="L2840" s="46" t="s">
        <v>103</v>
      </c>
      <c r="M2840" s="48">
        <v>1</v>
      </c>
      <c r="N2840" s="48" t="s">
        <v>117</v>
      </c>
    </row>
    <row r="2841" spans="1:16" x14ac:dyDescent="0.25">
      <c r="A2841" s="52">
        <v>2015</v>
      </c>
      <c r="B2841" s="45" t="s">
        <v>47</v>
      </c>
      <c r="C2841" s="46" t="s">
        <v>80</v>
      </c>
      <c r="D2841" s="46" t="s">
        <v>110</v>
      </c>
      <c r="H2841" s="46">
        <v>17</v>
      </c>
      <c r="L2841" s="46" t="s">
        <v>103</v>
      </c>
      <c r="M2841" s="48" t="s">
        <v>110</v>
      </c>
    </row>
    <row r="2842" spans="1:16" x14ac:dyDescent="0.25">
      <c r="A2842" s="52">
        <v>2015</v>
      </c>
      <c r="B2842" s="45" t="s">
        <v>47</v>
      </c>
      <c r="C2842" s="46" t="s">
        <v>80</v>
      </c>
      <c r="D2842" s="46" t="s">
        <v>110</v>
      </c>
      <c r="H2842" s="46">
        <v>17</v>
      </c>
      <c r="L2842" s="46" t="s">
        <v>103</v>
      </c>
      <c r="M2842" s="48">
        <v>2</v>
      </c>
      <c r="N2842" s="48" t="s">
        <v>117</v>
      </c>
      <c r="O2842" s="48">
        <v>1</v>
      </c>
      <c r="P2842" s="48" t="s">
        <v>116</v>
      </c>
    </row>
    <row r="2843" spans="1:16" x14ac:dyDescent="0.25">
      <c r="A2843" s="52">
        <v>2015</v>
      </c>
      <c r="B2843" s="56" t="s">
        <v>61</v>
      </c>
      <c r="C2843" s="46" t="s">
        <v>80</v>
      </c>
      <c r="D2843" s="46" t="s">
        <v>91</v>
      </c>
      <c r="H2843" s="54">
        <v>15</v>
      </c>
      <c r="L2843" s="46" t="s">
        <v>103</v>
      </c>
      <c r="M2843" s="48" t="s">
        <v>110</v>
      </c>
    </row>
    <row r="2844" spans="1:16" x14ac:dyDescent="0.25">
      <c r="A2844" s="52">
        <v>2015</v>
      </c>
      <c r="B2844" s="45" t="s">
        <v>72</v>
      </c>
      <c r="C2844" s="46" t="s">
        <v>80</v>
      </c>
      <c r="D2844" s="46" t="s">
        <v>110</v>
      </c>
      <c r="H2844" s="46">
        <v>15</v>
      </c>
      <c r="L2844" s="46" t="s">
        <v>105</v>
      </c>
      <c r="M2844" s="48" t="s">
        <v>110</v>
      </c>
    </row>
    <row r="2845" spans="1:16" x14ac:dyDescent="0.25">
      <c r="A2845" s="52">
        <v>2015</v>
      </c>
      <c r="B2845" s="45" t="s">
        <v>72</v>
      </c>
      <c r="C2845" s="46" t="s">
        <v>80</v>
      </c>
      <c r="D2845" s="46" t="s">
        <v>110</v>
      </c>
      <c r="H2845" s="46">
        <v>15</v>
      </c>
      <c r="L2845" s="46" t="s">
        <v>105</v>
      </c>
      <c r="M2845" s="48" t="s">
        <v>110</v>
      </c>
    </row>
    <row r="2846" spans="1:16" x14ac:dyDescent="0.25">
      <c r="A2846" s="52">
        <v>2015</v>
      </c>
      <c r="B2846" s="45" t="s">
        <v>53</v>
      </c>
      <c r="C2846" s="46" t="s">
        <v>80</v>
      </c>
      <c r="D2846" s="46" t="s">
        <v>88</v>
      </c>
      <c r="H2846" s="46">
        <v>17</v>
      </c>
      <c r="L2846" s="46" t="s">
        <v>103</v>
      </c>
      <c r="M2846" s="48" t="s">
        <v>110</v>
      </c>
    </row>
    <row r="2847" spans="1:16" x14ac:dyDescent="0.25">
      <c r="A2847" s="52">
        <v>2015</v>
      </c>
      <c r="B2847" s="45" t="s">
        <v>53</v>
      </c>
      <c r="C2847" s="46" t="s">
        <v>80</v>
      </c>
      <c r="D2847" s="46" t="s">
        <v>88</v>
      </c>
      <c r="H2847" s="46">
        <v>17</v>
      </c>
      <c r="L2847" s="46" t="s">
        <v>103</v>
      </c>
      <c r="M2847" s="48">
        <v>1</v>
      </c>
      <c r="N2847" s="48" t="s">
        <v>117</v>
      </c>
      <c r="O2847" s="48">
        <v>1</v>
      </c>
      <c r="P2847" s="48" t="s">
        <v>116</v>
      </c>
    </row>
    <row r="2848" spans="1:16" x14ac:dyDescent="0.25">
      <c r="A2848" s="52">
        <v>2015</v>
      </c>
      <c r="B2848" s="45" t="s">
        <v>47</v>
      </c>
      <c r="C2848" s="46" t="s">
        <v>80</v>
      </c>
      <c r="D2848" s="46" t="s">
        <v>110</v>
      </c>
      <c r="H2848" s="46">
        <v>17</v>
      </c>
      <c r="L2848" s="46" t="s">
        <v>103</v>
      </c>
      <c r="M2848" s="48" t="s">
        <v>110</v>
      </c>
    </row>
    <row r="2849" spans="1:16" x14ac:dyDescent="0.25">
      <c r="A2849" s="52">
        <v>2015</v>
      </c>
      <c r="B2849" s="45" t="s">
        <v>47</v>
      </c>
      <c r="C2849" s="46" t="s">
        <v>80</v>
      </c>
      <c r="D2849" s="46" t="s">
        <v>110</v>
      </c>
      <c r="H2849" s="46">
        <v>17</v>
      </c>
      <c r="L2849" s="46" t="s">
        <v>103</v>
      </c>
      <c r="M2849" s="48">
        <v>1</v>
      </c>
      <c r="N2849" s="48" t="s">
        <v>117</v>
      </c>
    </row>
    <row r="2850" spans="1:16" x14ac:dyDescent="0.25">
      <c r="A2850" s="52">
        <v>2015</v>
      </c>
      <c r="B2850" s="45" t="s">
        <v>47</v>
      </c>
      <c r="C2850" s="46" t="s">
        <v>80</v>
      </c>
      <c r="D2850" s="46" t="s">
        <v>110</v>
      </c>
      <c r="H2850" s="46">
        <v>17</v>
      </c>
      <c r="L2850" s="46" t="s">
        <v>103</v>
      </c>
      <c r="M2850" s="48">
        <v>1</v>
      </c>
      <c r="N2850" s="48" t="s">
        <v>117</v>
      </c>
    </row>
    <row r="2851" spans="1:16" x14ac:dyDescent="0.25">
      <c r="A2851" s="52">
        <v>2015</v>
      </c>
      <c r="B2851" s="45" t="s">
        <v>38</v>
      </c>
      <c r="C2851" s="46" t="s">
        <v>80</v>
      </c>
      <c r="D2851" s="46" t="s">
        <v>110</v>
      </c>
      <c r="H2851" s="46">
        <v>17</v>
      </c>
      <c r="L2851" s="46" t="s">
        <v>110</v>
      </c>
      <c r="M2851" s="48" t="s">
        <v>110</v>
      </c>
    </row>
    <row r="2852" spans="1:16" x14ac:dyDescent="0.25">
      <c r="A2852" s="52">
        <v>2015</v>
      </c>
      <c r="B2852" s="45" t="s">
        <v>75</v>
      </c>
      <c r="C2852" s="46" t="s">
        <v>80</v>
      </c>
      <c r="D2852" s="46" t="s">
        <v>110</v>
      </c>
      <c r="H2852" s="46">
        <v>15</v>
      </c>
      <c r="L2852" s="46" t="s">
        <v>103</v>
      </c>
      <c r="M2852" s="48">
        <v>38</v>
      </c>
    </row>
    <row r="2853" spans="1:16" x14ac:dyDescent="0.25">
      <c r="A2853" s="52">
        <v>2015</v>
      </c>
      <c r="B2853" s="45" t="s">
        <v>55</v>
      </c>
      <c r="C2853" s="46" t="s">
        <v>80</v>
      </c>
      <c r="D2853" s="46" t="s">
        <v>110</v>
      </c>
      <c r="H2853" s="46">
        <v>17</v>
      </c>
      <c r="L2853" s="46" t="s">
        <v>103</v>
      </c>
      <c r="M2853" s="48" t="s">
        <v>110</v>
      </c>
    </row>
    <row r="2854" spans="1:16" x14ac:dyDescent="0.25">
      <c r="A2854" s="52">
        <v>2015</v>
      </c>
      <c r="B2854" s="45" t="s">
        <v>38</v>
      </c>
      <c r="C2854" s="46" t="s">
        <v>80</v>
      </c>
      <c r="D2854" s="46" t="s">
        <v>110</v>
      </c>
      <c r="H2854" s="46">
        <v>18</v>
      </c>
      <c r="L2854" s="46" t="s">
        <v>110</v>
      </c>
      <c r="M2854" s="48" t="s">
        <v>110</v>
      </c>
    </row>
    <row r="2855" spans="1:16" x14ac:dyDescent="0.25">
      <c r="A2855" s="52">
        <v>2015</v>
      </c>
      <c r="B2855" s="45" t="s">
        <v>75</v>
      </c>
      <c r="C2855" s="46" t="s">
        <v>80</v>
      </c>
      <c r="D2855" s="46" t="s">
        <v>110</v>
      </c>
      <c r="H2855" s="46">
        <v>15</v>
      </c>
      <c r="L2855" s="46" t="s">
        <v>103</v>
      </c>
      <c r="M2855" s="48">
        <v>38</v>
      </c>
    </row>
    <row r="2856" spans="1:16" x14ac:dyDescent="0.25">
      <c r="A2856" s="52">
        <v>2015</v>
      </c>
      <c r="B2856" s="45" t="s">
        <v>55</v>
      </c>
      <c r="C2856" s="46" t="s">
        <v>80</v>
      </c>
      <c r="D2856" s="46" t="s">
        <v>110</v>
      </c>
      <c r="H2856" s="46">
        <v>17</v>
      </c>
      <c r="L2856" s="46" t="s">
        <v>103</v>
      </c>
      <c r="M2856" s="48">
        <v>1</v>
      </c>
      <c r="N2856" s="48" t="s">
        <v>117</v>
      </c>
      <c r="O2856" s="48">
        <v>1</v>
      </c>
      <c r="P2856" s="48" t="s">
        <v>116</v>
      </c>
    </row>
    <row r="2857" spans="1:16" x14ac:dyDescent="0.25">
      <c r="A2857" s="52">
        <v>2015</v>
      </c>
      <c r="B2857" s="45" t="s">
        <v>66</v>
      </c>
      <c r="C2857" s="46" t="s">
        <v>80</v>
      </c>
      <c r="D2857" s="46" t="s">
        <v>110</v>
      </c>
      <c r="H2857" s="46">
        <v>15</v>
      </c>
      <c r="L2857" s="46" t="s">
        <v>103</v>
      </c>
      <c r="M2857" s="48">
        <v>25</v>
      </c>
    </row>
    <row r="2858" spans="1:16" x14ac:dyDescent="0.25">
      <c r="A2858" s="52">
        <v>2015</v>
      </c>
      <c r="B2858" s="45" t="s">
        <v>69</v>
      </c>
      <c r="C2858" s="46" t="s">
        <v>80</v>
      </c>
      <c r="D2858" s="46" t="s">
        <v>110</v>
      </c>
      <c r="H2858" s="46">
        <v>17</v>
      </c>
      <c r="L2858" s="46" t="s">
        <v>103</v>
      </c>
      <c r="M2858" s="48">
        <v>1</v>
      </c>
      <c r="N2858" s="48" t="s">
        <v>117</v>
      </c>
    </row>
    <row r="2859" spans="1:16" x14ac:dyDescent="0.25">
      <c r="A2859" s="52">
        <v>2015</v>
      </c>
      <c r="B2859" s="45" t="s">
        <v>38</v>
      </c>
      <c r="C2859" s="46" t="s">
        <v>80</v>
      </c>
      <c r="D2859" s="46" t="s">
        <v>110</v>
      </c>
      <c r="H2859" s="46">
        <v>17</v>
      </c>
      <c r="L2859" s="46" t="s">
        <v>110</v>
      </c>
      <c r="M2859" s="48">
        <v>2</v>
      </c>
      <c r="N2859" s="48" t="s">
        <v>117</v>
      </c>
      <c r="O2859" s="48">
        <v>1</v>
      </c>
      <c r="P2859" s="48" t="s">
        <v>116</v>
      </c>
    </row>
    <row r="2860" spans="1:16" x14ac:dyDescent="0.25">
      <c r="A2860" s="52">
        <v>2015</v>
      </c>
      <c r="B2860" s="45" t="s">
        <v>66</v>
      </c>
      <c r="C2860" s="46" t="s">
        <v>80</v>
      </c>
      <c r="D2860" s="46" t="s">
        <v>110</v>
      </c>
      <c r="H2860" s="46">
        <v>15</v>
      </c>
      <c r="L2860" s="46" t="s">
        <v>103</v>
      </c>
      <c r="M2860" s="48">
        <v>25</v>
      </c>
    </row>
    <row r="2861" spans="1:16" x14ac:dyDescent="0.25">
      <c r="A2861" s="52">
        <v>2015</v>
      </c>
      <c r="B2861" s="45" t="s">
        <v>69</v>
      </c>
      <c r="C2861" s="46" t="s">
        <v>80</v>
      </c>
      <c r="D2861" s="46" t="s">
        <v>110</v>
      </c>
      <c r="H2861" s="46">
        <v>17</v>
      </c>
      <c r="L2861" s="46" t="s">
        <v>103</v>
      </c>
      <c r="M2861" s="48">
        <v>1</v>
      </c>
      <c r="N2861" s="48" t="s">
        <v>117</v>
      </c>
    </row>
    <row r="2862" spans="1:16" x14ac:dyDescent="0.25">
      <c r="A2862" s="52">
        <v>2015</v>
      </c>
      <c r="B2862" s="45" t="s">
        <v>40</v>
      </c>
      <c r="C2862" s="46" t="s">
        <v>80</v>
      </c>
      <c r="D2862" s="46" t="s">
        <v>110</v>
      </c>
      <c r="H2862" s="46">
        <v>17</v>
      </c>
      <c r="L2862" s="46" t="s">
        <v>103</v>
      </c>
      <c r="M2862" s="48" t="s">
        <v>110</v>
      </c>
    </row>
    <row r="2863" spans="1:16" x14ac:dyDescent="0.25">
      <c r="A2863" s="52">
        <v>2015</v>
      </c>
      <c r="B2863" s="45" t="s">
        <v>47</v>
      </c>
      <c r="C2863" s="46" t="s">
        <v>80</v>
      </c>
      <c r="D2863" s="46" t="s">
        <v>110</v>
      </c>
      <c r="H2863" s="46">
        <v>17</v>
      </c>
      <c r="L2863" s="46" t="s">
        <v>103</v>
      </c>
      <c r="M2863" s="48">
        <v>1</v>
      </c>
      <c r="N2863" s="48" t="s">
        <v>117</v>
      </c>
    </row>
    <row r="2864" spans="1:16" x14ac:dyDescent="0.25">
      <c r="A2864" s="52">
        <v>2015</v>
      </c>
      <c r="B2864" s="45" t="s">
        <v>40</v>
      </c>
      <c r="C2864" s="46" t="s">
        <v>80</v>
      </c>
      <c r="D2864" s="46" t="s">
        <v>110</v>
      </c>
      <c r="H2864" s="46">
        <v>17</v>
      </c>
      <c r="L2864" s="46" t="s">
        <v>103</v>
      </c>
      <c r="M2864" s="48">
        <v>1</v>
      </c>
      <c r="N2864" s="48" t="s">
        <v>117</v>
      </c>
      <c r="O2864" s="48">
        <v>1</v>
      </c>
      <c r="P2864" s="48" t="s">
        <v>116</v>
      </c>
    </row>
    <row r="2865" spans="1:16" x14ac:dyDescent="0.25">
      <c r="A2865" s="52">
        <v>2015</v>
      </c>
      <c r="B2865" s="45" t="s">
        <v>69</v>
      </c>
      <c r="C2865" s="46" t="s">
        <v>80</v>
      </c>
      <c r="D2865" s="46" t="s">
        <v>110</v>
      </c>
      <c r="H2865" s="46">
        <v>17</v>
      </c>
      <c r="L2865" s="46" t="s">
        <v>103</v>
      </c>
      <c r="M2865" s="48" t="s">
        <v>110</v>
      </c>
    </row>
    <row r="2866" spans="1:16" x14ac:dyDescent="0.25">
      <c r="A2866" s="52">
        <v>2015</v>
      </c>
      <c r="B2866" s="45" t="s">
        <v>69</v>
      </c>
      <c r="C2866" s="46" t="s">
        <v>80</v>
      </c>
      <c r="D2866" s="46" t="s">
        <v>110</v>
      </c>
      <c r="H2866" s="46">
        <v>20</v>
      </c>
      <c r="L2866" s="46" t="s">
        <v>103</v>
      </c>
      <c r="M2866" s="48" t="s">
        <v>110</v>
      </c>
    </row>
    <row r="2867" spans="1:16" x14ac:dyDescent="0.25">
      <c r="A2867" s="52">
        <v>2015</v>
      </c>
      <c r="B2867" s="45" t="s">
        <v>69</v>
      </c>
      <c r="C2867" s="46" t="s">
        <v>80</v>
      </c>
      <c r="D2867" s="46" t="s">
        <v>110</v>
      </c>
      <c r="H2867" s="46">
        <v>17</v>
      </c>
      <c r="L2867" s="46" t="s">
        <v>103</v>
      </c>
      <c r="M2867" s="48" t="s">
        <v>110</v>
      </c>
    </row>
    <row r="2868" spans="1:16" x14ac:dyDescent="0.25">
      <c r="A2868" s="52">
        <v>2015</v>
      </c>
      <c r="B2868" s="45" t="s">
        <v>69</v>
      </c>
      <c r="C2868" s="46" t="s">
        <v>80</v>
      </c>
      <c r="D2868" s="46" t="s">
        <v>110</v>
      </c>
      <c r="H2868" s="46">
        <v>20</v>
      </c>
      <c r="L2868" s="46" t="s">
        <v>103</v>
      </c>
      <c r="M2868" s="48" t="s">
        <v>110</v>
      </c>
    </row>
    <row r="2869" spans="1:16" x14ac:dyDescent="0.25">
      <c r="A2869" s="52">
        <v>2015</v>
      </c>
      <c r="B2869" s="45" t="s">
        <v>47</v>
      </c>
      <c r="C2869" s="46" t="s">
        <v>80</v>
      </c>
      <c r="D2869" s="46" t="s">
        <v>110</v>
      </c>
      <c r="H2869" s="46">
        <v>17</v>
      </c>
      <c r="L2869" s="46" t="s">
        <v>103</v>
      </c>
      <c r="M2869" s="48">
        <v>1</v>
      </c>
      <c r="N2869" s="48" t="s">
        <v>117</v>
      </c>
    </row>
    <row r="2870" spans="1:16" x14ac:dyDescent="0.25">
      <c r="A2870" s="52">
        <v>2015</v>
      </c>
      <c r="B2870" s="45" t="s">
        <v>47</v>
      </c>
      <c r="C2870" s="46" t="s">
        <v>80</v>
      </c>
      <c r="D2870" s="46" t="s">
        <v>110</v>
      </c>
      <c r="H2870" s="46">
        <v>17</v>
      </c>
      <c r="L2870" s="46" t="s">
        <v>103</v>
      </c>
      <c r="M2870" s="48">
        <v>1</v>
      </c>
      <c r="N2870" s="48" t="s">
        <v>117</v>
      </c>
    </row>
    <row r="2871" spans="1:16" x14ac:dyDescent="0.25">
      <c r="A2871" s="52">
        <v>2015</v>
      </c>
      <c r="B2871" s="45" t="s">
        <v>47</v>
      </c>
      <c r="C2871" s="46" t="s">
        <v>80</v>
      </c>
      <c r="D2871" s="46" t="s">
        <v>110</v>
      </c>
      <c r="H2871" s="46">
        <v>17</v>
      </c>
      <c r="L2871" s="46" t="s">
        <v>103</v>
      </c>
      <c r="M2871" s="48" t="s">
        <v>110</v>
      </c>
    </row>
    <row r="2872" spans="1:16" x14ac:dyDescent="0.25">
      <c r="A2872" s="52">
        <v>2015</v>
      </c>
      <c r="B2872" s="45" t="s">
        <v>47</v>
      </c>
      <c r="C2872" s="46" t="s">
        <v>80</v>
      </c>
      <c r="D2872" s="46" t="s">
        <v>110</v>
      </c>
      <c r="H2872" s="46">
        <v>17</v>
      </c>
      <c r="L2872" s="46" t="s">
        <v>103</v>
      </c>
      <c r="M2872" s="48">
        <v>1</v>
      </c>
      <c r="N2872" s="48" t="s">
        <v>117</v>
      </c>
    </row>
    <row r="2873" spans="1:16" x14ac:dyDescent="0.25">
      <c r="A2873" s="52">
        <v>2015</v>
      </c>
      <c r="B2873" s="45" t="s">
        <v>40</v>
      </c>
      <c r="C2873" s="46" t="s">
        <v>80</v>
      </c>
      <c r="D2873" s="46" t="s">
        <v>110</v>
      </c>
      <c r="H2873" s="46">
        <v>15</v>
      </c>
      <c r="L2873" s="46" t="s">
        <v>103</v>
      </c>
      <c r="M2873" s="48">
        <v>64</v>
      </c>
    </row>
    <row r="2874" spans="1:16" x14ac:dyDescent="0.25">
      <c r="A2874" s="52">
        <v>2015</v>
      </c>
      <c r="B2874" s="45" t="s">
        <v>66</v>
      </c>
      <c r="C2874" s="46" t="s">
        <v>80</v>
      </c>
      <c r="D2874" s="46" t="s">
        <v>110</v>
      </c>
      <c r="H2874" s="46">
        <v>15</v>
      </c>
      <c r="L2874" s="46" t="s">
        <v>103</v>
      </c>
      <c r="M2874" s="48">
        <v>25</v>
      </c>
    </row>
    <row r="2875" spans="1:16" x14ac:dyDescent="0.25">
      <c r="A2875" s="52">
        <v>2015</v>
      </c>
      <c r="B2875" s="45" t="s">
        <v>38</v>
      </c>
      <c r="C2875" s="46" t="s">
        <v>80</v>
      </c>
      <c r="D2875" s="46" t="s">
        <v>110</v>
      </c>
      <c r="H2875" s="46">
        <v>17</v>
      </c>
      <c r="L2875" s="46" t="s">
        <v>110</v>
      </c>
      <c r="M2875" s="48">
        <v>1</v>
      </c>
      <c r="N2875" s="48" t="s">
        <v>117</v>
      </c>
    </row>
    <row r="2876" spans="1:16" x14ac:dyDescent="0.25">
      <c r="A2876" s="52">
        <v>2015</v>
      </c>
      <c r="B2876" s="45" t="s">
        <v>38</v>
      </c>
      <c r="C2876" s="46" t="s">
        <v>80</v>
      </c>
      <c r="D2876" s="46" t="s">
        <v>110</v>
      </c>
      <c r="H2876" s="46">
        <v>18</v>
      </c>
      <c r="L2876" s="46" t="s">
        <v>110</v>
      </c>
      <c r="M2876" s="48" t="s">
        <v>110</v>
      </c>
    </row>
    <row r="2877" spans="1:16" x14ac:dyDescent="0.25">
      <c r="A2877" s="52">
        <v>2015</v>
      </c>
      <c r="B2877" s="45" t="s">
        <v>40</v>
      </c>
      <c r="C2877" s="46" t="s">
        <v>80</v>
      </c>
      <c r="D2877" s="46" t="s">
        <v>110</v>
      </c>
      <c r="H2877" s="46">
        <v>15</v>
      </c>
      <c r="L2877" s="46" t="s">
        <v>103</v>
      </c>
      <c r="M2877" s="48">
        <v>64</v>
      </c>
    </row>
    <row r="2878" spans="1:16" x14ac:dyDescent="0.25">
      <c r="A2878" s="52">
        <v>2015</v>
      </c>
      <c r="B2878" s="45" t="s">
        <v>66</v>
      </c>
      <c r="C2878" s="46" t="s">
        <v>80</v>
      </c>
      <c r="D2878" s="46" t="s">
        <v>110</v>
      </c>
      <c r="H2878" s="46">
        <v>15</v>
      </c>
      <c r="L2878" s="46" t="s">
        <v>103</v>
      </c>
      <c r="M2878" s="48">
        <v>25</v>
      </c>
    </row>
    <row r="2879" spans="1:16" x14ac:dyDescent="0.25">
      <c r="A2879" s="52">
        <v>2015</v>
      </c>
      <c r="B2879" s="45" t="s">
        <v>69</v>
      </c>
      <c r="C2879" s="46" t="s">
        <v>80</v>
      </c>
      <c r="D2879" s="46" t="s">
        <v>110</v>
      </c>
      <c r="H2879" s="46">
        <v>17</v>
      </c>
      <c r="L2879" s="46" t="s">
        <v>103</v>
      </c>
      <c r="M2879" s="48">
        <v>1</v>
      </c>
      <c r="N2879" s="48" t="s">
        <v>117</v>
      </c>
      <c r="O2879" s="48">
        <v>1</v>
      </c>
      <c r="P2879" s="48" t="s">
        <v>116</v>
      </c>
    </row>
    <row r="2880" spans="1:16" x14ac:dyDescent="0.25">
      <c r="A2880" s="52">
        <v>2015</v>
      </c>
      <c r="B2880" s="45" t="s">
        <v>69</v>
      </c>
      <c r="C2880" s="46" t="s">
        <v>80</v>
      </c>
      <c r="D2880" s="46" t="s">
        <v>110</v>
      </c>
      <c r="H2880" s="46">
        <v>18</v>
      </c>
      <c r="L2880" s="46" t="s">
        <v>103</v>
      </c>
      <c r="M2880" s="48">
        <v>1</v>
      </c>
      <c r="N2880" s="48" t="s">
        <v>117</v>
      </c>
    </row>
    <row r="2881" spans="1:16" x14ac:dyDescent="0.25">
      <c r="A2881" s="52">
        <v>2015</v>
      </c>
      <c r="B2881" s="45" t="s">
        <v>69</v>
      </c>
      <c r="C2881" s="46" t="s">
        <v>80</v>
      </c>
      <c r="D2881" s="46" t="s">
        <v>110</v>
      </c>
      <c r="H2881" s="46">
        <v>17</v>
      </c>
      <c r="L2881" s="46" t="s">
        <v>103</v>
      </c>
      <c r="M2881" s="48">
        <v>1</v>
      </c>
      <c r="N2881" s="48" t="s">
        <v>117</v>
      </c>
    </row>
    <row r="2882" spans="1:16" x14ac:dyDescent="0.25">
      <c r="A2882" s="52">
        <v>2015</v>
      </c>
      <c r="B2882" s="45" t="s">
        <v>66</v>
      </c>
      <c r="C2882" s="46" t="s">
        <v>80</v>
      </c>
      <c r="D2882" s="46" t="s">
        <v>110</v>
      </c>
      <c r="H2882" s="46">
        <v>17</v>
      </c>
      <c r="L2882" s="46" t="s">
        <v>103</v>
      </c>
      <c r="M2882" s="48" t="s">
        <v>110</v>
      </c>
    </row>
    <row r="2883" spans="1:16" x14ac:dyDescent="0.25">
      <c r="A2883" s="52">
        <v>2015</v>
      </c>
      <c r="B2883" s="45" t="s">
        <v>69</v>
      </c>
      <c r="C2883" s="46" t="s">
        <v>80</v>
      </c>
      <c r="D2883" s="46" t="s">
        <v>110</v>
      </c>
      <c r="H2883" s="46">
        <v>17</v>
      </c>
      <c r="L2883" s="46" t="s">
        <v>103</v>
      </c>
      <c r="M2883" s="48">
        <v>1</v>
      </c>
      <c r="N2883" s="48" t="s">
        <v>117</v>
      </c>
      <c r="O2883" s="48">
        <v>1</v>
      </c>
      <c r="P2883" s="48" t="s">
        <v>116</v>
      </c>
    </row>
    <row r="2884" spans="1:16" x14ac:dyDescent="0.25">
      <c r="A2884" s="52">
        <v>2015</v>
      </c>
      <c r="B2884" s="45" t="s">
        <v>69</v>
      </c>
      <c r="C2884" s="46" t="s">
        <v>80</v>
      </c>
      <c r="D2884" s="46" t="s">
        <v>110</v>
      </c>
      <c r="H2884" s="46">
        <v>18</v>
      </c>
      <c r="L2884" s="46" t="s">
        <v>103</v>
      </c>
      <c r="M2884" s="48">
        <v>1</v>
      </c>
      <c r="N2884" s="48" t="s">
        <v>117</v>
      </c>
    </row>
    <row r="2885" spans="1:16" x14ac:dyDescent="0.25">
      <c r="A2885" s="52">
        <v>2015</v>
      </c>
      <c r="B2885" s="45" t="s">
        <v>69</v>
      </c>
      <c r="C2885" s="46" t="s">
        <v>80</v>
      </c>
      <c r="D2885" s="46" t="s">
        <v>110</v>
      </c>
      <c r="H2885" s="46">
        <v>17</v>
      </c>
      <c r="L2885" s="46" t="s">
        <v>103</v>
      </c>
      <c r="M2885" s="48">
        <v>1</v>
      </c>
      <c r="N2885" s="48" t="s">
        <v>117</v>
      </c>
    </row>
    <row r="2886" spans="1:16" x14ac:dyDescent="0.25">
      <c r="A2886" s="52">
        <v>2015</v>
      </c>
      <c r="B2886" s="45" t="s">
        <v>66</v>
      </c>
      <c r="C2886" s="46" t="s">
        <v>80</v>
      </c>
      <c r="D2886" s="46" t="s">
        <v>110</v>
      </c>
      <c r="H2886" s="46">
        <v>17</v>
      </c>
      <c r="L2886" s="46" t="s">
        <v>103</v>
      </c>
      <c r="M2886" s="48" t="s">
        <v>110</v>
      </c>
    </row>
    <row r="2887" spans="1:16" x14ac:dyDescent="0.25">
      <c r="A2887" s="52">
        <v>2015</v>
      </c>
      <c r="B2887" s="56" t="s">
        <v>68</v>
      </c>
      <c r="C2887" s="46" t="s">
        <v>80</v>
      </c>
      <c r="D2887" s="46" t="s">
        <v>110</v>
      </c>
      <c r="H2887" s="54">
        <v>15</v>
      </c>
      <c r="L2887" s="46" t="s">
        <v>103</v>
      </c>
      <c r="M2887" s="48">
        <v>6</v>
      </c>
    </row>
    <row r="2888" spans="1:16" x14ac:dyDescent="0.25">
      <c r="A2888" s="52">
        <v>2015</v>
      </c>
      <c r="B2888" s="45" t="s">
        <v>38</v>
      </c>
      <c r="C2888" s="46" t="s">
        <v>80</v>
      </c>
      <c r="D2888" s="46" t="s">
        <v>110</v>
      </c>
      <c r="H2888" s="46">
        <v>17</v>
      </c>
      <c r="L2888" s="46" t="s">
        <v>110</v>
      </c>
      <c r="M2888" s="48">
        <v>1</v>
      </c>
      <c r="N2888" s="48" t="s">
        <v>117</v>
      </c>
    </row>
    <row r="2889" spans="1:16" x14ac:dyDescent="0.25">
      <c r="A2889" s="52">
        <v>2015</v>
      </c>
      <c r="B2889" s="45" t="s">
        <v>38</v>
      </c>
      <c r="C2889" s="46" t="s">
        <v>80</v>
      </c>
      <c r="D2889" s="46" t="s">
        <v>110</v>
      </c>
      <c r="H2889" s="46">
        <v>17</v>
      </c>
      <c r="L2889" s="46" t="s">
        <v>110</v>
      </c>
      <c r="M2889" s="48">
        <v>1</v>
      </c>
      <c r="N2889" s="48" t="s">
        <v>117</v>
      </c>
      <c r="O2889" s="48">
        <v>1</v>
      </c>
      <c r="P2889" s="48" t="s">
        <v>116</v>
      </c>
    </row>
    <row r="2890" spans="1:16" x14ac:dyDescent="0.25">
      <c r="A2890" s="52">
        <v>2015</v>
      </c>
      <c r="B2890" s="45" t="s">
        <v>38</v>
      </c>
      <c r="C2890" s="46" t="s">
        <v>80</v>
      </c>
      <c r="D2890" s="46" t="s">
        <v>110</v>
      </c>
      <c r="H2890" s="46">
        <v>17</v>
      </c>
      <c r="L2890" s="46" t="s">
        <v>110</v>
      </c>
      <c r="M2890" s="48" t="s">
        <v>110</v>
      </c>
    </row>
    <row r="2891" spans="1:16" x14ac:dyDescent="0.25">
      <c r="A2891" s="52">
        <v>2015</v>
      </c>
      <c r="B2891" s="56" t="s">
        <v>78</v>
      </c>
      <c r="C2891" s="46" t="s">
        <v>80</v>
      </c>
      <c r="D2891" s="46" t="s">
        <v>94</v>
      </c>
      <c r="H2891" s="46">
        <v>15</v>
      </c>
      <c r="L2891" s="46" t="s">
        <v>105</v>
      </c>
      <c r="M2891" s="48" t="s">
        <v>110</v>
      </c>
    </row>
    <row r="2892" spans="1:16" x14ac:dyDescent="0.25">
      <c r="A2892" s="52">
        <v>2015</v>
      </c>
      <c r="B2892" s="56" t="s">
        <v>78</v>
      </c>
      <c r="C2892" s="46" t="s">
        <v>80</v>
      </c>
      <c r="D2892" s="46" t="s">
        <v>94</v>
      </c>
      <c r="H2892" s="46">
        <v>15</v>
      </c>
      <c r="L2892" s="46" t="s">
        <v>105</v>
      </c>
      <c r="M2892" s="48" t="s">
        <v>110</v>
      </c>
    </row>
    <row r="2893" spans="1:16" x14ac:dyDescent="0.25">
      <c r="A2893" s="52">
        <v>2015</v>
      </c>
      <c r="B2893" s="45" t="s">
        <v>38</v>
      </c>
      <c r="C2893" s="46" t="s">
        <v>80</v>
      </c>
      <c r="D2893" s="46" t="s">
        <v>110</v>
      </c>
      <c r="H2893" s="46">
        <v>15</v>
      </c>
      <c r="L2893" s="46" t="s">
        <v>110</v>
      </c>
      <c r="M2893" s="48">
        <v>27</v>
      </c>
    </row>
    <row r="2894" spans="1:16" x14ac:dyDescent="0.25">
      <c r="A2894" s="52">
        <v>2015</v>
      </c>
      <c r="B2894" s="45" t="s">
        <v>38</v>
      </c>
      <c r="C2894" s="46" t="s">
        <v>80</v>
      </c>
      <c r="D2894" s="46" t="s">
        <v>110</v>
      </c>
      <c r="H2894" s="46">
        <v>17</v>
      </c>
      <c r="L2894" s="46" t="s">
        <v>110</v>
      </c>
      <c r="M2894" s="48">
        <v>1</v>
      </c>
      <c r="N2894" s="48" t="s">
        <v>117</v>
      </c>
    </row>
    <row r="2895" spans="1:16" x14ac:dyDescent="0.25">
      <c r="A2895" s="52">
        <v>2015</v>
      </c>
      <c r="B2895" s="45" t="s">
        <v>66</v>
      </c>
      <c r="C2895" s="46" t="s">
        <v>80</v>
      </c>
      <c r="D2895" s="46" t="s">
        <v>110</v>
      </c>
      <c r="H2895" s="46">
        <v>15</v>
      </c>
      <c r="L2895" s="46" t="s">
        <v>105</v>
      </c>
      <c r="M2895" s="48">
        <v>57</v>
      </c>
    </row>
    <row r="2896" spans="1:16" x14ac:dyDescent="0.25">
      <c r="A2896" s="52">
        <v>2015</v>
      </c>
      <c r="B2896" s="45" t="s">
        <v>69</v>
      </c>
      <c r="C2896" s="46" t="s">
        <v>80</v>
      </c>
      <c r="D2896" s="46" t="s">
        <v>110</v>
      </c>
      <c r="H2896" s="46">
        <v>17</v>
      </c>
      <c r="L2896" s="46" t="s">
        <v>103</v>
      </c>
      <c r="M2896" s="48" t="s">
        <v>110</v>
      </c>
    </row>
    <row r="2897" spans="1:16" x14ac:dyDescent="0.25">
      <c r="A2897" s="52">
        <v>2015</v>
      </c>
      <c r="B2897" s="45" t="s">
        <v>69</v>
      </c>
      <c r="C2897" s="46" t="s">
        <v>80</v>
      </c>
      <c r="D2897" s="46" t="s">
        <v>110</v>
      </c>
      <c r="H2897" s="46">
        <v>20</v>
      </c>
      <c r="L2897" s="46" t="s">
        <v>103</v>
      </c>
      <c r="M2897" s="48" t="s">
        <v>110</v>
      </c>
    </row>
    <row r="2898" spans="1:16" x14ac:dyDescent="0.25">
      <c r="A2898" s="52">
        <v>2015</v>
      </c>
      <c r="B2898" s="45" t="s">
        <v>69</v>
      </c>
      <c r="C2898" s="46" t="s">
        <v>80</v>
      </c>
      <c r="D2898" s="46" t="s">
        <v>110</v>
      </c>
      <c r="H2898" s="46">
        <v>18</v>
      </c>
      <c r="L2898" s="46" t="s">
        <v>103</v>
      </c>
      <c r="M2898" s="48" t="s">
        <v>110</v>
      </c>
    </row>
    <row r="2899" spans="1:16" x14ac:dyDescent="0.25">
      <c r="A2899" s="52">
        <v>2015</v>
      </c>
      <c r="B2899" s="45" t="s">
        <v>69</v>
      </c>
      <c r="C2899" s="46" t="s">
        <v>80</v>
      </c>
      <c r="D2899" s="46" t="s">
        <v>110</v>
      </c>
      <c r="H2899" s="46">
        <v>17</v>
      </c>
      <c r="L2899" s="46" t="s">
        <v>103</v>
      </c>
      <c r="M2899" s="48">
        <v>1</v>
      </c>
      <c r="N2899" s="48" t="s">
        <v>117</v>
      </c>
      <c r="O2899" s="48">
        <v>1</v>
      </c>
      <c r="P2899" s="48" t="s">
        <v>116</v>
      </c>
    </row>
    <row r="2900" spans="1:16" x14ac:dyDescent="0.25">
      <c r="A2900" s="52">
        <v>2015</v>
      </c>
      <c r="B2900" s="45" t="s">
        <v>66</v>
      </c>
      <c r="C2900" s="46" t="s">
        <v>80</v>
      </c>
      <c r="D2900" s="46" t="s">
        <v>110</v>
      </c>
      <c r="H2900" s="46">
        <v>15</v>
      </c>
      <c r="L2900" s="46" t="s">
        <v>105</v>
      </c>
      <c r="M2900" s="48">
        <v>57</v>
      </c>
    </row>
    <row r="2901" spans="1:16" x14ac:dyDescent="0.25">
      <c r="A2901" s="52">
        <v>2015</v>
      </c>
      <c r="B2901" s="45" t="s">
        <v>69</v>
      </c>
      <c r="C2901" s="46" t="s">
        <v>80</v>
      </c>
      <c r="D2901" s="46" t="s">
        <v>110</v>
      </c>
      <c r="H2901" s="46">
        <v>17</v>
      </c>
      <c r="L2901" s="46" t="s">
        <v>103</v>
      </c>
      <c r="M2901" s="48" t="s">
        <v>110</v>
      </c>
    </row>
    <row r="2902" spans="1:16" x14ac:dyDescent="0.25">
      <c r="A2902" s="52">
        <v>2015</v>
      </c>
      <c r="B2902" s="45" t="s">
        <v>69</v>
      </c>
      <c r="C2902" s="46" t="s">
        <v>80</v>
      </c>
      <c r="D2902" s="46" t="s">
        <v>110</v>
      </c>
      <c r="H2902" s="46">
        <v>20</v>
      </c>
      <c r="L2902" s="46" t="s">
        <v>103</v>
      </c>
      <c r="M2902" s="48" t="s">
        <v>110</v>
      </c>
    </row>
    <row r="2903" spans="1:16" x14ac:dyDescent="0.25">
      <c r="A2903" s="52">
        <v>2015</v>
      </c>
      <c r="B2903" s="45" t="s">
        <v>69</v>
      </c>
      <c r="C2903" s="46" t="s">
        <v>80</v>
      </c>
      <c r="D2903" s="46" t="s">
        <v>110</v>
      </c>
      <c r="H2903" s="46">
        <v>18</v>
      </c>
      <c r="L2903" s="46" t="s">
        <v>103</v>
      </c>
      <c r="M2903" s="48" t="s">
        <v>110</v>
      </c>
    </row>
    <row r="2904" spans="1:16" x14ac:dyDescent="0.25">
      <c r="A2904" s="52">
        <v>2015</v>
      </c>
      <c r="B2904" s="45" t="s">
        <v>69</v>
      </c>
      <c r="C2904" s="46" t="s">
        <v>80</v>
      </c>
      <c r="D2904" s="46" t="s">
        <v>110</v>
      </c>
      <c r="H2904" s="46">
        <v>17</v>
      </c>
      <c r="L2904" s="46" t="s">
        <v>103</v>
      </c>
      <c r="M2904" s="48">
        <v>1</v>
      </c>
      <c r="N2904" s="48" t="s">
        <v>117</v>
      </c>
      <c r="O2904" s="48">
        <v>1</v>
      </c>
      <c r="P2904" s="48" t="s">
        <v>116</v>
      </c>
    </row>
    <row r="2905" spans="1:16" x14ac:dyDescent="0.25">
      <c r="A2905" s="52">
        <v>2015</v>
      </c>
      <c r="B2905" s="45" t="s">
        <v>69</v>
      </c>
      <c r="C2905" s="46" t="s">
        <v>80</v>
      </c>
      <c r="D2905" s="46" t="s">
        <v>110</v>
      </c>
      <c r="H2905" s="46">
        <v>17</v>
      </c>
      <c r="L2905" s="46" t="s">
        <v>103</v>
      </c>
      <c r="M2905" s="48" t="s">
        <v>110</v>
      </c>
    </row>
    <row r="2906" spans="1:16" x14ac:dyDescent="0.25">
      <c r="A2906" s="52">
        <v>2015</v>
      </c>
      <c r="B2906" s="45" t="s">
        <v>69</v>
      </c>
      <c r="C2906" s="46" t="s">
        <v>80</v>
      </c>
      <c r="D2906" s="46" t="s">
        <v>110</v>
      </c>
      <c r="H2906" s="46">
        <v>17</v>
      </c>
      <c r="L2906" s="46" t="s">
        <v>103</v>
      </c>
      <c r="M2906" s="48">
        <v>1</v>
      </c>
      <c r="N2906" s="48" t="s">
        <v>117</v>
      </c>
      <c r="O2906" s="48">
        <v>1</v>
      </c>
      <c r="P2906" s="48" t="s">
        <v>116</v>
      </c>
    </row>
    <row r="2907" spans="1:16" x14ac:dyDescent="0.25">
      <c r="A2907" s="52">
        <v>2015</v>
      </c>
      <c r="B2907" s="45" t="s">
        <v>69</v>
      </c>
      <c r="C2907" s="46" t="s">
        <v>80</v>
      </c>
      <c r="D2907" s="46" t="s">
        <v>110</v>
      </c>
      <c r="H2907" s="46">
        <v>20</v>
      </c>
      <c r="L2907" s="46" t="s">
        <v>103</v>
      </c>
      <c r="M2907" s="48">
        <v>1</v>
      </c>
      <c r="N2907" s="48" t="s">
        <v>117</v>
      </c>
    </row>
    <row r="2908" spans="1:16" x14ac:dyDescent="0.25">
      <c r="A2908" s="52">
        <v>2015</v>
      </c>
      <c r="B2908" s="59" t="s">
        <v>48</v>
      </c>
      <c r="C2908" s="46" t="s">
        <v>80</v>
      </c>
      <c r="D2908" s="46" t="s">
        <v>110</v>
      </c>
      <c r="H2908" s="46">
        <v>15</v>
      </c>
      <c r="L2908" s="46" t="s">
        <v>103</v>
      </c>
      <c r="M2908" s="48" t="s">
        <v>110</v>
      </c>
    </row>
    <row r="2909" spans="1:16" x14ac:dyDescent="0.25">
      <c r="A2909" s="52">
        <v>2015</v>
      </c>
      <c r="B2909" s="45" t="s">
        <v>62</v>
      </c>
      <c r="C2909" s="46" t="s">
        <v>80</v>
      </c>
      <c r="D2909" s="46" t="s">
        <v>110</v>
      </c>
      <c r="H2909" s="46">
        <v>15</v>
      </c>
      <c r="L2909" s="46" t="s">
        <v>104</v>
      </c>
      <c r="M2909" s="48">
        <v>146</v>
      </c>
    </row>
    <row r="2910" spans="1:16" x14ac:dyDescent="0.25">
      <c r="A2910" s="52">
        <v>2015</v>
      </c>
      <c r="B2910" s="45" t="s">
        <v>69</v>
      </c>
      <c r="C2910" s="46" t="s">
        <v>80</v>
      </c>
      <c r="D2910" s="46" t="s">
        <v>110</v>
      </c>
      <c r="H2910" s="46">
        <v>17</v>
      </c>
      <c r="L2910" s="46" t="s">
        <v>103</v>
      </c>
      <c r="M2910" s="48" t="s">
        <v>110</v>
      </c>
    </row>
    <row r="2911" spans="1:16" x14ac:dyDescent="0.25">
      <c r="A2911" s="52">
        <v>2015</v>
      </c>
      <c r="B2911" s="45" t="s">
        <v>38</v>
      </c>
      <c r="C2911" s="46" t="s">
        <v>80</v>
      </c>
      <c r="D2911" s="46" t="s">
        <v>110</v>
      </c>
      <c r="H2911" s="46">
        <v>15</v>
      </c>
      <c r="L2911" s="46" t="s">
        <v>110</v>
      </c>
      <c r="M2911" s="48">
        <v>8</v>
      </c>
    </row>
    <row r="2912" spans="1:16" x14ac:dyDescent="0.25">
      <c r="A2912" s="52">
        <v>2015</v>
      </c>
      <c r="B2912" s="45" t="s">
        <v>69</v>
      </c>
      <c r="C2912" s="46" t="s">
        <v>80</v>
      </c>
      <c r="D2912" s="46" t="s">
        <v>110</v>
      </c>
      <c r="H2912" s="46">
        <v>17</v>
      </c>
      <c r="L2912" s="46" t="s">
        <v>103</v>
      </c>
      <c r="M2912" s="48" t="s">
        <v>110</v>
      </c>
    </row>
    <row r="2913" spans="1:16" x14ac:dyDescent="0.25">
      <c r="A2913" s="52">
        <v>2015</v>
      </c>
      <c r="B2913" s="45" t="s">
        <v>69</v>
      </c>
      <c r="C2913" s="46" t="s">
        <v>80</v>
      </c>
      <c r="D2913" s="46" t="s">
        <v>110</v>
      </c>
      <c r="H2913" s="46">
        <v>17</v>
      </c>
      <c r="L2913" s="46" t="s">
        <v>103</v>
      </c>
      <c r="M2913" s="48">
        <v>1</v>
      </c>
      <c r="N2913" s="48" t="s">
        <v>117</v>
      </c>
      <c r="O2913" s="48">
        <v>1</v>
      </c>
      <c r="P2913" s="48" t="s">
        <v>116</v>
      </c>
    </row>
    <row r="2914" spans="1:16" x14ac:dyDescent="0.25">
      <c r="A2914" s="52">
        <v>2015</v>
      </c>
      <c r="B2914" s="45" t="s">
        <v>69</v>
      </c>
      <c r="C2914" s="46" t="s">
        <v>80</v>
      </c>
      <c r="D2914" s="46" t="s">
        <v>110</v>
      </c>
      <c r="H2914" s="46">
        <v>20</v>
      </c>
      <c r="L2914" s="46" t="s">
        <v>103</v>
      </c>
      <c r="M2914" s="48">
        <v>1</v>
      </c>
      <c r="N2914" s="48" t="s">
        <v>117</v>
      </c>
    </row>
    <row r="2915" spans="1:16" x14ac:dyDescent="0.25">
      <c r="A2915" s="52">
        <v>2015</v>
      </c>
      <c r="B2915" s="59" t="s">
        <v>48</v>
      </c>
      <c r="C2915" s="46" t="s">
        <v>80</v>
      </c>
      <c r="D2915" s="46" t="s">
        <v>110</v>
      </c>
      <c r="H2915" s="46">
        <v>15</v>
      </c>
      <c r="L2915" s="46" t="s">
        <v>103</v>
      </c>
      <c r="M2915" s="48" t="s">
        <v>110</v>
      </c>
    </row>
    <row r="2916" spans="1:16" x14ac:dyDescent="0.25">
      <c r="A2916" s="52">
        <v>2015</v>
      </c>
      <c r="B2916" s="45" t="s">
        <v>62</v>
      </c>
      <c r="C2916" s="46" t="s">
        <v>80</v>
      </c>
      <c r="D2916" s="46" t="s">
        <v>110</v>
      </c>
      <c r="H2916" s="46">
        <v>15</v>
      </c>
      <c r="L2916" s="46" t="s">
        <v>104</v>
      </c>
      <c r="M2916" s="48">
        <v>146</v>
      </c>
    </row>
    <row r="2917" spans="1:16" x14ac:dyDescent="0.25">
      <c r="A2917" s="52">
        <v>2015</v>
      </c>
      <c r="B2917" s="45" t="s">
        <v>69</v>
      </c>
      <c r="C2917" s="46" t="s">
        <v>80</v>
      </c>
      <c r="D2917" s="46" t="s">
        <v>110</v>
      </c>
      <c r="H2917" s="46">
        <v>17</v>
      </c>
      <c r="L2917" s="46" t="s">
        <v>103</v>
      </c>
      <c r="M2917" s="48" t="s">
        <v>110</v>
      </c>
    </row>
    <row r="2918" spans="1:16" x14ac:dyDescent="0.25">
      <c r="A2918" s="52">
        <v>2015</v>
      </c>
      <c r="B2918" s="45" t="s">
        <v>38</v>
      </c>
      <c r="C2918" s="46" t="s">
        <v>80</v>
      </c>
      <c r="D2918" s="46" t="s">
        <v>110</v>
      </c>
      <c r="H2918" s="46">
        <v>15</v>
      </c>
      <c r="L2918" s="46" t="s">
        <v>110</v>
      </c>
      <c r="M2918" s="48" t="s">
        <v>110</v>
      </c>
    </row>
    <row r="2919" spans="1:16" x14ac:dyDescent="0.25">
      <c r="A2919" s="52">
        <v>2015</v>
      </c>
      <c r="B2919" s="45" t="s">
        <v>38</v>
      </c>
      <c r="C2919" s="46" t="s">
        <v>80</v>
      </c>
      <c r="D2919" s="46" t="s">
        <v>110</v>
      </c>
      <c r="H2919" s="46">
        <v>17</v>
      </c>
      <c r="L2919" s="46" t="s">
        <v>110</v>
      </c>
      <c r="M2919" s="48" t="s">
        <v>110</v>
      </c>
    </row>
    <row r="2920" spans="1:16" x14ac:dyDescent="0.25">
      <c r="A2920" s="52">
        <v>2015</v>
      </c>
      <c r="B2920" s="45" t="s">
        <v>69</v>
      </c>
      <c r="C2920" s="46" t="s">
        <v>80</v>
      </c>
      <c r="D2920" s="46" t="s">
        <v>110</v>
      </c>
      <c r="H2920" s="46">
        <v>17</v>
      </c>
      <c r="L2920" s="46" t="s">
        <v>103</v>
      </c>
      <c r="M2920" s="48">
        <v>1</v>
      </c>
      <c r="N2920" s="48" t="s">
        <v>117</v>
      </c>
    </row>
    <row r="2921" spans="1:16" x14ac:dyDescent="0.25">
      <c r="A2921" s="52">
        <v>2015</v>
      </c>
      <c r="B2921" s="45" t="s">
        <v>69</v>
      </c>
      <c r="C2921" s="46" t="s">
        <v>80</v>
      </c>
      <c r="D2921" s="46" t="s">
        <v>110</v>
      </c>
      <c r="H2921" s="46">
        <v>17</v>
      </c>
      <c r="L2921" s="46" t="s">
        <v>103</v>
      </c>
      <c r="M2921" s="48">
        <v>1</v>
      </c>
      <c r="N2921" s="48" t="s">
        <v>117</v>
      </c>
    </row>
    <row r="2922" spans="1:16" x14ac:dyDescent="0.25">
      <c r="A2922" s="52">
        <v>2015</v>
      </c>
      <c r="B2922" s="45" t="s">
        <v>66</v>
      </c>
      <c r="C2922" s="46" t="s">
        <v>80</v>
      </c>
      <c r="D2922" s="46" t="s">
        <v>110</v>
      </c>
      <c r="H2922" s="46">
        <v>15</v>
      </c>
      <c r="L2922" s="46" t="s">
        <v>103</v>
      </c>
      <c r="M2922" s="48">
        <v>37</v>
      </c>
    </row>
    <row r="2923" spans="1:16" x14ac:dyDescent="0.25">
      <c r="A2923" s="52">
        <v>2015</v>
      </c>
      <c r="B2923" s="45" t="s">
        <v>66</v>
      </c>
      <c r="C2923" s="46" t="s">
        <v>80</v>
      </c>
      <c r="D2923" s="46" t="s">
        <v>110</v>
      </c>
      <c r="H2923" s="46">
        <v>17</v>
      </c>
      <c r="L2923" s="46" t="s">
        <v>103</v>
      </c>
      <c r="M2923" s="48">
        <v>1</v>
      </c>
      <c r="N2923" s="48" t="s">
        <v>117</v>
      </c>
    </row>
    <row r="2924" spans="1:16" x14ac:dyDescent="0.25">
      <c r="A2924" s="52">
        <v>2015</v>
      </c>
      <c r="B2924" s="45" t="s">
        <v>69</v>
      </c>
      <c r="C2924" s="46" t="s">
        <v>80</v>
      </c>
      <c r="D2924" s="46" t="s">
        <v>110</v>
      </c>
      <c r="H2924" s="46">
        <v>17</v>
      </c>
      <c r="L2924" s="46" t="s">
        <v>103</v>
      </c>
      <c r="M2924" s="48">
        <v>1</v>
      </c>
      <c r="N2924" s="48" t="s">
        <v>117</v>
      </c>
      <c r="O2924" s="48">
        <v>1</v>
      </c>
      <c r="P2924" s="48" t="s">
        <v>116</v>
      </c>
    </row>
    <row r="2925" spans="1:16" x14ac:dyDescent="0.25">
      <c r="A2925" s="52">
        <v>2015</v>
      </c>
      <c r="B2925" s="45" t="s">
        <v>57</v>
      </c>
      <c r="C2925" s="46" t="s">
        <v>80</v>
      </c>
      <c r="D2925" s="46" t="s">
        <v>90</v>
      </c>
      <c r="H2925" s="46">
        <v>15</v>
      </c>
      <c r="L2925" s="46" t="s">
        <v>105</v>
      </c>
      <c r="M2925" s="48" t="s">
        <v>110</v>
      </c>
    </row>
    <row r="2926" spans="1:16" x14ac:dyDescent="0.25">
      <c r="A2926" s="52">
        <v>2015</v>
      </c>
      <c r="B2926" s="45" t="s">
        <v>57</v>
      </c>
      <c r="C2926" s="46" t="s">
        <v>80</v>
      </c>
      <c r="D2926" s="46" t="s">
        <v>89</v>
      </c>
      <c r="H2926" s="46">
        <v>15</v>
      </c>
      <c r="L2926" s="46" t="s">
        <v>105</v>
      </c>
      <c r="M2926" s="48" t="s">
        <v>110</v>
      </c>
    </row>
    <row r="2927" spans="1:16" x14ac:dyDescent="0.25">
      <c r="A2927" s="52">
        <v>2015</v>
      </c>
      <c r="B2927" s="45" t="s">
        <v>57</v>
      </c>
      <c r="C2927" s="46" t="s">
        <v>80</v>
      </c>
      <c r="D2927" s="46" t="s">
        <v>90</v>
      </c>
      <c r="H2927" s="46">
        <v>15</v>
      </c>
      <c r="L2927" s="46" t="s">
        <v>105</v>
      </c>
      <c r="M2927" s="48" t="s">
        <v>110</v>
      </c>
    </row>
    <row r="2928" spans="1:16" x14ac:dyDescent="0.25">
      <c r="A2928" s="52">
        <v>2015</v>
      </c>
      <c r="B2928" s="45" t="s">
        <v>57</v>
      </c>
      <c r="C2928" s="46" t="s">
        <v>80</v>
      </c>
      <c r="D2928" s="46" t="s">
        <v>89</v>
      </c>
      <c r="H2928" s="46">
        <v>15</v>
      </c>
      <c r="L2928" s="46" t="s">
        <v>105</v>
      </c>
      <c r="M2928" s="48" t="s">
        <v>110</v>
      </c>
    </row>
    <row r="2929" spans="1:16" x14ac:dyDescent="0.25">
      <c r="A2929" s="52">
        <v>2015</v>
      </c>
      <c r="B2929" s="45" t="s">
        <v>38</v>
      </c>
      <c r="C2929" s="46" t="s">
        <v>80</v>
      </c>
      <c r="D2929" s="46" t="s">
        <v>110</v>
      </c>
      <c r="H2929" s="46">
        <v>15</v>
      </c>
      <c r="L2929" s="46" t="s">
        <v>110</v>
      </c>
      <c r="M2929" s="48">
        <v>6</v>
      </c>
    </row>
    <row r="2930" spans="1:16" x14ac:dyDescent="0.25">
      <c r="A2930" s="52">
        <v>2015</v>
      </c>
      <c r="B2930" s="45" t="s">
        <v>66</v>
      </c>
      <c r="C2930" s="46" t="s">
        <v>80</v>
      </c>
      <c r="D2930" s="46" t="s">
        <v>110</v>
      </c>
      <c r="H2930" s="46">
        <v>15</v>
      </c>
      <c r="L2930" s="46" t="s">
        <v>103</v>
      </c>
      <c r="M2930" s="48">
        <v>37</v>
      </c>
    </row>
    <row r="2931" spans="1:16" x14ac:dyDescent="0.25">
      <c r="A2931" s="52">
        <v>2015</v>
      </c>
      <c r="B2931" s="45" t="s">
        <v>66</v>
      </c>
      <c r="C2931" s="46" t="s">
        <v>80</v>
      </c>
      <c r="D2931" s="46" t="s">
        <v>110</v>
      </c>
      <c r="H2931" s="46">
        <v>17</v>
      </c>
      <c r="L2931" s="46" t="s">
        <v>103</v>
      </c>
      <c r="M2931" s="48">
        <v>1</v>
      </c>
      <c r="N2931" s="48" t="s">
        <v>117</v>
      </c>
    </row>
    <row r="2932" spans="1:16" x14ac:dyDescent="0.25">
      <c r="A2932" s="52">
        <v>2015</v>
      </c>
      <c r="B2932" s="45" t="s">
        <v>69</v>
      </c>
      <c r="C2932" s="46" t="s">
        <v>80</v>
      </c>
      <c r="D2932" s="46" t="s">
        <v>110</v>
      </c>
      <c r="H2932" s="46">
        <v>17</v>
      </c>
      <c r="L2932" s="46" t="s">
        <v>103</v>
      </c>
      <c r="M2932" s="48">
        <v>1</v>
      </c>
      <c r="N2932" s="48" t="s">
        <v>117</v>
      </c>
      <c r="O2932" s="48">
        <v>1</v>
      </c>
      <c r="P2932" s="48" t="s">
        <v>116</v>
      </c>
    </row>
    <row r="2933" spans="1:16" x14ac:dyDescent="0.25">
      <c r="A2933" s="52">
        <v>2015</v>
      </c>
      <c r="B2933" s="45" t="s">
        <v>47</v>
      </c>
      <c r="C2933" s="46" t="s">
        <v>80</v>
      </c>
      <c r="D2933" s="46" t="s">
        <v>110</v>
      </c>
      <c r="H2933" s="46">
        <v>17</v>
      </c>
      <c r="L2933" s="46" t="s">
        <v>103</v>
      </c>
      <c r="M2933" s="48">
        <v>1</v>
      </c>
      <c r="N2933" s="48" t="s">
        <v>117</v>
      </c>
    </row>
    <row r="2934" spans="1:16" x14ac:dyDescent="0.25">
      <c r="A2934" s="52">
        <v>2015</v>
      </c>
      <c r="B2934" s="45" t="s">
        <v>47</v>
      </c>
      <c r="C2934" s="46" t="s">
        <v>80</v>
      </c>
      <c r="D2934" s="46" t="s">
        <v>110</v>
      </c>
      <c r="H2934" s="46">
        <v>17</v>
      </c>
      <c r="L2934" s="46" t="s">
        <v>103</v>
      </c>
      <c r="M2934" s="48" t="s">
        <v>110</v>
      </c>
    </row>
    <row r="2935" spans="1:16" x14ac:dyDescent="0.25">
      <c r="A2935" s="52">
        <v>2015</v>
      </c>
      <c r="B2935" s="45" t="s">
        <v>47</v>
      </c>
      <c r="C2935" s="46" t="s">
        <v>80</v>
      </c>
      <c r="D2935" s="46" t="s">
        <v>110</v>
      </c>
      <c r="H2935" s="46">
        <v>17</v>
      </c>
      <c r="L2935" s="46" t="s">
        <v>103</v>
      </c>
      <c r="M2935" s="48">
        <v>1</v>
      </c>
      <c r="N2935" s="48" t="s">
        <v>117</v>
      </c>
    </row>
    <row r="2936" spans="1:16" x14ac:dyDescent="0.25">
      <c r="A2936" s="52">
        <v>2015</v>
      </c>
      <c r="B2936" s="45" t="s">
        <v>69</v>
      </c>
      <c r="C2936" s="46" t="s">
        <v>80</v>
      </c>
      <c r="D2936" s="46" t="s">
        <v>110</v>
      </c>
      <c r="H2936" s="46">
        <v>17</v>
      </c>
      <c r="L2936" s="46" t="s">
        <v>103</v>
      </c>
      <c r="M2936" s="48">
        <v>2</v>
      </c>
      <c r="N2936" s="48" t="s">
        <v>117</v>
      </c>
      <c r="O2936" s="48">
        <v>1</v>
      </c>
      <c r="P2936" s="48" t="s">
        <v>116</v>
      </c>
    </row>
    <row r="2937" spans="1:16" x14ac:dyDescent="0.25">
      <c r="A2937" s="52">
        <v>2015</v>
      </c>
      <c r="B2937" s="45" t="s">
        <v>69</v>
      </c>
      <c r="C2937" s="46" t="s">
        <v>80</v>
      </c>
      <c r="D2937" s="46" t="s">
        <v>110</v>
      </c>
      <c r="H2937" s="46">
        <v>18</v>
      </c>
      <c r="L2937" s="46" t="s">
        <v>103</v>
      </c>
      <c r="M2937" s="48" t="s">
        <v>110</v>
      </c>
    </row>
    <row r="2938" spans="1:16" x14ac:dyDescent="0.25">
      <c r="A2938" s="52">
        <v>2015</v>
      </c>
      <c r="B2938" s="45" t="s">
        <v>69</v>
      </c>
      <c r="C2938" s="46" t="s">
        <v>80</v>
      </c>
      <c r="D2938" s="46" t="s">
        <v>110</v>
      </c>
      <c r="H2938" s="46">
        <v>17</v>
      </c>
      <c r="L2938" s="46" t="s">
        <v>103</v>
      </c>
      <c r="M2938" s="48">
        <v>2</v>
      </c>
      <c r="N2938" s="48" t="s">
        <v>117</v>
      </c>
      <c r="O2938" s="48">
        <v>1</v>
      </c>
      <c r="P2938" s="48" t="s">
        <v>116</v>
      </c>
    </row>
    <row r="2939" spans="1:16" x14ac:dyDescent="0.25">
      <c r="A2939" s="52">
        <v>2015</v>
      </c>
      <c r="B2939" s="45" t="s">
        <v>69</v>
      </c>
      <c r="C2939" s="46" t="s">
        <v>80</v>
      </c>
      <c r="D2939" s="46" t="s">
        <v>110</v>
      </c>
      <c r="H2939" s="46">
        <v>18</v>
      </c>
      <c r="L2939" s="46" t="s">
        <v>103</v>
      </c>
      <c r="M2939" s="48" t="s">
        <v>110</v>
      </c>
    </row>
    <row r="2940" spans="1:16" x14ac:dyDescent="0.25">
      <c r="A2940" s="52">
        <v>2015</v>
      </c>
      <c r="B2940" s="45" t="s">
        <v>38</v>
      </c>
      <c r="C2940" s="46" t="s">
        <v>80</v>
      </c>
      <c r="D2940" s="46" t="s">
        <v>110</v>
      </c>
      <c r="H2940" s="46">
        <v>17</v>
      </c>
      <c r="L2940" s="46" t="s">
        <v>110</v>
      </c>
      <c r="M2940" s="48">
        <v>1</v>
      </c>
      <c r="N2940" s="48" t="s">
        <v>117</v>
      </c>
    </row>
    <row r="2941" spans="1:16" x14ac:dyDescent="0.25">
      <c r="A2941" s="52">
        <v>2015</v>
      </c>
      <c r="B2941" s="45" t="s">
        <v>38</v>
      </c>
      <c r="C2941" s="46" t="s">
        <v>80</v>
      </c>
      <c r="D2941" s="46" t="s">
        <v>110</v>
      </c>
      <c r="H2941" s="46">
        <v>18</v>
      </c>
      <c r="L2941" s="46" t="s">
        <v>110</v>
      </c>
      <c r="M2941" s="48">
        <v>1</v>
      </c>
      <c r="N2941" s="48" t="s">
        <v>117</v>
      </c>
    </row>
    <row r="2942" spans="1:16" x14ac:dyDescent="0.25">
      <c r="A2942" s="52">
        <v>2015</v>
      </c>
      <c r="B2942" s="45" t="s">
        <v>47</v>
      </c>
      <c r="C2942" s="46" t="s">
        <v>80</v>
      </c>
      <c r="D2942" s="46" t="s">
        <v>110</v>
      </c>
      <c r="H2942" s="46">
        <v>17</v>
      </c>
      <c r="L2942" s="46" t="s">
        <v>103</v>
      </c>
      <c r="M2942" s="48">
        <v>2</v>
      </c>
      <c r="N2942" s="48" t="s">
        <v>117</v>
      </c>
      <c r="O2942" s="48">
        <v>1</v>
      </c>
      <c r="P2942" s="48" t="s">
        <v>116</v>
      </c>
    </row>
    <row r="2943" spans="1:16" x14ac:dyDescent="0.25">
      <c r="A2943" s="52">
        <v>2015</v>
      </c>
      <c r="B2943" s="45" t="s">
        <v>47</v>
      </c>
      <c r="C2943" s="46" t="s">
        <v>80</v>
      </c>
      <c r="D2943" s="46" t="s">
        <v>110</v>
      </c>
      <c r="H2943" s="46">
        <v>17</v>
      </c>
      <c r="L2943" s="46" t="s">
        <v>103</v>
      </c>
      <c r="M2943" s="48">
        <v>1</v>
      </c>
      <c r="N2943" s="48" t="s">
        <v>117</v>
      </c>
    </row>
    <row r="2944" spans="1:16" x14ac:dyDescent="0.25">
      <c r="A2944" s="52">
        <v>2015</v>
      </c>
      <c r="B2944" s="45" t="s">
        <v>69</v>
      </c>
      <c r="C2944" s="46" t="s">
        <v>80</v>
      </c>
      <c r="D2944" s="46" t="s">
        <v>110</v>
      </c>
      <c r="H2944" s="46">
        <v>17</v>
      </c>
      <c r="L2944" s="46" t="s">
        <v>103</v>
      </c>
      <c r="M2944" s="48">
        <v>2</v>
      </c>
      <c r="N2944" s="48" t="s">
        <v>117</v>
      </c>
      <c r="O2944" s="48">
        <v>1</v>
      </c>
      <c r="P2944" s="48" t="s">
        <v>116</v>
      </c>
    </row>
    <row r="2945" spans="1:16" x14ac:dyDescent="0.25">
      <c r="A2945" s="52">
        <v>2015</v>
      </c>
      <c r="B2945" s="45" t="s">
        <v>69</v>
      </c>
      <c r="C2945" s="46" t="s">
        <v>80</v>
      </c>
      <c r="D2945" s="46" t="s">
        <v>110</v>
      </c>
      <c r="H2945" s="46">
        <v>17</v>
      </c>
      <c r="L2945" s="46" t="s">
        <v>103</v>
      </c>
      <c r="M2945" s="48">
        <v>1</v>
      </c>
      <c r="N2945" s="48" t="s">
        <v>117</v>
      </c>
      <c r="O2945" s="48">
        <v>1</v>
      </c>
      <c r="P2945" s="48" t="s">
        <v>116</v>
      </c>
    </row>
    <row r="2946" spans="1:16" x14ac:dyDescent="0.25">
      <c r="A2946" s="52">
        <v>2015</v>
      </c>
      <c r="B2946" s="45" t="s">
        <v>66</v>
      </c>
      <c r="C2946" s="46" t="s">
        <v>80</v>
      </c>
      <c r="D2946" s="46" t="s">
        <v>110</v>
      </c>
      <c r="H2946" s="46">
        <v>15</v>
      </c>
      <c r="L2946" s="46" t="s">
        <v>103</v>
      </c>
      <c r="M2946" s="48">
        <v>32</v>
      </c>
    </row>
    <row r="2947" spans="1:16" x14ac:dyDescent="0.25">
      <c r="A2947" s="52">
        <v>2015</v>
      </c>
      <c r="B2947" s="45" t="s">
        <v>69</v>
      </c>
      <c r="C2947" s="46" t="s">
        <v>80</v>
      </c>
      <c r="D2947" s="46" t="s">
        <v>110</v>
      </c>
      <c r="H2947" s="46">
        <v>17</v>
      </c>
      <c r="L2947" s="46" t="s">
        <v>103</v>
      </c>
      <c r="M2947" s="48" t="s">
        <v>110</v>
      </c>
    </row>
    <row r="2948" spans="1:16" x14ac:dyDescent="0.25">
      <c r="A2948" s="52">
        <v>2015</v>
      </c>
      <c r="B2948" s="45" t="s">
        <v>38</v>
      </c>
      <c r="C2948" s="46" t="s">
        <v>80</v>
      </c>
      <c r="D2948" s="46" t="s">
        <v>110</v>
      </c>
      <c r="H2948" s="46">
        <v>18</v>
      </c>
      <c r="L2948" s="46" t="s">
        <v>110</v>
      </c>
      <c r="M2948" s="48">
        <v>1</v>
      </c>
      <c r="N2948" s="48" t="s">
        <v>117</v>
      </c>
    </row>
    <row r="2949" spans="1:16" x14ac:dyDescent="0.25">
      <c r="A2949" s="52">
        <v>2015</v>
      </c>
      <c r="B2949" s="45" t="s">
        <v>38</v>
      </c>
      <c r="C2949" s="46" t="s">
        <v>80</v>
      </c>
      <c r="D2949" s="46" t="s">
        <v>110</v>
      </c>
      <c r="H2949" s="46">
        <v>17</v>
      </c>
      <c r="L2949" s="46" t="s">
        <v>110</v>
      </c>
      <c r="M2949" s="48">
        <v>1</v>
      </c>
      <c r="N2949" s="48" t="s">
        <v>117</v>
      </c>
    </row>
    <row r="2950" spans="1:16" x14ac:dyDescent="0.25">
      <c r="A2950" s="52">
        <v>2015</v>
      </c>
      <c r="B2950" s="45" t="s">
        <v>38</v>
      </c>
      <c r="C2950" s="46" t="s">
        <v>80</v>
      </c>
      <c r="D2950" s="46" t="s">
        <v>110</v>
      </c>
      <c r="H2950" s="46">
        <v>17</v>
      </c>
      <c r="L2950" s="46" t="s">
        <v>110</v>
      </c>
      <c r="M2950" s="48" t="s">
        <v>110</v>
      </c>
    </row>
    <row r="2951" spans="1:16" x14ac:dyDescent="0.25">
      <c r="A2951" s="52">
        <v>2015</v>
      </c>
      <c r="B2951" s="45" t="s">
        <v>38</v>
      </c>
      <c r="C2951" s="46" t="s">
        <v>80</v>
      </c>
      <c r="D2951" s="46" t="s">
        <v>110</v>
      </c>
      <c r="H2951" s="46">
        <v>15</v>
      </c>
      <c r="L2951" s="46" t="s">
        <v>110</v>
      </c>
      <c r="M2951" s="48">
        <v>18</v>
      </c>
    </row>
    <row r="2952" spans="1:16" x14ac:dyDescent="0.25">
      <c r="A2952" s="52">
        <v>2015</v>
      </c>
      <c r="B2952" s="45" t="s">
        <v>66</v>
      </c>
      <c r="C2952" s="46" t="s">
        <v>80</v>
      </c>
      <c r="D2952" s="46" t="s">
        <v>110</v>
      </c>
      <c r="H2952" s="46">
        <v>15</v>
      </c>
      <c r="L2952" s="46" t="s">
        <v>103</v>
      </c>
      <c r="M2952" s="48">
        <v>32</v>
      </c>
    </row>
    <row r="2953" spans="1:16" x14ac:dyDescent="0.25">
      <c r="A2953" s="52">
        <v>2015</v>
      </c>
      <c r="B2953" s="45" t="s">
        <v>69</v>
      </c>
      <c r="C2953" s="46" t="s">
        <v>80</v>
      </c>
      <c r="D2953" s="46" t="s">
        <v>110</v>
      </c>
      <c r="H2953" s="46">
        <v>17</v>
      </c>
      <c r="L2953" s="46" t="s">
        <v>103</v>
      </c>
      <c r="M2953" s="48" t="s">
        <v>110</v>
      </c>
    </row>
    <row r="2954" spans="1:16" x14ac:dyDescent="0.25">
      <c r="A2954" s="52">
        <v>2015</v>
      </c>
      <c r="B2954" s="45" t="s">
        <v>38</v>
      </c>
      <c r="C2954" s="46" t="s">
        <v>80</v>
      </c>
      <c r="D2954" s="46" t="s">
        <v>110</v>
      </c>
      <c r="H2954" s="46">
        <v>17</v>
      </c>
      <c r="L2954" s="46" t="s">
        <v>110</v>
      </c>
      <c r="M2954" s="48" t="s">
        <v>110</v>
      </c>
    </row>
    <row r="2955" spans="1:16" x14ac:dyDescent="0.25">
      <c r="A2955" s="52">
        <v>2015</v>
      </c>
      <c r="B2955" s="45" t="s">
        <v>38</v>
      </c>
      <c r="C2955" s="46" t="s">
        <v>80</v>
      </c>
      <c r="D2955" s="46" t="s">
        <v>110</v>
      </c>
      <c r="H2955" s="46">
        <v>15</v>
      </c>
      <c r="L2955" s="46" t="s">
        <v>110</v>
      </c>
      <c r="M2955" s="48">
        <v>2</v>
      </c>
    </row>
    <row r="2956" spans="1:16" x14ac:dyDescent="0.25">
      <c r="A2956" s="52">
        <v>2015</v>
      </c>
      <c r="B2956" s="45" t="s">
        <v>47</v>
      </c>
      <c r="C2956" s="46" t="s">
        <v>80</v>
      </c>
      <c r="D2956" s="46" t="s">
        <v>110</v>
      </c>
      <c r="H2956" s="46">
        <v>17</v>
      </c>
      <c r="L2956" s="46" t="s">
        <v>103</v>
      </c>
      <c r="M2956" s="48">
        <v>1</v>
      </c>
      <c r="N2956" s="48" t="s">
        <v>117</v>
      </c>
    </row>
    <row r="2957" spans="1:16" x14ac:dyDescent="0.25">
      <c r="A2957" s="52">
        <v>2015</v>
      </c>
      <c r="B2957" s="45" t="s">
        <v>47</v>
      </c>
      <c r="C2957" s="46" t="s">
        <v>80</v>
      </c>
      <c r="D2957" s="46" t="s">
        <v>110</v>
      </c>
      <c r="H2957" s="46">
        <v>17</v>
      </c>
      <c r="L2957" s="46" t="s">
        <v>103</v>
      </c>
      <c r="M2957" s="48" t="s">
        <v>110</v>
      </c>
    </row>
    <row r="2958" spans="1:16" x14ac:dyDescent="0.25">
      <c r="A2958" s="52">
        <v>2015</v>
      </c>
      <c r="B2958" s="45" t="s">
        <v>66</v>
      </c>
      <c r="C2958" s="46" t="s">
        <v>80</v>
      </c>
      <c r="D2958" s="46" t="s">
        <v>110</v>
      </c>
      <c r="H2958" s="46">
        <v>15</v>
      </c>
      <c r="L2958" s="46" t="s">
        <v>103</v>
      </c>
      <c r="M2958" s="48">
        <v>12</v>
      </c>
    </row>
    <row r="2959" spans="1:16" x14ac:dyDescent="0.25">
      <c r="A2959" s="52">
        <v>2015</v>
      </c>
      <c r="B2959" s="45" t="s">
        <v>66</v>
      </c>
      <c r="C2959" s="46" t="s">
        <v>80</v>
      </c>
      <c r="D2959" s="46" t="s">
        <v>110</v>
      </c>
      <c r="H2959" s="46">
        <v>15</v>
      </c>
      <c r="L2959" s="46" t="s">
        <v>103</v>
      </c>
      <c r="M2959" s="48">
        <v>12</v>
      </c>
    </row>
    <row r="2960" spans="1:16" x14ac:dyDescent="0.25">
      <c r="A2960" s="52">
        <v>2015</v>
      </c>
      <c r="B2960" s="45" t="s">
        <v>38</v>
      </c>
      <c r="C2960" s="46" t="s">
        <v>80</v>
      </c>
      <c r="D2960" s="46" t="s">
        <v>110</v>
      </c>
      <c r="H2960" s="46">
        <v>15</v>
      </c>
      <c r="L2960" s="46" t="s">
        <v>110</v>
      </c>
      <c r="M2960" s="48">
        <v>40</v>
      </c>
    </row>
    <row r="2961" spans="1:16" x14ac:dyDescent="0.25">
      <c r="A2961" s="52">
        <v>2015</v>
      </c>
      <c r="B2961" s="45" t="s">
        <v>38</v>
      </c>
      <c r="C2961" s="46" t="s">
        <v>80</v>
      </c>
      <c r="D2961" s="46" t="s">
        <v>110</v>
      </c>
      <c r="H2961" s="46">
        <v>12</v>
      </c>
      <c r="L2961" s="46" t="s">
        <v>110</v>
      </c>
      <c r="M2961" s="48">
        <v>15</v>
      </c>
    </row>
    <row r="2962" spans="1:16" x14ac:dyDescent="0.25">
      <c r="A2962" s="52">
        <v>2015</v>
      </c>
      <c r="B2962" s="45" t="s">
        <v>69</v>
      </c>
      <c r="C2962" s="46" t="s">
        <v>80</v>
      </c>
      <c r="D2962" s="46" t="s">
        <v>110</v>
      </c>
      <c r="H2962" s="46">
        <v>17</v>
      </c>
      <c r="L2962" s="46" t="s">
        <v>103</v>
      </c>
      <c r="M2962" s="48">
        <v>1</v>
      </c>
      <c r="N2962" s="48" t="s">
        <v>117</v>
      </c>
      <c r="O2962" s="48">
        <v>1</v>
      </c>
      <c r="P2962" s="48" t="s">
        <v>116</v>
      </c>
    </row>
    <row r="2963" spans="1:16" x14ac:dyDescent="0.25">
      <c r="A2963" s="52">
        <v>2015</v>
      </c>
      <c r="B2963" s="45" t="s">
        <v>69</v>
      </c>
      <c r="C2963" s="46" t="s">
        <v>80</v>
      </c>
      <c r="D2963" s="46" t="s">
        <v>110</v>
      </c>
      <c r="H2963" s="46">
        <v>18</v>
      </c>
      <c r="L2963" s="46" t="s">
        <v>103</v>
      </c>
      <c r="M2963" s="48" t="s">
        <v>110</v>
      </c>
    </row>
    <row r="2964" spans="1:16" x14ac:dyDescent="0.25">
      <c r="A2964" s="52">
        <v>2015</v>
      </c>
      <c r="B2964" s="45" t="s">
        <v>38</v>
      </c>
      <c r="C2964" s="46" t="s">
        <v>80</v>
      </c>
      <c r="D2964" s="46" t="s">
        <v>110</v>
      </c>
      <c r="H2964" s="46">
        <v>18</v>
      </c>
      <c r="L2964" s="46" t="s">
        <v>110</v>
      </c>
      <c r="M2964" s="48">
        <v>1</v>
      </c>
      <c r="N2964" s="48" t="s">
        <v>117</v>
      </c>
    </row>
    <row r="2965" spans="1:16" x14ac:dyDescent="0.25">
      <c r="A2965" s="52">
        <v>2015</v>
      </c>
      <c r="B2965" s="45" t="s">
        <v>69</v>
      </c>
      <c r="C2965" s="46" t="s">
        <v>80</v>
      </c>
      <c r="D2965" s="46" t="s">
        <v>110</v>
      </c>
      <c r="H2965" s="46">
        <v>17</v>
      </c>
      <c r="L2965" s="46" t="s">
        <v>103</v>
      </c>
      <c r="M2965" s="48">
        <v>1</v>
      </c>
      <c r="N2965" s="48" t="s">
        <v>117</v>
      </c>
      <c r="O2965" s="48">
        <v>1</v>
      </c>
      <c r="P2965" s="48" t="s">
        <v>116</v>
      </c>
    </row>
    <row r="2966" spans="1:16" x14ac:dyDescent="0.25">
      <c r="A2966" s="52">
        <v>2015</v>
      </c>
      <c r="B2966" s="45" t="s">
        <v>69</v>
      </c>
      <c r="C2966" s="46" t="s">
        <v>80</v>
      </c>
      <c r="D2966" s="46" t="s">
        <v>110</v>
      </c>
      <c r="H2966" s="46">
        <v>18</v>
      </c>
      <c r="L2966" s="46" t="s">
        <v>103</v>
      </c>
      <c r="M2966" s="48" t="s">
        <v>110</v>
      </c>
    </row>
    <row r="2967" spans="1:16" x14ac:dyDescent="0.25">
      <c r="A2967" s="52">
        <v>2015</v>
      </c>
      <c r="B2967" s="45" t="s">
        <v>53</v>
      </c>
      <c r="C2967" s="46" t="s">
        <v>80</v>
      </c>
      <c r="D2967" s="46" t="s">
        <v>88</v>
      </c>
      <c r="H2967" s="46">
        <v>17</v>
      </c>
      <c r="L2967" s="46" t="s">
        <v>103</v>
      </c>
      <c r="M2967" s="48" t="s">
        <v>110</v>
      </c>
    </row>
    <row r="2968" spans="1:16" x14ac:dyDescent="0.25">
      <c r="A2968" s="52">
        <v>2015</v>
      </c>
      <c r="B2968" s="45" t="s">
        <v>53</v>
      </c>
      <c r="C2968" s="46" t="s">
        <v>80</v>
      </c>
      <c r="D2968" s="46" t="s">
        <v>88</v>
      </c>
      <c r="H2968" s="46">
        <v>17</v>
      </c>
      <c r="L2968" s="46" t="s">
        <v>103</v>
      </c>
      <c r="M2968" s="48">
        <v>2</v>
      </c>
      <c r="N2968" s="48" t="s">
        <v>117</v>
      </c>
      <c r="O2968" s="48">
        <v>1</v>
      </c>
      <c r="P2968" s="48" t="s">
        <v>116</v>
      </c>
    </row>
    <row r="2969" spans="1:16" x14ac:dyDescent="0.25">
      <c r="A2969" s="52">
        <v>2015</v>
      </c>
      <c r="B2969" s="45" t="s">
        <v>40</v>
      </c>
      <c r="C2969" s="46" t="s">
        <v>80</v>
      </c>
      <c r="D2969" s="46" t="s">
        <v>110</v>
      </c>
      <c r="H2969" s="46">
        <v>15</v>
      </c>
      <c r="L2969" s="46" t="s">
        <v>103</v>
      </c>
      <c r="M2969" s="48" t="s">
        <v>110</v>
      </c>
    </row>
    <row r="2970" spans="1:16" x14ac:dyDescent="0.25">
      <c r="A2970" s="52">
        <v>2015</v>
      </c>
      <c r="B2970" s="45" t="s">
        <v>66</v>
      </c>
      <c r="C2970" s="46" t="s">
        <v>80</v>
      </c>
      <c r="D2970" s="46" t="s">
        <v>110</v>
      </c>
      <c r="H2970" s="46">
        <v>15</v>
      </c>
      <c r="L2970" s="46" t="s">
        <v>103</v>
      </c>
      <c r="M2970" s="48">
        <v>26</v>
      </c>
    </row>
    <row r="2971" spans="1:16" x14ac:dyDescent="0.25">
      <c r="A2971" s="52">
        <v>2015</v>
      </c>
      <c r="B2971" s="45" t="s">
        <v>69</v>
      </c>
      <c r="C2971" s="46" t="s">
        <v>80</v>
      </c>
      <c r="D2971" s="46" t="s">
        <v>110</v>
      </c>
      <c r="H2971" s="46">
        <v>17</v>
      </c>
      <c r="L2971" s="46" t="s">
        <v>103</v>
      </c>
      <c r="M2971" s="48">
        <v>1</v>
      </c>
      <c r="N2971" s="48" t="s">
        <v>117</v>
      </c>
      <c r="O2971" s="48">
        <v>1</v>
      </c>
      <c r="P2971" s="48" t="s">
        <v>116</v>
      </c>
    </row>
    <row r="2972" spans="1:16" x14ac:dyDescent="0.25">
      <c r="A2972" s="52">
        <v>2015</v>
      </c>
      <c r="B2972" s="45" t="s">
        <v>66</v>
      </c>
      <c r="C2972" s="46" t="s">
        <v>80</v>
      </c>
      <c r="D2972" s="46" t="s">
        <v>110</v>
      </c>
      <c r="H2972" s="46">
        <v>17</v>
      </c>
      <c r="L2972" s="46" t="s">
        <v>103</v>
      </c>
      <c r="M2972" s="48" t="s">
        <v>110</v>
      </c>
    </row>
    <row r="2973" spans="1:16" x14ac:dyDescent="0.25">
      <c r="A2973" s="52">
        <v>2015</v>
      </c>
      <c r="B2973" s="45" t="s">
        <v>69</v>
      </c>
      <c r="C2973" s="46" t="s">
        <v>80</v>
      </c>
      <c r="D2973" s="46" t="s">
        <v>110</v>
      </c>
      <c r="H2973" s="46">
        <v>17</v>
      </c>
      <c r="L2973" s="46" t="s">
        <v>103</v>
      </c>
      <c r="M2973" s="48">
        <v>1</v>
      </c>
      <c r="N2973" s="48" t="s">
        <v>117</v>
      </c>
    </row>
    <row r="2974" spans="1:16" x14ac:dyDescent="0.25">
      <c r="A2974" s="52">
        <v>2015</v>
      </c>
      <c r="B2974" s="45" t="s">
        <v>66</v>
      </c>
      <c r="C2974" s="46" t="s">
        <v>80</v>
      </c>
      <c r="D2974" s="46" t="s">
        <v>110</v>
      </c>
      <c r="H2974" s="46">
        <v>15</v>
      </c>
      <c r="L2974" s="46" t="s">
        <v>105</v>
      </c>
      <c r="M2974" s="48" t="s">
        <v>110</v>
      </c>
    </row>
    <row r="2975" spans="1:16" x14ac:dyDescent="0.25">
      <c r="A2975" s="52">
        <v>2015</v>
      </c>
      <c r="B2975" s="45" t="s">
        <v>69</v>
      </c>
      <c r="C2975" s="46" t="s">
        <v>80</v>
      </c>
      <c r="D2975" s="46" t="s">
        <v>110</v>
      </c>
      <c r="H2975" s="46">
        <v>17</v>
      </c>
      <c r="L2975" s="46" t="s">
        <v>103</v>
      </c>
      <c r="M2975" s="48" t="s">
        <v>110</v>
      </c>
    </row>
    <row r="2976" spans="1:16" x14ac:dyDescent="0.25">
      <c r="A2976" s="52">
        <v>2015</v>
      </c>
      <c r="B2976" s="45" t="s">
        <v>69</v>
      </c>
      <c r="C2976" s="46" t="s">
        <v>80</v>
      </c>
      <c r="D2976" s="46" t="s">
        <v>110</v>
      </c>
      <c r="H2976" s="46">
        <v>18</v>
      </c>
      <c r="L2976" s="46" t="s">
        <v>103</v>
      </c>
      <c r="M2976" s="48" t="s">
        <v>110</v>
      </c>
    </row>
    <row r="2977" spans="1:16" x14ac:dyDescent="0.25">
      <c r="A2977" s="52">
        <v>2015</v>
      </c>
      <c r="B2977" s="45" t="s">
        <v>38</v>
      </c>
      <c r="C2977" s="46" t="s">
        <v>80</v>
      </c>
      <c r="D2977" s="46" t="s">
        <v>110</v>
      </c>
      <c r="H2977" s="46">
        <v>18</v>
      </c>
      <c r="L2977" s="46" t="s">
        <v>110</v>
      </c>
      <c r="M2977" s="48" t="s">
        <v>110</v>
      </c>
    </row>
    <row r="2978" spans="1:16" x14ac:dyDescent="0.25">
      <c r="A2978" s="52">
        <v>2015</v>
      </c>
      <c r="B2978" s="45" t="s">
        <v>40</v>
      </c>
      <c r="C2978" s="46" t="s">
        <v>80</v>
      </c>
      <c r="D2978" s="46" t="s">
        <v>110</v>
      </c>
      <c r="H2978" s="46">
        <v>15</v>
      </c>
      <c r="L2978" s="46" t="s">
        <v>103</v>
      </c>
      <c r="M2978" s="48">
        <v>72</v>
      </c>
    </row>
    <row r="2979" spans="1:16" x14ac:dyDescent="0.25">
      <c r="A2979" s="52">
        <v>2015</v>
      </c>
      <c r="B2979" s="45" t="s">
        <v>66</v>
      </c>
      <c r="C2979" s="46" t="s">
        <v>80</v>
      </c>
      <c r="D2979" s="46" t="s">
        <v>110</v>
      </c>
      <c r="H2979" s="46">
        <v>15</v>
      </c>
      <c r="L2979" s="46" t="s">
        <v>103</v>
      </c>
      <c r="M2979" s="48">
        <v>26</v>
      </c>
    </row>
    <row r="2980" spans="1:16" x14ac:dyDescent="0.25">
      <c r="A2980" s="52">
        <v>2015</v>
      </c>
      <c r="B2980" s="45" t="s">
        <v>69</v>
      </c>
      <c r="C2980" s="46" t="s">
        <v>80</v>
      </c>
      <c r="D2980" s="46" t="s">
        <v>110</v>
      </c>
      <c r="H2980" s="46">
        <v>17</v>
      </c>
      <c r="L2980" s="46" t="s">
        <v>103</v>
      </c>
      <c r="M2980" s="48">
        <v>1</v>
      </c>
      <c r="N2980" s="48" t="s">
        <v>117</v>
      </c>
      <c r="O2980" s="48">
        <v>1</v>
      </c>
      <c r="P2980" s="48" t="s">
        <v>116</v>
      </c>
    </row>
    <row r="2981" spans="1:16" x14ac:dyDescent="0.25">
      <c r="A2981" s="52">
        <v>2015</v>
      </c>
      <c r="B2981" s="45" t="s">
        <v>66</v>
      </c>
      <c r="C2981" s="46" t="s">
        <v>80</v>
      </c>
      <c r="D2981" s="46" t="s">
        <v>110</v>
      </c>
      <c r="H2981" s="46">
        <v>17</v>
      </c>
      <c r="L2981" s="46" t="s">
        <v>103</v>
      </c>
      <c r="M2981" s="48" t="s">
        <v>110</v>
      </c>
    </row>
    <row r="2982" spans="1:16" x14ac:dyDescent="0.25">
      <c r="A2982" s="52">
        <v>2015</v>
      </c>
      <c r="B2982" s="45" t="s">
        <v>69</v>
      </c>
      <c r="C2982" s="46" t="s">
        <v>80</v>
      </c>
      <c r="D2982" s="46" t="s">
        <v>110</v>
      </c>
      <c r="H2982" s="46">
        <v>17</v>
      </c>
      <c r="L2982" s="46" t="s">
        <v>103</v>
      </c>
      <c r="M2982" s="48">
        <v>1</v>
      </c>
      <c r="N2982" s="48" t="s">
        <v>117</v>
      </c>
    </row>
    <row r="2983" spans="1:16" x14ac:dyDescent="0.25">
      <c r="A2983" s="52">
        <v>2015</v>
      </c>
      <c r="B2983" s="45" t="s">
        <v>66</v>
      </c>
      <c r="C2983" s="46" t="s">
        <v>80</v>
      </c>
      <c r="D2983" s="46" t="s">
        <v>110</v>
      </c>
      <c r="H2983" s="46">
        <v>15</v>
      </c>
      <c r="L2983" s="46" t="s">
        <v>105</v>
      </c>
      <c r="M2983" s="48">
        <v>87</v>
      </c>
    </row>
    <row r="2984" spans="1:16" x14ac:dyDescent="0.25">
      <c r="A2984" s="52">
        <v>2015</v>
      </c>
      <c r="B2984" s="45" t="s">
        <v>69</v>
      </c>
      <c r="C2984" s="46" t="s">
        <v>80</v>
      </c>
      <c r="D2984" s="46" t="s">
        <v>110</v>
      </c>
      <c r="H2984" s="46">
        <v>17</v>
      </c>
      <c r="L2984" s="46" t="s">
        <v>103</v>
      </c>
      <c r="M2984" s="48" t="s">
        <v>110</v>
      </c>
    </row>
    <row r="2985" spans="1:16" x14ac:dyDescent="0.25">
      <c r="A2985" s="52">
        <v>2015</v>
      </c>
      <c r="B2985" s="45" t="s">
        <v>69</v>
      </c>
      <c r="C2985" s="46" t="s">
        <v>80</v>
      </c>
      <c r="D2985" s="46" t="s">
        <v>110</v>
      </c>
      <c r="H2985" s="46">
        <v>18</v>
      </c>
      <c r="L2985" s="46" t="s">
        <v>103</v>
      </c>
      <c r="M2985" s="48" t="s">
        <v>110</v>
      </c>
    </row>
    <row r="2986" spans="1:16" x14ac:dyDescent="0.25">
      <c r="A2986" s="52">
        <v>2015</v>
      </c>
      <c r="B2986" s="45" t="s">
        <v>69</v>
      </c>
      <c r="C2986" s="46" t="s">
        <v>80</v>
      </c>
      <c r="D2986" s="46" t="s">
        <v>110</v>
      </c>
      <c r="H2986" s="46">
        <v>17</v>
      </c>
      <c r="L2986" s="46" t="s">
        <v>103</v>
      </c>
      <c r="M2986" s="48">
        <v>2</v>
      </c>
      <c r="N2986" s="48" t="s">
        <v>117</v>
      </c>
      <c r="O2986" s="48">
        <v>1</v>
      </c>
      <c r="P2986" s="48" t="s">
        <v>116</v>
      </c>
    </row>
    <row r="2987" spans="1:16" x14ac:dyDescent="0.25">
      <c r="A2987" s="52">
        <v>2015</v>
      </c>
      <c r="B2987" s="45" t="s">
        <v>69</v>
      </c>
      <c r="C2987" s="46" t="s">
        <v>80</v>
      </c>
      <c r="D2987" s="46" t="s">
        <v>110</v>
      </c>
      <c r="H2987" s="46">
        <v>17</v>
      </c>
      <c r="L2987" s="46" t="s">
        <v>103</v>
      </c>
      <c r="M2987" s="48" t="s">
        <v>110</v>
      </c>
    </row>
    <row r="2988" spans="1:16" x14ac:dyDescent="0.25">
      <c r="A2988" s="52">
        <v>2015</v>
      </c>
      <c r="B2988" s="45" t="s">
        <v>38</v>
      </c>
      <c r="C2988" s="46" t="s">
        <v>80</v>
      </c>
      <c r="D2988" s="46" t="s">
        <v>110</v>
      </c>
      <c r="H2988" s="46">
        <v>15</v>
      </c>
      <c r="L2988" s="46" t="s">
        <v>110</v>
      </c>
      <c r="M2988" s="48">
        <v>9</v>
      </c>
    </row>
    <row r="2989" spans="1:16" x14ac:dyDescent="0.25">
      <c r="A2989" s="52">
        <v>2015</v>
      </c>
      <c r="B2989" s="45" t="s">
        <v>38</v>
      </c>
      <c r="C2989" s="46" t="s">
        <v>80</v>
      </c>
      <c r="D2989" s="46" t="s">
        <v>110</v>
      </c>
      <c r="H2989" s="46">
        <v>15</v>
      </c>
      <c r="L2989" s="46" t="s">
        <v>110</v>
      </c>
      <c r="M2989" s="48" t="s">
        <v>110</v>
      </c>
    </row>
    <row r="2990" spans="1:16" x14ac:dyDescent="0.25">
      <c r="A2990" s="52">
        <v>2015</v>
      </c>
      <c r="B2990" s="45" t="s">
        <v>38</v>
      </c>
      <c r="C2990" s="46" t="s">
        <v>80</v>
      </c>
      <c r="D2990" s="46" t="s">
        <v>110</v>
      </c>
      <c r="H2990" s="46">
        <v>15</v>
      </c>
      <c r="L2990" s="46" t="s">
        <v>110</v>
      </c>
      <c r="M2990" s="48" t="s">
        <v>110</v>
      </c>
    </row>
    <row r="2991" spans="1:16" x14ac:dyDescent="0.25">
      <c r="A2991" s="52">
        <v>2015</v>
      </c>
      <c r="B2991" s="45" t="s">
        <v>69</v>
      </c>
      <c r="C2991" s="46" t="s">
        <v>80</v>
      </c>
      <c r="D2991" s="46" t="s">
        <v>110</v>
      </c>
      <c r="H2991" s="46">
        <v>17</v>
      </c>
      <c r="L2991" s="46" t="s">
        <v>103</v>
      </c>
      <c r="M2991" s="48">
        <v>2</v>
      </c>
      <c r="N2991" s="48" t="s">
        <v>117</v>
      </c>
      <c r="O2991" s="48">
        <v>1</v>
      </c>
      <c r="P2991" s="48" t="s">
        <v>116</v>
      </c>
    </row>
    <row r="2992" spans="1:16" x14ac:dyDescent="0.25">
      <c r="A2992" s="52">
        <v>2015</v>
      </c>
      <c r="B2992" s="45" t="s">
        <v>69</v>
      </c>
      <c r="C2992" s="46" t="s">
        <v>80</v>
      </c>
      <c r="D2992" s="46" t="s">
        <v>110</v>
      </c>
      <c r="H2992" s="46">
        <v>17</v>
      </c>
      <c r="L2992" s="46" t="s">
        <v>103</v>
      </c>
      <c r="M2992" s="48" t="s">
        <v>110</v>
      </c>
    </row>
    <row r="2993" spans="1:16" x14ac:dyDescent="0.25">
      <c r="A2993" s="52">
        <v>2015</v>
      </c>
      <c r="B2993" s="45" t="s">
        <v>38</v>
      </c>
      <c r="C2993" s="46" t="s">
        <v>80</v>
      </c>
      <c r="D2993" s="46" t="s">
        <v>110</v>
      </c>
      <c r="H2993" s="46">
        <v>15</v>
      </c>
      <c r="L2993" s="46" t="s">
        <v>110</v>
      </c>
      <c r="M2993" s="48">
        <v>6</v>
      </c>
    </row>
    <row r="2994" spans="1:16" x14ac:dyDescent="0.25">
      <c r="A2994" s="52">
        <v>2015</v>
      </c>
      <c r="B2994" s="45" t="s">
        <v>38</v>
      </c>
      <c r="C2994" s="46" t="s">
        <v>80</v>
      </c>
      <c r="D2994" s="46" t="s">
        <v>110</v>
      </c>
      <c r="H2994" s="46">
        <v>15</v>
      </c>
      <c r="L2994" s="46" t="s">
        <v>110</v>
      </c>
      <c r="M2994" s="48" t="s">
        <v>110</v>
      </c>
    </row>
    <row r="2995" spans="1:16" x14ac:dyDescent="0.25">
      <c r="A2995" s="52">
        <v>2015</v>
      </c>
      <c r="B2995" s="45" t="s">
        <v>69</v>
      </c>
      <c r="C2995" s="46" t="s">
        <v>80</v>
      </c>
      <c r="D2995" s="46" t="s">
        <v>110</v>
      </c>
      <c r="H2995" s="46">
        <v>17</v>
      </c>
      <c r="L2995" s="46" t="s">
        <v>103</v>
      </c>
      <c r="M2995" s="48" t="s">
        <v>110</v>
      </c>
    </row>
    <row r="2996" spans="1:16" x14ac:dyDescent="0.25">
      <c r="A2996" s="52">
        <v>2015</v>
      </c>
      <c r="B2996" s="45" t="s">
        <v>69</v>
      </c>
      <c r="C2996" s="46" t="s">
        <v>80</v>
      </c>
      <c r="D2996" s="46" t="s">
        <v>110</v>
      </c>
      <c r="H2996" s="46">
        <v>17</v>
      </c>
      <c r="L2996" s="46" t="s">
        <v>103</v>
      </c>
      <c r="M2996" s="48" t="s">
        <v>110</v>
      </c>
    </row>
    <row r="2997" spans="1:16" x14ac:dyDescent="0.25">
      <c r="A2997" s="52">
        <v>2015</v>
      </c>
      <c r="B2997" s="45" t="s">
        <v>66</v>
      </c>
      <c r="C2997" s="46" t="s">
        <v>80</v>
      </c>
      <c r="D2997" s="46" t="s">
        <v>110</v>
      </c>
      <c r="H2997" s="46">
        <v>15</v>
      </c>
      <c r="L2997" s="46" t="s">
        <v>103</v>
      </c>
      <c r="M2997" s="48" t="s">
        <v>110</v>
      </c>
    </row>
    <row r="2998" spans="1:16" x14ac:dyDescent="0.25">
      <c r="A2998" s="52">
        <v>2015</v>
      </c>
      <c r="B2998" s="45" t="s">
        <v>66</v>
      </c>
      <c r="C2998" s="46" t="s">
        <v>80</v>
      </c>
      <c r="D2998" s="46" t="s">
        <v>110</v>
      </c>
      <c r="H2998" s="46">
        <v>17</v>
      </c>
      <c r="L2998" s="46" t="s">
        <v>103</v>
      </c>
      <c r="M2998" s="48" t="s">
        <v>110</v>
      </c>
    </row>
    <row r="2999" spans="1:16" x14ac:dyDescent="0.25">
      <c r="A2999" s="52">
        <v>2015</v>
      </c>
      <c r="B2999" s="45" t="s">
        <v>66</v>
      </c>
      <c r="C2999" s="46" t="s">
        <v>80</v>
      </c>
      <c r="D2999" s="46" t="s">
        <v>110</v>
      </c>
      <c r="H2999" s="46">
        <v>15</v>
      </c>
      <c r="L2999" s="46" t="s">
        <v>103</v>
      </c>
      <c r="M2999" s="48">
        <v>43</v>
      </c>
    </row>
    <row r="3000" spans="1:16" x14ac:dyDescent="0.25">
      <c r="A3000" s="52">
        <v>2015</v>
      </c>
      <c r="B3000" s="45" t="s">
        <v>66</v>
      </c>
      <c r="C3000" s="46" t="s">
        <v>80</v>
      </c>
      <c r="D3000" s="46" t="s">
        <v>110</v>
      </c>
      <c r="H3000" s="46">
        <v>17</v>
      </c>
      <c r="L3000" s="46" t="s">
        <v>103</v>
      </c>
      <c r="M3000" s="48">
        <v>1</v>
      </c>
      <c r="N3000" s="48" t="s">
        <v>117</v>
      </c>
      <c r="O3000" s="48">
        <v>1</v>
      </c>
      <c r="P3000" s="48" t="s">
        <v>116</v>
      </c>
    </row>
    <row r="3001" spans="1:16" x14ac:dyDescent="0.25">
      <c r="A3001" s="52">
        <v>2015</v>
      </c>
      <c r="B3001" s="45" t="s">
        <v>57</v>
      </c>
      <c r="C3001" s="46" t="s">
        <v>80</v>
      </c>
      <c r="D3001" s="46" t="s">
        <v>89</v>
      </c>
      <c r="H3001" s="46">
        <v>15</v>
      </c>
      <c r="L3001" s="46" t="s">
        <v>105</v>
      </c>
      <c r="M3001" s="48" t="s">
        <v>110</v>
      </c>
    </row>
    <row r="3002" spans="1:16" x14ac:dyDescent="0.25">
      <c r="A3002" s="52">
        <v>2015</v>
      </c>
      <c r="B3002" s="45" t="s">
        <v>57</v>
      </c>
      <c r="C3002" s="46" t="s">
        <v>80</v>
      </c>
      <c r="D3002" s="46" t="s">
        <v>89</v>
      </c>
      <c r="H3002" s="46">
        <v>15</v>
      </c>
      <c r="L3002" s="46" t="s">
        <v>105</v>
      </c>
      <c r="M3002" s="48" t="s">
        <v>110</v>
      </c>
    </row>
    <row r="3003" spans="1:16" x14ac:dyDescent="0.25">
      <c r="A3003" s="52">
        <v>2015</v>
      </c>
      <c r="B3003" s="45" t="s">
        <v>69</v>
      </c>
      <c r="C3003" s="46" t="s">
        <v>80</v>
      </c>
      <c r="D3003" s="46" t="s">
        <v>110</v>
      </c>
      <c r="H3003" s="46">
        <v>20</v>
      </c>
      <c r="L3003" s="46" t="s">
        <v>103</v>
      </c>
      <c r="M3003" s="48" t="s">
        <v>110</v>
      </c>
    </row>
    <row r="3004" spans="1:16" x14ac:dyDescent="0.25">
      <c r="A3004" s="52">
        <v>2015</v>
      </c>
      <c r="B3004" s="45" t="s">
        <v>69</v>
      </c>
      <c r="C3004" s="46" t="s">
        <v>80</v>
      </c>
      <c r="D3004" s="46" t="s">
        <v>110</v>
      </c>
      <c r="H3004" s="46">
        <v>17</v>
      </c>
      <c r="L3004" s="46" t="s">
        <v>103</v>
      </c>
      <c r="M3004" s="48" t="s">
        <v>110</v>
      </c>
    </row>
    <row r="3005" spans="1:16" x14ac:dyDescent="0.25">
      <c r="A3005" s="52">
        <v>2015</v>
      </c>
      <c r="B3005" s="45" t="s">
        <v>69</v>
      </c>
      <c r="C3005" s="46" t="s">
        <v>80</v>
      </c>
      <c r="D3005" s="46" t="s">
        <v>110</v>
      </c>
      <c r="H3005" s="46">
        <v>17</v>
      </c>
      <c r="L3005" s="46" t="s">
        <v>103</v>
      </c>
      <c r="M3005" s="48" t="s">
        <v>110</v>
      </c>
    </row>
    <row r="3006" spans="1:16" x14ac:dyDescent="0.25">
      <c r="A3006" s="52">
        <v>2015</v>
      </c>
      <c r="B3006" s="45" t="s">
        <v>66</v>
      </c>
      <c r="C3006" s="46" t="s">
        <v>80</v>
      </c>
      <c r="D3006" s="46" t="s">
        <v>110</v>
      </c>
      <c r="H3006" s="46">
        <v>15</v>
      </c>
      <c r="L3006" s="46" t="s">
        <v>103</v>
      </c>
      <c r="M3006" s="48" t="s">
        <v>110</v>
      </c>
    </row>
    <row r="3007" spans="1:16" x14ac:dyDescent="0.25">
      <c r="A3007" s="52">
        <v>2015</v>
      </c>
      <c r="B3007" s="45" t="s">
        <v>38</v>
      </c>
      <c r="C3007" s="46" t="s">
        <v>80</v>
      </c>
      <c r="D3007" s="46" t="s">
        <v>110</v>
      </c>
      <c r="H3007" s="46">
        <v>18</v>
      </c>
      <c r="L3007" s="46" t="s">
        <v>110</v>
      </c>
      <c r="M3007" s="48">
        <v>1</v>
      </c>
      <c r="N3007" s="48" t="s">
        <v>117</v>
      </c>
    </row>
    <row r="3008" spans="1:16" x14ac:dyDescent="0.25">
      <c r="A3008" s="52">
        <v>2015</v>
      </c>
      <c r="B3008" s="45" t="s">
        <v>69</v>
      </c>
      <c r="C3008" s="46" t="s">
        <v>80</v>
      </c>
      <c r="D3008" s="46" t="s">
        <v>110</v>
      </c>
      <c r="H3008" s="46">
        <v>20</v>
      </c>
      <c r="L3008" s="46" t="s">
        <v>103</v>
      </c>
      <c r="M3008" s="48" t="s">
        <v>110</v>
      </c>
    </row>
    <row r="3009" spans="1:16" x14ac:dyDescent="0.25">
      <c r="A3009" s="52">
        <v>2015</v>
      </c>
      <c r="B3009" s="45" t="s">
        <v>69</v>
      </c>
      <c r="C3009" s="46" t="s">
        <v>80</v>
      </c>
      <c r="D3009" s="46" t="s">
        <v>110</v>
      </c>
      <c r="H3009" s="46">
        <v>17</v>
      </c>
      <c r="L3009" s="46" t="s">
        <v>103</v>
      </c>
      <c r="M3009" s="48" t="s">
        <v>110</v>
      </c>
    </row>
    <row r="3010" spans="1:16" x14ac:dyDescent="0.25">
      <c r="A3010" s="52">
        <v>2015</v>
      </c>
      <c r="B3010" s="45" t="s">
        <v>69</v>
      </c>
      <c r="C3010" s="46" t="s">
        <v>80</v>
      </c>
      <c r="D3010" s="46" t="s">
        <v>110</v>
      </c>
      <c r="H3010" s="46">
        <v>17</v>
      </c>
      <c r="L3010" s="46" t="s">
        <v>103</v>
      </c>
      <c r="M3010" s="48">
        <v>1</v>
      </c>
      <c r="N3010" s="48" t="s">
        <v>117</v>
      </c>
    </row>
    <row r="3011" spans="1:16" x14ac:dyDescent="0.25">
      <c r="A3011" s="52">
        <v>2015</v>
      </c>
      <c r="B3011" s="45" t="s">
        <v>66</v>
      </c>
      <c r="C3011" s="46" t="s">
        <v>80</v>
      </c>
      <c r="D3011" s="46" t="s">
        <v>110</v>
      </c>
      <c r="H3011" s="46">
        <v>15</v>
      </c>
      <c r="L3011" s="46" t="s">
        <v>103</v>
      </c>
      <c r="M3011" s="48">
        <v>6</v>
      </c>
    </row>
    <row r="3012" spans="1:16" x14ac:dyDescent="0.25">
      <c r="A3012" s="52">
        <v>2015</v>
      </c>
      <c r="B3012" s="45" t="s">
        <v>69</v>
      </c>
      <c r="C3012" s="46" t="s">
        <v>80</v>
      </c>
      <c r="D3012" s="46" t="s">
        <v>110</v>
      </c>
      <c r="H3012" s="46">
        <v>17</v>
      </c>
      <c r="L3012" s="46" t="s">
        <v>103</v>
      </c>
      <c r="M3012" s="48" t="s">
        <v>110</v>
      </c>
    </row>
    <row r="3013" spans="1:16" x14ac:dyDescent="0.25">
      <c r="A3013" s="52">
        <v>2015</v>
      </c>
      <c r="B3013" s="45" t="s">
        <v>69</v>
      </c>
      <c r="C3013" s="46" t="s">
        <v>80</v>
      </c>
      <c r="D3013" s="46" t="s">
        <v>110</v>
      </c>
      <c r="H3013" s="46">
        <v>17</v>
      </c>
      <c r="L3013" s="46" t="s">
        <v>103</v>
      </c>
      <c r="M3013" s="48" t="s">
        <v>110</v>
      </c>
    </row>
    <row r="3014" spans="1:16" x14ac:dyDescent="0.25">
      <c r="A3014" s="52">
        <v>2015</v>
      </c>
      <c r="B3014" s="45" t="s">
        <v>38</v>
      </c>
      <c r="C3014" s="46" t="s">
        <v>80</v>
      </c>
      <c r="D3014" s="46" t="s">
        <v>110</v>
      </c>
      <c r="H3014" s="46">
        <v>15</v>
      </c>
      <c r="L3014" s="46" t="s">
        <v>110</v>
      </c>
      <c r="M3014" s="48">
        <v>16</v>
      </c>
    </row>
    <row r="3015" spans="1:16" x14ac:dyDescent="0.25">
      <c r="A3015" s="52">
        <v>2015</v>
      </c>
      <c r="B3015" s="45" t="s">
        <v>66</v>
      </c>
      <c r="C3015" s="46" t="s">
        <v>80</v>
      </c>
      <c r="D3015" s="46" t="s">
        <v>110</v>
      </c>
      <c r="H3015" s="46">
        <v>15</v>
      </c>
      <c r="L3015" s="46" t="s">
        <v>103</v>
      </c>
      <c r="M3015" s="48" t="s">
        <v>110</v>
      </c>
    </row>
    <row r="3016" spans="1:16" x14ac:dyDescent="0.25">
      <c r="A3016" s="52">
        <v>2015</v>
      </c>
      <c r="B3016" s="45" t="s">
        <v>66</v>
      </c>
      <c r="C3016" s="46" t="s">
        <v>80</v>
      </c>
      <c r="D3016" s="46" t="s">
        <v>110</v>
      </c>
      <c r="H3016" s="46">
        <v>15</v>
      </c>
      <c r="L3016" s="46" t="s">
        <v>103</v>
      </c>
      <c r="M3016" s="48">
        <v>25</v>
      </c>
    </row>
    <row r="3017" spans="1:16" x14ac:dyDescent="0.25">
      <c r="A3017" s="52">
        <v>2015</v>
      </c>
      <c r="B3017" s="45" t="s">
        <v>69</v>
      </c>
      <c r="C3017" s="46" t="s">
        <v>80</v>
      </c>
      <c r="D3017" s="46" t="s">
        <v>110</v>
      </c>
      <c r="H3017" s="46">
        <v>17</v>
      </c>
      <c r="L3017" s="46" t="s">
        <v>103</v>
      </c>
      <c r="M3017" s="48" t="s">
        <v>110</v>
      </c>
    </row>
    <row r="3018" spans="1:16" x14ac:dyDescent="0.25">
      <c r="A3018" s="52">
        <v>2015</v>
      </c>
      <c r="B3018" s="45" t="s">
        <v>38</v>
      </c>
      <c r="C3018" s="46" t="s">
        <v>80</v>
      </c>
      <c r="D3018" s="46" t="s">
        <v>110</v>
      </c>
      <c r="H3018" s="46">
        <v>17</v>
      </c>
      <c r="L3018" s="46" t="s">
        <v>110</v>
      </c>
      <c r="M3018" s="48">
        <v>4</v>
      </c>
      <c r="N3018" s="48" t="s">
        <v>117</v>
      </c>
      <c r="O3018" s="48">
        <v>4</v>
      </c>
      <c r="P3018" s="48" t="s">
        <v>116</v>
      </c>
    </row>
    <row r="3019" spans="1:16" x14ac:dyDescent="0.25">
      <c r="A3019" s="52">
        <v>2015</v>
      </c>
      <c r="B3019" s="45" t="s">
        <v>38</v>
      </c>
      <c r="C3019" s="46" t="s">
        <v>80</v>
      </c>
      <c r="D3019" s="46" t="s">
        <v>110</v>
      </c>
      <c r="H3019" s="46">
        <v>18</v>
      </c>
      <c r="L3019" s="46" t="s">
        <v>110</v>
      </c>
      <c r="M3019" s="48">
        <v>1</v>
      </c>
      <c r="N3019" s="48" t="s">
        <v>117</v>
      </c>
    </row>
    <row r="3020" spans="1:16" x14ac:dyDescent="0.25">
      <c r="A3020" s="52">
        <v>2015</v>
      </c>
      <c r="B3020" s="45" t="s">
        <v>69</v>
      </c>
      <c r="C3020" s="46" t="s">
        <v>80</v>
      </c>
      <c r="D3020" s="46" t="s">
        <v>110</v>
      </c>
      <c r="H3020" s="46">
        <v>17</v>
      </c>
      <c r="L3020" s="46" t="s">
        <v>103</v>
      </c>
      <c r="M3020" s="48" t="s">
        <v>110</v>
      </c>
    </row>
    <row r="3021" spans="1:16" x14ac:dyDescent="0.25">
      <c r="A3021" s="52">
        <v>2015</v>
      </c>
      <c r="B3021" s="45" t="s">
        <v>69</v>
      </c>
      <c r="C3021" s="46" t="s">
        <v>80</v>
      </c>
      <c r="D3021" s="46" t="s">
        <v>110</v>
      </c>
      <c r="H3021" s="46">
        <v>17</v>
      </c>
      <c r="L3021" s="46" t="s">
        <v>103</v>
      </c>
      <c r="M3021" s="48" t="s">
        <v>110</v>
      </c>
    </row>
    <row r="3022" spans="1:16" x14ac:dyDescent="0.25">
      <c r="A3022" s="52">
        <v>2015</v>
      </c>
      <c r="B3022" s="45" t="s">
        <v>69</v>
      </c>
      <c r="C3022" s="46" t="s">
        <v>80</v>
      </c>
      <c r="D3022" s="46" t="s">
        <v>110</v>
      </c>
      <c r="H3022" s="46">
        <v>17</v>
      </c>
      <c r="L3022" s="46" t="s">
        <v>103</v>
      </c>
      <c r="M3022" s="48" t="s">
        <v>110</v>
      </c>
    </row>
    <row r="3023" spans="1:16" x14ac:dyDescent="0.25">
      <c r="A3023" s="52">
        <v>2015</v>
      </c>
      <c r="B3023" s="45" t="s">
        <v>69</v>
      </c>
      <c r="C3023" s="46" t="s">
        <v>80</v>
      </c>
      <c r="D3023" s="46" t="s">
        <v>110</v>
      </c>
      <c r="H3023" s="46">
        <v>17</v>
      </c>
      <c r="L3023" s="46" t="s">
        <v>103</v>
      </c>
      <c r="M3023" s="48" t="s">
        <v>110</v>
      </c>
    </row>
    <row r="3024" spans="1:16" x14ac:dyDescent="0.25">
      <c r="A3024" s="52">
        <v>2015</v>
      </c>
      <c r="B3024" s="45" t="s">
        <v>51</v>
      </c>
      <c r="C3024" s="46" t="s">
        <v>80</v>
      </c>
      <c r="D3024" s="46" t="s">
        <v>110</v>
      </c>
      <c r="H3024" s="46">
        <v>17</v>
      </c>
      <c r="L3024" s="46" t="s">
        <v>103</v>
      </c>
      <c r="M3024" s="48" t="s">
        <v>110</v>
      </c>
    </row>
    <row r="3025" spans="1:16" x14ac:dyDescent="0.25">
      <c r="A3025" s="52">
        <v>2015</v>
      </c>
      <c r="B3025" s="45" t="s">
        <v>38</v>
      </c>
      <c r="C3025" s="46" t="s">
        <v>80</v>
      </c>
      <c r="D3025" s="46" t="s">
        <v>110</v>
      </c>
      <c r="H3025" s="46">
        <v>17</v>
      </c>
      <c r="L3025" s="46" t="s">
        <v>110</v>
      </c>
      <c r="M3025" s="48">
        <v>2</v>
      </c>
      <c r="N3025" s="48" t="s">
        <v>117</v>
      </c>
      <c r="O3025" s="48">
        <v>1</v>
      </c>
      <c r="P3025" s="48" t="s">
        <v>116</v>
      </c>
    </row>
    <row r="3026" spans="1:16" x14ac:dyDescent="0.25">
      <c r="A3026" s="52">
        <v>2015</v>
      </c>
      <c r="B3026" s="45" t="s">
        <v>47</v>
      </c>
      <c r="C3026" s="46" t="s">
        <v>80</v>
      </c>
      <c r="D3026" s="46" t="s">
        <v>110</v>
      </c>
      <c r="H3026" s="46">
        <v>17</v>
      </c>
      <c r="L3026" s="46" t="s">
        <v>103</v>
      </c>
      <c r="M3026" s="48">
        <v>1</v>
      </c>
      <c r="N3026" s="48" t="s">
        <v>117</v>
      </c>
    </row>
    <row r="3027" spans="1:16" x14ac:dyDescent="0.25">
      <c r="A3027" s="52">
        <v>2015</v>
      </c>
      <c r="B3027" s="45" t="s">
        <v>47</v>
      </c>
      <c r="C3027" s="46" t="s">
        <v>80</v>
      </c>
      <c r="D3027" s="46" t="s">
        <v>110</v>
      </c>
      <c r="H3027" s="46">
        <v>17</v>
      </c>
      <c r="L3027" s="46" t="s">
        <v>103</v>
      </c>
      <c r="M3027" s="48">
        <v>1</v>
      </c>
      <c r="N3027" s="48" t="s">
        <v>117</v>
      </c>
      <c r="O3027" s="48">
        <v>1</v>
      </c>
      <c r="P3027" s="48" t="s">
        <v>116</v>
      </c>
    </row>
    <row r="3028" spans="1:16" x14ac:dyDescent="0.25">
      <c r="A3028" s="52">
        <v>2015</v>
      </c>
      <c r="B3028" s="45" t="s">
        <v>47</v>
      </c>
      <c r="C3028" s="46" t="s">
        <v>80</v>
      </c>
      <c r="D3028" s="46" t="s">
        <v>110</v>
      </c>
      <c r="H3028" s="46">
        <v>17</v>
      </c>
      <c r="L3028" s="46" t="s">
        <v>103</v>
      </c>
      <c r="M3028" s="48">
        <v>1</v>
      </c>
      <c r="N3028" s="48" t="s">
        <v>117</v>
      </c>
    </row>
    <row r="3029" spans="1:16" x14ac:dyDescent="0.25">
      <c r="A3029" s="52">
        <v>2015</v>
      </c>
      <c r="B3029" s="45" t="s">
        <v>47</v>
      </c>
      <c r="C3029" s="46" t="s">
        <v>80</v>
      </c>
      <c r="D3029" s="46" t="s">
        <v>110</v>
      </c>
      <c r="H3029" s="46">
        <v>17</v>
      </c>
      <c r="L3029" s="46" t="s">
        <v>103</v>
      </c>
      <c r="M3029" s="48" t="s">
        <v>110</v>
      </c>
    </row>
    <row r="3030" spans="1:16" x14ac:dyDescent="0.25">
      <c r="A3030" s="52">
        <v>2015</v>
      </c>
      <c r="B3030" s="45" t="s">
        <v>38</v>
      </c>
      <c r="C3030" s="46" t="s">
        <v>80</v>
      </c>
      <c r="D3030" s="46" t="s">
        <v>110</v>
      </c>
      <c r="H3030" s="46">
        <v>17</v>
      </c>
      <c r="L3030" s="46" t="s">
        <v>110</v>
      </c>
      <c r="M3030" s="48" t="s">
        <v>110</v>
      </c>
    </row>
    <row r="3031" spans="1:16" x14ac:dyDescent="0.25">
      <c r="A3031" s="52">
        <v>2015</v>
      </c>
      <c r="B3031" s="45" t="s">
        <v>38</v>
      </c>
      <c r="C3031" s="46" t="s">
        <v>80</v>
      </c>
      <c r="D3031" s="46" t="s">
        <v>110</v>
      </c>
      <c r="H3031" s="46">
        <v>12</v>
      </c>
      <c r="L3031" s="46" t="s">
        <v>110</v>
      </c>
      <c r="M3031" s="48" t="s">
        <v>110</v>
      </c>
    </row>
    <row r="3032" spans="1:16" x14ac:dyDescent="0.25">
      <c r="A3032" s="52">
        <v>2015</v>
      </c>
      <c r="B3032" s="45" t="s">
        <v>38</v>
      </c>
      <c r="C3032" s="46" t="s">
        <v>80</v>
      </c>
      <c r="D3032" s="46" t="s">
        <v>110</v>
      </c>
      <c r="H3032" s="46">
        <v>15</v>
      </c>
      <c r="L3032" s="46" t="s">
        <v>110</v>
      </c>
      <c r="M3032" s="48">
        <v>12</v>
      </c>
    </row>
    <row r="3033" spans="1:16" x14ac:dyDescent="0.25">
      <c r="A3033" s="52">
        <v>2015</v>
      </c>
      <c r="B3033" s="59" t="s">
        <v>48</v>
      </c>
      <c r="C3033" s="46" t="s">
        <v>80</v>
      </c>
      <c r="D3033" s="46" t="s">
        <v>110</v>
      </c>
      <c r="H3033" s="46">
        <v>17</v>
      </c>
      <c r="L3033" s="46" t="s">
        <v>103</v>
      </c>
      <c r="M3033" s="48" t="s">
        <v>110</v>
      </c>
    </row>
    <row r="3034" spans="1:16" x14ac:dyDescent="0.25">
      <c r="A3034" s="52">
        <v>2015</v>
      </c>
      <c r="B3034" s="45" t="s">
        <v>40</v>
      </c>
      <c r="C3034" s="46" t="s">
        <v>80</v>
      </c>
      <c r="D3034" s="46" t="s">
        <v>110</v>
      </c>
      <c r="H3034" s="46">
        <v>17</v>
      </c>
      <c r="L3034" s="46" t="s">
        <v>103</v>
      </c>
      <c r="M3034" s="48" t="s">
        <v>110</v>
      </c>
    </row>
    <row r="3035" spans="1:16" x14ac:dyDescent="0.25">
      <c r="A3035" s="52">
        <v>2015</v>
      </c>
      <c r="B3035" s="59" t="s">
        <v>48</v>
      </c>
      <c r="C3035" s="46" t="s">
        <v>80</v>
      </c>
      <c r="D3035" s="46" t="s">
        <v>110</v>
      </c>
      <c r="H3035" s="46">
        <v>17</v>
      </c>
      <c r="L3035" s="46" t="s">
        <v>103</v>
      </c>
      <c r="M3035" s="48">
        <v>1</v>
      </c>
      <c r="N3035" s="48" t="s">
        <v>117</v>
      </c>
    </row>
    <row r="3036" spans="1:16" x14ac:dyDescent="0.25">
      <c r="A3036" s="52">
        <v>2015</v>
      </c>
      <c r="B3036" s="45" t="s">
        <v>40</v>
      </c>
      <c r="C3036" s="46" t="s">
        <v>80</v>
      </c>
      <c r="D3036" s="46" t="s">
        <v>110</v>
      </c>
      <c r="H3036" s="46">
        <v>17</v>
      </c>
      <c r="L3036" s="46" t="s">
        <v>103</v>
      </c>
      <c r="M3036" s="48">
        <v>1</v>
      </c>
      <c r="N3036" s="48" t="s">
        <v>117</v>
      </c>
    </row>
    <row r="3037" spans="1:16" x14ac:dyDescent="0.25">
      <c r="A3037" s="52">
        <v>2015</v>
      </c>
      <c r="B3037" s="45" t="s">
        <v>47</v>
      </c>
      <c r="C3037" s="46" t="s">
        <v>80</v>
      </c>
      <c r="D3037" s="46" t="s">
        <v>110</v>
      </c>
      <c r="H3037" s="46">
        <v>17</v>
      </c>
      <c r="L3037" s="46" t="s">
        <v>103</v>
      </c>
      <c r="M3037" s="48">
        <v>1</v>
      </c>
      <c r="N3037" s="48" t="s">
        <v>117</v>
      </c>
    </row>
    <row r="3038" spans="1:16" x14ac:dyDescent="0.25">
      <c r="A3038" s="52">
        <v>2015</v>
      </c>
      <c r="B3038" s="45" t="s">
        <v>38</v>
      </c>
      <c r="C3038" s="46" t="s">
        <v>80</v>
      </c>
      <c r="D3038" s="46" t="s">
        <v>110</v>
      </c>
      <c r="H3038" s="46">
        <v>15</v>
      </c>
      <c r="L3038" s="46" t="s">
        <v>110</v>
      </c>
      <c r="M3038" s="48">
        <v>6</v>
      </c>
    </row>
    <row r="3039" spans="1:16" x14ac:dyDescent="0.25">
      <c r="A3039" s="52">
        <v>2015</v>
      </c>
      <c r="B3039" s="45" t="s">
        <v>38</v>
      </c>
      <c r="C3039" s="46" t="s">
        <v>80</v>
      </c>
      <c r="D3039" s="46" t="s">
        <v>110</v>
      </c>
      <c r="H3039" s="46">
        <v>18</v>
      </c>
      <c r="L3039" s="46" t="s">
        <v>110</v>
      </c>
      <c r="M3039" s="48">
        <v>1</v>
      </c>
      <c r="N3039" s="48" t="s">
        <v>117</v>
      </c>
    </row>
    <row r="3040" spans="1:16" x14ac:dyDescent="0.25">
      <c r="A3040" s="52">
        <v>2015</v>
      </c>
      <c r="B3040" s="45" t="s">
        <v>66</v>
      </c>
      <c r="C3040" s="46" t="s">
        <v>80</v>
      </c>
      <c r="D3040" s="46" t="s">
        <v>110</v>
      </c>
      <c r="H3040" s="46">
        <v>17</v>
      </c>
      <c r="L3040" s="46" t="s">
        <v>103</v>
      </c>
      <c r="M3040" s="48" t="s">
        <v>110</v>
      </c>
    </row>
    <row r="3041" spans="1:16" x14ac:dyDescent="0.25">
      <c r="A3041" s="52">
        <v>2015</v>
      </c>
      <c r="B3041" s="45" t="s">
        <v>40</v>
      </c>
      <c r="C3041" s="46" t="s">
        <v>80</v>
      </c>
      <c r="D3041" s="46" t="s">
        <v>110</v>
      </c>
      <c r="H3041" s="46">
        <v>15</v>
      </c>
      <c r="L3041" s="46" t="s">
        <v>103</v>
      </c>
      <c r="M3041" s="48">
        <v>12</v>
      </c>
    </row>
    <row r="3042" spans="1:16" x14ac:dyDescent="0.25">
      <c r="A3042" s="52">
        <v>2015</v>
      </c>
      <c r="B3042" s="45" t="s">
        <v>53</v>
      </c>
      <c r="C3042" s="46" t="s">
        <v>80</v>
      </c>
      <c r="D3042" s="46" t="s">
        <v>110</v>
      </c>
      <c r="H3042" s="46">
        <v>7</v>
      </c>
      <c r="L3042" s="46" t="s">
        <v>103</v>
      </c>
      <c r="M3042" s="48" t="s">
        <v>110</v>
      </c>
    </row>
    <row r="3043" spans="1:16" x14ac:dyDescent="0.25">
      <c r="A3043" s="52">
        <v>2015</v>
      </c>
      <c r="B3043" s="45" t="s">
        <v>53</v>
      </c>
      <c r="C3043" s="46" t="s">
        <v>80</v>
      </c>
      <c r="D3043" s="46" t="s">
        <v>110</v>
      </c>
      <c r="H3043" s="46">
        <v>7</v>
      </c>
      <c r="L3043" s="46" t="s">
        <v>103</v>
      </c>
      <c r="M3043" s="48">
        <v>145</v>
      </c>
    </row>
    <row r="3044" spans="1:16" x14ac:dyDescent="0.25">
      <c r="A3044" s="52">
        <v>2015</v>
      </c>
      <c r="B3044" s="45" t="s">
        <v>69</v>
      </c>
      <c r="C3044" s="46" t="s">
        <v>80</v>
      </c>
      <c r="D3044" s="46" t="s">
        <v>110</v>
      </c>
      <c r="H3044" s="46">
        <v>17</v>
      </c>
      <c r="L3044" s="46" t="s">
        <v>103</v>
      </c>
      <c r="M3044" s="48" t="s">
        <v>110</v>
      </c>
    </row>
    <row r="3045" spans="1:16" x14ac:dyDescent="0.25">
      <c r="A3045" s="52">
        <v>2015</v>
      </c>
      <c r="B3045" s="45" t="s">
        <v>66</v>
      </c>
      <c r="C3045" s="46" t="s">
        <v>80</v>
      </c>
      <c r="D3045" s="46" t="s">
        <v>110</v>
      </c>
      <c r="H3045" s="46">
        <v>17</v>
      </c>
      <c r="L3045" s="46" t="s">
        <v>103</v>
      </c>
      <c r="M3045" s="48">
        <v>1</v>
      </c>
      <c r="N3045" s="48" t="s">
        <v>117</v>
      </c>
    </row>
    <row r="3046" spans="1:16" x14ac:dyDescent="0.25">
      <c r="A3046" s="52">
        <v>2015</v>
      </c>
      <c r="B3046" s="45" t="s">
        <v>66</v>
      </c>
      <c r="C3046" s="46" t="s">
        <v>80</v>
      </c>
      <c r="D3046" s="46" t="s">
        <v>110</v>
      </c>
      <c r="H3046" s="46">
        <v>15</v>
      </c>
      <c r="L3046" s="46" t="s">
        <v>103</v>
      </c>
      <c r="M3046" s="48">
        <v>32</v>
      </c>
    </row>
    <row r="3047" spans="1:16" x14ac:dyDescent="0.25">
      <c r="A3047" s="52">
        <v>2015</v>
      </c>
      <c r="B3047" s="45" t="s">
        <v>66</v>
      </c>
      <c r="C3047" s="46" t="s">
        <v>80</v>
      </c>
      <c r="D3047" s="46" t="s">
        <v>110</v>
      </c>
      <c r="H3047" s="46">
        <v>15</v>
      </c>
      <c r="L3047" s="46" t="s">
        <v>103</v>
      </c>
      <c r="M3047" s="48">
        <v>20</v>
      </c>
    </row>
    <row r="3048" spans="1:16" x14ac:dyDescent="0.25">
      <c r="A3048" s="52">
        <v>2015</v>
      </c>
      <c r="B3048" s="45" t="s">
        <v>38</v>
      </c>
      <c r="C3048" s="46" t="s">
        <v>80</v>
      </c>
      <c r="D3048" s="46" t="s">
        <v>110</v>
      </c>
      <c r="H3048" s="46">
        <v>17</v>
      </c>
      <c r="L3048" s="46" t="s">
        <v>110</v>
      </c>
      <c r="M3048" s="48" t="s">
        <v>110</v>
      </c>
    </row>
    <row r="3049" spans="1:16" x14ac:dyDescent="0.25">
      <c r="A3049" s="52">
        <v>2015</v>
      </c>
      <c r="B3049" s="45" t="s">
        <v>37</v>
      </c>
      <c r="C3049" s="46" t="s">
        <v>80</v>
      </c>
      <c r="D3049" s="46" t="s">
        <v>90</v>
      </c>
      <c r="H3049" s="46">
        <v>15</v>
      </c>
      <c r="L3049" s="46" t="s">
        <v>103</v>
      </c>
      <c r="M3049" s="48">
        <v>28</v>
      </c>
    </row>
    <row r="3050" spans="1:16" x14ac:dyDescent="0.25">
      <c r="A3050" s="52">
        <v>2015</v>
      </c>
      <c r="B3050" s="45" t="s">
        <v>38</v>
      </c>
      <c r="C3050" s="46" t="s">
        <v>80</v>
      </c>
      <c r="D3050" s="46" t="s">
        <v>110</v>
      </c>
      <c r="H3050" s="46">
        <v>18</v>
      </c>
      <c r="L3050" s="46" t="s">
        <v>110</v>
      </c>
      <c r="M3050" s="48">
        <v>1</v>
      </c>
      <c r="N3050" s="48" t="s">
        <v>117</v>
      </c>
      <c r="O3050" s="48">
        <v>1</v>
      </c>
      <c r="P3050" s="48" t="s">
        <v>116</v>
      </c>
    </row>
    <row r="3051" spans="1:16" x14ac:dyDescent="0.25">
      <c r="A3051" s="52">
        <v>2015</v>
      </c>
      <c r="B3051" s="45" t="s">
        <v>38</v>
      </c>
      <c r="C3051" s="46" t="s">
        <v>80</v>
      </c>
      <c r="D3051" s="46" t="s">
        <v>110</v>
      </c>
      <c r="H3051" s="46">
        <v>17</v>
      </c>
      <c r="L3051" s="46" t="s">
        <v>110</v>
      </c>
      <c r="M3051" s="48">
        <v>2</v>
      </c>
      <c r="N3051" s="48" t="s">
        <v>117</v>
      </c>
      <c r="O3051" s="48">
        <v>3</v>
      </c>
      <c r="P3051" s="48" t="s">
        <v>116</v>
      </c>
    </row>
    <row r="3052" spans="1:16" x14ac:dyDescent="0.25">
      <c r="A3052" s="52">
        <v>2015</v>
      </c>
      <c r="B3052" s="45" t="s">
        <v>40</v>
      </c>
      <c r="C3052" s="46" t="s">
        <v>80</v>
      </c>
      <c r="D3052" s="46" t="s">
        <v>110</v>
      </c>
      <c r="H3052" s="46">
        <v>15</v>
      </c>
      <c r="L3052" s="46" t="s">
        <v>103</v>
      </c>
      <c r="M3052" s="48">
        <v>38</v>
      </c>
    </row>
    <row r="3053" spans="1:16" x14ac:dyDescent="0.25">
      <c r="A3053" s="52">
        <v>2015</v>
      </c>
      <c r="B3053" s="45" t="s">
        <v>66</v>
      </c>
      <c r="C3053" s="46" t="s">
        <v>80</v>
      </c>
      <c r="D3053" s="46" t="s">
        <v>110</v>
      </c>
      <c r="H3053" s="46">
        <v>15</v>
      </c>
      <c r="L3053" s="46" t="s">
        <v>103</v>
      </c>
      <c r="M3053" s="48" t="s">
        <v>110</v>
      </c>
    </row>
    <row r="3054" spans="1:16" x14ac:dyDescent="0.25">
      <c r="A3054" s="52">
        <v>2015</v>
      </c>
      <c r="B3054" s="45" t="s">
        <v>62</v>
      </c>
      <c r="C3054" s="46" t="s">
        <v>80</v>
      </c>
      <c r="D3054" s="46" t="s">
        <v>91</v>
      </c>
      <c r="H3054" s="46">
        <v>12</v>
      </c>
      <c r="L3054" s="46" t="s">
        <v>103</v>
      </c>
      <c r="M3054" s="48">
        <v>65</v>
      </c>
    </row>
    <row r="3055" spans="1:16" x14ac:dyDescent="0.25">
      <c r="A3055" s="52">
        <v>2015</v>
      </c>
      <c r="B3055" s="45" t="s">
        <v>38</v>
      </c>
      <c r="C3055" s="46" t="s">
        <v>80</v>
      </c>
      <c r="D3055" s="46" t="s">
        <v>110</v>
      </c>
      <c r="H3055" s="46">
        <v>12</v>
      </c>
      <c r="L3055" s="46" t="s">
        <v>110</v>
      </c>
      <c r="M3055" s="48">
        <v>13</v>
      </c>
    </row>
    <row r="3056" spans="1:16" x14ac:dyDescent="0.25">
      <c r="A3056" s="52">
        <v>2015</v>
      </c>
      <c r="B3056" s="45" t="s">
        <v>37</v>
      </c>
      <c r="C3056" s="46" t="s">
        <v>80</v>
      </c>
      <c r="D3056" s="46" t="s">
        <v>91</v>
      </c>
      <c r="H3056" s="46">
        <v>12</v>
      </c>
      <c r="L3056" s="46" t="s">
        <v>103</v>
      </c>
      <c r="M3056" s="48">
        <v>35</v>
      </c>
    </row>
    <row r="3057" spans="1:16" x14ac:dyDescent="0.25">
      <c r="A3057" s="52">
        <v>2015</v>
      </c>
      <c r="B3057" s="45" t="s">
        <v>38</v>
      </c>
      <c r="C3057" s="46" t="s">
        <v>80</v>
      </c>
      <c r="D3057" s="46" t="s">
        <v>91</v>
      </c>
      <c r="H3057" s="46">
        <v>12</v>
      </c>
      <c r="L3057" s="46" t="s">
        <v>103</v>
      </c>
      <c r="M3057" s="48">
        <v>85</v>
      </c>
    </row>
    <row r="3058" spans="1:16" x14ac:dyDescent="0.25">
      <c r="A3058" s="52">
        <v>2015</v>
      </c>
      <c r="B3058" s="45" t="s">
        <v>39</v>
      </c>
      <c r="C3058" s="46" t="s">
        <v>80</v>
      </c>
      <c r="D3058" s="46" t="s">
        <v>91</v>
      </c>
      <c r="H3058" s="46">
        <v>12</v>
      </c>
      <c r="L3058" s="46" t="s">
        <v>103</v>
      </c>
      <c r="M3058" s="48">
        <v>105</v>
      </c>
    </row>
    <row r="3059" spans="1:16" x14ac:dyDescent="0.25">
      <c r="A3059" s="52">
        <v>2015</v>
      </c>
      <c r="B3059" s="45" t="s">
        <v>66</v>
      </c>
      <c r="C3059" s="46" t="s">
        <v>80</v>
      </c>
      <c r="D3059" s="46" t="s">
        <v>110</v>
      </c>
      <c r="H3059" s="46">
        <v>15</v>
      </c>
      <c r="L3059" s="46" t="s">
        <v>103</v>
      </c>
      <c r="M3059" s="48">
        <v>4</v>
      </c>
    </row>
    <row r="3060" spans="1:16" x14ac:dyDescent="0.25">
      <c r="A3060" s="52">
        <v>2015</v>
      </c>
      <c r="B3060" s="45" t="s">
        <v>38</v>
      </c>
      <c r="C3060" s="46" t="s">
        <v>80</v>
      </c>
      <c r="D3060" s="46" t="s">
        <v>110</v>
      </c>
      <c r="H3060" s="46">
        <v>17</v>
      </c>
      <c r="L3060" s="46" t="s">
        <v>110</v>
      </c>
      <c r="M3060" s="48">
        <v>1</v>
      </c>
      <c r="N3060" s="48" t="s">
        <v>117</v>
      </c>
      <c r="O3060" s="48">
        <v>1</v>
      </c>
      <c r="P3060" s="48" t="s">
        <v>116</v>
      </c>
    </row>
    <row r="3061" spans="1:16" x14ac:dyDescent="0.25">
      <c r="A3061" s="52">
        <v>2015</v>
      </c>
      <c r="B3061" s="45" t="s">
        <v>38</v>
      </c>
      <c r="C3061" s="46" t="s">
        <v>80</v>
      </c>
      <c r="D3061" s="46" t="s">
        <v>110</v>
      </c>
      <c r="H3061" s="46">
        <v>15</v>
      </c>
      <c r="L3061" s="46" t="s">
        <v>110</v>
      </c>
      <c r="M3061" s="48">
        <v>9</v>
      </c>
    </row>
    <row r="3062" spans="1:16" x14ac:dyDescent="0.25">
      <c r="A3062" s="52">
        <v>2015</v>
      </c>
      <c r="B3062" s="45" t="s">
        <v>47</v>
      </c>
      <c r="C3062" s="46" t="s">
        <v>80</v>
      </c>
      <c r="D3062" s="46" t="s">
        <v>110</v>
      </c>
      <c r="H3062" s="46">
        <v>17</v>
      </c>
      <c r="L3062" s="46" t="s">
        <v>103</v>
      </c>
      <c r="M3062" s="48">
        <v>1</v>
      </c>
      <c r="N3062" s="48" t="s">
        <v>117</v>
      </c>
    </row>
    <row r="3063" spans="1:16" x14ac:dyDescent="0.25">
      <c r="A3063" s="52">
        <v>2015</v>
      </c>
      <c r="B3063" s="45" t="s">
        <v>37</v>
      </c>
      <c r="C3063" s="46" t="s">
        <v>80</v>
      </c>
      <c r="D3063" s="46" t="s">
        <v>90</v>
      </c>
      <c r="H3063" s="46">
        <v>15</v>
      </c>
      <c r="L3063" s="46" t="s">
        <v>103</v>
      </c>
      <c r="M3063" s="48">
        <v>19</v>
      </c>
    </row>
    <row r="3064" spans="1:16" x14ac:dyDescent="0.25">
      <c r="A3064" s="52">
        <v>2015</v>
      </c>
      <c r="B3064" s="45" t="s">
        <v>37</v>
      </c>
      <c r="C3064" s="46" t="s">
        <v>80</v>
      </c>
      <c r="D3064" s="46" t="s">
        <v>90</v>
      </c>
      <c r="H3064" s="46">
        <v>17</v>
      </c>
      <c r="L3064" s="46" t="s">
        <v>103</v>
      </c>
      <c r="M3064" s="48">
        <v>2</v>
      </c>
      <c r="N3064" s="48" t="s">
        <v>117</v>
      </c>
      <c r="O3064" s="48">
        <v>1</v>
      </c>
      <c r="P3064" s="48" t="s">
        <v>116</v>
      </c>
    </row>
    <row r="3065" spans="1:16" x14ac:dyDescent="0.25">
      <c r="A3065" s="52">
        <v>2015</v>
      </c>
      <c r="B3065" s="45" t="s">
        <v>39</v>
      </c>
      <c r="C3065" s="46" t="s">
        <v>80</v>
      </c>
      <c r="D3065" s="46" t="s">
        <v>91</v>
      </c>
      <c r="H3065" s="46">
        <v>12</v>
      </c>
      <c r="L3065" s="46" t="s">
        <v>103</v>
      </c>
      <c r="M3065" s="48">
        <v>45</v>
      </c>
    </row>
    <row r="3066" spans="1:16" x14ac:dyDescent="0.25">
      <c r="A3066" s="52">
        <v>2015</v>
      </c>
      <c r="B3066" s="45" t="s">
        <v>40</v>
      </c>
      <c r="C3066" s="46" t="s">
        <v>80</v>
      </c>
      <c r="D3066" s="46" t="s">
        <v>110</v>
      </c>
      <c r="H3066" s="46">
        <v>15</v>
      </c>
      <c r="L3066" s="46" t="s">
        <v>103</v>
      </c>
      <c r="M3066" s="48">
        <v>12</v>
      </c>
    </row>
    <row r="3067" spans="1:16" x14ac:dyDescent="0.25">
      <c r="A3067" s="52">
        <v>2015</v>
      </c>
      <c r="B3067" s="45" t="s">
        <v>62</v>
      </c>
      <c r="C3067" s="46" t="s">
        <v>80</v>
      </c>
      <c r="D3067" s="46" t="s">
        <v>88</v>
      </c>
      <c r="H3067" s="46">
        <v>17</v>
      </c>
      <c r="L3067" s="46" t="s">
        <v>103</v>
      </c>
      <c r="M3067" s="48">
        <v>2</v>
      </c>
      <c r="N3067" s="48" t="s">
        <v>117</v>
      </c>
      <c r="O3067" s="48">
        <v>1</v>
      </c>
      <c r="P3067" s="48" t="s">
        <v>116</v>
      </c>
    </row>
    <row r="3068" spans="1:16" x14ac:dyDescent="0.25">
      <c r="A3068" s="52">
        <v>2015</v>
      </c>
      <c r="B3068" s="45" t="s">
        <v>66</v>
      </c>
      <c r="C3068" s="46" t="s">
        <v>80</v>
      </c>
      <c r="D3068" s="46" t="s">
        <v>110</v>
      </c>
      <c r="H3068" s="46">
        <v>15</v>
      </c>
      <c r="L3068" s="46" t="s">
        <v>105</v>
      </c>
      <c r="M3068" s="48">
        <v>76</v>
      </c>
    </row>
    <row r="3069" spans="1:16" x14ac:dyDescent="0.25">
      <c r="A3069" s="52">
        <v>2015</v>
      </c>
      <c r="B3069" s="45" t="s">
        <v>75</v>
      </c>
      <c r="C3069" s="46" t="s">
        <v>80</v>
      </c>
      <c r="D3069" s="46" t="s">
        <v>110</v>
      </c>
      <c r="H3069" s="46">
        <v>15</v>
      </c>
      <c r="L3069" s="46" t="s">
        <v>105</v>
      </c>
      <c r="M3069" s="48" t="s">
        <v>110</v>
      </c>
    </row>
    <row r="3070" spans="1:16" x14ac:dyDescent="0.25">
      <c r="A3070" s="52">
        <v>2015</v>
      </c>
      <c r="B3070" s="45" t="s">
        <v>66</v>
      </c>
      <c r="C3070" s="46" t="s">
        <v>80</v>
      </c>
      <c r="D3070" s="46" t="s">
        <v>110</v>
      </c>
      <c r="H3070" s="46">
        <v>15</v>
      </c>
      <c r="L3070" s="46" t="s">
        <v>103</v>
      </c>
      <c r="M3070" s="48" t="s">
        <v>110</v>
      </c>
    </row>
    <row r="3071" spans="1:16" x14ac:dyDescent="0.25">
      <c r="A3071" s="52">
        <v>2015</v>
      </c>
      <c r="B3071" s="45" t="s">
        <v>66</v>
      </c>
      <c r="C3071" s="46" t="s">
        <v>80</v>
      </c>
      <c r="D3071" s="46" t="s">
        <v>110</v>
      </c>
      <c r="H3071" s="46">
        <v>15</v>
      </c>
      <c r="L3071" s="46" t="s">
        <v>103</v>
      </c>
      <c r="M3071" s="48" t="s">
        <v>110</v>
      </c>
    </row>
    <row r="3072" spans="1:16" x14ac:dyDescent="0.25">
      <c r="A3072" s="52">
        <v>2015</v>
      </c>
      <c r="B3072" s="45" t="s">
        <v>66</v>
      </c>
      <c r="C3072" s="46" t="s">
        <v>80</v>
      </c>
      <c r="D3072" s="46" t="s">
        <v>110</v>
      </c>
      <c r="H3072" s="46">
        <v>17</v>
      </c>
      <c r="L3072" s="46" t="s">
        <v>103</v>
      </c>
      <c r="M3072" s="48" t="s">
        <v>110</v>
      </c>
    </row>
    <row r="3073" spans="1:16" x14ac:dyDescent="0.25">
      <c r="A3073" s="52">
        <v>2015</v>
      </c>
      <c r="B3073" s="45" t="s">
        <v>38</v>
      </c>
      <c r="C3073" s="46" t="s">
        <v>80</v>
      </c>
      <c r="D3073" s="46" t="s">
        <v>110</v>
      </c>
      <c r="H3073" s="46">
        <v>15</v>
      </c>
      <c r="L3073" s="46" t="s">
        <v>110</v>
      </c>
      <c r="M3073" s="48">
        <v>8</v>
      </c>
    </row>
    <row r="3074" spans="1:16" x14ac:dyDescent="0.25">
      <c r="A3074" s="52">
        <v>2015</v>
      </c>
      <c r="B3074" s="45" t="s">
        <v>38</v>
      </c>
      <c r="C3074" s="46" t="s">
        <v>80</v>
      </c>
      <c r="D3074" s="46" t="s">
        <v>110</v>
      </c>
      <c r="H3074" s="46">
        <v>15</v>
      </c>
      <c r="L3074" s="46" t="s">
        <v>110</v>
      </c>
      <c r="M3074" s="48">
        <v>6</v>
      </c>
    </row>
    <row r="3075" spans="1:16" x14ac:dyDescent="0.25">
      <c r="A3075" s="52">
        <v>2015</v>
      </c>
      <c r="B3075" s="45" t="s">
        <v>40</v>
      </c>
      <c r="C3075" s="46" t="s">
        <v>80</v>
      </c>
      <c r="D3075" s="46" t="s">
        <v>110</v>
      </c>
      <c r="H3075" s="46">
        <v>15</v>
      </c>
      <c r="L3075" s="46" t="s">
        <v>103</v>
      </c>
      <c r="M3075" s="48">
        <v>25</v>
      </c>
    </row>
    <row r="3076" spans="1:16" x14ac:dyDescent="0.25">
      <c r="A3076" s="52">
        <v>2015</v>
      </c>
      <c r="B3076" s="45" t="s">
        <v>69</v>
      </c>
      <c r="C3076" s="46" t="s">
        <v>80</v>
      </c>
      <c r="D3076" s="46" t="s">
        <v>110</v>
      </c>
      <c r="H3076" s="46">
        <v>17</v>
      </c>
      <c r="L3076" s="46" t="s">
        <v>103</v>
      </c>
      <c r="M3076" s="48">
        <v>1</v>
      </c>
      <c r="N3076" s="48" t="s">
        <v>117</v>
      </c>
    </row>
    <row r="3077" spans="1:16" x14ac:dyDescent="0.25">
      <c r="A3077" s="52">
        <v>2015</v>
      </c>
      <c r="B3077" s="45" t="s">
        <v>69</v>
      </c>
      <c r="C3077" s="46" t="s">
        <v>80</v>
      </c>
      <c r="D3077" s="46" t="s">
        <v>110</v>
      </c>
      <c r="H3077" s="46">
        <v>18</v>
      </c>
      <c r="L3077" s="46" t="s">
        <v>103</v>
      </c>
      <c r="M3077" s="48" t="s">
        <v>110</v>
      </c>
    </row>
    <row r="3078" spans="1:16" x14ac:dyDescent="0.25">
      <c r="A3078" s="52">
        <v>2015</v>
      </c>
      <c r="B3078" s="45" t="s">
        <v>38</v>
      </c>
      <c r="C3078" s="46" t="s">
        <v>80</v>
      </c>
      <c r="D3078" s="46" t="s">
        <v>110</v>
      </c>
      <c r="H3078" s="46">
        <v>17</v>
      </c>
      <c r="L3078" s="46" t="s">
        <v>110</v>
      </c>
      <c r="M3078" s="48" t="s">
        <v>110</v>
      </c>
    </row>
    <row r="3079" spans="1:16" x14ac:dyDescent="0.25">
      <c r="A3079" s="52">
        <v>2015</v>
      </c>
      <c r="B3079" s="45" t="s">
        <v>47</v>
      </c>
      <c r="C3079" s="46" t="s">
        <v>80</v>
      </c>
      <c r="D3079" s="46" t="s">
        <v>110</v>
      </c>
      <c r="H3079" s="46">
        <v>17</v>
      </c>
      <c r="L3079" s="46" t="s">
        <v>103</v>
      </c>
      <c r="M3079" s="48" t="s">
        <v>110</v>
      </c>
    </row>
    <row r="3080" spans="1:16" x14ac:dyDescent="0.25">
      <c r="A3080" s="52">
        <v>2015</v>
      </c>
      <c r="B3080" s="45" t="s">
        <v>47</v>
      </c>
      <c r="C3080" s="46" t="s">
        <v>80</v>
      </c>
      <c r="D3080" s="46" t="s">
        <v>110</v>
      </c>
      <c r="H3080" s="46">
        <v>17</v>
      </c>
      <c r="L3080" s="46" t="s">
        <v>103</v>
      </c>
      <c r="M3080" s="48" t="s">
        <v>110</v>
      </c>
    </row>
    <row r="3081" spans="1:16" x14ac:dyDescent="0.25">
      <c r="A3081" s="52">
        <v>2015</v>
      </c>
      <c r="B3081" s="45" t="s">
        <v>66</v>
      </c>
      <c r="C3081" s="46" t="s">
        <v>80</v>
      </c>
      <c r="D3081" s="46" t="s">
        <v>110</v>
      </c>
      <c r="H3081" s="46">
        <v>15</v>
      </c>
      <c r="L3081" s="46" t="s">
        <v>103</v>
      </c>
      <c r="M3081" s="48">
        <v>23</v>
      </c>
    </row>
    <row r="3082" spans="1:16" x14ac:dyDescent="0.25">
      <c r="A3082" s="52">
        <v>2015</v>
      </c>
      <c r="B3082" s="45" t="s">
        <v>37</v>
      </c>
      <c r="C3082" s="46" t="s">
        <v>80</v>
      </c>
      <c r="D3082" s="46" t="s">
        <v>93</v>
      </c>
      <c r="H3082" s="46">
        <v>15</v>
      </c>
      <c r="L3082" s="46" t="s">
        <v>103</v>
      </c>
      <c r="M3082" s="48">
        <v>32</v>
      </c>
    </row>
    <row r="3083" spans="1:16" x14ac:dyDescent="0.25">
      <c r="A3083" s="52">
        <v>2015</v>
      </c>
      <c r="B3083" s="45" t="s">
        <v>69</v>
      </c>
      <c r="C3083" s="46" t="s">
        <v>80</v>
      </c>
      <c r="D3083" s="46" t="s">
        <v>110</v>
      </c>
      <c r="H3083" s="46">
        <v>18</v>
      </c>
      <c r="L3083" s="46" t="s">
        <v>103</v>
      </c>
      <c r="M3083" s="48" t="s">
        <v>110</v>
      </c>
    </row>
    <row r="3084" spans="1:16" x14ac:dyDescent="0.25">
      <c r="A3084" s="52">
        <v>2015</v>
      </c>
      <c r="B3084" s="45" t="s">
        <v>55</v>
      </c>
      <c r="C3084" s="46" t="s">
        <v>80</v>
      </c>
      <c r="D3084" s="46" t="s">
        <v>110</v>
      </c>
      <c r="H3084" s="46">
        <v>17</v>
      </c>
      <c r="L3084" s="46" t="s">
        <v>103</v>
      </c>
      <c r="M3084" s="48">
        <v>1</v>
      </c>
      <c r="N3084" s="48" t="s">
        <v>117</v>
      </c>
    </row>
    <row r="3085" spans="1:16" x14ac:dyDescent="0.25">
      <c r="A3085" s="52">
        <v>2015</v>
      </c>
      <c r="B3085" s="45" t="s">
        <v>38</v>
      </c>
      <c r="C3085" s="46" t="s">
        <v>80</v>
      </c>
      <c r="D3085" s="46" t="s">
        <v>110</v>
      </c>
      <c r="H3085" s="46">
        <v>17</v>
      </c>
      <c r="L3085" s="46" t="s">
        <v>110</v>
      </c>
      <c r="M3085" s="48">
        <v>1</v>
      </c>
      <c r="N3085" s="48" t="s">
        <v>117</v>
      </c>
    </row>
    <row r="3086" spans="1:16" x14ac:dyDescent="0.25">
      <c r="A3086" s="52">
        <v>2015</v>
      </c>
      <c r="B3086" s="45" t="s">
        <v>47</v>
      </c>
      <c r="C3086" s="46" t="s">
        <v>80</v>
      </c>
      <c r="D3086" s="46" t="s">
        <v>110</v>
      </c>
      <c r="H3086" s="46">
        <v>17</v>
      </c>
      <c r="L3086" s="46" t="s">
        <v>103</v>
      </c>
      <c r="M3086" s="48">
        <v>2</v>
      </c>
      <c r="N3086" s="48" t="s">
        <v>117</v>
      </c>
      <c r="O3086" s="48">
        <v>1</v>
      </c>
      <c r="P3086" s="48" t="s">
        <v>116</v>
      </c>
    </row>
    <row r="3087" spans="1:16" x14ac:dyDescent="0.25">
      <c r="A3087" s="52">
        <v>2015</v>
      </c>
      <c r="B3087" s="45" t="s">
        <v>71</v>
      </c>
      <c r="C3087" s="46" t="s">
        <v>80</v>
      </c>
      <c r="D3087" s="46" t="s">
        <v>94</v>
      </c>
      <c r="H3087" s="46">
        <v>15</v>
      </c>
      <c r="L3087" s="46" t="s">
        <v>105</v>
      </c>
      <c r="M3087" s="48" t="s">
        <v>110</v>
      </c>
    </row>
    <row r="3088" spans="1:16" x14ac:dyDescent="0.25">
      <c r="A3088" s="52">
        <v>2015</v>
      </c>
      <c r="B3088" s="45" t="s">
        <v>71</v>
      </c>
      <c r="C3088" s="46" t="s">
        <v>80</v>
      </c>
      <c r="D3088" s="46" t="s">
        <v>94</v>
      </c>
      <c r="H3088" s="46">
        <v>15</v>
      </c>
      <c r="L3088" s="46" t="s">
        <v>105</v>
      </c>
      <c r="M3088" s="48">
        <v>10</v>
      </c>
    </row>
    <row r="3089" spans="1:16" x14ac:dyDescent="0.25">
      <c r="A3089" s="52">
        <v>2015</v>
      </c>
      <c r="B3089" s="45" t="s">
        <v>69</v>
      </c>
      <c r="C3089" s="46" t="s">
        <v>80</v>
      </c>
      <c r="D3089" s="46" t="s">
        <v>110</v>
      </c>
      <c r="H3089" s="46">
        <v>18</v>
      </c>
      <c r="L3089" s="46" t="s">
        <v>103</v>
      </c>
      <c r="M3089" s="48" t="s">
        <v>110</v>
      </c>
    </row>
    <row r="3090" spans="1:16" x14ac:dyDescent="0.25">
      <c r="A3090" s="52">
        <v>2015</v>
      </c>
      <c r="B3090" s="45" t="s">
        <v>40</v>
      </c>
      <c r="C3090" s="46" t="s">
        <v>80</v>
      </c>
      <c r="D3090" s="46" t="s">
        <v>110</v>
      </c>
      <c r="H3090" s="46">
        <v>17</v>
      </c>
      <c r="L3090" s="46" t="s">
        <v>103</v>
      </c>
      <c r="M3090" s="48">
        <v>1</v>
      </c>
      <c r="N3090" s="48" t="s">
        <v>117</v>
      </c>
    </row>
    <row r="3091" spans="1:16" x14ac:dyDescent="0.25">
      <c r="A3091" s="52">
        <v>2015</v>
      </c>
      <c r="B3091" s="45" t="s">
        <v>72</v>
      </c>
      <c r="C3091" s="46" t="s">
        <v>80</v>
      </c>
      <c r="D3091" s="46" t="s">
        <v>110</v>
      </c>
      <c r="H3091" s="46">
        <v>7</v>
      </c>
      <c r="I3091" s="46">
        <v>5</v>
      </c>
      <c r="L3091" s="46" t="s">
        <v>103</v>
      </c>
      <c r="M3091" s="48" t="s">
        <v>110</v>
      </c>
    </row>
    <row r="3092" spans="1:16" x14ac:dyDescent="0.25">
      <c r="A3092" s="52">
        <v>2015</v>
      </c>
      <c r="B3092" s="45" t="s">
        <v>72</v>
      </c>
      <c r="C3092" s="46" t="s">
        <v>80</v>
      </c>
      <c r="D3092" s="46" t="s">
        <v>110</v>
      </c>
      <c r="H3092" s="46">
        <v>7</v>
      </c>
      <c r="I3092" s="46">
        <v>5</v>
      </c>
      <c r="L3092" s="46" t="s">
        <v>103</v>
      </c>
      <c r="M3092" s="48" t="s">
        <v>110</v>
      </c>
    </row>
    <row r="3093" spans="1:16" x14ac:dyDescent="0.25">
      <c r="A3093" s="52">
        <v>2015</v>
      </c>
      <c r="B3093" s="45" t="s">
        <v>40</v>
      </c>
      <c r="C3093" s="46" t="s">
        <v>80</v>
      </c>
      <c r="D3093" s="46" t="s">
        <v>110</v>
      </c>
      <c r="H3093" s="46">
        <v>15</v>
      </c>
      <c r="L3093" s="46" t="s">
        <v>104</v>
      </c>
      <c r="M3093" s="48" t="s">
        <v>110</v>
      </c>
    </row>
    <row r="3094" spans="1:16" x14ac:dyDescent="0.25">
      <c r="A3094" s="52">
        <v>2015</v>
      </c>
      <c r="B3094" s="45" t="s">
        <v>38</v>
      </c>
      <c r="C3094" s="46" t="s">
        <v>80</v>
      </c>
      <c r="D3094" s="46" t="s">
        <v>110</v>
      </c>
      <c r="H3094" s="46">
        <v>15</v>
      </c>
      <c r="L3094" s="46" t="s">
        <v>110</v>
      </c>
      <c r="M3094" s="48">
        <v>7</v>
      </c>
    </row>
    <row r="3095" spans="1:16" x14ac:dyDescent="0.25">
      <c r="A3095" s="52">
        <v>2015</v>
      </c>
      <c r="B3095" s="45" t="s">
        <v>42</v>
      </c>
      <c r="C3095" s="46" t="s">
        <v>80</v>
      </c>
      <c r="D3095" s="46" t="s">
        <v>89</v>
      </c>
      <c r="H3095" s="46">
        <v>7</v>
      </c>
      <c r="L3095" s="46" t="s">
        <v>103</v>
      </c>
      <c r="M3095" s="48">
        <v>14</v>
      </c>
    </row>
    <row r="3096" spans="1:16" x14ac:dyDescent="0.25">
      <c r="A3096" s="52">
        <v>2015</v>
      </c>
      <c r="B3096" s="45" t="s">
        <v>62</v>
      </c>
      <c r="C3096" s="46" t="s">
        <v>80</v>
      </c>
      <c r="D3096" s="46" t="s">
        <v>91</v>
      </c>
      <c r="H3096" s="46">
        <v>17</v>
      </c>
      <c r="L3096" s="46" t="s">
        <v>103</v>
      </c>
      <c r="M3096" s="48">
        <v>2</v>
      </c>
      <c r="N3096" s="48" t="s">
        <v>117</v>
      </c>
      <c r="O3096" s="48">
        <v>1</v>
      </c>
      <c r="P3096" s="48" t="s">
        <v>116</v>
      </c>
    </row>
    <row r="3097" spans="1:16" x14ac:dyDescent="0.25">
      <c r="A3097" s="52">
        <v>2015</v>
      </c>
      <c r="B3097" s="45" t="s">
        <v>66</v>
      </c>
      <c r="C3097" s="46" t="s">
        <v>80</v>
      </c>
      <c r="D3097" s="46" t="s">
        <v>110</v>
      </c>
      <c r="H3097" s="46">
        <v>15</v>
      </c>
      <c r="L3097" s="46" t="s">
        <v>103</v>
      </c>
      <c r="M3097" s="48">
        <v>29</v>
      </c>
    </row>
    <row r="3098" spans="1:16" x14ac:dyDescent="0.25">
      <c r="A3098" s="52">
        <v>2015</v>
      </c>
      <c r="B3098" s="45" t="s">
        <v>47</v>
      </c>
      <c r="C3098" s="46" t="s">
        <v>80</v>
      </c>
      <c r="D3098" s="46" t="s">
        <v>110</v>
      </c>
      <c r="H3098" s="46">
        <v>17</v>
      </c>
      <c r="L3098" s="46" t="s">
        <v>103</v>
      </c>
      <c r="M3098" s="48" t="s">
        <v>110</v>
      </c>
    </row>
    <row r="3099" spans="1:16" x14ac:dyDescent="0.25">
      <c r="A3099" s="52">
        <v>2015</v>
      </c>
      <c r="B3099" s="45" t="s">
        <v>66</v>
      </c>
      <c r="C3099" s="46" t="s">
        <v>80</v>
      </c>
      <c r="D3099" s="46" t="s">
        <v>110</v>
      </c>
      <c r="H3099" s="46">
        <v>15</v>
      </c>
      <c r="L3099" s="46" t="s">
        <v>105</v>
      </c>
      <c r="M3099" s="48">
        <v>11</v>
      </c>
    </row>
    <row r="3100" spans="1:16" x14ac:dyDescent="0.25">
      <c r="A3100" s="52">
        <v>2015</v>
      </c>
      <c r="B3100" s="45" t="s">
        <v>37</v>
      </c>
      <c r="C3100" s="46" t="s">
        <v>80</v>
      </c>
      <c r="D3100" s="46" t="s">
        <v>90</v>
      </c>
      <c r="H3100" s="46">
        <v>17</v>
      </c>
      <c r="L3100" s="46" t="s">
        <v>103</v>
      </c>
      <c r="M3100" s="48">
        <v>1</v>
      </c>
      <c r="N3100" s="48" t="s">
        <v>117</v>
      </c>
    </row>
    <row r="3101" spans="1:16" x14ac:dyDescent="0.25">
      <c r="A3101" s="52">
        <v>2015</v>
      </c>
      <c r="B3101" s="45" t="s">
        <v>37</v>
      </c>
      <c r="C3101" s="46" t="s">
        <v>80</v>
      </c>
      <c r="D3101" s="46" t="s">
        <v>90</v>
      </c>
      <c r="H3101" s="46">
        <v>15</v>
      </c>
      <c r="L3101" s="46" t="s">
        <v>103</v>
      </c>
      <c r="M3101" s="48">
        <v>20</v>
      </c>
    </row>
    <row r="3102" spans="1:16" x14ac:dyDescent="0.25">
      <c r="A3102" s="52">
        <v>2015</v>
      </c>
      <c r="B3102" s="45" t="s">
        <v>38</v>
      </c>
      <c r="C3102" s="46" t="s">
        <v>80</v>
      </c>
      <c r="D3102" s="46" t="s">
        <v>110</v>
      </c>
      <c r="H3102" s="46">
        <v>18</v>
      </c>
      <c r="L3102" s="46" t="s">
        <v>110</v>
      </c>
      <c r="M3102" s="48">
        <v>1</v>
      </c>
      <c r="N3102" s="48" t="s">
        <v>117</v>
      </c>
    </row>
    <row r="3103" spans="1:16" x14ac:dyDescent="0.25">
      <c r="A3103" s="52">
        <v>2015</v>
      </c>
      <c r="B3103" s="45" t="s">
        <v>38</v>
      </c>
      <c r="C3103" s="46" t="s">
        <v>80</v>
      </c>
      <c r="D3103" s="46" t="s">
        <v>110</v>
      </c>
      <c r="H3103" s="46">
        <v>18</v>
      </c>
      <c r="L3103" s="46" t="s">
        <v>110</v>
      </c>
      <c r="M3103" s="48" t="s">
        <v>110</v>
      </c>
    </row>
    <row r="3104" spans="1:16" x14ac:dyDescent="0.25">
      <c r="A3104" s="52">
        <v>2015</v>
      </c>
      <c r="B3104" s="45" t="s">
        <v>38</v>
      </c>
      <c r="C3104" s="46" t="s">
        <v>80</v>
      </c>
      <c r="D3104" s="46" t="s">
        <v>110</v>
      </c>
      <c r="H3104" s="46">
        <v>18</v>
      </c>
      <c r="L3104" s="46" t="s">
        <v>110</v>
      </c>
      <c r="M3104" s="48" t="s">
        <v>110</v>
      </c>
    </row>
    <row r="3105" spans="1:16" x14ac:dyDescent="0.25">
      <c r="A3105" s="52">
        <v>2015</v>
      </c>
      <c r="B3105" s="45" t="s">
        <v>37</v>
      </c>
      <c r="C3105" s="46" t="s">
        <v>80</v>
      </c>
      <c r="D3105" s="46" t="s">
        <v>90</v>
      </c>
      <c r="H3105" s="46">
        <v>15</v>
      </c>
      <c r="L3105" s="46" t="s">
        <v>103</v>
      </c>
      <c r="M3105" s="48">
        <v>32</v>
      </c>
    </row>
    <row r="3106" spans="1:16" x14ac:dyDescent="0.25">
      <c r="A3106" s="52">
        <v>2015</v>
      </c>
      <c r="B3106" s="45" t="s">
        <v>37</v>
      </c>
      <c r="C3106" s="46" t="s">
        <v>80</v>
      </c>
      <c r="D3106" s="46" t="s">
        <v>90</v>
      </c>
      <c r="H3106" s="46">
        <v>15</v>
      </c>
      <c r="L3106" s="46" t="s">
        <v>103</v>
      </c>
      <c r="M3106" s="48">
        <v>35</v>
      </c>
    </row>
    <row r="3107" spans="1:16" x14ac:dyDescent="0.25">
      <c r="A3107" s="52">
        <v>2015</v>
      </c>
      <c r="B3107" s="45" t="s">
        <v>66</v>
      </c>
      <c r="C3107" s="46" t="s">
        <v>80</v>
      </c>
      <c r="D3107" s="46" t="s">
        <v>110</v>
      </c>
      <c r="H3107" s="46">
        <v>15</v>
      </c>
      <c r="L3107" s="46" t="s">
        <v>105</v>
      </c>
      <c r="M3107" s="48">
        <v>74</v>
      </c>
    </row>
    <row r="3108" spans="1:16" x14ac:dyDescent="0.25">
      <c r="A3108" s="52">
        <v>2015</v>
      </c>
      <c r="B3108" s="45" t="s">
        <v>75</v>
      </c>
      <c r="C3108" s="46" t="s">
        <v>80</v>
      </c>
      <c r="D3108" s="46" t="s">
        <v>110</v>
      </c>
      <c r="H3108" s="46">
        <v>15</v>
      </c>
      <c r="L3108" s="46" t="s">
        <v>103</v>
      </c>
      <c r="M3108" s="48">
        <v>18</v>
      </c>
    </row>
    <row r="3109" spans="1:16" x14ac:dyDescent="0.25">
      <c r="A3109" s="52">
        <v>2015</v>
      </c>
      <c r="B3109" s="45" t="s">
        <v>47</v>
      </c>
      <c r="C3109" s="46" t="s">
        <v>80</v>
      </c>
      <c r="D3109" s="46" t="s">
        <v>110</v>
      </c>
      <c r="H3109" s="46">
        <v>17</v>
      </c>
      <c r="L3109" s="46" t="s">
        <v>103</v>
      </c>
      <c r="M3109" s="48" t="s">
        <v>110</v>
      </c>
    </row>
    <row r="3110" spans="1:16" x14ac:dyDescent="0.25">
      <c r="A3110" s="52">
        <v>2015</v>
      </c>
      <c r="B3110" s="45" t="s">
        <v>47</v>
      </c>
      <c r="C3110" s="46" t="s">
        <v>80</v>
      </c>
      <c r="D3110" s="46" t="s">
        <v>110</v>
      </c>
      <c r="H3110" s="46">
        <v>17</v>
      </c>
      <c r="L3110" s="46" t="s">
        <v>103</v>
      </c>
      <c r="M3110" s="48" t="s">
        <v>110</v>
      </c>
    </row>
    <row r="3111" spans="1:16" x14ac:dyDescent="0.25">
      <c r="A3111" s="52">
        <v>2015</v>
      </c>
      <c r="B3111" s="45" t="s">
        <v>47</v>
      </c>
      <c r="C3111" s="46" t="s">
        <v>80</v>
      </c>
      <c r="D3111" s="46" t="s">
        <v>110</v>
      </c>
      <c r="H3111" s="46">
        <v>17</v>
      </c>
      <c r="L3111" s="46" t="s">
        <v>103</v>
      </c>
      <c r="M3111" s="48">
        <v>2</v>
      </c>
      <c r="N3111" s="48" t="s">
        <v>117</v>
      </c>
      <c r="O3111" s="48">
        <v>1</v>
      </c>
      <c r="P3111" s="48" t="s">
        <v>116</v>
      </c>
    </row>
    <row r="3112" spans="1:16" x14ac:dyDescent="0.25">
      <c r="A3112" s="52">
        <v>2015</v>
      </c>
      <c r="B3112" s="45" t="s">
        <v>47</v>
      </c>
      <c r="C3112" s="46" t="s">
        <v>80</v>
      </c>
      <c r="D3112" s="46" t="s">
        <v>110</v>
      </c>
      <c r="H3112" s="46">
        <v>17</v>
      </c>
      <c r="L3112" s="46" t="s">
        <v>103</v>
      </c>
      <c r="M3112" s="48">
        <v>1</v>
      </c>
      <c r="N3112" s="48" t="s">
        <v>117</v>
      </c>
    </row>
    <row r="3113" spans="1:16" x14ac:dyDescent="0.25">
      <c r="A3113" s="52">
        <v>2015</v>
      </c>
      <c r="B3113" s="45" t="s">
        <v>47</v>
      </c>
      <c r="C3113" s="46" t="s">
        <v>80</v>
      </c>
      <c r="D3113" s="46" t="s">
        <v>110</v>
      </c>
      <c r="H3113" s="46">
        <v>17</v>
      </c>
      <c r="L3113" s="46" t="s">
        <v>103</v>
      </c>
      <c r="M3113" s="48">
        <v>1</v>
      </c>
      <c r="N3113" s="48" t="s">
        <v>117</v>
      </c>
    </row>
    <row r="3114" spans="1:16" x14ac:dyDescent="0.25">
      <c r="A3114" s="52">
        <v>2015</v>
      </c>
      <c r="B3114" s="45" t="s">
        <v>69</v>
      </c>
      <c r="C3114" s="46" t="s">
        <v>80</v>
      </c>
      <c r="D3114" s="46" t="s">
        <v>110</v>
      </c>
      <c r="H3114" s="46">
        <v>17</v>
      </c>
      <c r="L3114" s="46" t="s">
        <v>103</v>
      </c>
      <c r="M3114" s="48" t="s">
        <v>110</v>
      </c>
    </row>
    <row r="3115" spans="1:16" x14ac:dyDescent="0.25">
      <c r="A3115" s="52">
        <v>2015</v>
      </c>
      <c r="B3115" s="45" t="s">
        <v>51</v>
      </c>
      <c r="C3115" s="46" t="s">
        <v>80</v>
      </c>
      <c r="D3115" s="46" t="s">
        <v>110</v>
      </c>
      <c r="H3115" s="46">
        <v>20</v>
      </c>
      <c r="L3115" s="46" t="s">
        <v>103</v>
      </c>
      <c r="M3115" s="48" t="s">
        <v>110</v>
      </c>
    </row>
    <row r="3116" spans="1:16" x14ac:dyDescent="0.25">
      <c r="A3116" s="52">
        <v>2015</v>
      </c>
      <c r="B3116" s="45" t="s">
        <v>40</v>
      </c>
      <c r="C3116" s="46" t="s">
        <v>80</v>
      </c>
      <c r="D3116" s="46" t="s">
        <v>110</v>
      </c>
      <c r="H3116" s="46">
        <v>17</v>
      </c>
      <c r="L3116" s="46" t="s">
        <v>103</v>
      </c>
      <c r="M3116" s="48" t="s">
        <v>110</v>
      </c>
    </row>
    <row r="3117" spans="1:16" x14ac:dyDescent="0.25">
      <c r="A3117" s="52">
        <v>2015</v>
      </c>
      <c r="B3117" s="45" t="s">
        <v>66</v>
      </c>
      <c r="C3117" s="46" t="s">
        <v>80</v>
      </c>
      <c r="D3117" s="46" t="s">
        <v>110</v>
      </c>
      <c r="H3117" s="46">
        <v>15</v>
      </c>
      <c r="L3117" s="46" t="s">
        <v>103</v>
      </c>
      <c r="M3117" s="48">
        <v>35</v>
      </c>
    </row>
    <row r="3118" spans="1:16" x14ac:dyDescent="0.25">
      <c r="A3118" s="52">
        <v>2015</v>
      </c>
      <c r="B3118" s="45" t="s">
        <v>47</v>
      </c>
      <c r="C3118" s="46" t="s">
        <v>80</v>
      </c>
      <c r="D3118" s="46" t="s">
        <v>110</v>
      </c>
      <c r="H3118" s="46">
        <v>17</v>
      </c>
      <c r="L3118" s="46" t="s">
        <v>103</v>
      </c>
      <c r="M3118" s="48">
        <v>1</v>
      </c>
      <c r="N3118" s="48" t="s">
        <v>117</v>
      </c>
    </row>
    <row r="3119" spans="1:16" x14ac:dyDescent="0.25">
      <c r="A3119" s="52">
        <v>2015</v>
      </c>
      <c r="B3119" s="45" t="s">
        <v>47</v>
      </c>
      <c r="C3119" s="46" t="s">
        <v>80</v>
      </c>
      <c r="D3119" s="46" t="s">
        <v>110</v>
      </c>
      <c r="H3119" s="46">
        <v>17</v>
      </c>
      <c r="L3119" s="46" t="s">
        <v>103</v>
      </c>
      <c r="M3119" s="48" t="s">
        <v>110</v>
      </c>
    </row>
    <row r="3120" spans="1:16" x14ac:dyDescent="0.25">
      <c r="A3120" s="52">
        <v>2015</v>
      </c>
      <c r="B3120" s="45" t="s">
        <v>69</v>
      </c>
      <c r="C3120" s="46" t="s">
        <v>80</v>
      </c>
      <c r="D3120" s="46" t="s">
        <v>110</v>
      </c>
      <c r="H3120" s="46">
        <v>17</v>
      </c>
      <c r="L3120" s="46" t="s">
        <v>103</v>
      </c>
      <c r="M3120" s="48" t="s">
        <v>110</v>
      </c>
    </row>
    <row r="3121" spans="1:19" x14ac:dyDescent="0.25">
      <c r="A3121" s="52">
        <v>2015</v>
      </c>
      <c r="B3121" s="45" t="s">
        <v>66</v>
      </c>
      <c r="C3121" s="46" t="s">
        <v>80</v>
      </c>
      <c r="D3121" s="46" t="s">
        <v>110</v>
      </c>
      <c r="H3121" s="46">
        <v>15</v>
      </c>
      <c r="L3121" s="46" t="s">
        <v>105</v>
      </c>
      <c r="M3121" s="48">
        <v>40</v>
      </c>
    </row>
    <row r="3122" spans="1:19" x14ac:dyDescent="0.25">
      <c r="A3122" s="52">
        <v>2015</v>
      </c>
      <c r="B3122" s="45" t="s">
        <v>40</v>
      </c>
      <c r="C3122" s="46" t="s">
        <v>80</v>
      </c>
      <c r="D3122" s="46" t="s">
        <v>110</v>
      </c>
      <c r="H3122" s="46">
        <v>15</v>
      </c>
      <c r="L3122" s="46" t="s">
        <v>103</v>
      </c>
      <c r="M3122" s="48">
        <v>30</v>
      </c>
    </row>
    <row r="3123" spans="1:19" x14ac:dyDescent="0.25">
      <c r="A3123" s="52">
        <v>2015</v>
      </c>
      <c r="B3123" s="45" t="s">
        <v>47</v>
      </c>
      <c r="C3123" s="46" t="s">
        <v>80</v>
      </c>
      <c r="D3123" s="46" t="s">
        <v>110</v>
      </c>
      <c r="H3123" s="46">
        <v>17</v>
      </c>
      <c r="L3123" s="46" t="s">
        <v>103</v>
      </c>
      <c r="M3123" s="48">
        <v>1</v>
      </c>
      <c r="N3123" s="48" t="s">
        <v>117</v>
      </c>
      <c r="O3123" s="48">
        <v>1</v>
      </c>
      <c r="P3123" s="48" t="s">
        <v>116</v>
      </c>
    </row>
    <row r="3124" spans="1:19" x14ac:dyDescent="0.25">
      <c r="A3124" s="52">
        <v>2015</v>
      </c>
      <c r="B3124" s="45" t="s">
        <v>66</v>
      </c>
      <c r="C3124" s="46" t="s">
        <v>80</v>
      </c>
      <c r="D3124" s="46" t="s">
        <v>110</v>
      </c>
      <c r="H3124" s="46">
        <v>17</v>
      </c>
      <c r="L3124" s="46" t="s">
        <v>103</v>
      </c>
      <c r="M3124" s="48" t="s">
        <v>110</v>
      </c>
    </row>
    <row r="3125" spans="1:19" x14ac:dyDescent="0.25">
      <c r="A3125" s="52">
        <v>2015</v>
      </c>
      <c r="B3125" s="45" t="s">
        <v>66</v>
      </c>
      <c r="C3125" s="46" t="s">
        <v>80</v>
      </c>
      <c r="D3125" s="46" t="s">
        <v>110</v>
      </c>
      <c r="H3125" s="46">
        <v>15</v>
      </c>
      <c r="L3125" s="46" t="s">
        <v>105</v>
      </c>
      <c r="M3125" s="48">
        <v>6</v>
      </c>
    </row>
    <row r="3126" spans="1:19" x14ac:dyDescent="0.25">
      <c r="A3126" s="52">
        <v>2015</v>
      </c>
      <c r="B3126" s="45" t="s">
        <v>66</v>
      </c>
      <c r="C3126" s="46" t="s">
        <v>80</v>
      </c>
      <c r="D3126" s="46" t="s">
        <v>110</v>
      </c>
      <c r="H3126" s="46">
        <v>15</v>
      </c>
      <c r="L3126" s="46" t="s">
        <v>103</v>
      </c>
      <c r="M3126" s="48">
        <v>26</v>
      </c>
    </row>
    <row r="3127" spans="1:19" x14ac:dyDescent="0.25">
      <c r="A3127" s="52">
        <v>2015</v>
      </c>
      <c r="B3127" s="45" t="s">
        <v>69</v>
      </c>
      <c r="C3127" s="46" t="s">
        <v>80</v>
      </c>
      <c r="D3127" s="46" t="s">
        <v>110</v>
      </c>
      <c r="H3127" s="46">
        <v>17</v>
      </c>
      <c r="L3127" s="46" t="s">
        <v>103</v>
      </c>
      <c r="M3127" s="48">
        <v>1</v>
      </c>
      <c r="N3127" s="48" t="s">
        <v>117</v>
      </c>
    </row>
    <row r="3128" spans="1:19" x14ac:dyDescent="0.25">
      <c r="A3128" s="52">
        <v>2015</v>
      </c>
      <c r="B3128" s="45" t="s">
        <v>47</v>
      </c>
      <c r="C3128" s="46" t="s">
        <v>80</v>
      </c>
      <c r="D3128" s="46" t="s">
        <v>110</v>
      </c>
      <c r="H3128" s="46">
        <v>17</v>
      </c>
      <c r="L3128" s="46" t="s">
        <v>103</v>
      </c>
      <c r="M3128" s="48">
        <v>1</v>
      </c>
      <c r="N3128" s="48" t="s">
        <v>117</v>
      </c>
    </row>
    <row r="3129" spans="1:19" x14ac:dyDescent="0.25">
      <c r="A3129" s="52">
        <v>2015</v>
      </c>
      <c r="B3129" s="45" t="s">
        <v>59</v>
      </c>
      <c r="C3129" s="46" t="s">
        <v>81</v>
      </c>
      <c r="D3129" s="46" t="s">
        <v>110</v>
      </c>
      <c r="H3129" s="46">
        <v>5</v>
      </c>
      <c r="I3129" s="46">
        <v>7</v>
      </c>
      <c r="L3129" s="46" t="s">
        <v>103</v>
      </c>
      <c r="M3129" s="48">
        <v>150</v>
      </c>
      <c r="S3129" s="49">
        <v>80</v>
      </c>
    </row>
    <row r="3130" spans="1:19" x14ac:dyDescent="0.25">
      <c r="A3130" s="52">
        <v>2015</v>
      </c>
      <c r="B3130" s="45" t="s">
        <v>59</v>
      </c>
      <c r="C3130" s="46" t="s">
        <v>81</v>
      </c>
      <c r="D3130" s="46" t="s">
        <v>110</v>
      </c>
      <c r="H3130" s="46">
        <v>5</v>
      </c>
      <c r="I3130" s="46">
        <v>7</v>
      </c>
      <c r="L3130" s="46" t="s">
        <v>103</v>
      </c>
      <c r="M3130" s="48">
        <v>120</v>
      </c>
      <c r="S3130" s="49">
        <v>100</v>
      </c>
    </row>
    <row r="3131" spans="1:19" x14ac:dyDescent="0.25">
      <c r="A3131" s="52">
        <v>2015</v>
      </c>
      <c r="B3131" s="45" t="s">
        <v>59</v>
      </c>
      <c r="C3131" s="46" t="s">
        <v>81</v>
      </c>
      <c r="D3131" s="46" t="s">
        <v>110</v>
      </c>
      <c r="H3131" s="46">
        <v>5</v>
      </c>
      <c r="I3131" s="46">
        <v>7</v>
      </c>
      <c r="L3131" s="46" t="s">
        <v>103</v>
      </c>
      <c r="M3131" s="48">
        <v>300</v>
      </c>
      <c r="S3131" s="49">
        <v>200</v>
      </c>
    </row>
    <row r="3132" spans="1:19" x14ac:dyDescent="0.25">
      <c r="A3132" s="52">
        <v>2015</v>
      </c>
      <c r="B3132" s="45" t="s">
        <v>40</v>
      </c>
      <c r="C3132" s="46" t="s">
        <v>80</v>
      </c>
      <c r="D3132" s="46" t="s">
        <v>110</v>
      </c>
      <c r="H3132" s="46">
        <v>15</v>
      </c>
      <c r="L3132" s="46" t="s">
        <v>103</v>
      </c>
      <c r="M3132" s="48">
        <v>51</v>
      </c>
    </row>
    <row r="3133" spans="1:19" x14ac:dyDescent="0.25">
      <c r="A3133" s="52">
        <v>2015</v>
      </c>
      <c r="B3133" s="45" t="s">
        <v>65</v>
      </c>
      <c r="C3133" s="46" t="s">
        <v>80</v>
      </c>
      <c r="D3133" s="46" t="s">
        <v>89</v>
      </c>
      <c r="H3133" s="46">
        <v>15</v>
      </c>
      <c r="L3133" s="46" t="s">
        <v>105</v>
      </c>
      <c r="M3133" s="48">
        <v>80</v>
      </c>
    </row>
    <row r="3134" spans="1:19" x14ac:dyDescent="0.25">
      <c r="A3134" s="52">
        <v>2015</v>
      </c>
      <c r="B3134" s="45" t="s">
        <v>38</v>
      </c>
      <c r="C3134" s="46" t="s">
        <v>80</v>
      </c>
      <c r="D3134" s="46" t="s">
        <v>110</v>
      </c>
      <c r="H3134" s="46">
        <v>18</v>
      </c>
      <c r="L3134" s="46" t="s">
        <v>110</v>
      </c>
      <c r="M3134" s="48">
        <v>1</v>
      </c>
      <c r="N3134" s="48" t="s">
        <v>117</v>
      </c>
    </row>
    <row r="3135" spans="1:19" x14ac:dyDescent="0.25">
      <c r="A3135" s="52">
        <v>2015</v>
      </c>
      <c r="B3135" s="45" t="s">
        <v>47</v>
      </c>
      <c r="C3135" s="46" t="s">
        <v>80</v>
      </c>
      <c r="D3135" s="46" t="s">
        <v>110</v>
      </c>
      <c r="H3135" s="46">
        <v>17</v>
      </c>
      <c r="L3135" s="46" t="s">
        <v>103</v>
      </c>
      <c r="M3135" s="48">
        <v>1</v>
      </c>
      <c r="N3135" s="48" t="s">
        <v>117</v>
      </c>
    </row>
    <row r="3136" spans="1:19" x14ac:dyDescent="0.25">
      <c r="A3136" s="52">
        <v>2015</v>
      </c>
      <c r="B3136" s="45" t="s">
        <v>38</v>
      </c>
      <c r="C3136" s="46" t="s">
        <v>80</v>
      </c>
      <c r="D3136" s="46" t="s">
        <v>110</v>
      </c>
      <c r="H3136" s="46">
        <v>15</v>
      </c>
      <c r="L3136" s="46" t="s">
        <v>110</v>
      </c>
      <c r="M3136" s="48" t="s">
        <v>110</v>
      </c>
    </row>
    <row r="3137" spans="1:16" x14ac:dyDescent="0.25">
      <c r="A3137" s="52">
        <v>2015</v>
      </c>
      <c r="B3137" s="45" t="s">
        <v>47</v>
      </c>
      <c r="C3137" s="46" t="s">
        <v>80</v>
      </c>
      <c r="D3137" s="46" t="s">
        <v>110</v>
      </c>
      <c r="H3137" s="46">
        <v>17</v>
      </c>
      <c r="L3137" s="46" t="s">
        <v>103</v>
      </c>
      <c r="M3137" s="48">
        <v>1</v>
      </c>
      <c r="N3137" s="48" t="s">
        <v>117</v>
      </c>
    </row>
    <row r="3138" spans="1:16" x14ac:dyDescent="0.25">
      <c r="A3138" s="52">
        <v>2015</v>
      </c>
      <c r="B3138" s="45" t="s">
        <v>65</v>
      </c>
      <c r="C3138" s="46" t="s">
        <v>80</v>
      </c>
      <c r="D3138" s="46" t="s">
        <v>89</v>
      </c>
      <c r="H3138" s="46">
        <v>15</v>
      </c>
      <c r="L3138" s="46" t="s">
        <v>105</v>
      </c>
      <c r="M3138" s="48">
        <v>67</v>
      </c>
    </row>
    <row r="3139" spans="1:16" x14ac:dyDescent="0.25">
      <c r="A3139" s="52">
        <v>2015</v>
      </c>
      <c r="B3139" s="45" t="s">
        <v>65</v>
      </c>
      <c r="C3139" s="46" t="s">
        <v>80</v>
      </c>
      <c r="D3139" s="46" t="s">
        <v>89</v>
      </c>
      <c r="H3139" s="46">
        <v>15</v>
      </c>
      <c r="L3139" s="46" t="s">
        <v>105</v>
      </c>
      <c r="M3139" s="48">
        <v>80</v>
      </c>
    </row>
    <row r="3140" spans="1:16" x14ac:dyDescent="0.25">
      <c r="A3140" s="52">
        <v>2015</v>
      </c>
      <c r="B3140" s="45" t="s">
        <v>47</v>
      </c>
      <c r="C3140" s="46" t="s">
        <v>80</v>
      </c>
      <c r="D3140" s="46" t="s">
        <v>110</v>
      </c>
      <c r="H3140" s="46">
        <v>17</v>
      </c>
      <c r="L3140" s="46" t="s">
        <v>103</v>
      </c>
      <c r="M3140" s="48" t="s">
        <v>110</v>
      </c>
    </row>
    <row r="3141" spans="1:16" x14ac:dyDescent="0.25">
      <c r="A3141" s="52">
        <v>2015</v>
      </c>
      <c r="B3141" s="45" t="s">
        <v>55</v>
      </c>
      <c r="C3141" s="46" t="s">
        <v>80</v>
      </c>
      <c r="D3141" s="46" t="s">
        <v>110</v>
      </c>
      <c r="H3141" s="46">
        <v>17</v>
      </c>
      <c r="L3141" s="46" t="s">
        <v>103</v>
      </c>
      <c r="M3141" s="48" t="s">
        <v>110</v>
      </c>
    </row>
    <row r="3142" spans="1:16" x14ac:dyDescent="0.25">
      <c r="A3142" s="52">
        <v>2015</v>
      </c>
      <c r="B3142" s="45" t="s">
        <v>65</v>
      </c>
      <c r="C3142" s="46" t="s">
        <v>80</v>
      </c>
      <c r="D3142" s="46" t="s">
        <v>88</v>
      </c>
      <c r="E3142" s="46" t="s">
        <v>89</v>
      </c>
      <c r="H3142" s="46">
        <v>15</v>
      </c>
      <c r="L3142" s="46" t="s">
        <v>105</v>
      </c>
      <c r="M3142" s="48" t="s">
        <v>110</v>
      </c>
    </row>
    <row r="3143" spans="1:16" x14ac:dyDescent="0.25">
      <c r="A3143" s="52">
        <v>2015</v>
      </c>
      <c r="B3143" s="45" t="s">
        <v>47</v>
      </c>
      <c r="C3143" s="46" t="s">
        <v>80</v>
      </c>
      <c r="D3143" s="46" t="s">
        <v>110</v>
      </c>
      <c r="H3143" s="46">
        <v>17</v>
      </c>
      <c r="L3143" s="46" t="s">
        <v>103</v>
      </c>
      <c r="M3143" s="48">
        <v>1</v>
      </c>
      <c r="N3143" s="48" t="s">
        <v>117</v>
      </c>
      <c r="O3143" s="48">
        <v>1</v>
      </c>
      <c r="P3143" s="48" t="s">
        <v>116</v>
      </c>
    </row>
    <row r="3144" spans="1:16" x14ac:dyDescent="0.25">
      <c r="A3144" s="52">
        <v>2015</v>
      </c>
      <c r="B3144" s="45" t="s">
        <v>38</v>
      </c>
      <c r="C3144" s="46" t="s">
        <v>80</v>
      </c>
      <c r="D3144" s="46" t="s">
        <v>110</v>
      </c>
      <c r="H3144" s="46">
        <v>17</v>
      </c>
      <c r="L3144" s="46" t="s">
        <v>103</v>
      </c>
      <c r="M3144" s="48">
        <v>1</v>
      </c>
      <c r="N3144" s="48" t="s">
        <v>117</v>
      </c>
    </row>
    <row r="3145" spans="1:16" x14ac:dyDescent="0.25">
      <c r="A3145" s="52">
        <v>2015</v>
      </c>
      <c r="B3145" s="45" t="s">
        <v>53</v>
      </c>
      <c r="C3145" s="46" t="s">
        <v>82</v>
      </c>
      <c r="D3145" s="46" t="s">
        <v>110</v>
      </c>
      <c r="H3145" s="46">
        <v>15</v>
      </c>
      <c r="L3145" s="46" t="s">
        <v>105</v>
      </c>
      <c r="M3145" s="48">
        <v>600</v>
      </c>
    </row>
    <row r="3146" spans="1:16" x14ac:dyDescent="0.25">
      <c r="A3146" s="52">
        <v>2015</v>
      </c>
      <c r="B3146" s="45" t="s">
        <v>71</v>
      </c>
      <c r="C3146" s="46" t="s">
        <v>80</v>
      </c>
      <c r="D3146" s="46" t="s">
        <v>110</v>
      </c>
      <c r="H3146" s="46">
        <v>15</v>
      </c>
      <c r="L3146" s="46" t="s">
        <v>105</v>
      </c>
      <c r="M3146" s="48">
        <v>500</v>
      </c>
    </row>
    <row r="3147" spans="1:16" x14ac:dyDescent="0.25">
      <c r="A3147" s="52">
        <v>2015</v>
      </c>
      <c r="B3147" s="45" t="s">
        <v>71</v>
      </c>
      <c r="C3147" s="46" t="s">
        <v>80</v>
      </c>
      <c r="D3147" s="46" t="s">
        <v>110</v>
      </c>
      <c r="H3147" s="46">
        <v>15</v>
      </c>
      <c r="L3147" s="46" t="s">
        <v>105</v>
      </c>
      <c r="M3147" s="48">
        <v>320</v>
      </c>
    </row>
    <row r="3148" spans="1:16" x14ac:dyDescent="0.25">
      <c r="A3148" s="52">
        <v>2015</v>
      </c>
      <c r="B3148" s="45" t="s">
        <v>53</v>
      </c>
      <c r="C3148" s="46" t="s">
        <v>80</v>
      </c>
      <c r="D3148" s="46" t="s">
        <v>90</v>
      </c>
      <c r="H3148" s="46">
        <v>15</v>
      </c>
      <c r="L3148" s="46" t="s">
        <v>105</v>
      </c>
      <c r="M3148" s="48">
        <v>100</v>
      </c>
    </row>
    <row r="3149" spans="1:16" x14ac:dyDescent="0.25">
      <c r="A3149" s="52">
        <v>2015</v>
      </c>
      <c r="B3149" s="45" t="s">
        <v>53</v>
      </c>
      <c r="C3149" s="46" t="s">
        <v>80</v>
      </c>
      <c r="D3149" s="46" t="s">
        <v>90</v>
      </c>
      <c r="H3149" s="46">
        <v>17</v>
      </c>
      <c r="L3149" s="46" t="s">
        <v>104</v>
      </c>
      <c r="M3149" s="48">
        <v>10</v>
      </c>
      <c r="N3149" s="48" t="s">
        <v>117</v>
      </c>
      <c r="O3149" s="48">
        <v>10</v>
      </c>
      <c r="P3149" s="48" t="s">
        <v>116</v>
      </c>
    </row>
    <row r="3150" spans="1:16" x14ac:dyDescent="0.25">
      <c r="A3150" s="52">
        <v>2015</v>
      </c>
      <c r="B3150" s="45" t="s">
        <v>47</v>
      </c>
      <c r="C3150" s="46" t="s">
        <v>80</v>
      </c>
      <c r="D3150" s="46" t="s">
        <v>110</v>
      </c>
      <c r="H3150" s="46">
        <v>17</v>
      </c>
      <c r="L3150" s="46" t="s">
        <v>103</v>
      </c>
      <c r="M3150" s="48" t="s">
        <v>110</v>
      </c>
    </row>
    <row r="3151" spans="1:16" x14ac:dyDescent="0.25">
      <c r="A3151" s="52">
        <v>2015</v>
      </c>
      <c r="B3151" s="45" t="s">
        <v>47</v>
      </c>
      <c r="C3151" s="46" t="s">
        <v>80</v>
      </c>
      <c r="D3151" s="46" t="s">
        <v>110</v>
      </c>
      <c r="H3151" s="46">
        <v>17</v>
      </c>
      <c r="L3151" s="46" t="s">
        <v>103</v>
      </c>
      <c r="M3151" s="48">
        <v>1</v>
      </c>
      <c r="N3151" s="48" t="s">
        <v>117</v>
      </c>
      <c r="O3151" s="48">
        <v>1</v>
      </c>
      <c r="P3151" s="48" t="s">
        <v>116</v>
      </c>
    </row>
    <row r="3152" spans="1:16" x14ac:dyDescent="0.25">
      <c r="A3152" s="52">
        <v>2015</v>
      </c>
      <c r="B3152" s="45" t="s">
        <v>47</v>
      </c>
      <c r="C3152" s="46" t="s">
        <v>80</v>
      </c>
      <c r="D3152" s="46" t="s">
        <v>110</v>
      </c>
      <c r="H3152" s="46">
        <v>17</v>
      </c>
      <c r="L3152" s="46" t="s">
        <v>103</v>
      </c>
      <c r="M3152" s="48" t="s">
        <v>110</v>
      </c>
    </row>
    <row r="3153" spans="1:19" x14ac:dyDescent="0.25">
      <c r="A3153" s="52">
        <v>2015</v>
      </c>
      <c r="B3153" s="45" t="s">
        <v>47</v>
      </c>
      <c r="C3153" s="46" t="s">
        <v>80</v>
      </c>
      <c r="D3153" s="46" t="s">
        <v>110</v>
      </c>
      <c r="H3153" s="46">
        <v>17</v>
      </c>
      <c r="L3153" s="46" t="s">
        <v>103</v>
      </c>
      <c r="M3153" s="48" t="s">
        <v>110</v>
      </c>
    </row>
    <row r="3154" spans="1:19" x14ac:dyDescent="0.25">
      <c r="A3154" s="52">
        <v>2015</v>
      </c>
      <c r="B3154" s="45" t="s">
        <v>65</v>
      </c>
      <c r="C3154" s="46" t="s">
        <v>80</v>
      </c>
      <c r="D3154" s="46" t="s">
        <v>89</v>
      </c>
      <c r="E3154" s="46" t="s">
        <v>92</v>
      </c>
      <c r="H3154" s="46">
        <v>15</v>
      </c>
      <c r="L3154" s="46" t="s">
        <v>105</v>
      </c>
      <c r="M3154" s="48">
        <v>75</v>
      </c>
    </row>
    <row r="3155" spans="1:19" x14ac:dyDescent="0.25">
      <c r="A3155" s="52">
        <v>2015</v>
      </c>
      <c r="B3155" s="45" t="s">
        <v>38</v>
      </c>
      <c r="C3155" s="46" t="s">
        <v>80</v>
      </c>
      <c r="D3155" s="46" t="s">
        <v>110</v>
      </c>
      <c r="H3155" s="46">
        <v>18</v>
      </c>
      <c r="L3155" s="46" t="s">
        <v>110</v>
      </c>
      <c r="M3155" s="48" t="s">
        <v>110</v>
      </c>
    </row>
    <row r="3156" spans="1:19" x14ac:dyDescent="0.25">
      <c r="A3156" s="52">
        <v>2015</v>
      </c>
      <c r="B3156" s="45" t="s">
        <v>59</v>
      </c>
      <c r="C3156" s="46" t="s">
        <v>81</v>
      </c>
      <c r="D3156" s="46" t="s">
        <v>110</v>
      </c>
      <c r="H3156" s="46">
        <v>5</v>
      </c>
      <c r="I3156" s="46">
        <v>7</v>
      </c>
      <c r="L3156" s="46" t="s">
        <v>103</v>
      </c>
      <c r="M3156" s="48">
        <v>200</v>
      </c>
      <c r="S3156" s="49">
        <v>100</v>
      </c>
    </row>
    <row r="3157" spans="1:19" x14ac:dyDescent="0.25">
      <c r="A3157" s="52">
        <v>2015</v>
      </c>
      <c r="B3157" s="45" t="s">
        <v>59</v>
      </c>
      <c r="C3157" s="46" t="s">
        <v>81</v>
      </c>
      <c r="D3157" s="46" t="s">
        <v>110</v>
      </c>
      <c r="H3157" s="46">
        <v>5</v>
      </c>
      <c r="I3157" s="46">
        <v>7</v>
      </c>
      <c r="L3157" s="46" t="s">
        <v>103</v>
      </c>
      <c r="M3157" s="48">
        <v>200</v>
      </c>
      <c r="S3157" s="49">
        <v>100</v>
      </c>
    </row>
    <row r="3158" spans="1:19" x14ac:dyDescent="0.25">
      <c r="A3158" s="52">
        <v>2015</v>
      </c>
      <c r="B3158" s="45" t="s">
        <v>68</v>
      </c>
      <c r="C3158" s="46" t="s">
        <v>80</v>
      </c>
      <c r="D3158" s="46" t="s">
        <v>92</v>
      </c>
      <c r="H3158" s="46">
        <v>15</v>
      </c>
      <c r="L3158" s="46" t="s">
        <v>105</v>
      </c>
      <c r="M3158" s="48">
        <v>25</v>
      </c>
    </row>
    <row r="3159" spans="1:19" x14ac:dyDescent="0.25">
      <c r="A3159" s="52">
        <v>2015</v>
      </c>
      <c r="B3159" s="53" t="s">
        <v>39</v>
      </c>
      <c r="C3159" s="46" t="s">
        <v>80</v>
      </c>
      <c r="D3159" s="46" t="s">
        <v>91</v>
      </c>
      <c r="H3159" s="54">
        <v>17</v>
      </c>
      <c r="I3159" s="54"/>
      <c r="J3159" s="54"/>
      <c r="K3159" s="54"/>
      <c r="L3159" s="46" t="s">
        <v>103</v>
      </c>
      <c r="M3159" s="48" t="s">
        <v>110</v>
      </c>
    </row>
    <row r="3160" spans="1:19" x14ac:dyDescent="0.25">
      <c r="A3160" s="52">
        <v>2015</v>
      </c>
      <c r="B3160" s="53" t="s">
        <v>76</v>
      </c>
      <c r="C3160" s="46" t="s">
        <v>80</v>
      </c>
      <c r="D3160" s="46" t="s">
        <v>110</v>
      </c>
      <c r="H3160" s="54">
        <v>15</v>
      </c>
      <c r="I3160" s="54"/>
      <c r="J3160" s="54"/>
      <c r="K3160" s="54"/>
      <c r="L3160" s="46" t="s">
        <v>110</v>
      </c>
      <c r="M3160" s="48">
        <v>175</v>
      </c>
    </row>
    <row r="3161" spans="1:19" x14ac:dyDescent="0.25">
      <c r="A3161" s="52">
        <v>2016</v>
      </c>
      <c r="B3161" s="45" t="s">
        <v>37</v>
      </c>
      <c r="C3161" s="46" t="s">
        <v>80</v>
      </c>
      <c r="D3161" s="46" t="s">
        <v>90</v>
      </c>
      <c r="H3161" s="46">
        <v>15</v>
      </c>
      <c r="L3161" s="46" t="s">
        <v>103</v>
      </c>
      <c r="M3161" s="48">
        <v>82</v>
      </c>
    </row>
    <row r="3162" spans="1:19" x14ac:dyDescent="0.25">
      <c r="A3162" s="52">
        <v>2016</v>
      </c>
      <c r="B3162" s="45" t="s">
        <v>47</v>
      </c>
      <c r="C3162" s="46" t="s">
        <v>80</v>
      </c>
      <c r="D3162" s="46" t="s">
        <v>90</v>
      </c>
      <c r="H3162" s="46">
        <v>15</v>
      </c>
      <c r="L3162" s="46" t="s">
        <v>104</v>
      </c>
      <c r="M3162" s="48">
        <v>59</v>
      </c>
    </row>
    <row r="3163" spans="1:19" x14ac:dyDescent="0.25">
      <c r="A3163" s="52">
        <v>2016</v>
      </c>
      <c r="B3163" s="45" t="s">
        <v>47</v>
      </c>
      <c r="C3163" s="46" t="s">
        <v>80</v>
      </c>
      <c r="D3163" s="46" t="s">
        <v>90</v>
      </c>
      <c r="H3163" s="46">
        <v>15</v>
      </c>
      <c r="L3163" s="46" t="s">
        <v>104</v>
      </c>
      <c r="M3163" s="48">
        <v>279</v>
      </c>
    </row>
    <row r="3164" spans="1:19" x14ac:dyDescent="0.25">
      <c r="A3164" s="52">
        <v>2016</v>
      </c>
      <c r="B3164" s="45" t="s">
        <v>59</v>
      </c>
      <c r="C3164" s="46" t="s">
        <v>81</v>
      </c>
      <c r="D3164" s="46" t="s">
        <v>110</v>
      </c>
      <c r="H3164" s="46">
        <v>5</v>
      </c>
      <c r="I3164" s="46">
        <v>7</v>
      </c>
      <c r="L3164" s="46" t="s">
        <v>103</v>
      </c>
      <c r="M3164" s="48" t="s">
        <v>110</v>
      </c>
    </row>
    <row r="3165" spans="1:19" x14ac:dyDescent="0.25">
      <c r="A3165" s="52">
        <v>2016</v>
      </c>
      <c r="B3165" s="45" t="s">
        <v>47</v>
      </c>
      <c r="C3165" s="46" t="s">
        <v>80</v>
      </c>
      <c r="D3165" s="46" t="s">
        <v>90</v>
      </c>
      <c r="H3165" s="46">
        <v>17</v>
      </c>
      <c r="L3165" s="46" t="s">
        <v>104</v>
      </c>
      <c r="M3165" s="48">
        <v>4</v>
      </c>
      <c r="N3165" s="48" t="s">
        <v>116</v>
      </c>
    </row>
    <row r="3166" spans="1:19" x14ac:dyDescent="0.25">
      <c r="A3166" s="52">
        <v>2016</v>
      </c>
      <c r="B3166" s="45" t="s">
        <v>69</v>
      </c>
      <c r="C3166" s="46" t="s">
        <v>80</v>
      </c>
      <c r="D3166" s="46" t="s">
        <v>88</v>
      </c>
      <c r="H3166" s="46">
        <v>17</v>
      </c>
      <c r="L3166" s="46" t="s">
        <v>103</v>
      </c>
      <c r="M3166" s="48">
        <v>6</v>
      </c>
      <c r="N3166" s="48" t="s">
        <v>117</v>
      </c>
      <c r="O3166" s="48">
        <v>4</v>
      </c>
      <c r="P3166" s="48" t="s">
        <v>116</v>
      </c>
    </row>
    <row r="3167" spans="1:19" x14ac:dyDescent="0.25">
      <c r="A3167" s="52">
        <v>2016</v>
      </c>
      <c r="B3167" s="45" t="s">
        <v>53</v>
      </c>
      <c r="C3167" s="46" t="s">
        <v>80</v>
      </c>
      <c r="D3167" s="46" t="s">
        <v>110</v>
      </c>
      <c r="H3167" s="46">
        <v>15</v>
      </c>
      <c r="L3167" s="46" t="s">
        <v>104</v>
      </c>
      <c r="M3167" s="48">
        <v>257</v>
      </c>
    </row>
    <row r="3168" spans="1:19" x14ac:dyDescent="0.25">
      <c r="A3168" s="52">
        <v>2016</v>
      </c>
      <c r="B3168" s="45" t="s">
        <v>57</v>
      </c>
      <c r="C3168" s="46" t="s">
        <v>80</v>
      </c>
      <c r="D3168" s="46" t="s">
        <v>94</v>
      </c>
      <c r="H3168" s="46">
        <v>15</v>
      </c>
      <c r="L3168" s="46" t="s">
        <v>105</v>
      </c>
      <c r="M3168" s="48">
        <v>70</v>
      </c>
    </row>
    <row r="3169" spans="1:19" x14ac:dyDescent="0.25">
      <c r="A3169" s="52">
        <v>2016</v>
      </c>
      <c r="B3169" s="45" t="s">
        <v>40</v>
      </c>
      <c r="C3169" s="46" t="s">
        <v>80</v>
      </c>
      <c r="D3169" s="46" t="s">
        <v>92</v>
      </c>
      <c r="H3169" s="46">
        <v>15</v>
      </c>
      <c r="L3169" s="46" t="s">
        <v>103</v>
      </c>
      <c r="M3169" s="48">
        <v>28</v>
      </c>
    </row>
    <row r="3170" spans="1:19" x14ac:dyDescent="0.25">
      <c r="A3170" s="52">
        <v>2016</v>
      </c>
      <c r="B3170" s="45" t="s">
        <v>47</v>
      </c>
      <c r="C3170" s="46" t="s">
        <v>80</v>
      </c>
      <c r="D3170" s="46" t="s">
        <v>90</v>
      </c>
      <c r="H3170" s="46">
        <v>15</v>
      </c>
      <c r="L3170" s="46" t="s">
        <v>104</v>
      </c>
      <c r="M3170" s="48">
        <v>92</v>
      </c>
    </row>
    <row r="3171" spans="1:19" x14ac:dyDescent="0.25">
      <c r="A3171" s="52">
        <v>2016</v>
      </c>
      <c r="B3171" s="45" t="s">
        <v>47</v>
      </c>
      <c r="C3171" s="46" t="s">
        <v>80</v>
      </c>
      <c r="D3171" s="46" t="s">
        <v>93</v>
      </c>
      <c r="H3171" s="46">
        <v>15</v>
      </c>
      <c r="L3171" s="46" t="s">
        <v>104</v>
      </c>
      <c r="M3171" s="48">
        <v>58</v>
      </c>
    </row>
    <row r="3172" spans="1:19" x14ac:dyDescent="0.25">
      <c r="A3172" s="52">
        <v>2016</v>
      </c>
      <c r="B3172" s="45" t="s">
        <v>53</v>
      </c>
      <c r="C3172" s="46" t="s">
        <v>80</v>
      </c>
      <c r="D3172" s="46" t="s">
        <v>89</v>
      </c>
      <c r="H3172" s="46">
        <v>15</v>
      </c>
      <c r="L3172" s="46" t="s">
        <v>105</v>
      </c>
      <c r="M3172" s="48">
        <v>53</v>
      </c>
    </row>
    <row r="3173" spans="1:19" x14ac:dyDescent="0.25">
      <c r="A3173" s="52">
        <v>2016</v>
      </c>
      <c r="B3173" s="45" t="s">
        <v>59</v>
      </c>
      <c r="C3173" s="46" t="s">
        <v>81</v>
      </c>
      <c r="D3173" s="46" t="s">
        <v>110</v>
      </c>
      <c r="H3173" s="60"/>
      <c r="I3173" s="60"/>
      <c r="J3173" s="60"/>
      <c r="K3173" s="60"/>
      <c r="L3173" s="46" t="s">
        <v>110</v>
      </c>
      <c r="M3173" s="48" t="s">
        <v>110</v>
      </c>
    </row>
    <row r="3174" spans="1:19" x14ac:dyDescent="0.25">
      <c r="A3174" s="52">
        <v>2016</v>
      </c>
      <c r="B3174" s="45" t="s">
        <v>47</v>
      </c>
      <c r="C3174" s="46" t="s">
        <v>82</v>
      </c>
      <c r="D3174" s="46" t="s">
        <v>110</v>
      </c>
      <c r="H3174" s="46">
        <v>15</v>
      </c>
      <c r="L3174" s="46" t="s">
        <v>106</v>
      </c>
      <c r="M3174" s="48">
        <v>86</v>
      </c>
    </row>
    <row r="3175" spans="1:19" x14ac:dyDescent="0.25">
      <c r="A3175" s="52">
        <v>2016</v>
      </c>
      <c r="B3175" s="45" t="s">
        <v>37</v>
      </c>
      <c r="C3175" s="46" t="s">
        <v>80</v>
      </c>
      <c r="D3175" s="46" t="s">
        <v>90</v>
      </c>
      <c r="H3175" s="46">
        <v>15</v>
      </c>
      <c r="L3175" s="46" t="s">
        <v>103</v>
      </c>
      <c r="M3175" s="48">
        <v>58</v>
      </c>
    </row>
    <row r="3176" spans="1:19" x14ac:dyDescent="0.25">
      <c r="A3176" s="52">
        <v>2016</v>
      </c>
      <c r="B3176" s="45" t="s">
        <v>40</v>
      </c>
      <c r="C3176" s="46" t="s">
        <v>80</v>
      </c>
      <c r="D3176" s="46" t="s">
        <v>93</v>
      </c>
      <c r="H3176" s="46">
        <v>15</v>
      </c>
      <c r="L3176" s="46" t="s">
        <v>103</v>
      </c>
      <c r="M3176" s="48">
        <v>174</v>
      </c>
    </row>
    <row r="3177" spans="1:19" x14ac:dyDescent="0.25">
      <c r="A3177" s="52">
        <v>2016</v>
      </c>
      <c r="B3177" s="45" t="s">
        <v>47</v>
      </c>
      <c r="C3177" s="46" t="s">
        <v>80</v>
      </c>
      <c r="D3177" s="46" t="s">
        <v>90</v>
      </c>
      <c r="H3177" s="46">
        <v>17</v>
      </c>
      <c r="L3177" s="46" t="s">
        <v>103</v>
      </c>
      <c r="M3177" s="48" t="s">
        <v>110</v>
      </c>
    </row>
    <row r="3178" spans="1:19" x14ac:dyDescent="0.25">
      <c r="A3178" s="52">
        <v>2016</v>
      </c>
      <c r="B3178" s="45" t="s">
        <v>70</v>
      </c>
      <c r="C3178" s="46" t="s">
        <v>82</v>
      </c>
      <c r="D3178" s="46" t="s">
        <v>110</v>
      </c>
      <c r="H3178" s="46">
        <v>15</v>
      </c>
      <c r="L3178" s="46" t="s">
        <v>104</v>
      </c>
      <c r="M3178" s="48">
        <v>106</v>
      </c>
    </row>
    <row r="3179" spans="1:19" x14ac:dyDescent="0.25">
      <c r="A3179" s="52">
        <v>2016</v>
      </c>
      <c r="B3179" s="45" t="s">
        <v>57</v>
      </c>
      <c r="C3179" s="46" t="s">
        <v>80</v>
      </c>
      <c r="D3179" s="46" t="s">
        <v>94</v>
      </c>
      <c r="H3179" s="46">
        <v>15</v>
      </c>
      <c r="L3179" s="46" t="s">
        <v>105</v>
      </c>
      <c r="M3179" s="48">
        <v>200</v>
      </c>
    </row>
    <row r="3180" spans="1:19" x14ac:dyDescent="0.25">
      <c r="A3180" s="52">
        <v>2016</v>
      </c>
      <c r="B3180" s="45" t="s">
        <v>39</v>
      </c>
      <c r="C3180" s="46" t="s">
        <v>80</v>
      </c>
      <c r="D3180" s="46" t="s">
        <v>89</v>
      </c>
      <c r="H3180" s="46">
        <v>15</v>
      </c>
      <c r="L3180" s="46" t="s">
        <v>105</v>
      </c>
      <c r="M3180" s="48">
        <v>30</v>
      </c>
    </row>
    <row r="3181" spans="1:19" x14ac:dyDescent="0.25">
      <c r="A3181" s="52">
        <v>2016</v>
      </c>
      <c r="B3181" s="45" t="s">
        <v>66</v>
      </c>
      <c r="C3181" s="46" t="s">
        <v>80</v>
      </c>
      <c r="D3181" s="46" t="s">
        <v>93</v>
      </c>
      <c r="H3181" s="46">
        <v>15</v>
      </c>
      <c r="L3181" s="46" t="s">
        <v>105</v>
      </c>
      <c r="M3181" s="48">
        <v>94</v>
      </c>
    </row>
    <row r="3182" spans="1:19" x14ac:dyDescent="0.25">
      <c r="A3182" s="52">
        <v>2016</v>
      </c>
      <c r="B3182" s="45" t="s">
        <v>37</v>
      </c>
      <c r="C3182" s="46" t="s">
        <v>80</v>
      </c>
      <c r="D3182" s="46" t="s">
        <v>93</v>
      </c>
      <c r="H3182" s="46">
        <v>15</v>
      </c>
      <c r="L3182" s="46" t="s">
        <v>103</v>
      </c>
      <c r="M3182" s="48">
        <v>32</v>
      </c>
    </row>
    <row r="3183" spans="1:19" x14ac:dyDescent="0.25">
      <c r="A3183" s="52">
        <v>2016</v>
      </c>
      <c r="B3183" s="45" t="s">
        <v>59</v>
      </c>
      <c r="C3183" s="46" t="s">
        <v>81</v>
      </c>
      <c r="D3183" s="46" t="s">
        <v>110</v>
      </c>
      <c r="H3183" s="46">
        <v>5</v>
      </c>
      <c r="I3183" s="46">
        <v>7</v>
      </c>
      <c r="L3183" s="46" t="s">
        <v>103</v>
      </c>
      <c r="M3183" s="48">
        <v>400</v>
      </c>
      <c r="S3183" s="49">
        <v>200</v>
      </c>
    </row>
    <row r="3184" spans="1:19" x14ac:dyDescent="0.25">
      <c r="A3184" s="52">
        <v>2016</v>
      </c>
      <c r="B3184" s="45" t="s">
        <v>65</v>
      </c>
      <c r="C3184" s="46" t="s">
        <v>80</v>
      </c>
      <c r="D3184" s="46" t="s">
        <v>90</v>
      </c>
      <c r="H3184" s="46">
        <v>15</v>
      </c>
      <c r="L3184" s="46" t="s">
        <v>105</v>
      </c>
      <c r="M3184" s="48" t="s">
        <v>110</v>
      </c>
    </row>
    <row r="3185" spans="1:16" x14ac:dyDescent="0.25">
      <c r="A3185" s="52">
        <v>2016</v>
      </c>
      <c r="B3185" s="45" t="s">
        <v>58</v>
      </c>
      <c r="C3185" s="46" t="s">
        <v>80</v>
      </c>
      <c r="D3185" s="46" t="s">
        <v>90</v>
      </c>
      <c r="H3185" s="46">
        <v>17</v>
      </c>
      <c r="L3185" s="46" t="s">
        <v>104</v>
      </c>
      <c r="M3185" s="48">
        <v>5</v>
      </c>
      <c r="N3185" s="48" t="s">
        <v>117</v>
      </c>
      <c r="O3185" s="48">
        <v>4</v>
      </c>
      <c r="P3185" s="48" t="s">
        <v>116</v>
      </c>
    </row>
    <row r="3186" spans="1:16" x14ac:dyDescent="0.25">
      <c r="A3186" s="52">
        <v>2016</v>
      </c>
      <c r="B3186" s="45" t="s">
        <v>57</v>
      </c>
      <c r="C3186" s="46" t="s">
        <v>80</v>
      </c>
      <c r="D3186" s="46" t="s">
        <v>96</v>
      </c>
      <c r="H3186" s="46">
        <v>15</v>
      </c>
      <c r="L3186" s="46" t="s">
        <v>105</v>
      </c>
      <c r="M3186" s="48">
        <v>200</v>
      </c>
    </row>
    <row r="3187" spans="1:16" x14ac:dyDescent="0.25">
      <c r="A3187" s="52">
        <v>2016</v>
      </c>
      <c r="B3187" s="45" t="s">
        <v>65</v>
      </c>
      <c r="C3187" s="46" t="s">
        <v>80</v>
      </c>
      <c r="D3187" s="46" t="s">
        <v>88</v>
      </c>
      <c r="H3187" s="46">
        <v>15</v>
      </c>
      <c r="L3187" s="46" t="s">
        <v>104</v>
      </c>
      <c r="M3187" s="48">
        <v>27</v>
      </c>
    </row>
    <row r="3188" spans="1:16" x14ac:dyDescent="0.25">
      <c r="A3188" s="52">
        <v>2016</v>
      </c>
      <c r="B3188" s="45" t="s">
        <v>53</v>
      </c>
      <c r="C3188" s="46" t="s">
        <v>80</v>
      </c>
      <c r="D3188" s="46" t="s">
        <v>90</v>
      </c>
      <c r="H3188" s="46">
        <v>15</v>
      </c>
      <c r="L3188" s="46" t="s">
        <v>105</v>
      </c>
      <c r="M3188" s="48">
        <v>46</v>
      </c>
    </row>
    <row r="3189" spans="1:16" x14ac:dyDescent="0.25">
      <c r="A3189" s="52">
        <v>2016</v>
      </c>
      <c r="B3189" s="45" t="s">
        <v>53</v>
      </c>
      <c r="C3189" s="46" t="s">
        <v>80</v>
      </c>
      <c r="D3189" s="46" t="s">
        <v>90</v>
      </c>
      <c r="H3189" s="46">
        <v>17</v>
      </c>
      <c r="L3189" s="46" t="s">
        <v>104</v>
      </c>
      <c r="M3189" s="48" t="s">
        <v>110</v>
      </c>
    </row>
    <row r="3190" spans="1:16" x14ac:dyDescent="0.25">
      <c r="A3190" s="52">
        <v>2016</v>
      </c>
      <c r="B3190" s="45" t="s">
        <v>47</v>
      </c>
      <c r="C3190" s="46" t="s">
        <v>80</v>
      </c>
      <c r="D3190" s="46" t="s">
        <v>90</v>
      </c>
      <c r="H3190" s="46">
        <v>15</v>
      </c>
      <c r="L3190" s="46" t="s">
        <v>105</v>
      </c>
      <c r="M3190" s="48" t="s">
        <v>110</v>
      </c>
    </row>
    <row r="3191" spans="1:16" x14ac:dyDescent="0.25">
      <c r="A3191" s="52">
        <v>2016</v>
      </c>
      <c r="B3191" s="45" t="s">
        <v>47</v>
      </c>
      <c r="C3191" s="46" t="s">
        <v>80</v>
      </c>
      <c r="D3191" s="46" t="s">
        <v>90</v>
      </c>
      <c r="H3191" s="46">
        <v>15</v>
      </c>
      <c r="L3191" s="46" t="s">
        <v>105</v>
      </c>
      <c r="M3191" s="48">
        <v>115</v>
      </c>
    </row>
    <row r="3192" spans="1:16" x14ac:dyDescent="0.25">
      <c r="A3192" s="52">
        <v>2016</v>
      </c>
      <c r="B3192" s="45" t="s">
        <v>47</v>
      </c>
      <c r="C3192" s="46" t="s">
        <v>80</v>
      </c>
      <c r="D3192" s="46" t="s">
        <v>90</v>
      </c>
      <c r="H3192" s="46">
        <v>15</v>
      </c>
      <c r="L3192" s="46" t="s">
        <v>105</v>
      </c>
      <c r="M3192" s="48" t="s">
        <v>110</v>
      </c>
    </row>
    <row r="3193" spans="1:16" x14ac:dyDescent="0.25">
      <c r="A3193" s="52">
        <v>2016</v>
      </c>
      <c r="B3193" s="45" t="s">
        <v>47</v>
      </c>
      <c r="C3193" s="46" t="s">
        <v>82</v>
      </c>
      <c r="D3193" s="46" t="s">
        <v>110</v>
      </c>
      <c r="H3193" s="46">
        <v>15</v>
      </c>
      <c r="L3193" s="46" t="s">
        <v>105</v>
      </c>
      <c r="M3193" s="48" t="s">
        <v>110</v>
      </c>
    </row>
    <row r="3194" spans="1:16" x14ac:dyDescent="0.25">
      <c r="A3194" s="52">
        <v>2016</v>
      </c>
      <c r="B3194" s="45" t="s">
        <v>47</v>
      </c>
      <c r="C3194" s="46" t="s">
        <v>80</v>
      </c>
      <c r="D3194" s="46" t="s">
        <v>89</v>
      </c>
      <c r="H3194" s="46">
        <v>15</v>
      </c>
      <c r="L3194" s="46" t="s">
        <v>105</v>
      </c>
      <c r="M3194" s="48">
        <v>8</v>
      </c>
    </row>
    <row r="3195" spans="1:16" x14ac:dyDescent="0.25">
      <c r="A3195" s="52">
        <v>2016</v>
      </c>
      <c r="B3195" s="45" t="s">
        <v>47</v>
      </c>
      <c r="C3195" s="46" t="s">
        <v>80</v>
      </c>
      <c r="D3195" s="46" t="s">
        <v>90</v>
      </c>
      <c r="H3195" s="46">
        <v>15</v>
      </c>
      <c r="L3195" s="46" t="s">
        <v>104</v>
      </c>
      <c r="M3195" s="48">
        <v>40</v>
      </c>
    </row>
    <row r="3196" spans="1:16" x14ac:dyDescent="0.25">
      <c r="A3196" s="52">
        <v>2016</v>
      </c>
      <c r="B3196" s="45" t="s">
        <v>47</v>
      </c>
      <c r="C3196" s="46" t="s">
        <v>82</v>
      </c>
      <c r="D3196" s="46" t="s">
        <v>110</v>
      </c>
      <c r="H3196" s="46">
        <v>15</v>
      </c>
      <c r="L3196" s="46" t="s">
        <v>104</v>
      </c>
      <c r="M3196" s="48">
        <v>15</v>
      </c>
    </row>
    <row r="3197" spans="1:16" x14ac:dyDescent="0.25">
      <c r="A3197" s="52">
        <v>2016</v>
      </c>
      <c r="B3197" s="45" t="s">
        <v>38</v>
      </c>
      <c r="C3197" s="46" t="s">
        <v>80</v>
      </c>
      <c r="D3197" s="46" t="s">
        <v>93</v>
      </c>
      <c r="H3197" s="46">
        <v>15</v>
      </c>
      <c r="L3197" s="46" t="s">
        <v>105</v>
      </c>
      <c r="M3197" s="48">
        <v>14</v>
      </c>
    </row>
    <row r="3198" spans="1:16" x14ac:dyDescent="0.25">
      <c r="A3198" s="52">
        <v>2016</v>
      </c>
      <c r="B3198" s="45" t="s">
        <v>38</v>
      </c>
      <c r="C3198" s="46" t="s">
        <v>80</v>
      </c>
      <c r="D3198" s="46" t="s">
        <v>92</v>
      </c>
      <c r="H3198" s="46">
        <v>17</v>
      </c>
      <c r="L3198" s="46" t="s">
        <v>103</v>
      </c>
      <c r="M3198" s="48">
        <v>3</v>
      </c>
      <c r="N3198" s="48" t="s">
        <v>117</v>
      </c>
      <c r="O3198" s="48">
        <v>1</v>
      </c>
      <c r="P3198" s="48" t="s">
        <v>116</v>
      </c>
    </row>
    <row r="3199" spans="1:16" x14ac:dyDescent="0.25">
      <c r="A3199" s="52">
        <v>2016</v>
      </c>
      <c r="B3199" s="45" t="s">
        <v>38</v>
      </c>
      <c r="C3199" s="46" t="s">
        <v>80</v>
      </c>
      <c r="D3199" s="46" t="s">
        <v>93</v>
      </c>
      <c r="H3199" s="46">
        <v>17</v>
      </c>
      <c r="L3199" s="46" t="s">
        <v>103</v>
      </c>
      <c r="M3199" s="48">
        <v>2</v>
      </c>
      <c r="N3199" s="48" t="s">
        <v>117</v>
      </c>
      <c r="O3199" s="48">
        <v>4</v>
      </c>
      <c r="P3199" s="48" t="s">
        <v>116</v>
      </c>
    </row>
    <row r="3200" spans="1:16" x14ac:dyDescent="0.25">
      <c r="A3200" s="52">
        <v>2016</v>
      </c>
      <c r="B3200" s="45" t="s">
        <v>59</v>
      </c>
      <c r="C3200" s="46" t="s">
        <v>80</v>
      </c>
      <c r="D3200" s="46" t="s">
        <v>88</v>
      </c>
      <c r="H3200" s="46">
        <v>20</v>
      </c>
      <c r="L3200" s="46" t="s">
        <v>103</v>
      </c>
      <c r="M3200" s="48">
        <v>1</v>
      </c>
      <c r="N3200" s="48" t="s">
        <v>116</v>
      </c>
    </row>
    <row r="3201" spans="1:19" x14ac:dyDescent="0.25">
      <c r="A3201" s="52">
        <v>2016</v>
      </c>
      <c r="B3201" s="45" t="s">
        <v>59</v>
      </c>
      <c r="C3201" s="46" t="s">
        <v>80</v>
      </c>
      <c r="D3201" s="46" t="s">
        <v>94</v>
      </c>
      <c r="H3201" s="46">
        <v>15</v>
      </c>
      <c r="L3201" s="46" t="s">
        <v>105</v>
      </c>
      <c r="M3201" s="48">
        <v>73</v>
      </c>
    </row>
    <row r="3202" spans="1:19" x14ac:dyDescent="0.25">
      <c r="A3202" s="52">
        <v>2016</v>
      </c>
      <c r="B3202" s="45" t="s">
        <v>59</v>
      </c>
      <c r="C3202" s="46" t="s">
        <v>81</v>
      </c>
      <c r="D3202" s="46" t="s">
        <v>110</v>
      </c>
      <c r="H3202" s="46">
        <v>5</v>
      </c>
      <c r="I3202" s="46">
        <v>7</v>
      </c>
      <c r="L3202" s="46" t="s">
        <v>103</v>
      </c>
      <c r="M3202" s="48">
        <v>150</v>
      </c>
      <c r="S3202" s="49">
        <v>100</v>
      </c>
    </row>
    <row r="3203" spans="1:19" x14ac:dyDescent="0.25">
      <c r="A3203" s="52">
        <v>2016</v>
      </c>
      <c r="B3203" s="45" t="s">
        <v>59</v>
      </c>
      <c r="C3203" s="46" t="s">
        <v>81</v>
      </c>
      <c r="D3203" s="46" t="s">
        <v>110</v>
      </c>
      <c r="H3203" s="46">
        <v>5</v>
      </c>
      <c r="I3203" s="46">
        <v>7</v>
      </c>
      <c r="L3203" s="46" t="s">
        <v>103</v>
      </c>
      <c r="M3203" s="48" t="s">
        <v>110</v>
      </c>
    </row>
    <row r="3204" spans="1:19" x14ac:dyDescent="0.25">
      <c r="A3204" s="52">
        <v>2016</v>
      </c>
      <c r="B3204" s="45" t="s">
        <v>59</v>
      </c>
      <c r="C3204" s="46" t="s">
        <v>80</v>
      </c>
      <c r="D3204" s="46" t="s">
        <v>94</v>
      </c>
      <c r="H3204" s="46">
        <v>15</v>
      </c>
      <c r="L3204" s="46" t="s">
        <v>105</v>
      </c>
      <c r="M3204" s="48" t="s">
        <v>110</v>
      </c>
    </row>
    <row r="3205" spans="1:19" x14ac:dyDescent="0.25">
      <c r="A3205" s="52">
        <v>2016</v>
      </c>
      <c r="B3205" s="45" t="s">
        <v>42</v>
      </c>
      <c r="C3205" s="46" t="s">
        <v>80</v>
      </c>
      <c r="D3205" s="46" t="s">
        <v>90</v>
      </c>
      <c r="E3205" s="46" t="s">
        <v>93</v>
      </c>
      <c r="H3205" s="46">
        <v>15</v>
      </c>
      <c r="L3205" s="46" t="s">
        <v>103</v>
      </c>
      <c r="M3205" s="48">
        <v>8</v>
      </c>
    </row>
    <row r="3206" spans="1:19" x14ac:dyDescent="0.25">
      <c r="A3206" s="52">
        <v>2016</v>
      </c>
      <c r="B3206" s="45" t="s">
        <v>59</v>
      </c>
      <c r="C3206" s="46" t="s">
        <v>81</v>
      </c>
      <c r="D3206" s="46" t="s">
        <v>110</v>
      </c>
      <c r="H3206" s="46">
        <v>5</v>
      </c>
      <c r="I3206" s="46">
        <v>7</v>
      </c>
      <c r="L3206" s="46" t="s">
        <v>103</v>
      </c>
      <c r="M3206" s="48">
        <v>80</v>
      </c>
      <c r="S3206" s="49">
        <v>60</v>
      </c>
    </row>
    <row r="3207" spans="1:19" x14ac:dyDescent="0.25">
      <c r="A3207" s="52">
        <v>2016</v>
      </c>
      <c r="B3207" s="45" t="s">
        <v>59</v>
      </c>
      <c r="C3207" s="46" t="s">
        <v>81</v>
      </c>
      <c r="D3207" s="46" t="s">
        <v>110</v>
      </c>
      <c r="H3207" s="46">
        <v>5</v>
      </c>
      <c r="I3207" s="46">
        <v>7</v>
      </c>
      <c r="L3207" s="46" t="s">
        <v>103</v>
      </c>
      <c r="M3207" s="48" t="s">
        <v>110</v>
      </c>
    </row>
    <row r="3208" spans="1:19" x14ac:dyDescent="0.25">
      <c r="A3208" s="52">
        <v>2016</v>
      </c>
      <c r="B3208" s="45" t="s">
        <v>75</v>
      </c>
      <c r="C3208" s="46" t="s">
        <v>80</v>
      </c>
      <c r="D3208" s="46" t="s">
        <v>93</v>
      </c>
      <c r="H3208" s="46">
        <v>15</v>
      </c>
      <c r="L3208" s="46" t="s">
        <v>103</v>
      </c>
      <c r="M3208" s="48">
        <v>42</v>
      </c>
    </row>
    <row r="3209" spans="1:19" x14ac:dyDescent="0.25">
      <c r="A3209" s="52">
        <v>2016</v>
      </c>
      <c r="B3209" s="45" t="s">
        <v>38</v>
      </c>
      <c r="C3209" s="46" t="s">
        <v>80</v>
      </c>
      <c r="D3209" s="46" t="s">
        <v>93</v>
      </c>
      <c r="H3209" s="46">
        <v>17</v>
      </c>
      <c r="L3209" s="46" t="s">
        <v>103</v>
      </c>
      <c r="M3209" s="48" t="s">
        <v>110</v>
      </c>
    </row>
    <row r="3210" spans="1:19" x14ac:dyDescent="0.25">
      <c r="A3210" s="52">
        <v>2016</v>
      </c>
      <c r="B3210" s="45" t="s">
        <v>68</v>
      </c>
      <c r="C3210" s="46" t="s">
        <v>80</v>
      </c>
      <c r="D3210" s="46" t="s">
        <v>92</v>
      </c>
      <c r="H3210" s="46">
        <v>17</v>
      </c>
      <c r="L3210" s="46" t="s">
        <v>103</v>
      </c>
      <c r="M3210" s="48">
        <v>2</v>
      </c>
      <c r="N3210" s="48" t="s">
        <v>117</v>
      </c>
      <c r="O3210" s="48">
        <v>1</v>
      </c>
      <c r="P3210" s="48" t="s">
        <v>116</v>
      </c>
    </row>
    <row r="3211" spans="1:19" x14ac:dyDescent="0.25">
      <c r="A3211" s="52">
        <v>2016</v>
      </c>
      <c r="B3211" s="45" t="s">
        <v>68</v>
      </c>
      <c r="C3211" s="46" t="s">
        <v>80</v>
      </c>
      <c r="D3211" s="46" t="s">
        <v>92</v>
      </c>
      <c r="H3211" s="46">
        <v>17</v>
      </c>
      <c r="L3211" s="46" t="s">
        <v>103</v>
      </c>
      <c r="M3211" s="48" t="s">
        <v>110</v>
      </c>
    </row>
    <row r="3212" spans="1:19" x14ac:dyDescent="0.25">
      <c r="A3212" s="52">
        <v>2016</v>
      </c>
      <c r="B3212" s="45" t="s">
        <v>75</v>
      </c>
      <c r="C3212" s="46" t="s">
        <v>85</v>
      </c>
      <c r="D3212" s="46" t="s">
        <v>110</v>
      </c>
      <c r="H3212" s="46">
        <v>28</v>
      </c>
      <c r="L3212" s="46" t="s">
        <v>103</v>
      </c>
      <c r="M3212" s="48">
        <v>7</v>
      </c>
    </row>
    <row r="3213" spans="1:19" x14ac:dyDescent="0.25">
      <c r="A3213" s="52">
        <v>2016</v>
      </c>
      <c r="B3213" s="45" t="s">
        <v>55</v>
      </c>
      <c r="C3213" s="46" t="s">
        <v>80</v>
      </c>
      <c r="D3213" s="46" t="s">
        <v>90</v>
      </c>
      <c r="H3213" s="46">
        <v>17</v>
      </c>
      <c r="L3213" s="46" t="s">
        <v>103</v>
      </c>
      <c r="M3213" s="48">
        <v>2</v>
      </c>
      <c r="N3213" s="48" t="s">
        <v>117</v>
      </c>
    </row>
    <row r="3214" spans="1:19" x14ac:dyDescent="0.25">
      <c r="A3214" s="52">
        <v>2016</v>
      </c>
      <c r="B3214" s="45" t="s">
        <v>47</v>
      </c>
      <c r="C3214" s="46" t="s">
        <v>80</v>
      </c>
      <c r="D3214" s="46" t="s">
        <v>90</v>
      </c>
      <c r="H3214" s="46">
        <v>17</v>
      </c>
      <c r="L3214" s="46" t="s">
        <v>103</v>
      </c>
      <c r="M3214" s="48" t="s">
        <v>110</v>
      </c>
    </row>
    <row r="3215" spans="1:19" x14ac:dyDescent="0.25">
      <c r="A3215" s="52">
        <v>2016</v>
      </c>
      <c r="B3215" s="45" t="s">
        <v>47</v>
      </c>
      <c r="C3215" s="46" t="s">
        <v>80</v>
      </c>
      <c r="D3215" s="46" t="s">
        <v>90</v>
      </c>
      <c r="H3215" s="46">
        <v>17</v>
      </c>
      <c r="L3215" s="46" t="s">
        <v>103</v>
      </c>
      <c r="M3215" s="48">
        <v>1</v>
      </c>
      <c r="N3215" s="48" t="s">
        <v>117</v>
      </c>
      <c r="O3215" s="48">
        <v>2</v>
      </c>
      <c r="P3215" s="48" t="s">
        <v>116</v>
      </c>
    </row>
    <row r="3216" spans="1:19" x14ac:dyDescent="0.25">
      <c r="A3216" s="52">
        <v>2016</v>
      </c>
      <c r="B3216" s="45" t="s">
        <v>76</v>
      </c>
      <c r="C3216" s="46" t="s">
        <v>80</v>
      </c>
      <c r="D3216" s="46" t="s">
        <v>89</v>
      </c>
      <c r="H3216" s="46">
        <v>15</v>
      </c>
      <c r="L3216" s="46" t="s">
        <v>105</v>
      </c>
      <c r="M3216" s="48">
        <v>68</v>
      </c>
    </row>
    <row r="3217" spans="1:14" x14ac:dyDescent="0.25">
      <c r="A3217" s="52">
        <v>2016</v>
      </c>
      <c r="B3217" s="45" t="s">
        <v>59</v>
      </c>
      <c r="C3217" s="46" t="s">
        <v>80</v>
      </c>
      <c r="D3217" s="46" t="s">
        <v>94</v>
      </c>
      <c r="H3217" s="46">
        <v>17</v>
      </c>
      <c r="L3217" s="46" t="s">
        <v>103</v>
      </c>
      <c r="M3217" s="48" t="s">
        <v>110</v>
      </c>
    </row>
    <row r="3218" spans="1:14" x14ac:dyDescent="0.25">
      <c r="A3218" s="52">
        <v>2016</v>
      </c>
      <c r="B3218" s="45" t="s">
        <v>59</v>
      </c>
      <c r="C3218" s="46" t="s">
        <v>80</v>
      </c>
      <c r="D3218" s="46" t="s">
        <v>94</v>
      </c>
      <c r="H3218" s="46">
        <v>17</v>
      </c>
      <c r="L3218" s="46" t="s">
        <v>103</v>
      </c>
      <c r="M3218" s="48" t="s">
        <v>110</v>
      </c>
    </row>
    <row r="3219" spans="1:14" x14ac:dyDescent="0.25">
      <c r="A3219" s="52">
        <v>2016</v>
      </c>
      <c r="B3219" s="45" t="s">
        <v>46</v>
      </c>
      <c r="C3219" s="46" t="s">
        <v>80</v>
      </c>
      <c r="D3219" s="46" t="s">
        <v>93</v>
      </c>
      <c r="H3219" s="46">
        <v>15</v>
      </c>
      <c r="L3219" s="46" t="s">
        <v>103</v>
      </c>
      <c r="M3219" s="48">
        <v>20</v>
      </c>
    </row>
    <row r="3220" spans="1:14" x14ac:dyDescent="0.25">
      <c r="A3220" s="52">
        <v>2016</v>
      </c>
      <c r="B3220" s="45" t="s">
        <v>38</v>
      </c>
      <c r="C3220" s="46" t="s">
        <v>80</v>
      </c>
      <c r="D3220" s="46" t="s">
        <v>93</v>
      </c>
      <c r="H3220" s="46">
        <v>17</v>
      </c>
      <c r="L3220" s="46" t="s">
        <v>103</v>
      </c>
      <c r="M3220" s="48">
        <v>1</v>
      </c>
      <c r="N3220" s="48" t="s">
        <v>117</v>
      </c>
    </row>
    <row r="3221" spans="1:14" x14ac:dyDescent="0.25">
      <c r="A3221" s="52">
        <v>2016</v>
      </c>
      <c r="B3221" s="45" t="s">
        <v>47</v>
      </c>
      <c r="C3221" s="46" t="s">
        <v>80</v>
      </c>
      <c r="D3221" s="46" t="s">
        <v>92</v>
      </c>
      <c r="H3221" s="46">
        <v>15</v>
      </c>
      <c r="L3221" s="46" t="s">
        <v>104</v>
      </c>
      <c r="M3221" s="48">
        <v>82</v>
      </c>
    </row>
    <row r="3222" spans="1:14" x14ac:dyDescent="0.25">
      <c r="A3222" s="52">
        <v>2016</v>
      </c>
      <c r="B3222" s="45" t="s">
        <v>47</v>
      </c>
      <c r="C3222" s="46" t="s">
        <v>80</v>
      </c>
      <c r="D3222" s="46" t="s">
        <v>89</v>
      </c>
      <c r="H3222" s="46">
        <v>15</v>
      </c>
      <c r="L3222" s="46" t="s">
        <v>105</v>
      </c>
      <c r="M3222" s="48">
        <v>20</v>
      </c>
    </row>
    <row r="3223" spans="1:14" x14ac:dyDescent="0.25">
      <c r="A3223" s="52">
        <v>2016</v>
      </c>
      <c r="B3223" s="45" t="s">
        <v>37</v>
      </c>
      <c r="C3223" s="46" t="s">
        <v>80</v>
      </c>
      <c r="D3223" s="46" t="s">
        <v>90</v>
      </c>
      <c r="H3223" s="46">
        <v>15</v>
      </c>
      <c r="L3223" s="46" t="s">
        <v>103</v>
      </c>
      <c r="M3223" s="48">
        <v>54</v>
      </c>
    </row>
    <row r="3224" spans="1:14" x14ac:dyDescent="0.25">
      <c r="A3224" s="52">
        <v>2016</v>
      </c>
      <c r="B3224" s="45" t="s">
        <v>73</v>
      </c>
      <c r="C3224" s="46" t="s">
        <v>80</v>
      </c>
      <c r="D3224" s="46" t="s">
        <v>88</v>
      </c>
      <c r="H3224" s="46">
        <v>20</v>
      </c>
      <c r="L3224" s="46" t="s">
        <v>103</v>
      </c>
      <c r="M3224" s="48" t="s">
        <v>110</v>
      </c>
    </row>
    <row r="3225" spans="1:14" x14ac:dyDescent="0.25">
      <c r="A3225" s="52">
        <v>2016</v>
      </c>
      <c r="B3225" s="45" t="s">
        <v>59</v>
      </c>
      <c r="C3225" s="46" t="s">
        <v>80</v>
      </c>
      <c r="D3225" s="46" t="s">
        <v>89</v>
      </c>
      <c r="H3225" s="46">
        <v>17</v>
      </c>
      <c r="L3225" s="46" t="s">
        <v>103</v>
      </c>
      <c r="M3225" s="48" t="s">
        <v>110</v>
      </c>
    </row>
    <row r="3226" spans="1:14" x14ac:dyDescent="0.25">
      <c r="A3226" s="52">
        <v>2016</v>
      </c>
      <c r="B3226" s="45" t="s">
        <v>59</v>
      </c>
      <c r="C3226" s="46" t="s">
        <v>80</v>
      </c>
      <c r="D3226" s="46" t="s">
        <v>89</v>
      </c>
      <c r="H3226" s="46">
        <v>17</v>
      </c>
      <c r="L3226" s="46" t="s">
        <v>103</v>
      </c>
      <c r="M3226" s="48" t="s">
        <v>110</v>
      </c>
    </row>
    <row r="3227" spans="1:14" x14ac:dyDescent="0.25">
      <c r="A3227" s="52">
        <v>2016</v>
      </c>
      <c r="B3227" s="45" t="s">
        <v>47</v>
      </c>
      <c r="C3227" s="46" t="s">
        <v>80</v>
      </c>
      <c r="D3227" s="46" t="s">
        <v>90</v>
      </c>
      <c r="H3227" s="46">
        <v>15</v>
      </c>
      <c r="L3227" s="46" t="s">
        <v>104</v>
      </c>
      <c r="M3227" s="48">
        <v>15</v>
      </c>
    </row>
    <row r="3228" spans="1:14" x14ac:dyDescent="0.25">
      <c r="A3228" s="52">
        <v>2016</v>
      </c>
      <c r="B3228" s="45" t="s">
        <v>47</v>
      </c>
      <c r="C3228" s="46" t="s">
        <v>82</v>
      </c>
      <c r="D3228" s="46" t="s">
        <v>110</v>
      </c>
      <c r="H3228" s="46">
        <v>15</v>
      </c>
      <c r="L3228" s="46" t="s">
        <v>106</v>
      </c>
      <c r="M3228" s="48">
        <v>58</v>
      </c>
    </row>
    <row r="3229" spans="1:14" x14ac:dyDescent="0.25">
      <c r="A3229" s="52">
        <v>2016</v>
      </c>
      <c r="B3229" s="45" t="s">
        <v>47</v>
      </c>
      <c r="C3229" s="46" t="s">
        <v>80</v>
      </c>
      <c r="D3229" s="46" t="s">
        <v>90</v>
      </c>
      <c r="H3229" s="46">
        <v>15</v>
      </c>
      <c r="L3229" s="46" t="s">
        <v>104</v>
      </c>
      <c r="M3229" s="48">
        <v>183</v>
      </c>
    </row>
    <row r="3230" spans="1:14" x14ac:dyDescent="0.25">
      <c r="A3230" s="52">
        <v>2016</v>
      </c>
      <c r="B3230" s="45" t="s">
        <v>39</v>
      </c>
      <c r="C3230" s="46" t="s">
        <v>80</v>
      </c>
      <c r="D3230" s="46" t="s">
        <v>93</v>
      </c>
      <c r="H3230" s="46">
        <v>17</v>
      </c>
      <c r="L3230" s="46" t="s">
        <v>103</v>
      </c>
      <c r="M3230" s="48">
        <v>2</v>
      </c>
      <c r="N3230" s="48" t="s">
        <v>117</v>
      </c>
    </row>
    <row r="3231" spans="1:14" x14ac:dyDescent="0.25">
      <c r="A3231" s="52">
        <v>2016</v>
      </c>
      <c r="B3231" s="45" t="s">
        <v>39</v>
      </c>
      <c r="C3231" s="46" t="s">
        <v>84</v>
      </c>
      <c r="D3231" s="46" t="s">
        <v>88</v>
      </c>
      <c r="H3231" s="46">
        <v>21</v>
      </c>
      <c r="L3231" s="46" t="s">
        <v>103</v>
      </c>
      <c r="M3231" s="48">
        <v>1</v>
      </c>
      <c r="N3231" s="48" t="s">
        <v>116</v>
      </c>
    </row>
    <row r="3232" spans="1:14" x14ac:dyDescent="0.25">
      <c r="A3232" s="52">
        <v>2016</v>
      </c>
      <c r="B3232" s="45" t="s">
        <v>38</v>
      </c>
      <c r="C3232" s="46" t="s">
        <v>80</v>
      </c>
      <c r="D3232" s="46" t="s">
        <v>88</v>
      </c>
      <c r="H3232" s="46">
        <v>18</v>
      </c>
      <c r="L3232" s="46" t="s">
        <v>103</v>
      </c>
      <c r="M3232" s="48">
        <v>1</v>
      </c>
      <c r="N3232" s="48" t="s">
        <v>116</v>
      </c>
    </row>
    <row r="3233" spans="1:19" x14ac:dyDescent="0.25">
      <c r="A3233" s="52">
        <v>2016</v>
      </c>
      <c r="B3233" s="45" t="s">
        <v>59</v>
      </c>
      <c r="C3233" s="46" t="s">
        <v>81</v>
      </c>
      <c r="D3233" s="46" t="s">
        <v>110</v>
      </c>
      <c r="H3233" s="46">
        <v>5</v>
      </c>
      <c r="I3233" s="46">
        <v>7</v>
      </c>
      <c r="L3233" s="46" t="s">
        <v>103</v>
      </c>
      <c r="M3233" s="48">
        <v>100</v>
      </c>
      <c r="S3233" s="49">
        <v>90</v>
      </c>
    </row>
    <row r="3234" spans="1:19" x14ac:dyDescent="0.25">
      <c r="A3234" s="52">
        <v>2016</v>
      </c>
      <c r="B3234" s="45" t="s">
        <v>59</v>
      </c>
      <c r="C3234" s="46" t="s">
        <v>81</v>
      </c>
      <c r="D3234" s="46" t="s">
        <v>110</v>
      </c>
      <c r="H3234" s="46">
        <v>5</v>
      </c>
      <c r="I3234" s="46">
        <v>7</v>
      </c>
      <c r="L3234" s="46" t="s">
        <v>103</v>
      </c>
      <c r="M3234" s="48">
        <v>120</v>
      </c>
      <c r="S3234" s="49">
        <v>100</v>
      </c>
    </row>
    <row r="3235" spans="1:19" x14ac:dyDescent="0.25">
      <c r="A3235" s="52">
        <v>2016</v>
      </c>
      <c r="B3235" s="45" t="s">
        <v>45</v>
      </c>
      <c r="C3235" s="46" t="s">
        <v>80</v>
      </c>
      <c r="D3235" s="46" t="s">
        <v>88</v>
      </c>
      <c r="H3235" s="46">
        <v>20</v>
      </c>
      <c r="L3235" s="46" t="s">
        <v>103</v>
      </c>
      <c r="M3235" s="48" t="s">
        <v>110</v>
      </c>
    </row>
    <row r="3236" spans="1:19" x14ac:dyDescent="0.25">
      <c r="A3236" s="52">
        <v>2016</v>
      </c>
      <c r="B3236" s="45" t="s">
        <v>59</v>
      </c>
      <c r="C3236" s="46" t="s">
        <v>81</v>
      </c>
      <c r="D3236" s="46" t="s">
        <v>110</v>
      </c>
      <c r="H3236" s="46">
        <v>5</v>
      </c>
      <c r="I3236" s="46">
        <v>7</v>
      </c>
      <c r="L3236" s="46" t="s">
        <v>103</v>
      </c>
      <c r="M3236" s="48" t="s">
        <v>110</v>
      </c>
    </row>
    <row r="3237" spans="1:19" x14ac:dyDescent="0.25">
      <c r="A3237" s="52">
        <v>2016</v>
      </c>
      <c r="B3237" s="45" t="s">
        <v>59</v>
      </c>
      <c r="C3237" s="46" t="s">
        <v>81</v>
      </c>
      <c r="D3237" s="46" t="s">
        <v>110</v>
      </c>
      <c r="H3237" s="46">
        <v>5</v>
      </c>
      <c r="I3237" s="46">
        <v>7</v>
      </c>
      <c r="L3237" s="46" t="s">
        <v>103</v>
      </c>
      <c r="M3237" s="48" t="s">
        <v>110</v>
      </c>
    </row>
    <row r="3238" spans="1:19" x14ac:dyDescent="0.25">
      <c r="A3238" s="52">
        <v>2016</v>
      </c>
      <c r="B3238" s="45" t="s">
        <v>45</v>
      </c>
      <c r="C3238" s="46" t="s">
        <v>80</v>
      </c>
      <c r="D3238" s="46" t="s">
        <v>88</v>
      </c>
      <c r="H3238" s="46">
        <v>20</v>
      </c>
      <c r="L3238" s="46" t="s">
        <v>103</v>
      </c>
      <c r="M3238" s="48">
        <v>3</v>
      </c>
      <c r="N3238" s="48" t="s">
        <v>116</v>
      </c>
    </row>
    <row r="3239" spans="1:19" x14ac:dyDescent="0.25">
      <c r="A3239" s="52">
        <v>2016</v>
      </c>
      <c r="B3239" s="45" t="s">
        <v>37</v>
      </c>
      <c r="C3239" s="46" t="s">
        <v>80</v>
      </c>
      <c r="D3239" s="46" t="s">
        <v>93</v>
      </c>
      <c r="H3239" s="46">
        <v>17</v>
      </c>
      <c r="L3239" s="46" t="s">
        <v>103</v>
      </c>
      <c r="M3239" s="48">
        <v>1</v>
      </c>
      <c r="N3239" s="48" t="s">
        <v>117</v>
      </c>
      <c r="O3239" s="48">
        <v>1</v>
      </c>
      <c r="P3239" s="48" t="s">
        <v>116</v>
      </c>
    </row>
    <row r="3240" spans="1:19" x14ac:dyDescent="0.25">
      <c r="A3240" s="52">
        <v>2016</v>
      </c>
      <c r="B3240" s="45" t="s">
        <v>37</v>
      </c>
      <c r="C3240" s="46" t="s">
        <v>80</v>
      </c>
      <c r="D3240" s="46" t="s">
        <v>93</v>
      </c>
      <c r="H3240" s="46">
        <v>16</v>
      </c>
      <c r="L3240" s="46" t="s">
        <v>103</v>
      </c>
      <c r="M3240" s="48">
        <v>19</v>
      </c>
    </row>
    <row r="3241" spans="1:19" x14ac:dyDescent="0.25">
      <c r="A3241" s="52">
        <v>2016</v>
      </c>
      <c r="B3241" s="45" t="s">
        <v>73</v>
      </c>
      <c r="C3241" s="46" t="s">
        <v>80</v>
      </c>
      <c r="D3241" s="46" t="s">
        <v>88</v>
      </c>
      <c r="H3241" s="46">
        <v>20</v>
      </c>
      <c r="L3241" s="46" t="s">
        <v>103</v>
      </c>
      <c r="M3241" s="48" t="s">
        <v>110</v>
      </c>
    </row>
    <row r="3242" spans="1:19" x14ac:dyDescent="0.25">
      <c r="A3242" s="52">
        <v>2016</v>
      </c>
      <c r="B3242" s="45" t="s">
        <v>40</v>
      </c>
      <c r="C3242" s="46" t="s">
        <v>80</v>
      </c>
      <c r="D3242" s="46" t="s">
        <v>92</v>
      </c>
      <c r="H3242" s="46">
        <v>15</v>
      </c>
      <c r="L3242" s="46" t="s">
        <v>103</v>
      </c>
      <c r="M3242" s="48">
        <v>46</v>
      </c>
    </row>
    <row r="3243" spans="1:19" x14ac:dyDescent="0.25">
      <c r="A3243" s="52">
        <v>2016</v>
      </c>
      <c r="B3243" s="45" t="s">
        <v>40</v>
      </c>
      <c r="C3243" s="46" t="s">
        <v>80</v>
      </c>
      <c r="D3243" s="46" t="s">
        <v>93</v>
      </c>
      <c r="H3243" s="46">
        <v>15</v>
      </c>
      <c r="L3243" s="46" t="s">
        <v>103</v>
      </c>
      <c r="M3243" s="48">
        <v>79</v>
      </c>
    </row>
    <row r="3244" spans="1:19" x14ac:dyDescent="0.25">
      <c r="A3244" s="52">
        <v>2016</v>
      </c>
      <c r="B3244" s="45" t="s">
        <v>73</v>
      </c>
      <c r="C3244" s="46" t="s">
        <v>80</v>
      </c>
      <c r="D3244" s="46" t="s">
        <v>88</v>
      </c>
      <c r="E3244" s="46" t="s">
        <v>94</v>
      </c>
      <c r="H3244" s="46">
        <v>17</v>
      </c>
      <c r="L3244" s="46" t="s">
        <v>103</v>
      </c>
      <c r="M3244" s="48" t="s">
        <v>110</v>
      </c>
    </row>
    <row r="3245" spans="1:19" x14ac:dyDescent="0.25">
      <c r="A3245" s="52">
        <v>2016</v>
      </c>
      <c r="B3245" s="45" t="s">
        <v>73</v>
      </c>
      <c r="C3245" s="46" t="s">
        <v>80</v>
      </c>
      <c r="D3245" s="46" t="s">
        <v>88</v>
      </c>
      <c r="E3245" s="46" t="s">
        <v>94</v>
      </c>
      <c r="H3245" s="46">
        <v>17</v>
      </c>
      <c r="L3245" s="46" t="s">
        <v>103</v>
      </c>
      <c r="M3245" s="48">
        <v>2</v>
      </c>
      <c r="N3245" s="48" t="s">
        <v>116</v>
      </c>
    </row>
    <row r="3246" spans="1:19" x14ac:dyDescent="0.25">
      <c r="A3246" s="52">
        <v>2016</v>
      </c>
      <c r="B3246" s="45" t="s">
        <v>38</v>
      </c>
      <c r="C3246" s="46" t="s">
        <v>80</v>
      </c>
      <c r="D3246" s="46" t="s">
        <v>94</v>
      </c>
      <c r="H3246" s="46">
        <v>15</v>
      </c>
      <c r="L3246" s="46" t="s">
        <v>103</v>
      </c>
      <c r="M3246" s="48">
        <v>188</v>
      </c>
    </row>
    <row r="3247" spans="1:19" x14ac:dyDescent="0.25">
      <c r="A3247" s="52">
        <v>2016</v>
      </c>
      <c r="B3247" s="45" t="s">
        <v>40</v>
      </c>
      <c r="C3247" s="46" t="s">
        <v>80</v>
      </c>
      <c r="D3247" s="46" t="s">
        <v>110</v>
      </c>
      <c r="H3247" s="46">
        <v>15</v>
      </c>
      <c r="L3247" s="46" t="s">
        <v>103</v>
      </c>
      <c r="M3247" s="48">
        <v>26</v>
      </c>
    </row>
    <row r="3248" spans="1:19" x14ac:dyDescent="0.25">
      <c r="A3248" s="52">
        <v>2016</v>
      </c>
      <c r="B3248" s="45" t="s">
        <v>69</v>
      </c>
      <c r="C3248" s="46" t="s">
        <v>80</v>
      </c>
      <c r="D3248" s="46" t="s">
        <v>88</v>
      </c>
      <c r="H3248" s="46">
        <v>17</v>
      </c>
      <c r="I3248" s="46">
        <v>18</v>
      </c>
      <c r="J3248" s="46">
        <v>20</v>
      </c>
      <c r="L3248" s="46" t="s">
        <v>103</v>
      </c>
      <c r="M3248" s="48" t="s">
        <v>110</v>
      </c>
    </row>
    <row r="3249" spans="1:16" x14ac:dyDescent="0.25">
      <c r="A3249" s="52">
        <v>2016</v>
      </c>
      <c r="B3249" s="45" t="s">
        <v>47</v>
      </c>
      <c r="C3249" s="46" t="s">
        <v>80</v>
      </c>
      <c r="D3249" s="46" t="s">
        <v>88</v>
      </c>
      <c r="H3249" s="46">
        <v>15</v>
      </c>
      <c r="L3249" s="46" t="s">
        <v>104</v>
      </c>
      <c r="M3249" s="48">
        <v>28</v>
      </c>
    </row>
    <row r="3250" spans="1:16" x14ac:dyDescent="0.25">
      <c r="A3250" s="52">
        <v>2016</v>
      </c>
      <c r="B3250" s="45" t="s">
        <v>47</v>
      </c>
      <c r="C3250" s="46" t="s">
        <v>80</v>
      </c>
      <c r="D3250" s="46" t="s">
        <v>90</v>
      </c>
      <c r="H3250" s="46">
        <v>15</v>
      </c>
      <c r="L3250" s="46" t="s">
        <v>104</v>
      </c>
      <c r="M3250" s="48">
        <v>328</v>
      </c>
    </row>
    <row r="3251" spans="1:16" x14ac:dyDescent="0.25">
      <c r="A3251" s="52">
        <v>2016</v>
      </c>
      <c r="B3251" s="45" t="s">
        <v>45</v>
      </c>
      <c r="C3251" s="46" t="s">
        <v>80</v>
      </c>
      <c r="D3251" s="46" t="s">
        <v>89</v>
      </c>
      <c r="H3251" s="46">
        <v>17</v>
      </c>
      <c r="L3251" s="46" t="s">
        <v>103</v>
      </c>
      <c r="M3251" s="48" t="s">
        <v>110</v>
      </c>
    </row>
    <row r="3252" spans="1:16" x14ac:dyDescent="0.25">
      <c r="A3252" s="52">
        <v>2016</v>
      </c>
      <c r="B3252" s="45" t="s">
        <v>45</v>
      </c>
      <c r="C3252" s="46" t="s">
        <v>80</v>
      </c>
      <c r="D3252" s="46" t="s">
        <v>89</v>
      </c>
      <c r="H3252" s="46">
        <v>17</v>
      </c>
      <c r="L3252" s="46" t="s">
        <v>103</v>
      </c>
      <c r="M3252" s="48">
        <v>1</v>
      </c>
      <c r="N3252" s="48" t="s">
        <v>117</v>
      </c>
      <c r="O3252" s="48">
        <v>1</v>
      </c>
      <c r="P3252" s="48" t="s">
        <v>116</v>
      </c>
    </row>
    <row r="3253" spans="1:16" x14ac:dyDescent="0.25">
      <c r="A3253" s="52">
        <v>2016</v>
      </c>
      <c r="B3253" s="45" t="s">
        <v>38</v>
      </c>
      <c r="C3253" s="46" t="s">
        <v>80</v>
      </c>
      <c r="D3253" s="46" t="s">
        <v>88</v>
      </c>
      <c r="H3253" s="46">
        <v>18</v>
      </c>
      <c r="L3253" s="46" t="s">
        <v>103</v>
      </c>
      <c r="M3253" s="48">
        <v>1</v>
      </c>
      <c r="N3253" s="48" t="s">
        <v>116</v>
      </c>
    </row>
    <row r="3254" spans="1:16" x14ac:dyDescent="0.25">
      <c r="A3254" s="52">
        <v>2016</v>
      </c>
      <c r="B3254" s="45" t="s">
        <v>56</v>
      </c>
      <c r="C3254" s="46" t="s">
        <v>81</v>
      </c>
      <c r="D3254" s="46" t="s">
        <v>110</v>
      </c>
      <c r="H3254" s="46">
        <v>7</v>
      </c>
      <c r="L3254" s="46" t="s">
        <v>103</v>
      </c>
      <c r="M3254" s="48">
        <v>160</v>
      </c>
    </row>
    <row r="3255" spans="1:16" x14ac:dyDescent="0.25">
      <c r="A3255" s="52">
        <v>2016</v>
      </c>
      <c r="B3255" s="45" t="s">
        <v>69</v>
      </c>
      <c r="C3255" s="46" t="s">
        <v>80</v>
      </c>
      <c r="D3255" s="46" t="s">
        <v>88</v>
      </c>
      <c r="H3255" s="46">
        <v>18</v>
      </c>
      <c r="L3255" s="46" t="s">
        <v>103</v>
      </c>
      <c r="M3255" s="48">
        <v>1</v>
      </c>
      <c r="N3255" s="48" t="s">
        <v>116</v>
      </c>
    </row>
    <row r="3256" spans="1:16" x14ac:dyDescent="0.25">
      <c r="A3256" s="52">
        <v>2016</v>
      </c>
      <c r="B3256" s="45" t="s">
        <v>48</v>
      </c>
      <c r="C3256" s="46" t="s">
        <v>80</v>
      </c>
      <c r="D3256" s="46" t="s">
        <v>90</v>
      </c>
      <c r="H3256" s="46">
        <v>17</v>
      </c>
      <c r="L3256" s="46" t="s">
        <v>103</v>
      </c>
      <c r="M3256" s="48">
        <v>1</v>
      </c>
      <c r="N3256" s="48" t="s">
        <v>116</v>
      </c>
    </row>
    <row r="3257" spans="1:16" x14ac:dyDescent="0.25">
      <c r="A3257" s="52">
        <v>2016</v>
      </c>
      <c r="B3257" s="45" t="s">
        <v>38</v>
      </c>
      <c r="C3257" s="46" t="s">
        <v>80</v>
      </c>
      <c r="D3257" s="46" t="s">
        <v>93</v>
      </c>
      <c r="H3257" s="46">
        <v>17</v>
      </c>
      <c r="L3257" s="46" t="s">
        <v>103</v>
      </c>
      <c r="M3257" s="48">
        <v>1</v>
      </c>
      <c r="N3257" s="48" t="s">
        <v>117</v>
      </c>
    </row>
    <row r="3258" spans="1:16" x14ac:dyDescent="0.25">
      <c r="A3258" s="52">
        <v>2016</v>
      </c>
      <c r="B3258" s="45" t="s">
        <v>39</v>
      </c>
      <c r="C3258" s="46" t="s">
        <v>84</v>
      </c>
      <c r="D3258" s="46" t="s">
        <v>93</v>
      </c>
      <c r="H3258" s="46">
        <v>17</v>
      </c>
      <c r="L3258" s="46" t="s">
        <v>103</v>
      </c>
      <c r="M3258" s="48" t="s">
        <v>110</v>
      </c>
    </row>
    <row r="3259" spans="1:16" x14ac:dyDescent="0.25">
      <c r="A3259" s="52">
        <v>2016</v>
      </c>
      <c r="B3259" s="45" t="s">
        <v>59</v>
      </c>
      <c r="C3259" s="46" t="s">
        <v>80</v>
      </c>
      <c r="D3259" s="46" t="s">
        <v>92</v>
      </c>
      <c r="H3259" s="46">
        <v>15</v>
      </c>
      <c r="L3259" s="46" t="s">
        <v>103</v>
      </c>
      <c r="M3259" s="48">
        <v>20</v>
      </c>
    </row>
    <row r="3260" spans="1:16" x14ac:dyDescent="0.25">
      <c r="A3260" s="52">
        <v>2016</v>
      </c>
      <c r="B3260" s="45" t="s">
        <v>59</v>
      </c>
      <c r="C3260" s="46" t="s">
        <v>80</v>
      </c>
      <c r="D3260" s="46" t="s">
        <v>92</v>
      </c>
      <c r="H3260" s="46">
        <v>15</v>
      </c>
      <c r="L3260" s="46" t="s">
        <v>103</v>
      </c>
      <c r="M3260" s="48" t="s">
        <v>110</v>
      </c>
    </row>
    <row r="3261" spans="1:16" x14ac:dyDescent="0.25">
      <c r="A3261" s="52">
        <v>2016</v>
      </c>
      <c r="B3261" s="45" t="s">
        <v>47</v>
      </c>
      <c r="C3261" s="46" t="s">
        <v>80</v>
      </c>
      <c r="D3261" s="46" t="s">
        <v>90</v>
      </c>
      <c r="H3261" s="46">
        <v>15</v>
      </c>
      <c r="L3261" s="46" t="s">
        <v>104</v>
      </c>
      <c r="M3261" s="48">
        <v>107</v>
      </c>
    </row>
    <row r="3262" spans="1:16" x14ac:dyDescent="0.25">
      <c r="A3262" s="52">
        <v>2016</v>
      </c>
      <c r="B3262" s="45" t="s">
        <v>69</v>
      </c>
      <c r="C3262" s="46" t="s">
        <v>80</v>
      </c>
      <c r="D3262" s="46" t="s">
        <v>88</v>
      </c>
      <c r="H3262" s="46">
        <v>17</v>
      </c>
      <c r="L3262" s="46" t="s">
        <v>104</v>
      </c>
      <c r="M3262" s="48" t="s">
        <v>110</v>
      </c>
    </row>
    <row r="3263" spans="1:16" x14ac:dyDescent="0.25">
      <c r="A3263" s="52">
        <v>2016</v>
      </c>
      <c r="B3263" s="45" t="s">
        <v>47</v>
      </c>
      <c r="C3263" s="46" t="s">
        <v>80</v>
      </c>
      <c r="D3263" s="46" t="s">
        <v>90</v>
      </c>
      <c r="H3263" s="46">
        <v>20</v>
      </c>
      <c r="L3263" s="46" t="s">
        <v>103</v>
      </c>
      <c r="M3263" s="48" t="s">
        <v>110</v>
      </c>
    </row>
    <row r="3264" spans="1:16" x14ac:dyDescent="0.25">
      <c r="A3264" s="52">
        <v>2016</v>
      </c>
      <c r="B3264" s="45" t="s">
        <v>38</v>
      </c>
      <c r="C3264" s="46" t="s">
        <v>80</v>
      </c>
      <c r="D3264" s="46" t="s">
        <v>88</v>
      </c>
      <c r="H3264" s="46">
        <v>18</v>
      </c>
      <c r="L3264" s="46" t="s">
        <v>103</v>
      </c>
      <c r="M3264" s="48" t="s">
        <v>110</v>
      </c>
    </row>
    <row r="3265" spans="1:16" x14ac:dyDescent="0.25">
      <c r="A3265" s="52">
        <v>2016</v>
      </c>
      <c r="B3265" s="45" t="s">
        <v>59</v>
      </c>
      <c r="C3265" s="46" t="s">
        <v>80</v>
      </c>
      <c r="D3265" s="46" t="s">
        <v>89</v>
      </c>
      <c r="H3265" s="46">
        <v>17</v>
      </c>
      <c r="L3265" s="46" t="s">
        <v>103</v>
      </c>
      <c r="M3265" s="48">
        <v>1</v>
      </c>
      <c r="N3265" s="48" t="s">
        <v>116</v>
      </c>
    </row>
    <row r="3266" spans="1:16" x14ac:dyDescent="0.25">
      <c r="A3266" s="52">
        <v>2016</v>
      </c>
      <c r="B3266" s="45" t="s">
        <v>61</v>
      </c>
      <c r="C3266" s="46" t="s">
        <v>80</v>
      </c>
      <c r="D3266" s="46" t="s">
        <v>92</v>
      </c>
      <c r="H3266" s="46">
        <v>15</v>
      </c>
      <c r="L3266" s="46" t="s">
        <v>103</v>
      </c>
      <c r="M3266" s="48">
        <v>38</v>
      </c>
    </row>
    <row r="3267" spans="1:16" x14ac:dyDescent="0.25">
      <c r="A3267" s="52">
        <v>2016</v>
      </c>
      <c r="B3267" s="45" t="s">
        <v>59</v>
      </c>
      <c r="C3267" s="46" t="s">
        <v>80</v>
      </c>
      <c r="D3267" s="46" t="s">
        <v>88</v>
      </c>
      <c r="H3267" s="46">
        <v>20</v>
      </c>
      <c r="L3267" s="46" t="s">
        <v>103</v>
      </c>
      <c r="M3267" s="48">
        <v>1</v>
      </c>
      <c r="N3267" s="48" t="s">
        <v>116</v>
      </c>
    </row>
    <row r="3268" spans="1:16" x14ac:dyDescent="0.25">
      <c r="A3268" s="52">
        <v>2016</v>
      </c>
      <c r="B3268" s="45" t="s">
        <v>59</v>
      </c>
      <c r="C3268" s="46" t="s">
        <v>80</v>
      </c>
      <c r="D3268" s="46" t="s">
        <v>89</v>
      </c>
      <c r="H3268" s="46">
        <v>17</v>
      </c>
      <c r="L3268" s="46" t="s">
        <v>103</v>
      </c>
      <c r="M3268" s="48">
        <v>2</v>
      </c>
      <c r="N3268" s="48" t="s">
        <v>117</v>
      </c>
      <c r="O3268" s="48">
        <v>1</v>
      </c>
      <c r="P3268" s="48" t="s">
        <v>116</v>
      </c>
    </row>
    <row r="3269" spans="1:16" x14ac:dyDescent="0.25">
      <c r="A3269" s="52">
        <v>2016</v>
      </c>
      <c r="B3269" s="45" t="s">
        <v>59</v>
      </c>
      <c r="C3269" s="46" t="s">
        <v>80</v>
      </c>
      <c r="D3269" s="46" t="s">
        <v>88</v>
      </c>
      <c r="H3269" s="46">
        <v>20</v>
      </c>
      <c r="L3269" s="46" t="s">
        <v>103</v>
      </c>
      <c r="M3269" s="48">
        <v>1</v>
      </c>
      <c r="N3269" s="48" t="s">
        <v>117</v>
      </c>
      <c r="O3269" s="48">
        <v>1</v>
      </c>
      <c r="P3269" s="48" t="s">
        <v>116</v>
      </c>
    </row>
    <row r="3270" spans="1:16" x14ac:dyDescent="0.25">
      <c r="A3270" s="52">
        <v>2016</v>
      </c>
      <c r="B3270" s="45" t="s">
        <v>59</v>
      </c>
      <c r="C3270" s="46" t="s">
        <v>80</v>
      </c>
      <c r="D3270" s="46" t="s">
        <v>88</v>
      </c>
      <c r="H3270" s="46">
        <v>20</v>
      </c>
      <c r="L3270" s="46" t="s">
        <v>103</v>
      </c>
      <c r="M3270" s="48" t="s">
        <v>110</v>
      </c>
    </row>
    <row r="3271" spans="1:16" x14ac:dyDescent="0.25">
      <c r="A3271" s="52">
        <v>2016</v>
      </c>
      <c r="B3271" s="45" t="s">
        <v>76</v>
      </c>
      <c r="C3271" s="46" t="s">
        <v>80</v>
      </c>
      <c r="D3271" s="46" t="s">
        <v>89</v>
      </c>
      <c r="E3271" s="46" t="s">
        <v>92</v>
      </c>
      <c r="H3271" s="46">
        <v>15</v>
      </c>
      <c r="L3271" s="46" t="s">
        <v>105</v>
      </c>
      <c r="M3271" s="48">
        <v>97</v>
      </c>
    </row>
    <row r="3272" spans="1:16" x14ac:dyDescent="0.25">
      <c r="A3272" s="52">
        <v>2016</v>
      </c>
      <c r="B3272" s="45" t="s">
        <v>75</v>
      </c>
      <c r="C3272" s="46" t="s">
        <v>80</v>
      </c>
      <c r="D3272" s="46" t="s">
        <v>93</v>
      </c>
      <c r="H3272" s="46">
        <v>15</v>
      </c>
      <c r="L3272" s="46" t="s">
        <v>103</v>
      </c>
      <c r="M3272" s="48">
        <v>91</v>
      </c>
    </row>
    <row r="3273" spans="1:16" x14ac:dyDescent="0.25">
      <c r="A3273" s="52">
        <v>2016</v>
      </c>
      <c r="B3273" s="45" t="s">
        <v>59</v>
      </c>
      <c r="C3273" s="46" t="s">
        <v>80</v>
      </c>
      <c r="D3273" s="46" t="s">
        <v>88</v>
      </c>
      <c r="H3273" s="46">
        <v>20</v>
      </c>
      <c r="L3273" s="46" t="s">
        <v>103</v>
      </c>
      <c r="M3273" s="48" t="s">
        <v>110</v>
      </c>
    </row>
    <row r="3274" spans="1:16" x14ac:dyDescent="0.25">
      <c r="A3274" s="52">
        <v>2016</v>
      </c>
      <c r="B3274" s="45" t="s">
        <v>42</v>
      </c>
      <c r="C3274" s="46" t="s">
        <v>80</v>
      </c>
      <c r="D3274" s="46" t="s">
        <v>93</v>
      </c>
      <c r="H3274" s="46">
        <v>17</v>
      </c>
      <c r="L3274" s="46" t="s">
        <v>103</v>
      </c>
      <c r="M3274" s="48">
        <v>1</v>
      </c>
      <c r="N3274" s="48" t="s">
        <v>117</v>
      </c>
      <c r="O3274" s="48">
        <v>1</v>
      </c>
      <c r="P3274" s="48" t="s">
        <v>116</v>
      </c>
    </row>
    <row r="3275" spans="1:16" x14ac:dyDescent="0.25">
      <c r="A3275" s="52">
        <v>2016</v>
      </c>
      <c r="B3275" s="45" t="s">
        <v>42</v>
      </c>
      <c r="C3275" s="46" t="s">
        <v>80</v>
      </c>
      <c r="D3275" s="46" t="s">
        <v>93</v>
      </c>
      <c r="H3275" s="46">
        <v>17</v>
      </c>
      <c r="L3275" s="46" t="s">
        <v>103</v>
      </c>
      <c r="M3275" s="48">
        <v>3</v>
      </c>
      <c r="N3275" s="48" t="s">
        <v>117</v>
      </c>
      <c r="O3275" s="48">
        <v>2</v>
      </c>
      <c r="P3275" s="48" t="s">
        <v>116</v>
      </c>
    </row>
    <row r="3276" spans="1:16" x14ac:dyDescent="0.25">
      <c r="A3276" s="52">
        <v>2016</v>
      </c>
      <c r="B3276" s="45" t="s">
        <v>38</v>
      </c>
      <c r="C3276" s="46" t="s">
        <v>80</v>
      </c>
      <c r="D3276" s="46" t="s">
        <v>93</v>
      </c>
      <c r="H3276" s="46">
        <v>17</v>
      </c>
      <c r="L3276" s="46" t="s">
        <v>103</v>
      </c>
      <c r="M3276" s="48">
        <v>1</v>
      </c>
      <c r="N3276" s="48" t="s">
        <v>117</v>
      </c>
    </row>
    <row r="3277" spans="1:16" x14ac:dyDescent="0.25">
      <c r="A3277" s="52">
        <v>2016</v>
      </c>
      <c r="B3277" s="45" t="s">
        <v>38</v>
      </c>
      <c r="C3277" s="46" t="s">
        <v>80</v>
      </c>
      <c r="D3277" s="46" t="s">
        <v>88</v>
      </c>
      <c r="H3277" s="46">
        <v>18</v>
      </c>
      <c r="L3277" s="46" t="s">
        <v>103</v>
      </c>
      <c r="M3277" s="48" t="s">
        <v>110</v>
      </c>
    </row>
    <row r="3278" spans="1:16" x14ac:dyDescent="0.25">
      <c r="A3278" s="52">
        <v>2016</v>
      </c>
      <c r="B3278" s="45" t="s">
        <v>69</v>
      </c>
      <c r="C3278" s="46" t="s">
        <v>80</v>
      </c>
      <c r="D3278" s="46" t="s">
        <v>88</v>
      </c>
      <c r="H3278" s="46">
        <v>18</v>
      </c>
      <c r="L3278" s="46" t="s">
        <v>103</v>
      </c>
      <c r="M3278" s="48">
        <v>1</v>
      </c>
      <c r="N3278" s="48" t="s">
        <v>117</v>
      </c>
    </row>
    <row r="3279" spans="1:16" x14ac:dyDescent="0.25">
      <c r="A3279" s="52">
        <v>2016</v>
      </c>
      <c r="B3279" s="45" t="s">
        <v>59</v>
      </c>
      <c r="C3279" s="46" t="s">
        <v>80</v>
      </c>
      <c r="D3279" s="46" t="s">
        <v>89</v>
      </c>
      <c r="H3279" s="46">
        <v>17</v>
      </c>
      <c r="L3279" s="46" t="s">
        <v>103</v>
      </c>
      <c r="M3279" s="48">
        <v>2</v>
      </c>
      <c r="N3279" s="48" t="s">
        <v>117</v>
      </c>
      <c r="O3279" s="48">
        <v>3</v>
      </c>
      <c r="P3279" s="48" t="s">
        <v>116</v>
      </c>
    </row>
    <row r="3280" spans="1:16" x14ac:dyDescent="0.25">
      <c r="A3280" s="52">
        <v>2016</v>
      </c>
      <c r="B3280" s="45" t="s">
        <v>38</v>
      </c>
      <c r="C3280" s="46" t="s">
        <v>80</v>
      </c>
      <c r="D3280" s="46" t="s">
        <v>93</v>
      </c>
      <c r="H3280" s="46">
        <v>15</v>
      </c>
      <c r="L3280" s="46" t="s">
        <v>105</v>
      </c>
      <c r="M3280" s="48">
        <v>24</v>
      </c>
    </row>
    <row r="3281" spans="1:19" x14ac:dyDescent="0.25">
      <c r="A3281" s="52">
        <v>2016</v>
      </c>
      <c r="B3281" s="45" t="s">
        <v>69</v>
      </c>
      <c r="C3281" s="46" t="s">
        <v>80</v>
      </c>
      <c r="D3281" s="46" t="s">
        <v>88</v>
      </c>
      <c r="E3281" s="46" t="s">
        <v>93</v>
      </c>
      <c r="H3281" s="46">
        <v>17</v>
      </c>
      <c r="L3281" s="46" t="s">
        <v>103</v>
      </c>
      <c r="M3281" s="48">
        <v>2</v>
      </c>
      <c r="N3281" s="48" t="s">
        <v>117</v>
      </c>
      <c r="O3281" s="48">
        <v>1</v>
      </c>
      <c r="P3281" s="48" t="s">
        <v>116</v>
      </c>
    </row>
    <row r="3282" spans="1:19" x14ac:dyDescent="0.25">
      <c r="A3282" s="52">
        <v>2016</v>
      </c>
      <c r="B3282" s="45" t="s">
        <v>69</v>
      </c>
      <c r="C3282" s="46" t="s">
        <v>80</v>
      </c>
      <c r="D3282" s="46" t="s">
        <v>88</v>
      </c>
      <c r="H3282" s="46">
        <v>20</v>
      </c>
      <c r="L3282" s="46" t="s">
        <v>103</v>
      </c>
      <c r="M3282" s="48">
        <v>3</v>
      </c>
      <c r="N3282" s="48" t="s">
        <v>116</v>
      </c>
    </row>
    <row r="3283" spans="1:19" x14ac:dyDescent="0.25">
      <c r="A3283" s="52">
        <v>2016</v>
      </c>
      <c r="B3283" s="45" t="s">
        <v>66</v>
      </c>
      <c r="C3283" s="46" t="s">
        <v>80</v>
      </c>
      <c r="D3283" s="46" t="s">
        <v>88</v>
      </c>
      <c r="H3283" s="46">
        <v>18</v>
      </c>
      <c r="L3283" s="46" t="s">
        <v>103</v>
      </c>
      <c r="M3283" s="48">
        <v>1</v>
      </c>
      <c r="N3283" s="48" t="s">
        <v>116</v>
      </c>
    </row>
    <row r="3284" spans="1:19" x14ac:dyDescent="0.25">
      <c r="A3284" s="52">
        <v>2016</v>
      </c>
      <c r="B3284" s="45" t="s">
        <v>59</v>
      </c>
      <c r="C3284" s="46" t="s">
        <v>80</v>
      </c>
      <c r="D3284" s="46" t="s">
        <v>89</v>
      </c>
      <c r="H3284" s="46">
        <v>17</v>
      </c>
      <c r="L3284" s="46" t="s">
        <v>103</v>
      </c>
      <c r="M3284" s="48">
        <v>2</v>
      </c>
      <c r="N3284" s="48" t="s">
        <v>117</v>
      </c>
      <c r="O3284" s="48">
        <v>1</v>
      </c>
      <c r="P3284" s="48" t="s">
        <v>116</v>
      </c>
    </row>
    <row r="3285" spans="1:19" x14ac:dyDescent="0.25">
      <c r="A3285" s="52">
        <v>2016</v>
      </c>
      <c r="B3285" s="45" t="s">
        <v>38</v>
      </c>
      <c r="C3285" s="46" t="s">
        <v>80</v>
      </c>
      <c r="D3285" s="46" t="s">
        <v>93</v>
      </c>
      <c r="H3285" s="46">
        <v>15</v>
      </c>
      <c r="L3285" s="46" t="s">
        <v>105</v>
      </c>
      <c r="M3285" s="48">
        <v>5</v>
      </c>
    </row>
    <row r="3286" spans="1:19" x14ac:dyDescent="0.25">
      <c r="A3286" s="52">
        <v>2016</v>
      </c>
      <c r="B3286" s="45" t="s">
        <v>59</v>
      </c>
      <c r="C3286" s="46" t="s">
        <v>81</v>
      </c>
      <c r="D3286" s="46" t="s">
        <v>110</v>
      </c>
      <c r="H3286" s="46">
        <v>5</v>
      </c>
      <c r="I3286" s="46">
        <v>7</v>
      </c>
      <c r="L3286" s="46" t="s">
        <v>103</v>
      </c>
      <c r="M3286" s="48">
        <v>80</v>
      </c>
      <c r="S3286" s="49">
        <v>80</v>
      </c>
    </row>
    <row r="3287" spans="1:19" x14ac:dyDescent="0.25">
      <c r="A3287" s="52">
        <v>2016</v>
      </c>
      <c r="B3287" s="45" t="s">
        <v>59</v>
      </c>
      <c r="C3287" s="46" t="s">
        <v>81</v>
      </c>
      <c r="D3287" s="46" t="s">
        <v>110</v>
      </c>
      <c r="H3287" s="46">
        <v>5</v>
      </c>
      <c r="I3287" s="46">
        <v>7</v>
      </c>
      <c r="L3287" s="46" t="s">
        <v>103</v>
      </c>
      <c r="M3287" s="48" t="s">
        <v>110</v>
      </c>
    </row>
    <row r="3288" spans="1:19" x14ac:dyDescent="0.25">
      <c r="A3288" s="52">
        <v>2016</v>
      </c>
      <c r="B3288" s="45" t="s">
        <v>37</v>
      </c>
      <c r="C3288" s="46" t="s">
        <v>80</v>
      </c>
      <c r="D3288" s="46" t="s">
        <v>90</v>
      </c>
      <c r="H3288" s="46">
        <v>15</v>
      </c>
      <c r="L3288" s="46" t="s">
        <v>103</v>
      </c>
      <c r="M3288" s="48">
        <v>28</v>
      </c>
    </row>
    <row r="3289" spans="1:19" x14ac:dyDescent="0.25">
      <c r="A3289" s="52">
        <v>2016</v>
      </c>
      <c r="B3289" s="45" t="s">
        <v>47</v>
      </c>
      <c r="C3289" s="46" t="s">
        <v>80</v>
      </c>
      <c r="D3289" s="46" t="s">
        <v>90</v>
      </c>
      <c r="H3289" s="46">
        <v>17</v>
      </c>
      <c r="L3289" s="46" t="s">
        <v>103</v>
      </c>
      <c r="M3289" s="48">
        <v>3</v>
      </c>
      <c r="N3289" s="48" t="s">
        <v>116</v>
      </c>
    </row>
    <row r="3290" spans="1:19" x14ac:dyDescent="0.25">
      <c r="A3290" s="52">
        <v>2016</v>
      </c>
      <c r="B3290" s="45" t="s">
        <v>54</v>
      </c>
      <c r="C3290" s="46" t="s">
        <v>81</v>
      </c>
      <c r="D3290" s="46" t="s">
        <v>110</v>
      </c>
      <c r="H3290" s="46">
        <v>5</v>
      </c>
      <c r="L3290" s="46" t="s">
        <v>103</v>
      </c>
      <c r="M3290" s="48">
        <v>600</v>
      </c>
    </row>
    <row r="3291" spans="1:19" x14ac:dyDescent="0.25">
      <c r="A3291" s="52">
        <v>2016</v>
      </c>
      <c r="B3291" s="45" t="s">
        <v>59</v>
      </c>
      <c r="C3291" s="46" t="s">
        <v>80</v>
      </c>
      <c r="D3291" s="46" t="s">
        <v>88</v>
      </c>
      <c r="H3291" s="46">
        <v>20</v>
      </c>
      <c r="L3291" s="46" t="s">
        <v>103</v>
      </c>
      <c r="M3291" s="48">
        <v>1</v>
      </c>
      <c r="N3291" s="48" t="s">
        <v>116</v>
      </c>
    </row>
    <row r="3292" spans="1:19" x14ac:dyDescent="0.25">
      <c r="A3292" s="52">
        <v>2016</v>
      </c>
      <c r="B3292" s="45" t="s">
        <v>69</v>
      </c>
      <c r="C3292" s="46" t="s">
        <v>80</v>
      </c>
      <c r="D3292" s="46" t="s">
        <v>88</v>
      </c>
      <c r="H3292" s="46">
        <v>17</v>
      </c>
      <c r="L3292" s="46" t="s">
        <v>103</v>
      </c>
      <c r="M3292" s="48">
        <v>1</v>
      </c>
      <c r="N3292" s="48" t="s">
        <v>117</v>
      </c>
    </row>
    <row r="3293" spans="1:19" x14ac:dyDescent="0.25">
      <c r="A3293" s="52">
        <v>2016</v>
      </c>
      <c r="B3293" s="45" t="s">
        <v>59</v>
      </c>
      <c r="C3293" s="46" t="s">
        <v>81</v>
      </c>
      <c r="D3293" s="46" t="s">
        <v>110</v>
      </c>
      <c r="H3293" s="46">
        <v>5</v>
      </c>
      <c r="I3293" s="46">
        <v>7</v>
      </c>
      <c r="L3293" s="46" t="s">
        <v>103</v>
      </c>
      <c r="M3293" s="48">
        <v>75</v>
      </c>
      <c r="S3293" s="49">
        <v>125</v>
      </c>
    </row>
    <row r="3294" spans="1:19" x14ac:dyDescent="0.25">
      <c r="A3294" s="52">
        <v>2016</v>
      </c>
      <c r="B3294" s="45" t="s">
        <v>59</v>
      </c>
      <c r="C3294" s="46" t="s">
        <v>80</v>
      </c>
      <c r="D3294" s="46" t="s">
        <v>88</v>
      </c>
      <c r="H3294" s="46">
        <v>20</v>
      </c>
      <c r="L3294" s="46" t="s">
        <v>103</v>
      </c>
      <c r="M3294" s="48">
        <v>1</v>
      </c>
      <c r="N3294" s="48" t="s">
        <v>116</v>
      </c>
    </row>
    <row r="3295" spans="1:19" x14ac:dyDescent="0.25">
      <c r="A3295" s="52">
        <v>2016</v>
      </c>
      <c r="B3295" s="45" t="s">
        <v>59</v>
      </c>
      <c r="C3295" s="46" t="s">
        <v>81</v>
      </c>
      <c r="D3295" s="46" t="s">
        <v>110</v>
      </c>
      <c r="H3295" s="46">
        <v>5</v>
      </c>
      <c r="I3295" s="46">
        <v>7</v>
      </c>
      <c r="L3295" s="46" t="s">
        <v>103</v>
      </c>
      <c r="M3295" s="48" t="s">
        <v>110</v>
      </c>
    </row>
    <row r="3296" spans="1:19" x14ac:dyDescent="0.25">
      <c r="A3296" s="52">
        <v>2016</v>
      </c>
      <c r="B3296" s="45" t="s">
        <v>37</v>
      </c>
      <c r="C3296" s="46" t="s">
        <v>80</v>
      </c>
      <c r="D3296" s="46" t="s">
        <v>93</v>
      </c>
      <c r="H3296" s="46">
        <v>17</v>
      </c>
      <c r="L3296" s="46" t="s">
        <v>103</v>
      </c>
      <c r="M3296" s="48">
        <v>3</v>
      </c>
      <c r="N3296" s="48" t="s">
        <v>117</v>
      </c>
      <c r="O3296" s="48">
        <v>2</v>
      </c>
      <c r="P3296" s="48" t="s">
        <v>116</v>
      </c>
    </row>
    <row r="3297" spans="1:22" x14ac:dyDescent="0.25">
      <c r="A3297" s="52">
        <v>2016</v>
      </c>
      <c r="B3297" s="45" t="s">
        <v>37</v>
      </c>
      <c r="C3297" s="46" t="s">
        <v>80</v>
      </c>
      <c r="D3297" s="46" t="s">
        <v>90</v>
      </c>
      <c r="H3297" s="46">
        <v>15</v>
      </c>
      <c r="L3297" s="46" t="s">
        <v>103</v>
      </c>
      <c r="M3297" s="48">
        <v>21</v>
      </c>
    </row>
    <row r="3298" spans="1:22" x14ac:dyDescent="0.25">
      <c r="A3298" s="52">
        <v>2016</v>
      </c>
      <c r="B3298" s="45" t="s">
        <v>63</v>
      </c>
      <c r="C3298" s="46" t="s">
        <v>84</v>
      </c>
      <c r="D3298" s="46" t="s">
        <v>89</v>
      </c>
      <c r="H3298" s="46">
        <v>17</v>
      </c>
      <c r="I3298" s="46">
        <v>23</v>
      </c>
      <c r="L3298" s="46" t="s">
        <v>103</v>
      </c>
      <c r="M3298" s="48">
        <v>5</v>
      </c>
      <c r="N3298" s="48" t="s">
        <v>117</v>
      </c>
      <c r="O3298" s="48">
        <v>3</v>
      </c>
      <c r="P3298" s="48" t="s">
        <v>116</v>
      </c>
      <c r="U3298" s="49">
        <v>3</v>
      </c>
      <c r="V3298" s="49" t="s">
        <v>116</v>
      </c>
    </row>
    <row r="3299" spans="1:22" x14ac:dyDescent="0.25">
      <c r="A3299" s="52">
        <v>2016</v>
      </c>
      <c r="B3299" s="45" t="s">
        <v>57</v>
      </c>
      <c r="C3299" s="46" t="s">
        <v>80</v>
      </c>
      <c r="D3299" s="46" t="s">
        <v>94</v>
      </c>
      <c r="H3299" s="46">
        <v>15</v>
      </c>
      <c r="L3299" s="46" t="s">
        <v>105</v>
      </c>
      <c r="M3299" s="48">
        <v>93</v>
      </c>
    </row>
    <row r="3300" spans="1:22" x14ac:dyDescent="0.25">
      <c r="A3300" s="52">
        <v>2016</v>
      </c>
      <c r="B3300" s="45" t="s">
        <v>54</v>
      </c>
      <c r="C3300" s="46" t="s">
        <v>80</v>
      </c>
      <c r="D3300" s="46" t="s">
        <v>88</v>
      </c>
      <c r="H3300" s="46">
        <v>18</v>
      </c>
      <c r="L3300" s="46" t="s">
        <v>103</v>
      </c>
      <c r="M3300" s="48">
        <v>2</v>
      </c>
      <c r="N3300" s="48" t="s">
        <v>116</v>
      </c>
    </row>
    <row r="3301" spans="1:22" x14ac:dyDescent="0.25">
      <c r="A3301" s="52">
        <v>2016</v>
      </c>
      <c r="B3301" s="45" t="s">
        <v>38</v>
      </c>
      <c r="C3301" s="46" t="s">
        <v>80</v>
      </c>
      <c r="D3301" s="46" t="s">
        <v>93</v>
      </c>
      <c r="H3301" s="46">
        <v>15</v>
      </c>
      <c r="L3301" s="46" t="s">
        <v>104</v>
      </c>
      <c r="M3301" s="48">
        <v>14</v>
      </c>
    </row>
    <row r="3302" spans="1:22" x14ac:dyDescent="0.25">
      <c r="A3302" s="52">
        <v>2016</v>
      </c>
      <c r="B3302" s="45" t="s">
        <v>57</v>
      </c>
      <c r="C3302" s="46" t="s">
        <v>80</v>
      </c>
      <c r="D3302" s="46" t="s">
        <v>89</v>
      </c>
      <c r="H3302" s="46">
        <v>15</v>
      </c>
      <c r="L3302" s="46" t="s">
        <v>105</v>
      </c>
      <c r="M3302" s="48" t="s">
        <v>110</v>
      </c>
    </row>
    <row r="3303" spans="1:22" x14ac:dyDescent="0.25">
      <c r="A3303" s="52">
        <v>2016</v>
      </c>
      <c r="B3303" s="45" t="s">
        <v>54</v>
      </c>
      <c r="C3303" s="46" t="s">
        <v>80</v>
      </c>
      <c r="D3303" s="46" t="s">
        <v>93</v>
      </c>
      <c r="H3303" s="46">
        <v>18</v>
      </c>
      <c r="L3303" s="46" t="s">
        <v>103</v>
      </c>
      <c r="M3303" s="48">
        <v>2</v>
      </c>
      <c r="N3303" s="48" t="s">
        <v>116</v>
      </c>
    </row>
    <row r="3304" spans="1:22" x14ac:dyDescent="0.25">
      <c r="A3304" s="52">
        <v>2016</v>
      </c>
      <c r="B3304" s="45" t="s">
        <v>52</v>
      </c>
      <c r="C3304" s="46" t="s">
        <v>80</v>
      </c>
      <c r="D3304" s="46" t="s">
        <v>89</v>
      </c>
      <c r="H3304" s="46">
        <v>17</v>
      </c>
      <c r="L3304" s="46" t="s">
        <v>103</v>
      </c>
      <c r="M3304" s="48" t="s">
        <v>110</v>
      </c>
    </row>
    <row r="3305" spans="1:22" x14ac:dyDescent="0.25">
      <c r="A3305" s="52">
        <v>2016</v>
      </c>
      <c r="B3305" s="45" t="s">
        <v>76</v>
      </c>
      <c r="C3305" s="46" t="s">
        <v>81</v>
      </c>
      <c r="D3305" s="46" t="s">
        <v>110</v>
      </c>
      <c r="H3305" s="46">
        <v>5</v>
      </c>
      <c r="I3305" s="46">
        <v>7</v>
      </c>
      <c r="L3305" s="46" t="s">
        <v>103</v>
      </c>
      <c r="M3305" s="48">
        <v>358</v>
      </c>
      <c r="S3305" s="49">
        <v>38</v>
      </c>
    </row>
    <row r="3306" spans="1:22" x14ac:dyDescent="0.25">
      <c r="A3306" s="52">
        <v>2016</v>
      </c>
      <c r="B3306" s="45" t="s">
        <v>40</v>
      </c>
      <c r="C3306" s="46" t="s">
        <v>80</v>
      </c>
      <c r="D3306" s="46" t="s">
        <v>92</v>
      </c>
      <c r="H3306" s="46">
        <v>17</v>
      </c>
      <c r="L3306" s="46" t="s">
        <v>103</v>
      </c>
      <c r="M3306" s="48">
        <v>2</v>
      </c>
      <c r="N3306" s="48" t="s">
        <v>117</v>
      </c>
      <c r="O3306" s="48">
        <v>1</v>
      </c>
      <c r="P3306" s="48" t="s">
        <v>116</v>
      </c>
    </row>
    <row r="3307" spans="1:22" x14ac:dyDescent="0.25">
      <c r="A3307" s="52">
        <v>2016</v>
      </c>
      <c r="B3307" s="45" t="s">
        <v>59</v>
      </c>
      <c r="C3307" s="46" t="s">
        <v>81</v>
      </c>
      <c r="D3307" s="46" t="s">
        <v>110</v>
      </c>
      <c r="H3307" s="46">
        <v>5</v>
      </c>
      <c r="I3307" s="46">
        <v>7</v>
      </c>
      <c r="L3307" s="46" t="s">
        <v>103</v>
      </c>
      <c r="M3307" s="48">
        <v>230</v>
      </c>
      <c r="S3307" s="49">
        <v>30</v>
      </c>
    </row>
    <row r="3308" spans="1:22" x14ac:dyDescent="0.25">
      <c r="A3308" s="52">
        <v>2016</v>
      </c>
      <c r="B3308" s="45" t="s">
        <v>59</v>
      </c>
      <c r="C3308" s="46" t="s">
        <v>80</v>
      </c>
      <c r="D3308" s="46" t="s">
        <v>94</v>
      </c>
      <c r="H3308" s="46">
        <v>17</v>
      </c>
      <c r="L3308" s="46" t="s">
        <v>103</v>
      </c>
      <c r="M3308" s="48">
        <v>1</v>
      </c>
      <c r="N3308" s="48" t="s">
        <v>117</v>
      </c>
      <c r="O3308" s="48">
        <v>1</v>
      </c>
      <c r="P3308" s="48" t="s">
        <v>116</v>
      </c>
    </row>
    <row r="3309" spans="1:22" x14ac:dyDescent="0.25">
      <c r="A3309" s="52">
        <v>2016</v>
      </c>
      <c r="B3309" s="45" t="s">
        <v>59</v>
      </c>
      <c r="C3309" s="46" t="s">
        <v>81</v>
      </c>
      <c r="D3309" s="46" t="s">
        <v>110</v>
      </c>
      <c r="H3309" s="46">
        <v>5</v>
      </c>
      <c r="I3309" s="46">
        <v>7</v>
      </c>
      <c r="L3309" s="46" t="s">
        <v>103</v>
      </c>
      <c r="M3309" s="48" t="s">
        <v>110</v>
      </c>
    </row>
    <row r="3310" spans="1:22" x14ac:dyDescent="0.25">
      <c r="A3310" s="52">
        <v>2016</v>
      </c>
      <c r="B3310" s="45" t="s">
        <v>54</v>
      </c>
      <c r="C3310" s="46" t="s">
        <v>80</v>
      </c>
      <c r="D3310" s="46" t="s">
        <v>93</v>
      </c>
      <c r="E3310" s="46" t="s">
        <v>97</v>
      </c>
      <c r="H3310" s="46">
        <v>18</v>
      </c>
      <c r="L3310" s="46" t="s">
        <v>103</v>
      </c>
      <c r="M3310" s="48">
        <v>1</v>
      </c>
      <c r="N3310" s="48" t="s">
        <v>116</v>
      </c>
    </row>
    <row r="3311" spans="1:22" x14ac:dyDescent="0.25">
      <c r="A3311" s="52">
        <v>2016</v>
      </c>
      <c r="B3311" s="45" t="s">
        <v>38</v>
      </c>
      <c r="C3311" s="46" t="s">
        <v>80</v>
      </c>
      <c r="D3311" s="46" t="s">
        <v>93</v>
      </c>
      <c r="H3311" s="46">
        <v>17</v>
      </c>
      <c r="L3311" s="46" t="s">
        <v>103</v>
      </c>
      <c r="M3311" s="48">
        <v>1</v>
      </c>
      <c r="N3311" s="48" t="s">
        <v>117</v>
      </c>
      <c r="O3311" s="48">
        <v>2</v>
      </c>
      <c r="P3311" s="48" t="s">
        <v>116</v>
      </c>
    </row>
    <row r="3312" spans="1:22" x14ac:dyDescent="0.25">
      <c r="A3312" s="52">
        <v>2016</v>
      </c>
      <c r="B3312" s="45" t="s">
        <v>52</v>
      </c>
      <c r="C3312" s="46" t="s">
        <v>80</v>
      </c>
      <c r="D3312" s="46" t="s">
        <v>89</v>
      </c>
      <c r="H3312" s="46">
        <v>17</v>
      </c>
      <c r="L3312" s="46" t="s">
        <v>103</v>
      </c>
      <c r="M3312" s="48">
        <v>4</v>
      </c>
      <c r="N3312" s="48" t="s">
        <v>117</v>
      </c>
      <c r="O3312" s="48">
        <v>2</v>
      </c>
      <c r="P3312" s="48" t="s">
        <v>116</v>
      </c>
    </row>
    <row r="3313" spans="1:16" x14ac:dyDescent="0.25">
      <c r="A3313" s="52">
        <v>2016</v>
      </c>
      <c r="B3313" s="45" t="s">
        <v>59</v>
      </c>
      <c r="C3313" s="46" t="s">
        <v>80</v>
      </c>
      <c r="D3313" s="46" t="s">
        <v>88</v>
      </c>
      <c r="H3313" s="46">
        <v>17</v>
      </c>
      <c r="L3313" s="46" t="s">
        <v>103</v>
      </c>
      <c r="M3313" s="48">
        <v>1</v>
      </c>
      <c r="N3313" s="48" t="s">
        <v>117</v>
      </c>
    </row>
    <row r="3314" spans="1:16" x14ac:dyDescent="0.25">
      <c r="A3314" s="52">
        <v>2016</v>
      </c>
      <c r="B3314" s="45" t="s">
        <v>54</v>
      </c>
      <c r="C3314" s="46" t="s">
        <v>80</v>
      </c>
      <c r="D3314" s="46" t="s">
        <v>88</v>
      </c>
      <c r="E3314" s="46" t="s">
        <v>92</v>
      </c>
      <c r="H3314" s="46">
        <v>17</v>
      </c>
      <c r="L3314" s="46" t="s">
        <v>103</v>
      </c>
      <c r="M3314" s="48">
        <v>1</v>
      </c>
      <c r="N3314" s="48" t="s">
        <v>117</v>
      </c>
      <c r="O3314" s="48">
        <v>1</v>
      </c>
      <c r="P3314" s="48" t="s">
        <v>116</v>
      </c>
    </row>
    <row r="3315" spans="1:16" x14ac:dyDescent="0.25">
      <c r="A3315" s="52">
        <v>2016</v>
      </c>
      <c r="B3315" s="45" t="s">
        <v>59</v>
      </c>
      <c r="C3315" s="46" t="s">
        <v>80</v>
      </c>
      <c r="D3315" s="46" t="s">
        <v>88</v>
      </c>
      <c r="H3315" s="46">
        <v>20</v>
      </c>
      <c r="L3315" s="46" t="s">
        <v>103</v>
      </c>
      <c r="M3315" s="48">
        <v>1</v>
      </c>
      <c r="N3315" s="48" t="s">
        <v>116</v>
      </c>
    </row>
    <row r="3316" spans="1:16" x14ac:dyDescent="0.25">
      <c r="A3316" s="52">
        <v>2016</v>
      </c>
      <c r="B3316" s="45" t="s">
        <v>59</v>
      </c>
      <c r="C3316" s="46" t="s">
        <v>80</v>
      </c>
      <c r="D3316" s="46" t="s">
        <v>88</v>
      </c>
      <c r="H3316" s="46">
        <v>20</v>
      </c>
      <c r="L3316" s="46" t="s">
        <v>103</v>
      </c>
      <c r="M3316" s="48" t="s">
        <v>110</v>
      </c>
    </row>
    <row r="3317" spans="1:16" x14ac:dyDescent="0.25">
      <c r="A3317" s="52">
        <v>2016</v>
      </c>
      <c r="B3317" s="45" t="s">
        <v>66</v>
      </c>
      <c r="C3317" s="46" t="s">
        <v>80</v>
      </c>
      <c r="D3317" s="46" t="s">
        <v>88</v>
      </c>
      <c r="H3317" s="46">
        <v>17</v>
      </c>
      <c r="I3317" s="46">
        <v>20</v>
      </c>
      <c r="L3317" s="46" t="s">
        <v>103</v>
      </c>
      <c r="M3317" s="48" t="s">
        <v>110</v>
      </c>
    </row>
    <row r="3318" spans="1:16" x14ac:dyDescent="0.25">
      <c r="A3318" s="52">
        <v>2016</v>
      </c>
      <c r="B3318" s="45" t="s">
        <v>59</v>
      </c>
      <c r="C3318" s="46" t="s">
        <v>80</v>
      </c>
      <c r="D3318" s="46" t="s">
        <v>88</v>
      </c>
      <c r="E3318" s="46" t="s">
        <v>89</v>
      </c>
      <c r="H3318" s="46">
        <v>20</v>
      </c>
      <c r="L3318" s="46" t="s">
        <v>103</v>
      </c>
      <c r="M3318" s="48">
        <v>3</v>
      </c>
      <c r="N3318" s="48" t="s">
        <v>116</v>
      </c>
    </row>
    <row r="3319" spans="1:16" x14ac:dyDescent="0.25">
      <c r="A3319" s="52">
        <v>2016</v>
      </c>
      <c r="B3319" s="45" t="s">
        <v>59</v>
      </c>
      <c r="C3319" s="46" t="s">
        <v>80</v>
      </c>
      <c r="D3319" s="46" t="s">
        <v>110</v>
      </c>
      <c r="H3319" s="46">
        <v>20</v>
      </c>
      <c r="L3319" s="46" t="s">
        <v>103</v>
      </c>
      <c r="M3319" s="48" t="s">
        <v>110</v>
      </c>
    </row>
    <row r="3320" spans="1:16" x14ac:dyDescent="0.25">
      <c r="A3320" s="52">
        <v>2016</v>
      </c>
      <c r="B3320" s="45" t="s">
        <v>57</v>
      </c>
      <c r="C3320" s="46" t="s">
        <v>80</v>
      </c>
      <c r="D3320" s="46" t="s">
        <v>96</v>
      </c>
      <c r="H3320" s="46">
        <v>15</v>
      </c>
      <c r="L3320" s="46" t="s">
        <v>105</v>
      </c>
      <c r="M3320" s="48" t="s">
        <v>110</v>
      </c>
    </row>
    <row r="3321" spans="1:16" x14ac:dyDescent="0.25">
      <c r="A3321" s="52">
        <v>2016</v>
      </c>
      <c r="B3321" s="45" t="s">
        <v>43</v>
      </c>
      <c r="C3321" s="46" t="s">
        <v>80</v>
      </c>
      <c r="D3321" s="46" t="s">
        <v>110</v>
      </c>
      <c r="H3321" s="46">
        <v>17</v>
      </c>
      <c r="L3321" s="46" t="s">
        <v>103</v>
      </c>
      <c r="M3321" s="48">
        <v>4</v>
      </c>
      <c r="N3321" s="48" t="s">
        <v>117</v>
      </c>
      <c r="O3321" s="48">
        <v>3</v>
      </c>
      <c r="P3321" s="48" t="s">
        <v>116</v>
      </c>
    </row>
    <row r="3322" spans="1:16" x14ac:dyDescent="0.25">
      <c r="A3322" s="52">
        <v>2016</v>
      </c>
      <c r="B3322" s="45" t="s">
        <v>69</v>
      </c>
      <c r="C3322" s="46" t="s">
        <v>80</v>
      </c>
      <c r="D3322" s="46" t="s">
        <v>110</v>
      </c>
      <c r="H3322" s="46">
        <v>17</v>
      </c>
      <c r="L3322" s="46" t="s">
        <v>103</v>
      </c>
      <c r="M3322" s="48">
        <v>2</v>
      </c>
      <c r="N3322" s="48" t="s">
        <v>116</v>
      </c>
    </row>
    <row r="3323" spans="1:16" x14ac:dyDescent="0.25">
      <c r="A3323" s="52">
        <v>2016</v>
      </c>
      <c r="B3323" s="45" t="s">
        <v>69</v>
      </c>
      <c r="C3323" s="46" t="s">
        <v>80</v>
      </c>
      <c r="D3323" s="46" t="s">
        <v>110</v>
      </c>
      <c r="H3323" s="46">
        <v>20</v>
      </c>
      <c r="L3323" s="46" t="s">
        <v>103</v>
      </c>
      <c r="M3323" s="48">
        <v>3</v>
      </c>
      <c r="N3323" s="48" t="s">
        <v>116</v>
      </c>
    </row>
    <row r="3324" spans="1:16" x14ac:dyDescent="0.25">
      <c r="A3324" s="52">
        <v>2016</v>
      </c>
      <c r="B3324" s="45" t="s">
        <v>69</v>
      </c>
      <c r="C3324" s="46" t="s">
        <v>80</v>
      </c>
      <c r="D3324" s="46" t="s">
        <v>88</v>
      </c>
      <c r="H3324" s="46">
        <v>18</v>
      </c>
      <c r="I3324" s="46">
        <v>20</v>
      </c>
      <c r="L3324" s="46" t="s">
        <v>103</v>
      </c>
      <c r="M3324" s="48" t="s">
        <v>110</v>
      </c>
    </row>
    <row r="3325" spans="1:16" x14ac:dyDescent="0.25">
      <c r="A3325" s="52">
        <v>2016</v>
      </c>
      <c r="B3325" s="45" t="s">
        <v>38</v>
      </c>
      <c r="C3325" s="46" t="s">
        <v>80</v>
      </c>
      <c r="D3325" s="46" t="s">
        <v>93</v>
      </c>
      <c r="H3325" s="46">
        <v>15</v>
      </c>
      <c r="L3325" s="46" t="s">
        <v>104</v>
      </c>
      <c r="M3325" s="48">
        <v>11</v>
      </c>
    </row>
    <row r="3326" spans="1:16" x14ac:dyDescent="0.25">
      <c r="A3326" s="52">
        <v>2016</v>
      </c>
      <c r="B3326" s="45" t="s">
        <v>38</v>
      </c>
      <c r="C3326" s="46" t="s">
        <v>80</v>
      </c>
      <c r="D3326" s="46" t="s">
        <v>93</v>
      </c>
      <c r="H3326" s="46">
        <v>15</v>
      </c>
      <c r="L3326" s="46" t="s">
        <v>104</v>
      </c>
      <c r="M3326" s="48">
        <v>8</v>
      </c>
    </row>
    <row r="3327" spans="1:16" x14ac:dyDescent="0.25">
      <c r="A3327" s="52">
        <v>2016</v>
      </c>
      <c r="B3327" s="45" t="s">
        <v>56</v>
      </c>
      <c r="C3327" s="46" t="s">
        <v>80</v>
      </c>
      <c r="D3327" s="46" t="s">
        <v>90</v>
      </c>
      <c r="E3327" s="46" t="s">
        <v>93</v>
      </c>
      <c r="H3327" s="46">
        <v>17</v>
      </c>
      <c r="L3327" s="46" t="s">
        <v>103</v>
      </c>
      <c r="M3327" s="48">
        <v>2</v>
      </c>
      <c r="N3327" s="48" t="s">
        <v>117</v>
      </c>
    </row>
    <row r="3328" spans="1:16" x14ac:dyDescent="0.25">
      <c r="A3328" s="52">
        <v>2016</v>
      </c>
      <c r="B3328" s="45" t="s">
        <v>72</v>
      </c>
      <c r="C3328" s="46" t="s">
        <v>80</v>
      </c>
      <c r="D3328" s="46" t="s">
        <v>88</v>
      </c>
      <c r="E3328" s="46" t="s">
        <v>92</v>
      </c>
      <c r="H3328" s="46">
        <v>15</v>
      </c>
      <c r="L3328" s="46" t="s">
        <v>105</v>
      </c>
      <c r="M3328" s="48">
        <v>84</v>
      </c>
    </row>
    <row r="3329" spans="1:22" x14ac:dyDescent="0.25">
      <c r="A3329" s="52">
        <v>2016</v>
      </c>
      <c r="B3329" s="45" t="s">
        <v>69</v>
      </c>
      <c r="C3329" s="46" t="s">
        <v>80</v>
      </c>
      <c r="D3329" s="46" t="s">
        <v>88</v>
      </c>
      <c r="H3329" s="46">
        <v>18</v>
      </c>
      <c r="L3329" s="46" t="s">
        <v>103</v>
      </c>
      <c r="M3329" s="48" t="s">
        <v>110</v>
      </c>
    </row>
    <row r="3330" spans="1:22" x14ac:dyDescent="0.25">
      <c r="A3330" s="52">
        <v>2016</v>
      </c>
      <c r="B3330" s="45" t="s">
        <v>63</v>
      </c>
      <c r="C3330" s="46" t="s">
        <v>80</v>
      </c>
      <c r="D3330" s="46" t="s">
        <v>89</v>
      </c>
      <c r="H3330" s="46">
        <v>17</v>
      </c>
      <c r="L3330" s="46" t="s">
        <v>103</v>
      </c>
      <c r="M3330" s="48">
        <v>1</v>
      </c>
      <c r="N3330" s="48" t="s">
        <v>117</v>
      </c>
      <c r="O3330" s="48">
        <v>1</v>
      </c>
      <c r="P3330" s="48" t="s">
        <v>116</v>
      </c>
    </row>
    <row r="3331" spans="1:22" x14ac:dyDescent="0.25">
      <c r="A3331" s="52">
        <v>2016</v>
      </c>
      <c r="B3331" s="45" t="s">
        <v>63</v>
      </c>
      <c r="C3331" s="46" t="s">
        <v>80</v>
      </c>
      <c r="D3331" s="46" t="s">
        <v>88</v>
      </c>
      <c r="H3331" s="46">
        <v>21</v>
      </c>
      <c r="L3331" s="46" t="s">
        <v>103</v>
      </c>
      <c r="M3331" s="48">
        <v>3</v>
      </c>
      <c r="N3331" s="48" t="s">
        <v>116</v>
      </c>
    </row>
    <row r="3332" spans="1:22" x14ac:dyDescent="0.25">
      <c r="A3332" s="52">
        <v>2016</v>
      </c>
      <c r="B3332" s="45" t="s">
        <v>43</v>
      </c>
      <c r="C3332" s="46" t="s">
        <v>80</v>
      </c>
      <c r="D3332" s="46" t="s">
        <v>92</v>
      </c>
      <c r="H3332" s="46">
        <v>17</v>
      </c>
      <c r="L3332" s="46" t="s">
        <v>103</v>
      </c>
      <c r="M3332" s="48">
        <v>2</v>
      </c>
      <c r="N3332" s="48" t="s">
        <v>117</v>
      </c>
    </row>
    <row r="3333" spans="1:22" x14ac:dyDescent="0.25">
      <c r="A3333" s="52">
        <v>2016</v>
      </c>
      <c r="B3333" s="45" t="s">
        <v>65</v>
      </c>
      <c r="C3333" s="46" t="s">
        <v>80</v>
      </c>
      <c r="D3333" s="46" t="s">
        <v>90</v>
      </c>
      <c r="E3333" s="46" t="s">
        <v>94</v>
      </c>
      <c r="H3333" s="46">
        <v>15</v>
      </c>
      <c r="L3333" s="46" t="s">
        <v>104</v>
      </c>
      <c r="M3333" s="48" t="s">
        <v>110</v>
      </c>
    </row>
    <row r="3334" spans="1:22" x14ac:dyDescent="0.25">
      <c r="A3334" s="52">
        <v>2016</v>
      </c>
      <c r="B3334" s="45" t="s">
        <v>65</v>
      </c>
      <c r="C3334" s="46" t="s">
        <v>80</v>
      </c>
      <c r="D3334" s="46" t="s">
        <v>90</v>
      </c>
      <c r="E3334" s="46" t="s">
        <v>94</v>
      </c>
      <c r="H3334" s="46">
        <v>15</v>
      </c>
      <c r="L3334" s="46" t="s">
        <v>104</v>
      </c>
      <c r="M3334" s="48" t="s">
        <v>110</v>
      </c>
    </row>
    <row r="3335" spans="1:22" x14ac:dyDescent="0.25">
      <c r="A3335" s="52">
        <v>2016</v>
      </c>
      <c r="B3335" s="45" t="s">
        <v>65</v>
      </c>
      <c r="C3335" s="46" t="s">
        <v>80</v>
      </c>
      <c r="D3335" s="46" t="s">
        <v>94</v>
      </c>
      <c r="H3335" s="46">
        <v>15</v>
      </c>
      <c r="L3335" s="46" t="s">
        <v>104</v>
      </c>
      <c r="M3335" s="48" t="s">
        <v>110</v>
      </c>
    </row>
    <row r="3336" spans="1:22" x14ac:dyDescent="0.25">
      <c r="A3336" s="52">
        <v>2016</v>
      </c>
      <c r="B3336" s="45" t="s">
        <v>52</v>
      </c>
      <c r="C3336" s="46" t="s">
        <v>80</v>
      </c>
      <c r="D3336" s="46" t="s">
        <v>89</v>
      </c>
      <c r="H3336" s="46">
        <v>17</v>
      </c>
      <c r="L3336" s="46" t="s">
        <v>103</v>
      </c>
      <c r="M3336" s="48">
        <v>3</v>
      </c>
      <c r="N3336" s="48" t="s">
        <v>117</v>
      </c>
      <c r="O3336" s="48">
        <v>1</v>
      </c>
      <c r="P3336" s="48" t="s">
        <v>116</v>
      </c>
    </row>
    <row r="3337" spans="1:22" x14ac:dyDescent="0.25">
      <c r="A3337" s="52">
        <v>2016</v>
      </c>
      <c r="B3337" s="45" t="s">
        <v>69</v>
      </c>
      <c r="C3337" s="46" t="s">
        <v>80</v>
      </c>
      <c r="D3337" s="46" t="s">
        <v>88</v>
      </c>
      <c r="H3337" s="46">
        <v>17</v>
      </c>
      <c r="I3337" s="46">
        <v>21</v>
      </c>
      <c r="L3337" s="46" t="s">
        <v>103</v>
      </c>
      <c r="M3337" s="48">
        <v>1</v>
      </c>
      <c r="N3337" s="48" t="s">
        <v>116</v>
      </c>
      <c r="U3337" s="49">
        <v>1</v>
      </c>
      <c r="V3337" s="49" t="s">
        <v>116</v>
      </c>
    </row>
    <row r="3338" spans="1:22" x14ac:dyDescent="0.25">
      <c r="A3338" s="52">
        <v>2016</v>
      </c>
      <c r="B3338" s="45" t="s">
        <v>59</v>
      </c>
      <c r="C3338" s="46" t="s">
        <v>80</v>
      </c>
      <c r="D3338" s="46" t="s">
        <v>88</v>
      </c>
      <c r="H3338" s="46">
        <v>17</v>
      </c>
      <c r="L3338" s="46" t="s">
        <v>103</v>
      </c>
      <c r="M3338" s="48" t="s">
        <v>110</v>
      </c>
    </row>
    <row r="3339" spans="1:22" x14ac:dyDescent="0.25">
      <c r="A3339" s="52">
        <v>2016</v>
      </c>
      <c r="B3339" s="45" t="s">
        <v>59</v>
      </c>
      <c r="C3339" s="46" t="s">
        <v>80</v>
      </c>
      <c r="D3339" s="46" t="s">
        <v>88</v>
      </c>
      <c r="H3339" s="46">
        <v>17</v>
      </c>
      <c r="L3339" s="46" t="s">
        <v>103</v>
      </c>
      <c r="M3339" s="48">
        <v>1</v>
      </c>
      <c r="N3339" s="48" t="s">
        <v>117</v>
      </c>
    </row>
    <row r="3340" spans="1:22" x14ac:dyDescent="0.25">
      <c r="A3340" s="52">
        <v>2016</v>
      </c>
      <c r="B3340" s="45" t="s">
        <v>59</v>
      </c>
      <c r="C3340" s="46" t="s">
        <v>80</v>
      </c>
      <c r="D3340" s="46" t="s">
        <v>88</v>
      </c>
      <c r="H3340" s="46">
        <v>20</v>
      </c>
      <c r="L3340" s="46" t="s">
        <v>103</v>
      </c>
      <c r="M3340" s="48">
        <v>3</v>
      </c>
      <c r="N3340" s="48" t="s">
        <v>116</v>
      </c>
    </row>
    <row r="3341" spans="1:22" x14ac:dyDescent="0.25">
      <c r="A3341" s="52">
        <v>2016</v>
      </c>
      <c r="B3341" s="45" t="s">
        <v>59</v>
      </c>
      <c r="C3341" s="46" t="s">
        <v>80</v>
      </c>
      <c r="D3341" s="46" t="s">
        <v>110</v>
      </c>
      <c r="H3341" s="46">
        <v>20</v>
      </c>
      <c r="L3341" s="46" t="s">
        <v>103</v>
      </c>
      <c r="M3341" s="48" t="s">
        <v>110</v>
      </c>
    </row>
    <row r="3342" spans="1:22" x14ac:dyDescent="0.25">
      <c r="A3342" s="52">
        <v>2016</v>
      </c>
      <c r="B3342" s="45" t="s">
        <v>73</v>
      </c>
      <c r="C3342" s="46" t="s">
        <v>80</v>
      </c>
      <c r="D3342" s="46" t="s">
        <v>90</v>
      </c>
      <c r="H3342" s="46">
        <v>17</v>
      </c>
      <c r="L3342" s="46" t="s">
        <v>103</v>
      </c>
      <c r="M3342" s="48" t="s">
        <v>110</v>
      </c>
    </row>
    <row r="3343" spans="1:22" x14ac:dyDescent="0.25">
      <c r="A3343" s="52">
        <v>2016</v>
      </c>
      <c r="B3343" s="45" t="s">
        <v>45</v>
      </c>
      <c r="C3343" s="46" t="s">
        <v>80</v>
      </c>
      <c r="D3343" s="46" t="s">
        <v>88</v>
      </c>
      <c r="H3343" s="46">
        <v>20</v>
      </c>
      <c r="L3343" s="46" t="s">
        <v>103</v>
      </c>
      <c r="M3343" s="48" t="s">
        <v>110</v>
      </c>
    </row>
    <row r="3344" spans="1:22" x14ac:dyDescent="0.25">
      <c r="A3344" s="52">
        <v>2016</v>
      </c>
      <c r="B3344" s="45" t="s">
        <v>59</v>
      </c>
      <c r="C3344" s="46" t="s">
        <v>80</v>
      </c>
      <c r="D3344" s="46" t="s">
        <v>88</v>
      </c>
      <c r="H3344" s="46">
        <v>17</v>
      </c>
      <c r="L3344" s="46" t="s">
        <v>103</v>
      </c>
      <c r="M3344" s="48" t="s">
        <v>110</v>
      </c>
    </row>
    <row r="3345" spans="1:16" x14ac:dyDescent="0.25">
      <c r="A3345" s="52">
        <v>2016</v>
      </c>
      <c r="B3345" s="45" t="s">
        <v>59</v>
      </c>
      <c r="C3345" s="46" t="s">
        <v>80</v>
      </c>
      <c r="D3345" s="46" t="s">
        <v>88</v>
      </c>
      <c r="H3345" s="46">
        <v>17</v>
      </c>
      <c r="L3345" s="46" t="s">
        <v>103</v>
      </c>
      <c r="M3345" s="48" t="s">
        <v>110</v>
      </c>
    </row>
    <row r="3346" spans="1:16" x14ac:dyDescent="0.25">
      <c r="A3346" s="52">
        <v>2016</v>
      </c>
      <c r="B3346" s="45" t="s">
        <v>42</v>
      </c>
      <c r="C3346" s="46" t="s">
        <v>80</v>
      </c>
      <c r="D3346" s="46" t="s">
        <v>93</v>
      </c>
      <c r="H3346" s="46">
        <v>17</v>
      </c>
      <c r="L3346" s="46" t="s">
        <v>103</v>
      </c>
      <c r="M3346" s="48">
        <v>3</v>
      </c>
      <c r="N3346" s="48" t="s">
        <v>117</v>
      </c>
      <c r="O3346" s="48">
        <v>4</v>
      </c>
      <c r="P3346" s="48" t="s">
        <v>116</v>
      </c>
    </row>
    <row r="3347" spans="1:16" x14ac:dyDescent="0.25">
      <c r="A3347" s="52">
        <v>2016</v>
      </c>
      <c r="B3347" s="45" t="s">
        <v>46</v>
      </c>
      <c r="C3347" s="46" t="s">
        <v>80</v>
      </c>
      <c r="D3347" s="46" t="s">
        <v>90</v>
      </c>
      <c r="H3347" s="46">
        <v>15</v>
      </c>
      <c r="L3347" s="46" t="s">
        <v>103</v>
      </c>
      <c r="M3347" s="48">
        <v>42</v>
      </c>
    </row>
    <row r="3348" spans="1:16" x14ac:dyDescent="0.25">
      <c r="A3348" s="52">
        <v>2016</v>
      </c>
      <c r="B3348" s="45" t="s">
        <v>45</v>
      </c>
      <c r="C3348" s="46" t="s">
        <v>80</v>
      </c>
      <c r="D3348" s="46" t="s">
        <v>88</v>
      </c>
      <c r="H3348" s="46">
        <v>20</v>
      </c>
      <c r="L3348" s="46" t="s">
        <v>103</v>
      </c>
      <c r="M3348" s="48">
        <v>5</v>
      </c>
      <c r="N3348" s="48" t="s">
        <v>116</v>
      </c>
    </row>
    <row r="3349" spans="1:16" x14ac:dyDescent="0.25">
      <c r="A3349" s="52">
        <v>2016</v>
      </c>
      <c r="B3349" s="45" t="s">
        <v>73</v>
      </c>
      <c r="C3349" s="46" t="s">
        <v>80</v>
      </c>
      <c r="D3349" s="46" t="s">
        <v>90</v>
      </c>
      <c r="H3349" s="46">
        <v>17</v>
      </c>
      <c r="L3349" s="46" t="s">
        <v>103</v>
      </c>
      <c r="M3349" s="48">
        <v>4</v>
      </c>
      <c r="N3349" s="48" t="s">
        <v>117</v>
      </c>
      <c r="O3349" s="48">
        <v>1</v>
      </c>
      <c r="P3349" s="48" t="s">
        <v>116</v>
      </c>
    </row>
    <row r="3350" spans="1:16" x14ac:dyDescent="0.25">
      <c r="A3350" s="52">
        <v>2016</v>
      </c>
      <c r="B3350" s="45" t="s">
        <v>63</v>
      </c>
      <c r="C3350" s="46" t="s">
        <v>80</v>
      </c>
      <c r="D3350" s="46" t="s">
        <v>89</v>
      </c>
      <c r="H3350" s="46">
        <v>17</v>
      </c>
      <c r="L3350" s="46" t="s">
        <v>103</v>
      </c>
      <c r="M3350" s="48">
        <v>3</v>
      </c>
      <c r="N3350" s="48" t="s">
        <v>117</v>
      </c>
    </row>
    <row r="3351" spans="1:16" x14ac:dyDescent="0.25">
      <c r="A3351" s="52">
        <v>2016</v>
      </c>
      <c r="B3351" s="45" t="s">
        <v>63</v>
      </c>
      <c r="C3351" s="46" t="s">
        <v>81</v>
      </c>
      <c r="D3351" s="46" t="s">
        <v>110</v>
      </c>
      <c r="H3351" s="46">
        <v>28</v>
      </c>
      <c r="L3351" s="46" t="s">
        <v>103</v>
      </c>
      <c r="M3351" s="48">
        <v>5</v>
      </c>
    </row>
    <row r="3352" spans="1:16" x14ac:dyDescent="0.25">
      <c r="A3352" s="52">
        <v>2016</v>
      </c>
      <c r="B3352" s="45" t="s">
        <v>54</v>
      </c>
      <c r="C3352" s="46" t="s">
        <v>80</v>
      </c>
      <c r="D3352" s="46" t="s">
        <v>93</v>
      </c>
      <c r="E3352" s="46" t="s">
        <v>97</v>
      </c>
      <c r="H3352" s="46">
        <v>17</v>
      </c>
      <c r="L3352" s="46" t="s">
        <v>103</v>
      </c>
      <c r="M3352" s="48">
        <v>3</v>
      </c>
      <c r="N3352" s="48" t="s">
        <v>117</v>
      </c>
    </row>
    <row r="3353" spans="1:16" x14ac:dyDescent="0.25">
      <c r="A3353" s="52">
        <v>2016</v>
      </c>
      <c r="B3353" s="45" t="s">
        <v>54</v>
      </c>
      <c r="C3353" s="46" t="s">
        <v>80</v>
      </c>
      <c r="D3353" s="46" t="s">
        <v>88</v>
      </c>
      <c r="H3353" s="46">
        <v>20</v>
      </c>
      <c r="L3353" s="46" t="s">
        <v>103</v>
      </c>
      <c r="M3353" s="48" t="s">
        <v>110</v>
      </c>
    </row>
    <row r="3354" spans="1:16" x14ac:dyDescent="0.25">
      <c r="A3354" s="52">
        <v>2016</v>
      </c>
      <c r="B3354" s="45" t="s">
        <v>38</v>
      </c>
      <c r="C3354" s="46" t="s">
        <v>80</v>
      </c>
      <c r="D3354" s="46" t="s">
        <v>88</v>
      </c>
      <c r="H3354" s="46">
        <v>18</v>
      </c>
      <c r="L3354" s="46" t="s">
        <v>103</v>
      </c>
      <c r="M3354" s="48">
        <v>1</v>
      </c>
      <c r="N3354" s="48" t="s">
        <v>116</v>
      </c>
    </row>
    <row r="3355" spans="1:16" x14ac:dyDescent="0.25">
      <c r="A3355" s="52">
        <v>2016</v>
      </c>
      <c r="B3355" s="45" t="s">
        <v>73</v>
      </c>
      <c r="C3355" s="46" t="s">
        <v>80</v>
      </c>
      <c r="D3355" s="46" t="s">
        <v>110</v>
      </c>
      <c r="H3355" s="46">
        <v>20</v>
      </c>
      <c r="L3355" s="46" t="s">
        <v>103</v>
      </c>
      <c r="M3355" s="48" t="s">
        <v>110</v>
      </c>
    </row>
    <row r="3356" spans="1:16" x14ac:dyDescent="0.25">
      <c r="A3356" s="52">
        <v>2016</v>
      </c>
      <c r="B3356" s="45" t="s">
        <v>73</v>
      </c>
      <c r="C3356" s="46" t="s">
        <v>80</v>
      </c>
      <c r="D3356" s="46" t="s">
        <v>110</v>
      </c>
      <c r="H3356" s="46">
        <v>20</v>
      </c>
      <c r="L3356" s="46" t="s">
        <v>103</v>
      </c>
      <c r="M3356" s="48">
        <v>1</v>
      </c>
      <c r="N3356" s="48" t="s">
        <v>116</v>
      </c>
    </row>
    <row r="3357" spans="1:16" x14ac:dyDescent="0.25">
      <c r="A3357" s="52">
        <v>2016</v>
      </c>
      <c r="B3357" s="45" t="s">
        <v>54</v>
      </c>
      <c r="C3357" s="46" t="s">
        <v>80</v>
      </c>
      <c r="D3357" s="46" t="s">
        <v>88</v>
      </c>
      <c r="H3357" s="46">
        <v>20</v>
      </c>
      <c r="L3357" s="46" t="s">
        <v>103</v>
      </c>
      <c r="M3357" s="48">
        <v>1</v>
      </c>
      <c r="N3357" s="48" t="s">
        <v>116</v>
      </c>
    </row>
    <row r="3358" spans="1:16" x14ac:dyDescent="0.25">
      <c r="A3358" s="52">
        <v>2016</v>
      </c>
      <c r="B3358" s="45" t="s">
        <v>54</v>
      </c>
      <c r="C3358" s="46" t="s">
        <v>85</v>
      </c>
      <c r="D3358" s="46" t="s">
        <v>89</v>
      </c>
      <c r="H3358" s="46">
        <v>28</v>
      </c>
      <c r="L3358" s="46" t="s">
        <v>103</v>
      </c>
      <c r="M3358" s="48">
        <v>5</v>
      </c>
    </row>
    <row r="3359" spans="1:16" x14ac:dyDescent="0.25">
      <c r="A3359" s="52">
        <v>2016</v>
      </c>
      <c r="B3359" s="45" t="s">
        <v>38</v>
      </c>
      <c r="C3359" s="46" t="s">
        <v>80</v>
      </c>
      <c r="D3359" s="46" t="s">
        <v>93</v>
      </c>
      <c r="H3359" s="46">
        <v>17</v>
      </c>
      <c r="L3359" s="46" t="s">
        <v>103</v>
      </c>
      <c r="M3359" s="48">
        <v>3</v>
      </c>
      <c r="N3359" s="48" t="s">
        <v>117</v>
      </c>
      <c r="O3359" s="48">
        <v>1</v>
      </c>
      <c r="P3359" s="48" t="s">
        <v>116</v>
      </c>
    </row>
    <row r="3360" spans="1:16" x14ac:dyDescent="0.25">
      <c r="A3360" s="52">
        <v>2016</v>
      </c>
      <c r="B3360" s="45" t="s">
        <v>54</v>
      </c>
      <c r="C3360" s="46" t="s">
        <v>80</v>
      </c>
      <c r="D3360" s="46" t="s">
        <v>88</v>
      </c>
      <c r="H3360" s="46">
        <v>20</v>
      </c>
      <c r="L3360" s="46" t="s">
        <v>103</v>
      </c>
      <c r="M3360" s="48">
        <v>6</v>
      </c>
      <c r="N3360" s="48" t="s">
        <v>116</v>
      </c>
    </row>
    <row r="3361" spans="1:19" x14ac:dyDescent="0.25">
      <c r="A3361" s="52">
        <v>2016</v>
      </c>
      <c r="B3361" s="45" t="s">
        <v>54</v>
      </c>
      <c r="C3361" s="46" t="s">
        <v>80</v>
      </c>
      <c r="D3361" s="46" t="s">
        <v>89</v>
      </c>
      <c r="H3361" s="46">
        <v>18</v>
      </c>
      <c r="I3361" s="46">
        <v>22</v>
      </c>
      <c r="L3361" s="46" t="s">
        <v>103</v>
      </c>
      <c r="M3361" s="48">
        <v>4</v>
      </c>
      <c r="N3361" s="48" t="s">
        <v>116</v>
      </c>
    </row>
    <row r="3362" spans="1:19" x14ac:dyDescent="0.25">
      <c r="A3362" s="52">
        <v>2016</v>
      </c>
      <c r="B3362" s="45" t="s">
        <v>59</v>
      </c>
      <c r="C3362" s="46" t="s">
        <v>80</v>
      </c>
      <c r="D3362" s="46" t="s">
        <v>88</v>
      </c>
      <c r="E3362" s="46" t="s">
        <v>92</v>
      </c>
      <c r="H3362" s="46">
        <v>20</v>
      </c>
      <c r="L3362" s="46" t="s">
        <v>103</v>
      </c>
      <c r="M3362" s="48" t="s">
        <v>110</v>
      </c>
    </row>
    <row r="3363" spans="1:19" x14ac:dyDescent="0.25">
      <c r="A3363" s="52">
        <v>2016</v>
      </c>
      <c r="B3363" s="45" t="s">
        <v>59</v>
      </c>
      <c r="C3363" s="46" t="s">
        <v>80</v>
      </c>
      <c r="D3363" s="46" t="s">
        <v>88</v>
      </c>
      <c r="E3363" s="46" t="s">
        <v>92</v>
      </c>
      <c r="H3363" s="46">
        <v>20</v>
      </c>
      <c r="L3363" s="46" t="s">
        <v>103</v>
      </c>
      <c r="M3363" s="48" t="s">
        <v>110</v>
      </c>
    </row>
    <row r="3364" spans="1:19" x14ac:dyDescent="0.25">
      <c r="A3364" s="52">
        <v>2016</v>
      </c>
      <c r="B3364" s="45" t="s">
        <v>73</v>
      </c>
      <c r="C3364" s="46" t="s">
        <v>80</v>
      </c>
      <c r="D3364" s="46" t="s">
        <v>92</v>
      </c>
      <c r="H3364" s="46">
        <v>17</v>
      </c>
      <c r="L3364" s="46" t="s">
        <v>103</v>
      </c>
      <c r="M3364" s="48" t="s">
        <v>110</v>
      </c>
    </row>
    <row r="3365" spans="1:19" x14ac:dyDescent="0.25">
      <c r="A3365" s="52">
        <v>2016</v>
      </c>
      <c r="B3365" s="45" t="s">
        <v>37</v>
      </c>
      <c r="C3365" s="46" t="s">
        <v>80</v>
      </c>
      <c r="D3365" s="46" t="s">
        <v>90</v>
      </c>
      <c r="H3365" s="46">
        <v>17</v>
      </c>
      <c r="L3365" s="46" t="s">
        <v>103</v>
      </c>
      <c r="M3365" s="48">
        <v>3</v>
      </c>
      <c r="N3365" s="48" t="s">
        <v>117</v>
      </c>
      <c r="O3365" s="48">
        <v>6</v>
      </c>
      <c r="P3365" s="48" t="s">
        <v>116</v>
      </c>
    </row>
    <row r="3366" spans="1:19" x14ac:dyDescent="0.25">
      <c r="A3366" s="52">
        <v>2016</v>
      </c>
      <c r="B3366" s="45" t="s">
        <v>42</v>
      </c>
      <c r="C3366" s="46" t="s">
        <v>80</v>
      </c>
      <c r="D3366" s="46" t="s">
        <v>90</v>
      </c>
      <c r="E3366" s="46" t="s">
        <v>93</v>
      </c>
      <c r="H3366" s="46">
        <v>15</v>
      </c>
      <c r="L3366" s="46" t="s">
        <v>103</v>
      </c>
      <c r="M3366" s="48">
        <v>17</v>
      </c>
    </row>
    <row r="3367" spans="1:19" x14ac:dyDescent="0.25">
      <c r="A3367" s="52">
        <v>2016</v>
      </c>
      <c r="B3367" s="45" t="s">
        <v>73</v>
      </c>
      <c r="C3367" s="46" t="s">
        <v>80</v>
      </c>
      <c r="D3367" s="46" t="s">
        <v>92</v>
      </c>
      <c r="H3367" s="46">
        <v>17</v>
      </c>
      <c r="L3367" s="46" t="s">
        <v>103</v>
      </c>
      <c r="M3367" s="48">
        <v>1</v>
      </c>
      <c r="N3367" s="48" t="s">
        <v>117</v>
      </c>
    </row>
    <row r="3368" spans="1:19" x14ac:dyDescent="0.25">
      <c r="A3368" s="52">
        <v>2016</v>
      </c>
      <c r="B3368" s="45" t="s">
        <v>52</v>
      </c>
      <c r="C3368" s="46" t="s">
        <v>80</v>
      </c>
      <c r="D3368" s="46" t="s">
        <v>89</v>
      </c>
      <c r="H3368" s="46">
        <v>17</v>
      </c>
      <c r="L3368" s="46" t="s">
        <v>103</v>
      </c>
      <c r="M3368" s="48">
        <v>5</v>
      </c>
      <c r="N3368" s="48" t="s">
        <v>117</v>
      </c>
      <c r="O3368" s="48">
        <v>3</v>
      </c>
      <c r="P3368" s="48" t="s">
        <v>116</v>
      </c>
    </row>
    <row r="3369" spans="1:19" x14ac:dyDescent="0.25">
      <c r="A3369" s="52">
        <v>2016</v>
      </c>
      <c r="B3369" s="45" t="s">
        <v>66</v>
      </c>
      <c r="C3369" s="46" t="s">
        <v>80</v>
      </c>
      <c r="D3369" s="46" t="s">
        <v>93</v>
      </c>
      <c r="H3369" s="46">
        <v>15</v>
      </c>
      <c r="L3369" s="46" t="s">
        <v>103</v>
      </c>
      <c r="M3369" s="48">
        <v>20</v>
      </c>
    </row>
    <row r="3370" spans="1:19" x14ac:dyDescent="0.25">
      <c r="A3370" s="52">
        <v>2016</v>
      </c>
      <c r="B3370" s="45" t="s">
        <v>57</v>
      </c>
      <c r="C3370" s="46" t="s">
        <v>80</v>
      </c>
      <c r="D3370" s="46" t="s">
        <v>94</v>
      </c>
      <c r="H3370" s="46">
        <v>15</v>
      </c>
      <c r="L3370" s="46" t="s">
        <v>105</v>
      </c>
      <c r="M3370" s="48">
        <v>106</v>
      </c>
    </row>
    <row r="3371" spans="1:19" x14ac:dyDescent="0.25">
      <c r="A3371" s="52">
        <v>2016</v>
      </c>
      <c r="B3371" s="45" t="s">
        <v>38</v>
      </c>
      <c r="C3371" s="46" t="s">
        <v>80</v>
      </c>
      <c r="D3371" s="46" t="s">
        <v>93</v>
      </c>
      <c r="H3371" s="46">
        <v>17</v>
      </c>
      <c r="L3371" s="46" t="s">
        <v>103</v>
      </c>
      <c r="M3371" s="48">
        <v>2</v>
      </c>
      <c r="N3371" s="48" t="s">
        <v>117</v>
      </c>
      <c r="O3371" s="48">
        <v>4</v>
      </c>
      <c r="P3371" s="48" t="s">
        <v>116</v>
      </c>
    </row>
    <row r="3372" spans="1:19" x14ac:dyDescent="0.25">
      <c r="A3372" s="52">
        <v>2016</v>
      </c>
      <c r="B3372" s="45" t="s">
        <v>52</v>
      </c>
      <c r="C3372" s="46" t="s">
        <v>80</v>
      </c>
      <c r="D3372" s="46" t="s">
        <v>89</v>
      </c>
      <c r="H3372" s="46">
        <v>17</v>
      </c>
      <c r="L3372" s="46" t="s">
        <v>103</v>
      </c>
      <c r="M3372" s="48" t="s">
        <v>110</v>
      </c>
    </row>
    <row r="3373" spans="1:19" x14ac:dyDescent="0.25">
      <c r="A3373" s="52">
        <v>2016</v>
      </c>
      <c r="B3373" s="45" t="s">
        <v>76</v>
      </c>
      <c r="C3373" s="46" t="s">
        <v>80</v>
      </c>
      <c r="D3373" s="46" t="s">
        <v>89</v>
      </c>
      <c r="H3373" s="46">
        <v>17</v>
      </c>
      <c r="L3373" s="46" t="s">
        <v>103</v>
      </c>
      <c r="M3373" s="48">
        <v>1</v>
      </c>
      <c r="N3373" s="48" t="s">
        <v>117</v>
      </c>
      <c r="O3373" s="48">
        <v>2</v>
      </c>
      <c r="P3373" s="48" t="s">
        <v>116</v>
      </c>
    </row>
    <row r="3374" spans="1:19" x14ac:dyDescent="0.25">
      <c r="A3374" s="52">
        <v>2016</v>
      </c>
      <c r="B3374" s="45" t="s">
        <v>39</v>
      </c>
      <c r="C3374" s="46" t="s">
        <v>80</v>
      </c>
      <c r="D3374" s="46" t="s">
        <v>93</v>
      </c>
      <c r="H3374" s="46">
        <v>17</v>
      </c>
      <c r="L3374" s="46" t="s">
        <v>103</v>
      </c>
      <c r="M3374" s="48">
        <v>2</v>
      </c>
      <c r="N3374" s="48" t="s">
        <v>117</v>
      </c>
    </row>
    <row r="3375" spans="1:19" x14ac:dyDescent="0.25">
      <c r="A3375" s="52">
        <v>2016</v>
      </c>
      <c r="B3375" s="45" t="s">
        <v>76</v>
      </c>
      <c r="C3375" s="46" t="s">
        <v>80</v>
      </c>
      <c r="D3375" s="46" t="s">
        <v>94</v>
      </c>
      <c r="H3375" s="46">
        <v>5</v>
      </c>
      <c r="I3375" s="46">
        <v>25</v>
      </c>
      <c r="L3375" s="46" t="s">
        <v>103</v>
      </c>
      <c r="M3375" s="48">
        <v>23</v>
      </c>
      <c r="S3375" s="49">
        <v>43</v>
      </c>
    </row>
    <row r="3376" spans="1:19" x14ac:dyDescent="0.25">
      <c r="A3376" s="52">
        <v>2016</v>
      </c>
      <c r="B3376" s="45" t="s">
        <v>70</v>
      </c>
      <c r="C3376" s="46" t="s">
        <v>82</v>
      </c>
      <c r="D3376" s="46" t="s">
        <v>110</v>
      </c>
      <c r="H3376" s="46">
        <v>15</v>
      </c>
      <c r="L3376" s="46" t="s">
        <v>104</v>
      </c>
      <c r="M3376" s="48">
        <v>92</v>
      </c>
    </row>
    <row r="3377" spans="1:14" x14ac:dyDescent="0.25">
      <c r="A3377" s="52">
        <v>2016</v>
      </c>
      <c r="B3377" s="45" t="s">
        <v>59</v>
      </c>
      <c r="C3377" s="46" t="s">
        <v>80</v>
      </c>
      <c r="D3377" s="46" t="s">
        <v>94</v>
      </c>
      <c r="H3377" s="46">
        <v>17</v>
      </c>
      <c r="L3377" s="46" t="s">
        <v>103</v>
      </c>
      <c r="M3377" s="48">
        <v>1</v>
      </c>
      <c r="N3377" s="48" t="s">
        <v>117</v>
      </c>
    </row>
    <row r="3378" spans="1:14" x14ac:dyDescent="0.25">
      <c r="A3378" s="52">
        <v>2016</v>
      </c>
      <c r="B3378" s="45" t="s">
        <v>59</v>
      </c>
      <c r="C3378" s="46" t="s">
        <v>80</v>
      </c>
      <c r="D3378" s="46" t="s">
        <v>94</v>
      </c>
      <c r="H3378" s="46">
        <v>17</v>
      </c>
      <c r="L3378" s="46" t="s">
        <v>103</v>
      </c>
      <c r="M3378" s="48" t="s">
        <v>110</v>
      </c>
    </row>
    <row r="3379" spans="1:14" x14ac:dyDescent="0.25">
      <c r="A3379" s="52">
        <v>2016</v>
      </c>
      <c r="B3379" s="45" t="s">
        <v>47</v>
      </c>
      <c r="C3379" s="46" t="s">
        <v>80</v>
      </c>
      <c r="D3379" s="46" t="s">
        <v>91</v>
      </c>
      <c r="H3379" s="60">
        <v>17</v>
      </c>
      <c r="I3379" s="60"/>
      <c r="J3379" s="60"/>
      <c r="K3379" s="60"/>
      <c r="L3379" s="46" t="s">
        <v>104</v>
      </c>
      <c r="M3379" s="48" t="s">
        <v>110</v>
      </c>
    </row>
    <row r="3380" spans="1:14" x14ac:dyDescent="0.25">
      <c r="A3380" s="52">
        <v>2016</v>
      </c>
      <c r="B3380" s="45" t="s">
        <v>47</v>
      </c>
      <c r="C3380" s="46" t="s">
        <v>80</v>
      </c>
      <c r="D3380" s="46" t="s">
        <v>91</v>
      </c>
      <c r="H3380" s="46">
        <v>15</v>
      </c>
      <c r="L3380" s="46" t="s">
        <v>105</v>
      </c>
      <c r="M3380" s="48">
        <v>43</v>
      </c>
    </row>
    <row r="3381" spans="1:14" x14ac:dyDescent="0.25">
      <c r="A3381" s="52">
        <v>2016</v>
      </c>
      <c r="B3381" s="45" t="s">
        <v>54</v>
      </c>
      <c r="C3381" s="46" t="s">
        <v>80</v>
      </c>
      <c r="D3381" s="46" t="s">
        <v>96</v>
      </c>
      <c r="H3381" s="46">
        <v>18</v>
      </c>
      <c r="L3381" s="46" t="s">
        <v>103</v>
      </c>
      <c r="M3381" s="48">
        <v>2</v>
      </c>
      <c r="N3381" s="48" t="s">
        <v>116</v>
      </c>
    </row>
    <row r="3382" spans="1:14" x14ac:dyDescent="0.25">
      <c r="A3382" s="52">
        <v>2016</v>
      </c>
      <c r="B3382" s="45" t="s">
        <v>39</v>
      </c>
      <c r="C3382" s="46" t="s">
        <v>80</v>
      </c>
      <c r="D3382" s="46" t="s">
        <v>91</v>
      </c>
      <c r="H3382" s="46">
        <v>18</v>
      </c>
      <c r="L3382" s="46" t="s">
        <v>103</v>
      </c>
      <c r="M3382" s="48" t="s">
        <v>110</v>
      </c>
    </row>
    <row r="3383" spans="1:14" x14ac:dyDescent="0.25">
      <c r="A3383" s="52">
        <v>2016</v>
      </c>
      <c r="B3383" s="45" t="s">
        <v>66</v>
      </c>
      <c r="C3383" s="46" t="s">
        <v>80</v>
      </c>
      <c r="D3383" s="46" t="s">
        <v>93</v>
      </c>
      <c r="H3383" s="46">
        <v>15</v>
      </c>
      <c r="L3383" s="46" t="s">
        <v>103</v>
      </c>
      <c r="M3383" s="48">
        <v>4</v>
      </c>
    </row>
    <row r="3384" spans="1:14" x14ac:dyDescent="0.25">
      <c r="A3384" s="52">
        <v>2016</v>
      </c>
      <c r="B3384" s="45" t="s">
        <v>59</v>
      </c>
      <c r="C3384" s="46" t="s">
        <v>80</v>
      </c>
      <c r="D3384" s="46" t="s">
        <v>89</v>
      </c>
      <c r="H3384" s="46">
        <v>17</v>
      </c>
      <c r="L3384" s="46" t="s">
        <v>103</v>
      </c>
      <c r="M3384" s="48">
        <v>1</v>
      </c>
      <c r="N3384" s="48" t="s">
        <v>117</v>
      </c>
    </row>
    <row r="3385" spans="1:14" x14ac:dyDescent="0.25">
      <c r="A3385" s="52">
        <v>2016</v>
      </c>
      <c r="B3385" s="45" t="s">
        <v>47</v>
      </c>
      <c r="C3385" s="46" t="s">
        <v>80</v>
      </c>
      <c r="D3385" s="46" t="s">
        <v>93</v>
      </c>
      <c r="H3385" s="46">
        <v>17</v>
      </c>
      <c r="L3385" s="46" t="s">
        <v>104</v>
      </c>
      <c r="M3385" s="48" t="s">
        <v>110</v>
      </c>
    </row>
    <row r="3386" spans="1:14" x14ac:dyDescent="0.25">
      <c r="A3386" s="52">
        <v>2016</v>
      </c>
      <c r="B3386" s="45" t="s">
        <v>42</v>
      </c>
      <c r="C3386" s="46" t="s">
        <v>80</v>
      </c>
      <c r="D3386" s="46" t="s">
        <v>93</v>
      </c>
      <c r="E3386" s="46" t="s">
        <v>91</v>
      </c>
      <c r="H3386" s="46">
        <v>17</v>
      </c>
      <c r="L3386" s="46" t="s">
        <v>103</v>
      </c>
      <c r="M3386" s="48" t="s">
        <v>110</v>
      </c>
    </row>
    <row r="3387" spans="1:14" x14ac:dyDescent="0.25">
      <c r="A3387" s="52">
        <v>2016</v>
      </c>
      <c r="B3387" s="45" t="s">
        <v>54</v>
      </c>
      <c r="C3387" s="46" t="s">
        <v>80</v>
      </c>
      <c r="D3387" s="46" t="s">
        <v>110</v>
      </c>
      <c r="H3387" s="46">
        <v>20</v>
      </c>
      <c r="L3387" s="46" t="s">
        <v>103</v>
      </c>
      <c r="M3387" s="48">
        <v>1</v>
      </c>
      <c r="N3387" s="48" t="s">
        <v>116</v>
      </c>
    </row>
    <row r="3388" spans="1:14" x14ac:dyDescent="0.25">
      <c r="A3388" s="52">
        <v>2016</v>
      </c>
      <c r="B3388" s="45" t="s">
        <v>54</v>
      </c>
      <c r="C3388" s="46" t="s">
        <v>80</v>
      </c>
      <c r="D3388" s="46" t="s">
        <v>96</v>
      </c>
      <c r="H3388" s="46">
        <v>17</v>
      </c>
      <c r="L3388" s="46" t="s">
        <v>103</v>
      </c>
      <c r="M3388" s="48">
        <v>2</v>
      </c>
      <c r="N3388" s="48" t="s">
        <v>116</v>
      </c>
    </row>
    <row r="3389" spans="1:14" x14ac:dyDescent="0.25">
      <c r="A3389" s="52">
        <v>2016</v>
      </c>
      <c r="B3389" s="45" t="s">
        <v>54</v>
      </c>
      <c r="C3389" s="46" t="s">
        <v>80</v>
      </c>
      <c r="D3389" s="46" t="s">
        <v>96</v>
      </c>
      <c r="H3389" s="46">
        <v>17</v>
      </c>
      <c r="L3389" s="46" t="s">
        <v>103</v>
      </c>
      <c r="M3389" s="48" t="s">
        <v>110</v>
      </c>
    </row>
    <row r="3390" spans="1:14" x14ac:dyDescent="0.25">
      <c r="A3390" s="52">
        <v>2016</v>
      </c>
      <c r="B3390" s="45" t="s">
        <v>54</v>
      </c>
      <c r="C3390" s="46" t="s">
        <v>80</v>
      </c>
      <c r="D3390" s="46" t="s">
        <v>110</v>
      </c>
      <c r="H3390" s="46">
        <v>18</v>
      </c>
      <c r="L3390" s="46" t="s">
        <v>103</v>
      </c>
      <c r="M3390" s="48">
        <v>3</v>
      </c>
      <c r="N3390" s="48" t="s">
        <v>116</v>
      </c>
    </row>
    <row r="3391" spans="1:14" x14ac:dyDescent="0.25">
      <c r="A3391" s="52">
        <v>2016</v>
      </c>
      <c r="B3391" s="45" t="s">
        <v>39</v>
      </c>
      <c r="C3391" s="46" t="s">
        <v>80</v>
      </c>
      <c r="D3391" s="46" t="s">
        <v>93</v>
      </c>
      <c r="H3391" s="46">
        <v>25</v>
      </c>
      <c r="L3391" s="46" t="s">
        <v>103</v>
      </c>
      <c r="M3391" s="48">
        <v>40</v>
      </c>
    </row>
    <row r="3392" spans="1:14" x14ac:dyDescent="0.25">
      <c r="A3392" s="52">
        <v>2016</v>
      </c>
      <c r="B3392" s="45" t="s">
        <v>47</v>
      </c>
      <c r="C3392" s="46" t="s">
        <v>80</v>
      </c>
      <c r="D3392" s="46" t="s">
        <v>88</v>
      </c>
      <c r="E3392" s="46" t="s">
        <v>90</v>
      </c>
      <c r="F3392" s="46" t="s">
        <v>94</v>
      </c>
      <c r="H3392" s="46">
        <v>15</v>
      </c>
      <c r="L3392" s="46" t="s">
        <v>104</v>
      </c>
      <c r="M3392" s="48" t="s">
        <v>110</v>
      </c>
    </row>
    <row r="3393" spans="1:16" x14ac:dyDescent="0.25">
      <c r="A3393" s="52">
        <v>2016</v>
      </c>
      <c r="B3393" s="45" t="s">
        <v>47</v>
      </c>
      <c r="C3393" s="46" t="s">
        <v>80</v>
      </c>
      <c r="D3393" s="46" t="s">
        <v>88</v>
      </c>
      <c r="E3393" s="46" t="s">
        <v>90</v>
      </c>
      <c r="F3393" s="46" t="s">
        <v>94</v>
      </c>
      <c r="H3393" s="46">
        <v>15</v>
      </c>
      <c r="L3393" s="46" t="s">
        <v>104</v>
      </c>
      <c r="M3393" s="48">
        <v>83</v>
      </c>
    </row>
    <row r="3394" spans="1:16" x14ac:dyDescent="0.25">
      <c r="A3394" s="52">
        <v>2016</v>
      </c>
      <c r="B3394" s="45" t="s">
        <v>63</v>
      </c>
      <c r="C3394" s="46" t="s">
        <v>81</v>
      </c>
      <c r="D3394" s="46" t="s">
        <v>110</v>
      </c>
      <c r="H3394" s="46">
        <v>28</v>
      </c>
      <c r="L3394" s="46" t="s">
        <v>103</v>
      </c>
      <c r="M3394" s="48">
        <v>4</v>
      </c>
    </row>
    <row r="3395" spans="1:16" x14ac:dyDescent="0.25">
      <c r="A3395" s="52">
        <v>2016</v>
      </c>
      <c r="B3395" s="45" t="s">
        <v>54</v>
      </c>
      <c r="C3395" s="46" t="s">
        <v>80</v>
      </c>
      <c r="D3395" s="46" t="s">
        <v>96</v>
      </c>
      <c r="H3395" s="46">
        <v>18</v>
      </c>
      <c r="L3395" s="46" t="s">
        <v>103</v>
      </c>
      <c r="M3395" s="48">
        <v>1</v>
      </c>
      <c r="N3395" s="48" t="s">
        <v>116</v>
      </c>
    </row>
    <row r="3396" spans="1:16" x14ac:dyDescent="0.25">
      <c r="A3396" s="52">
        <v>2016</v>
      </c>
      <c r="B3396" s="45" t="s">
        <v>65</v>
      </c>
      <c r="C3396" s="46" t="s">
        <v>80</v>
      </c>
      <c r="D3396" s="46" t="s">
        <v>88</v>
      </c>
      <c r="E3396" s="46" t="s">
        <v>89</v>
      </c>
      <c r="H3396" s="46">
        <v>15</v>
      </c>
      <c r="L3396" s="46" t="s">
        <v>105</v>
      </c>
      <c r="M3396" s="48">
        <v>258</v>
      </c>
    </row>
    <row r="3397" spans="1:16" x14ac:dyDescent="0.25">
      <c r="A3397" s="52">
        <v>2016</v>
      </c>
      <c r="B3397" s="45" t="s">
        <v>47</v>
      </c>
      <c r="C3397" s="46" t="s">
        <v>80</v>
      </c>
      <c r="D3397" s="46" t="s">
        <v>90</v>
      </c>
      <c r="H3397" s="46">
        <v>15</v>
      </c>
      <c r="L3397" s="46" t="s">
        <v>104</v>
      </c>
      <c r="M3397" s="48">
        <v>307</v>
      </c>
    </row>
    <row r="3398" spans="1:16" x14ac:dyDescent="0.25">
      <c r="A3398" s="52">
        <v>2016</v>
      </c>
      <c r="B3398" s="45" t="s">
        <v>76</v>
      </c>
      <c r="C3398" s="46" t="s">
        <v>80</v>
      </c>
      <c r="D3398" s="46" t="s">
        <v>91</v>
      </c>
      <c r="H3398" s="46">
        <v>15</v>
      </c>
      <c r="L3398" s="46" t="s">
        <v>105</v>
      </c>
      <c r="M3398" s="48" t="s">
        <v>110</v>
      </c>
    </row>
    <row r="3399" spans="1:16" x14ac:dyDescent="0.25">
      <c r="A3399" s="52">
        <v>2016</v>
      </c>
      <c r="B3399" s="45" t="s">
        <v>61</v>
      </c>
      <c r="C3399" s="46" t="s">
        <v>80</v>
      </c>
      <c r="D3399" s="46" t="s">
        <v>90</v>
      </c>
      <c r="H3399" s="46">
        <v>15</v>
      </c>
      <c r="L3399" s="46" t="s">
        <v>104</v>
      </c>
      <c r="M3399" s="48">
        <v>119</v>
      </c>
    </row>
    <row r="3400" spans="1:16" x14ac:dyDescent="0.25">
      <c r="A3400" s="52">
        <v>2016</v>
      </c>
      <c r="B3400" s="45" t="s">
        <v>59</v>
      </c>
      <c r="C3400" s="46" t="s">
        <v>80</v>
      </c>
      <c r="D3400" s="46" t="s">
        <v>88</v>
      </c>
      <c r="H3400" s="46">
        <v>20</v>
      </c>
      <c r="L3400" s="46" t="s">
        <v>103</v>
      </c>
      <c r="M3400" s="48">
        <v>1</v>
      </c>
      <c r="N3400" s="48" t="s">
        <v>117</v>
      </c>
      <c r="O3400" s="48">
        <v>1</v>
      </c>
      <c r="P3400" s="48" t="s">
        <v>116</v>
      </c>
    </row>
    <row r="3401" spans="1:16" x14ac:dyDescent="0.25">
      <c r="A3401" s="52">
        <v>2016</v>
      </c>
      <c r="B3401" s="45" t="s">
        <v>54</v>
      </c>
      <c r="C3401" s="46" t="s">
        <v>80</v>
      </c>
      <c r="D3401" s="46" t="s">
        <v>96</v>
      </c>
      <c r="H3401" s="46">
        <v>20</v>
      </c>
      <c r="L3401" s="46" t="s">
        <v>103</v>
      </c>
      <c r="M3401" s="48">
        <v>2</v>
      </c>
      <c r="N3401" s="48" t="s">
        <v>116</v>
      </c>
    </row>
    <row r="3402" spans="1:16" x14ac:dyDescent="0.25">
      <c r="A3402" s="52">
        <v>2016</v>
      </c>
      <c r="B3402" s="45" t="s">
        <v>76</v>
      </c>
      <c r="C3402" s="46" t="s">
        <v>80</v>
      </c>
      <c r="D3402" s="46" t="s">
        <v>89</v>
      </c>
      <c r="H3402" s="46">
        <v>15</v>
      </c>
      <c r="L3402" s="46" t="s">
        <v>103</v>
      </c>
      <c r="M3402" s="48">
        <v>86</v>
      </c>
    </row>
    <row r="3403" spans="1:16" x14ac:dyDescent="0.25">
      <c r="A3403" s="52">
        <v>2016</v>
      </c>
      <c r="B3403" s="45" t="s">
        <v>76</v>
      </c>
      <c r="C3403" s="46" t="s">
        <v>80</v>
      </c>
      <c r="D3403" s="46" t="s">
        <v>88</v>
      </c>
      <c r="H3403" s="46">
        <v>17</v>
      </c>
      <c r="L3403" s="46" t="s">
        <v>103</v>
      </c>
      <c r="M3403" s="48">
        <v>1</v>
      </c>
      <c r="N3403" s="48" t="s">
        <v>117</v>
      </c>
    </row>
    <row r="3404" spans="1:16" x14ac:dyDescent="0.25">
      <c r="A3404" s="52">
        <v>2016</v>
      </c>
      <c r="B3404" s="45" t="s">
        <v>42</v>
      </c>
      <c r="C3404" s="46" t="s">
        <v>80</v>
      </c>
      <c r="D3404" s="46" t="s">
        <v>93</v>
      </c>
      <c r="H3404" s="46">
        <v>17</v>
      </c>
      <c r="L3404" s="46" t="s">
        <v>103</v>
      </c>
      <c r="M3404" s="48" t="s">
        <v>110</v>
      </c>
    </row>
    <row r="3405" spans="1:16" x14ac:dyDescent="0.25">
      <c r="A3405" s="52">
        <v>2016</v>
      </c>
      <c r="B3405" s="45" t="s">
        <v>76</v>
      </c>
      <c r="C3405" s="46" t="s">
        <v>80</v>
      </c>
      <c r="D3405" s="46" t="s">
        <v>93</v>
      </c>
      <c r="H3405" s="46">
        <v>13</v>
      </c>
      <c r="L3405" s="46" t="s">
        <v>103</v>
      </c>
      <c r="M3405" s="48">
        <v>315</v>
      </c>
    </row>
    <row r="3406" spans="1:16" x14ac:dyDescent="0.25">
      <c r="A3406" s="52">
        <v>2016</v>
      </c>
      <c r="B3406" s="45" t="s">
        <v>69</v>
      </c>
      <c r="C3406" s="46" t="s">
        <v>80</v>
      </c>
      <c r="D3406" s="46" t="s">
        <v>88</v>
      </c>
      <c r="H3406" s="46">
        <v>17</v>
      </c>
      <c r="L3406" s="46" t="s">
        <v>103</v>
      </c>
      <c r="M3406" s="48">
        <v>1</v>
      </c>
      <c r="N3406" s="48" t="s">
        <v>117</v>
      </c>
      <c r="O3406" s="48">
        <v>2</v>
      </c>
      <c r="P3406" s="48" t="s">
        <v>116</v>
      </c>
    </row>
    <row r="3407" spans="1:16" x14ac:dyDescent="0.25">
      <c r="A3407" s="52">
        <v>2016</v>
      </c>
      <c r="B3407" s="45" t="s">
        <v>69</v>
      </c>
      <c r="C3407" s="46" t="s">
        <v>80</v>
      </c>
      <c r="D3407" s="46" t="s">
        <v>88</v>
      </c>
      <c r="H3407" s="46">
        <v>17</v>
      </c>
      <c r="I3407" s="46">
        <v>18</v>
      </c>
      <c r="J3407" s="46">
        <v>20</v>
      </c>
      <c r="K3407" s="46">
        <v>21</v>
      </c>
      <c r="L3407" s="46" t="s">
        <v>103</v>
      </c>
      <c r="M3407" s="48" t="s">
        <v>110</v>
      </c>
    </row>
    <row r="3408" spans="1:16" x14ac:dyDescent="0.25">
      <c r="A3408" s="52">
        <v>2016</v>
      </c>
      <c r="B3408" s="45" t="s">
        <v>37</v>
      </c>
      <c r="C3408" s="46" t="s">
        <v>80</v>
      </c>
      <c r="D3408" s="46" t="s">
        <v>93</v>
      </c>
      <c r="H3408" s="46">
        <v>17</v>
      </c>
      <c r="L3408" s="46" t="s">
        <v>103</v>
      </c>
      <c r="M3408" s="48">
        <v>1</v>
      </c>
      <c r="N3408" s="48" t="s">
        <v>117</v>
      </c>
      <c r="O3408" s="48">
        <v>1</v>
      </c>
      <c r="P3408" s="48" t="s">
        <v>116</v>
      </c>
    </row>
    <row r="3409" spans="1:22" x14ac:dyDescent="0.25">
      <c r="A3409" s="52">
        <v>2016</v>
      </c>
      <c r="B3409" s="45" t="s">
        <v>37</v>
      </c>
      <c r="C3409" s="46" t="s">
        <v>80</v>
      </c>
      <c r="D3409" s="46" t="s">
        <v>93</v>
      </c>
      <c r="H3409" s="46">
        <v>16</v>
      </c>
      <c r="L3409" s="46" t="s">
        <v>103</v>
      </c>
      <c r="M3409" s="48">
        <v>20</v>
      </c>
    </row>
    <row r="3410" spans="1:22" x14ac:dyDescent="0.25">
      <c r="A3410" s="52">
        <v>2016</v>
      </c>
      <c r="B3410" s="45" t="s">
        <v>54</v>
      </c>
      <c r="C3410" s="46" t="s">
        <v>80</v>
      </c>
      <c r="D3410" s="46" t="s">
        <v>93</v>
      </c>
      <c r="H3410" s="46">
        <v>17</v>
      </c>
      <c r="L3410" s="46" t="s">
        <v>103</v>
      </c>
      <c r="M3410" s="48">
        <v>1</v>
      </c>
      <c r="N3410" s="48" t="s">
        <v>117</v>
      </c>
      <c r="O3410" s="48">
        <v>5</v>
      </c>
      <c r="P3410" s="48" t="s">
        <v>116</v>
      </c>
    </row>
    <row r="3411" spans="1:22" x14ac:dyDescent="0.25">
      <c r="A3411" s="52">
        <v>2016</v>
      </c>
      <c r="B3411" s="45" t="s">
        <v>54</v>
      </c>
      <c r="C3411" s="46" t="s">
        <v>80</v>
      </c>
      <c r="D3411" s="46" t="s">
        <v>93</v>
      </c>
      <c r="H3411" s="46">
        <v>17</v>
      </c>
      <c r="L3411" s="46" t="s">
        <v>103</v>
      </c>
      <c r="M3411" s="48">
        <v>2</v>
      </c>
      <c r="N3411" s="48" t="s">
        <v>116</v>
      </c>
    </row>
    <row r="3412" spans="1:22" x14ac:dyDescent="0.25">
      <c r="A3412" s="52">
        <v>2016</v>
      </c>
      <c r="B3412" s="45" t="s">
        <v>61</v>
      </c>
      <c r="C3412" s="46" t="s">
        <v>80</v>
      </c>
      <c r="D3412" s="46" t="s">
        <v>94</v>
      </c>
      <c r="H3412" s="46">
        <v>17</v>
      </c>
      <c r="L3412" s="46" t="s">
        <v>103</v>
      </c>
      <c r="M3412" s="48">
        <v>2</v>
      </c>
      <c r="N3412" s="48" t="s">
        <v>117</v>
      </c>
      <c r="O3412" s="48">
        <v>1</v>
      </c>
      <c r="P3412" s="48" t="s">
        <v>116</v>
      </c>
    </row>
    <row r="3413" spans="1:22" x14ac:dyDescent="0.25">
      <c r="A3413" s="52">
        <v>2016</v>
      </c>
      <c r="B3413" s="45" t="s">
        <v>59</v>
      </c>
      <c r="C3413" s="46" t="s">
        <v>80</v>
      </c>
      <c r="D3413" s="46" t="s">
        <v>94</v>
      </c>
      <c r="H3413" s="46">
        <v>17</v>
      </c>
      <c r="L3413" s="46" t="s">
        <v>103</v>
      </c>
      <c r="M3413" s="48" t="s">
        <v>110</v>
      </c>
    </row>
    <row r="3414" spans="1:22" x14ac:dyDescent="0.25">
      <c r="A3414" s="52">
        <v>2016</v>
      </c>
      <c r="B3414" s="45" t="s">
        <v>59</v>
      </c>
      <c r="C3414" s="46" t="s">
        <v>80</v>
      </c>
      <c r="D3414" s="46" t="s">
        <v>94</v>
      </c>
      <c r="H3414" s="46">
        <v>17</v>
      </c>
      <c r="L3414" s="46" t="s">
        <v>103</v>
      </c>
      <c r="M3414" s="48" t="s">
        <v>110</v>
      </c>
    </row>
    <row r="3415" spans="1:22" x14ac:dyDescent="0.25">
      <c r="A3415" s="52">
        <v>2016</v>
      </c>
      <c r="B3415" s="45" t="s">
        <v>52</v>
      </c>
      <c r="C3415" s="46" t="s">
        <v>80</v>
      </c>
      <c r="D3415" s="46" t="s">
        <v>89</v>
      </c>
      <c r="H3415" s="46">
        <v>17</v>
      </c>
      <c r="L3415" s="46" t="s">
        <v>103</v>
      </c>
      <c r="M3415" s="48">
        <v>2</v>
      </c>
      <c r="N3415" s="48" t="s">
        <v>117</v>
      </c>
      <c r="O3415" s="48">
        <v>2</v>
      </c>
      <c r="P3415" s="48" t="s">
        <v>116</v>
      </c>
    </row>
    <row r="3416" spans="1:22" x14ac:dyDescent="0.25">
      <c r="A3416" s="52">
        <v>2016</v>
      </c>
      <c r="B3416" s="45" t="s">
        <v>59</v>
      </c>
      <c r="C3416" s="46" t="s">
        <v>80</v>
      </c>
      <c r="D3416" s="46" t="s">
        <v>88</v>
      </c>
      <c r="H3416" s="46">
        <v>20</v>
      </c>
      <c r="L3416" s="46" t="s">
        <v>103</v>
      </c>
      <c r="M3416" s="48">
        <v>2</v>
      </c>
      <c r="N3416" s="48" t="s">
        <v>116</v>
      </c>
    </row>
    <row r="3417" spans="1:22" x14ac:dyDescent="0.25">
      <c r="A3417" s="52">
        <v>2016</v>
      </c>
      <c r="B3417" s="45" t="s">
        <v>42</v>
      </c>
      <c r="C3417" s="46" t="s">
        <v>80</v>
      </c>
      <c r="D3417" s="46" t="s">
        <v>90</v>
      </c>
      <c r="H3417" s="46">
        <v>17</v>
      </c>
      <c r="L3417" s="46" t="s">
        <v>103</v>
      </c>
      <c r="M3417" s="48">
        <v>2</v>
      </c>
      <c r="N3417" s="48" t="s">
        <v>117</v>
      </c>
      <c r="O3417" s="48">
        <v>1</v>
      </c>
      <c r="P3417" s="48" t="s">
        <v>116</v>
      </c>
    </row>
    <row r="3418" spans="1:22" x14ac:dyDescent="0.25">
      <c r="A3418" s="52">
        <v>2016</v>
      </c>
      <c r="B3418" s="45" t="s">
        <v>54</v>
      </c>
      <c r="C3418" s="46" t="s">
        <v>80</v>
      </c>
      <c r="D3418" s="46" t="s">
        <v>96</v>
      </c>
      <c r="H3418" s="46">
        <v>18</v>
      </c>
      <c r="L3418" s="46" t="s">
        <v>103</v>
      </c>
      <c r="M3418" s="48">
        <v>1</v>
      </c>
      <c r="N3418" s="48" t="s">
        <v>116</v>
      </c>
    </row>
    <row r="3419" spans="1:22" x14ac:dyDescent="0.25">
      <c r="A3419" s="52">
        <v>2016</v>
      </c>
      <c r="B3419" s="45" t="s">
        <v>54</v>
      </c>
      <c r="C3419" s="46" t="s">
        <v>80</v>
      </c>
      <c r="D3419" s="46" t="s">
        <v>93</v>
      </c>
      <c r="H3419" s="46">
        <v>17</v>
      </c>
      <c r="L3419" s="46" t="s">
        <v>103</v>
      </c>
      <c r="M3419" s="48">
        <v>2</v>
      </c>
      <c r="N3419" s="48" t="s">
        <v>117</v>
      </c>
    </row>
    <row r="3420" spans="1:22" x14ac:dyDescent="0.25">
      <c r="A3420" s="52">
        <v>2016</v>
      </c>
      <c r="B3420" s="45" t="s">
        <v>54</v>
      </c>
      <c r="C3420" s="46" t="s">
        <v>80</v>
      </c>
      <c r="D3420" s="46" t="s">
        <v>89</v>
      </c>
      <c r="E3420" s="46" t="s">
        <v>91</v>
      </c>
      <c r="H3420" s="46">
        <v>17</v>
      </c>
      <c r="L3420" s="46" t="s">
        <v>103</v>
      </c>
      <c r="M3420" s="48" t="s">
        <v>110</v>
      </c>
    </row>
    <row r="3421" spans="1:22" x14ac:dyDescent="0.25">
      <c r="A3421" s="52">
        <v>2016</v>
      </c>
      <c r="B3421" s="45" t="s">
        <v>54</v>
      </c>
      <c r="C3421" s="46" t="s">
        <v>80</v>
      </c>
      <c r="D3421" s="46" t="s">
        <v>88</v>
      </c>
      <c r="E3421" s="46" t="s">
        <v>91</v>
      </c>
      <c r="H3421" s="46">
        <v>17</v>
      </c>
      <c r="I3421" s="46">
        <v>20</v>
      </c>
      <c r="L3421" s="46" t="s">
        <v>103</v>
      </c>
      <c r="M3421" s="48">
        <v>1</v>
      </c>
      <c r="N3421" s="48" t="s">
        <v>117</v>
      </c>
      <c r="U3421" s="49">
        <v>1</v>
      </c>
      <c r="V3421" s="49" t="s">
        <v>116</v>
      </c>
    </row>
    <row r="3422" spans="1:22" x14ac:dyDescent="0.25">
      <c r="A3422" s="52">
        <v>2016</v>
      </c>
      <c r="B3422" s="45" t="s">
        <v>52</v>
      </c>
      <c r="C3422" s="46" t="s">
        <v>80</v>
      </c>
      <c r="D3422" s="46" t="s">
        <v>89</v>
      </c>
      <c r="H3422" s="46">
        <v>17</v>
      </c>
      <c r="L3422" s="46" t="s">
        <v>103</v>
      </c>
      <c r="M3422" s="48">
        <v>1</v>
      </c>
      <c r="N3422" s="48" t="s">
        <v>117</v>
      </c>
    </row>
    <row r="3423" spans="1:22" x14ac:dyDescent="0.25">
      <c r="A3423" s="52">
        <v>2016</v>
      </c>
      <c r="B3423" s="45" t="s">
        <v>59</v>
      </c>
      <c r="C3423" s="46" t="s">
        <v>80</v>
      </c>
      <c r="D3423" s="46" t="s">
        <v>88</v>
      </c>
      <c r="H3423" s="46">
        <v>20</v>
      </c>
      <c r="L3423" s="46" t="s">
        <v>103</v>
      </c>
      <c r="M3423" s="48">
        <v>2</v>
      </c>
      <c r="N3423" s="48" t="s">
        <v>116</v>
      </c>
    </row>
    <row r="3424" spans="1:22" x14ac:dyDescent="0.25">
      <c r="A3424" s="52">
        <v>2016</v>
      </c>
      <c r="B3424" s="45" t="s">
        <v>59</v>
      </c>
      <c r="C3424" s="46" t="s">
        <v>80</v>
      </c>
      <c r="D3424" s="46" t="s">
        <v>88</v>
      </c>
      <c r="H3424" s="46">
        <v>20</v>
      </c>
      <c r="L3424" s="46" t="s">
        <v>103</v>
      </c>
      <c r="M3424" s="48">
        <v>2</v>
      </c>
      <c r="N3424" s="48" t="s">
        <v>116</v>
      </c>
    </row>
    <row r="3425" spans="1:16" x14ac:dyDescent="0.25">
      <c r="A3425" s="52">
        <v>2016</v>
      </c>
      <c r="B3425" s="45" t="s">
        <v>52</v>
      </c>
      <c r="C3425" s="46" t="s">
        <v>80</v>
      </c>
      <c r="D3425" s="46" t="s">
        <v>94</v>
      </c>
      <c r="H3425" s="46">
        <v>4</v>
      </c>
      <c r="L3425" s="46" t="s">
        <v>103</v>
      </c>
      <c r="M3425" s="48" t="s">
        <v>110</v>
      </c>
    </row>
    <row r="3426" spans="1:16" x14ac:dyDescent="0.25">
      <c r="A3426" s="52">
        <v>2016</v>
      </c>
      <c r="B3426" s="45" t="s">
        <v>59</v>
      </c>
      <c r="C3426" s="46" t="s">
        <v>80</v>
      </c>
      <c r="D3426" s="46" t="s">
        <v>88</v>
      </c>
      <c r="H3426" s="46">
        <v>20</v>
      </c>
      <c r="L3426" s="46" t="s">
        <v>103</v>
      </c>
      <c r="M3426" s="48">
        <v>2</v>
      </c>
      <c r="N3426" s="48" t="s">
        <v>116</v>
      </c>
    </row>
    <row r="3427" spans="1:16" x14ac:dyDescent="0.25">
      <c r="A3427" s="52">
        <v>2016</v>
      </c>
      <c r="B3427" s="45" t="s">
        <v>68</v>
      </c>
      <c r="C3427" s="46" t="s">
        <v>80</v>
      </c>
      <c r="D3427" s="46" t="s">
        <v>92</v>
      </c>
      <c r="H3427" s="46">
        <v>17</v>
      </c>
      <c r="L3427" s="46" t="s">
        <v>103</v>
      </c>
      <c r="M3427" s="48">
        <v>1</v>
      </c>
      <c r="N3427" s="48" t="s">
        <v>117</v>
      </c>
    </row>
    <row r="3428" spans="1:16" x14ac:dyDescent="0.25">
      <c r="A3428" s="52">
        <v>2016</v>
      </c>
      <c r="B3428" s="45" t="s">
        <v>68</v>
      </c>
      <c r="C3428" s="46" t="s">
        <v>80</v>
      </c>
      <c r="D3428" s="46" t="s">
        <v>92</v>
      </c>
      <c r="H3428" s="46">
        <v>17</v>
      </c>
      <c r="L3428" s="46" t="s">
        <v>103</v>
      </c>
      <c r="M3428" s="48" t="s">
        <v>110</v>
      </c>
    </row>
    <row r="3429" spans="1:16" x14ac:dyDescent="0.25">
      <c r="A3429" s="52">
        <v>2016</v>
      </c>
      <c r="B3429" s="45" t="s">
        <v>69</v>
      </c>
      <c r="C3429" s="46" t="s">
        <v>80</v>
      </c>
      <c r="D3429" s="46" t="s">
        <v>88</v>
      </c>
      <c r="H3429" s="46">
        <v>17</v>
      </c>
      <c r="L3429" s="46" t="s">
        <v>103</v>
      </c>
      <c r="M3429" s="48">
        <v>1</v>
      </c>
      <c r="N3429" s="48" t="s">
        <v>117</v>
      </c>
      <c r="O3429" s="48">
        <v>1</v>
      </c>
      <c r="P3429" s="48" t="s">
        <v>116</v>
      </c>
    </row>
    <row r="3430" spans="1:16" x14ac:dyDescent="0.25">
      <c r="A3430" s="52">
        <v>2016</v>
      </c>
      <c r="B3430" s="45" t="s">
        <v>59</v>
      </c>
      <c r="C3430" s="46" t="s">
        <v>80</v>
      </c>
      <c r="D3430" s="46" t="s">
        <v>88</v>
      </c>
      <c r="H3430" s="46">
        <v>17</v>
      </c>
      <c r="L3430" s="46" t="s">
        <v>103</v>
      </c>
      <c r="M3430" s="48">
        <v>1</v>
      </c>
      <c r="N3430" s="48" t="s">
        <v>117</v>
      </c>
      <c r="O3430" s="48">
        <v>2</v>
      </c>
      <c r="P3430" s="48" t="s">
        <v>116</v>
      </c>
    </row>
    <row r="3431" spans="1:16" x14ac:dyDescent="0.25">
      <c r="A3431" s="52">
        <v>2016</v>
      </c>
      <c r="B3431" s="45" t="s">
        <v>59</v>
      </c>
      <c r="C3431" s="46" t="s">
        <v>80</v>
      </c>
      <c r="D3431" s="46" t="s">
        <v>88</v>
      </c>
      <c r="H3431" s="46">
        <v>20</v>
      </c>
      <c r="L3431" s="46" t="s">
        <v>103</v>
      </c>
      <c r="M3431" s="48">
        <v>2</v>
      </c>
      <c r="N3431" s="48" t="s">
        <v>116</v>
      </c>
    </row>
    <row r="3432" spans="1:16" x14ac:dyDescent="0.25">
      <c r="A3432" s="52">
        <v>2016</v>
      </c>
      <c r="B3432" s="45" t="s">
        <v>59</v>
      </c>
      <c r="C3432" s="46" t="s">
        <v>80</v>
      </c>
      <c r="D3432" s="46" t="s">
        <v>110</v>
      </c>
      <c r="H3432" s="60"/>
      <c r="I3432" s="60"/>
      <c r="J3432" s="60"/>
      <c r="K3432" s="60"/>
      <c r="L3432" s="46" t="s">
        <v>110</v>
      </c>
      <c r="M3432" s="48" t="s">
        <v>110</v>
      </c>
    </row>
    <row r="3433" spans="1:16" x14ac:dyDescent="0.25">
      <c r="A3433" s="52">
        <v>2016</v>
      </c>
      <c r="B3433" s="45" t="s">
        <v>42</v>
      </c>
      <c r="C3433" s="46" t="s">
        <v>80</v>
      </c>
      <c r="D3433" s="46" t="s">
        <v>93</v>
      </c>
      <c r="H3433" s="46">
        <v>17</v>
      </c>
      <c r="L3433" s="46" t="s">
        <v>103</v>
      </c>
      <c r="M3433" s="48">
        <v>1</v>
      </c>
      <c r="N3433" s="48" t="s">
        <v>117</v>
      </c>
    </row>
    <row r="3434" spans="1:16" x14ac:dyDescent="0.25">
      <c r="A3434" s="52">
        <v>2016</v>
      </c>
      <c r="B3434" s="45" t="s">
        <v>42</v>
      </c>
      <c r="C3434" s="46" t="s">
        <v>80</v>
      </c>
      <c r="D3434" s="46" t="s">
        <v>93</v>
      </c>
      <c r="H3434" s="46">
        <v>17</v>
      </c>
      <c r="L3434" s="46" t="s">
        <v>103</v>
      </c>
      <c r="M3434" s="48">
        <v>1</v>
      </c>
      <c r="N3434" s="48" t="s">
        <v>117</v>
      </c>
      <c r="O3434" s="48">
        <v>1</v>
      </c>
      <c r="P3434" s="48" t="s">
        <v>116</v>
      </c>
    </row>
    <row r="3435" spans="1:16" x14ac:dyDescent="0.25">
      <c r="A3435" s="52">
        <v>2016</v>
      </c>
      <c r="B3435" s="45" t="s">
        <v>37</v>
      </c>
      <c r="C3435" s="46" t="s">
        <v>80</v>
      </c>
      <c r="D3435" s="46" t="s">
        <v>90</v>
      </c>
      <c r="H3435" s="46">
        <v>15</v>
      </c>
      <c r="L3435" s="46" t="s">
        <v>103</v>
      </c>
      <c r="M3435" s="48">
        <v>92</v>
      </c>
    </row>
    <row r="3436" spans="1:16" x14ac:dyDescent="0.25">
      <c r="A3436" s="52">
        <v>2016</v>
      </c>
      <c r="B3436" s="45" t="s">
        <v>63</v>
      </c>
      <c r="C3436" s="46" t="s">
        <v>80</v>
      </c>
      <c r="D3436" s="46" t="s">
        <v>94</v>
      </c>
      <c r="H3436" s="46">
        <v>17</v>
      </c>
      <c r="L3436" s="46" t="s">
        <v>103</v>
      </c>
      <c r="M3436" s="48">
        <v>2</v>
      </c>
      <c r="N3436" s="48" t="s">
        <v>117</v>
      </c>
    </row>
    <row r="3437" spans="1:16" x14ac:dyDescent="0.25">
      <c r="A3437" s="52">
        <v>2016</v>
      </c>
      <c r="B3437" s="45" t="s">
        <v>38</v>
      </c>
      <c r="C3437" s="46" t="s">
        <v>80</v>
      </c>
      <c r="D3437" s="46" t="s">
        <v>93</v>
      </c>
      <c r="H3437" s="46">
        <v>18</v>
      </c>
      <c r="L3437" s="46" t="s">
        <v>103</v>
      </c>
      <c r="M3437" s="48">
        <v>1</v>
      </c>
      <c r="N3437" s="48" t="s">
        <v>116</v>
      </c>
    </row>
    <row r="3438" spans="1:16" x14ac:dyDescent="0.25">
      <c r="A3438" s="52">
        <v>2016</v>
      </c>
      <c r="B3438" s="45" t="s">
        <v>38</v>
      </c>
      <c r="C3438" s="46" t="s">
        <v>80</v>
      </c>
      <c r="D3438" s="46" t="s">
        <v>88</v>
      </c>
      <c r="H3438" s="46">
        <v>18</v>
      </c>
      <c r="L3438" s="46" t="s">
        <v>103</v>
      </c>
      <c r="M3438" s="48" t="s">
        <v>110</v>
      </c>
    </row>
    <row r="3439" spans="1:16" x14ac:dyDescent="0.25">
      <c r="A3439" s="52">
        <v>2016</v>
      </c>
      <c r="B3439" s="45" t="s">
        <v>38</v>
      </c>
      <c r="C3439" s="46" t="s">
        <v>80</v>
      </c>
      <c r="D3439" s="46" t="s">
        <v>88</v>
      </c>
      <c r="E3439" s="46" t="s">
        <v>89</v>
      </c>
      <c r="H3439" s="46">
        <v>18</v>
      </c>
      <c r="L3439" s="46" t="s">
        <v>103</v>
      </c>
      <c r="M3439" s="48">
        <v>1</v>
      </c>
      <c r="N3439" s="48" t="s">
        <v>116</v>
      </c>
    </row>
    <row r="3440" spans="1:16" x14ac:dyDescent="0.25">
      <c r="A3440" s="52">
        <v>2016</v>
      </c>
      <c r="B3440" s="45" t="s">
        <v>75</v>
      </c>
      <c r="C3440" s="46" t="s">
        <v>80</v>
      </c>
      <c r="D3440" s="46" t="s">
        <v>93</v>
      </c>
      <c r="H3440" s="46">
        <v>15</v>
      </c>
      <c r="L3440" s="46" t="s">
        <v>105</v>
      </c>
      <c r="M3440" s="48">
        <v>21</v>
      </c>
    </row>
    <row r="3441" spans="1:16" x14ac:dyDescent="0.25">
      <c r="A3441" s="52">
        <v>2016</v>
      </c>
      <c r="B3441" s="45" t="s">
        <v>69</v>
      </c>
      <c r="C3441" s="46" t="s">
        <v>80</v>
      </c>
      <c r="D3441" s="46" t="s">
        <v>88</v>
      </c>
      <c r="H3441" s="46">
        <v>20</v>
      </c>
      <c r="L3441" s="46" t="s">
        <v>103</v>
      </c>
      <c r="M3441" s="48">
        <v>1</v>
      </c>
      <c r="N3441" s="48" t="s">
        <v>117</v>
      </c>
    </row>
    <row r="3442" spans="1:16" x14ac:dyDescent="0.25">
      <c r="A3442" s="52">
        <v>2016</v>
      </c>
      <c r="B3442" s="45" t="s">
        <v>54</v>
      </c>
      <c r="C3442" s="46" t="s">
        <v>80</v>
      </c>
      <c r="D3442" s="46" t="s">
        <v>110</v>
      </c>
      <c r="H3442" s="46">
        <v>20</v>
      </c>
      <c r="L3442" s="46" t="s">
        <v>103</v>
      </c>
      <c r="M3442" s="48">
        <v>2</v>
      </c>
      <c r="N3442" s="48" t="s">
        <v>116</v>
      </c>
    </row>
    <row r="3443" spans="1:16" x14ac:dyDescent="0.25">
      <c r="A3443" s="52">
        <v>2016</v>
      </c>
      <c r="B3443" s="45" t="s">
        <v>76</v>
      </c>
      <c r="C3443" s="46" t="s">
        <v>80</v>
      </c>
      <c r="D3443" s="46" t="s">
        <v>89</v>
      </c>
      <c r="H3443" s="46">
        <v>15</v>
      </c>
      <c r="L3443" s="46" t="s">
        <v>103</v>
      </c>
      <c r="M3443" s="48">
        <v>50</v>
      </c>
    </row>
    <row r="3444" spans="1:16" x14ac:dyDescent="0.25">
      <c r="A3444" s="52">
        <v>2016</v>
      </c>
      <c r="B3444" s="45" t="s">
        <v>72</v>
      </c>
      <c r="C3444" s="46" t="s">
        <v>80</v>
      </c>
      <c r="D3444" s="46" t="s">
        <v>88</v>
      </c>
      <c r="E3444" s="46" t="s">
        <v>92</v>
      </c>
      <c r="H3444" s="46">
        <v>15</v>
      </c>
      <c r="L3444" s="46" t="s">
        <v>105</v>
      </c>
      <c r="M3444" s="48">
        <v>92</v>
      </c>
    </row>
    <row r="3445" spans="1:16" x14ac:dyDescent="0.25">
      <c r="A3445" s="52">
        <v>2016</v>
      </c>
      <c r="B3445" s="45" t="s">
        <v>59</v>
      </c>
      <c r="C3445" s="46" t="s">
        <v>80</v>
      </c>
      <c r="D3445" s="46" t="s">
        <v>88</v>
      </c>
      <c r="H3445" s="46">
        <v>17</v>
      </c>
      <c r="L3445" s="46" t="s">
        <v>104</v>
      </c>
      <c r="M3445" s="48">
        <v>3</v>
      </c>
      <c r="N3445" s="48" t="s">
        <v>117</v>
      </c>
      <c r="O3445" s="48">
        <v>4</v>
      </c>
      <c r="P3445" s="48" t="s">
        <v>116</v>
      </c>
    </row>
    <row r="3446" spans="1:16" x14ac:dyDescent="0.25">
      <c r="A3446" s="52">
        <v>2016</v>
      </c>
      <c r="B3446" s="45" t="s">
        <v>59</v>
      </c>
      <c r="C3446" s="46" t="s">
        <v>80</v>
      </c>
      <c r="D3446" s="46" t="s">
        <v>88</v>
      </c>
      <c r="H3446" s="46">
        <v>17</v>
      </c>
      <c r="L3446" s="46" t="s">
        <v>103</v>
      </c>
      <c r="M3446" s="48">
        <v>1</v>
      </c>
      <c r="N3446" s="48" t="s">
        <v>116</v>
      </c>
    </row>
    <row r="3447" spans="1:16" x14ac:dyDescent="0.25">
      <c r="A3447" s="52">
        <v>2016</v>
      </c>
      <c r="B3447" s="45" t="s">
        <v>59</v>
      </c>
      <c r="C3447" s="46" t="s">
        <v>80</v>
      </c>
      <c r="D3447" s="46" t="s">
        <v>88</v>
      </c>
      <c r="H3447" s="46">
        <v>17</v>
      </c>
      <c r="L3447" s="46" t="s">
        <v>103</v>
      </c>
      <c r="M3447" s="48" t="s">
        <v>110</v>
      </c>
    </row>
    <row r="3448" spans="1:16" x14ac:dyDescent="0.25">
      <c r="A3448" s="52">
        <v>2016</v>
      </c>
      <c r="B3448" s="45" t="s">
        <v>43</v>
      </c>
      <c r="C3448" s="46" t="s">
        <v>80</v>
      </c>
      <c r="D3448" s="46" t="s">
        <v>88</v>
      </c>
      <c r="H3448" s="46">
        <v>17</v>
      </c>
      <c r="L3448" s="46" t="s">
        <v>103</v>
      </c>
      <c r="M3448" s="48" t="s">
        <v>110</v>
      </c>
    </row>
    <row r="3449" spans="1:16" x14ac:dyDescent="0.25">
      <c r="A3449" s="52">
        <v>2016</v>
      </c>
      <c r="B3449" s="45" t="s">
        <v>59</v>
      </c>
      <c r="C3449" s="46" t="s">
        <v>80</v>
      </c>
      <c r="D3449" s="46" t="s">
        <v>88</v>
      </c>
      <c r="H3449" s="46">
        <v>17</v>
      </c>
      <c r="L3449" s="46" t="s">
        <v>104</v>
      </c>
      <c r="M3449" s="48" t="s">
        <v>110</v>
      </c>
    </row>
    <row r="3450" spans="1:16" x14ac:dyDescent="0.25">
      <c r="A3450" s="52">
        <v>2016</v>
      </c>
      <c r="B3450" s="45" t="s">
        <v>59</v>
      </c>
      <c r="C3450" s="46" t="s">
        <v>80</v>
      </c>
      <c r="D3450" s="46" t="s">
        <v>88</v>
      </c>
      <c r="H3450" s="46">
        <v>17</v>
      </c>
      <c r="L3450" s="46" t="s">
        <v>104</v>
      </c>
      <c r="M3450" s="48" t="s">
        <v>110</v>
      </c>
    </row>
    <row r="3451" spans="1:16" x14ac:dyDescent="0.25">
      <c r="A3451" s="52">
        <v>2016</v>
      </c>
      <c r="B3451" s="45" t="s">
        <v>47</v>
      </c>
      <c r="C3451" s="46" t="s">
        <v>80</v>
      </c>
      <c r="D3451" s="46" t="s">
        <v>93</v>
      </c>
      <c r="H3451" s="46">
        <v>17</v>
      </c>
      <c r="L3451" s="46" t="s">
        <v>104</v>
      </c>
      <c r="M3451" s="48" t="s">
        <v>110</v>
      </c>
    </row>
    <row r="3452" spans="1:16" x14ac:dyDescent="0.25">
      <c r="A3452" s="52">
        <v>2016</v>
      </c>
      <c r="B3452" s="45" t="s">
        <v>47</v>
      </c>
      <c r="C3452" s="46" t="s">
        <v>80</v>
      </c>
      <c r="D3452" s="46" t="s">
        <v>90</v>
      </c>
      <c r="H3452" s="46">
        <v>17</v>
      </c>
      <c r="L3452" s="46" t="s">
        <v>104</v>
      </c>
      <c r="M3452" s="48" t="s">
        <v>110</v>
      </c>
    </row>
    <row r="3453" spans="1:16" x14ac:dyDescent="0.25">
      <c r="A3453" s="52">
        <v>2016</v>
      </c>
      <c r="B3453" s="45" t="s">
        <v>58</v>
      </c>
      <c r="C3453" s="46" t="s">
        <v>80</v>
      </c>
      <c r="D3453" s="46" t="s">
        <v>90</v>
      </c>
      <c r="H3453" s="46">
        <v>15</v>
      </c>
      <c r="L3453" s="46" t="s">
        <v>104</v>
      </c>
      <c r="M3453" s="48" t="s">
        <v>110</v>
      </c>
    </row>
    <row r="3454" spans="1:16" x14ac:dyDescent="0.25">
      <c r="A3454" s="52">
        <v>2016</v>
      </c>
      <c r="B3454" s="45" t="s">
        <v>47</v>
      </c>
      <c r="C3454" s="46" t="s">
        <v>80</v>
      </c>
      <c r="D3454" s="46" t="s">
        <v>90</v>
      </c>
      <c r="H3454" s="46">
        <v>15</v>
      </c>
      <c r="L3454" s="46" t="s">
        <v>104</v>
      </c>
      <c r="M3454" s="48" t="s">
        <v>110</v>
      </c>
    </row>
    <row r="3455" spans="1:16" x14ac:dyDescent="0.25">
      <c r="A3455" s="52">
        <v>2016</v>
      </c>
      <c r="B3455" s="45" t="s">
        <v>65</v>
      </c>
      <c r="C3455" s="46" t="s">
        <v>80</v>
      </c>
      <c r="D3455" s="46" t="s">
        <v>90</v>
      </c>
      <c r="H3455" s="46">
        <v>15</v>
      </c>
      <c r="L3455" s="46" t="s">
        <v>104</v>
      </c>
      <c r="M3455" s="48" t="s">
        <v>110</v>
      </c>
    </row>
    <row r="3456" spans="1:16" x14ac:dyDescent="0.25">
      <c r="A3456" s="52">
        <v>2016</v>
      </c>
      <c r="B3456" s="45" t="s">
        <v>47</v>
      </c>
      <c r="C3456" s="46" t="s">
        <v>80</v>
      </c>
      <c r="D3456" s="46" t="s">
        <v>90</v>
      </c>
      <c r="H3456" s="46">
        <v>15</v>
      </c>
      <c r="L3456" s="46" t="s">
        <v>104</v>
      </c>
      <c r="M3456" s="48" t="s">
        <v>110</v>
      </c>
    </row>
    <row r="3457" spans="1:24" x14ac:dyDescent="0.25">
      <c r="A3457" s="52">
        <v>2016</v>
      </c>
      <c r="B3457" s="45" t="s">
        <v>47</v>
      </c>
      <c r="C3457" s="46" t="s">
        <v>80</v>
      </c>
      <c r="D3457" s="46" t="s">
        <v>90</v>
      </c>
      <c r="H3457" s="46">
        <v>17</v>
      </c>
      <c r="L3457" s="46" t="s">
        <v>104</v>
      </c>
      <c r="M3457" s="48" t="s">
        <v>110</v>
      </c>
    </row>
    <row r="3458" spans="1:24" x14ac:dyDescent="0.25">
      <c r="A3458" s="52">
        <v>2016</v>
      </c>
      <c r="B3458" s="45" t="s">
        <v>43</v>
      </c>
      <c r="C3458" s="46" t="s">
        <v>80</v>
      </c>
      <c r="D3458" s="46" t="s">
        <v>88</v>
      </c>
      <c r="H3458" s="46">
        <v>17</v>
      </c>
      <c r="L3458" s="46" t="s">
        <v>104</v>
      </c>
      <c r="M3458" s="48">
        <v>2</v>
      </c>
      <c r="N3458" s="48" t="s">
        <v>117</v>
      </c>
      <c r="O3458" s="48">
        <v>2</v>
      </c>
      <c r="P3458" s="48" t="s">
        <v>116</v>
      </c>
    </row>
    <row r="3459" spans="1:24" x14ac:dyDescent="0.25">
      <c r="A3459" s="52">
        <v>2016</v>
      </c>
      <c r="B3459" s="45" t="s">
        <v>43</v>
      </c>
      <c r="C3459" s="46" t="s">
        <v>80</v>
      </c>
      <c r="D3459" s="46" t="s">
        <v>88</v>
      </c>
      <c r="H3459" s="46">
        <v>17</v>
      </c>
      <c r="L3459" s="46" t="s">
        <v>103</v>
      </c>
      <c r="M3459" s="48" t="s">
        <v>110</v>
      </c>
    </row>
    <row r="3460" spans="1:24" x14ac:dyDescent="0.25">
      <c r="A3460" s="52">
        <v>2016</v>
      </c>
      <c r="B3460" s="45" t="s">
        <v>40</v>
      </c>
      <c r="C3460" s="46" t="s">
        <v>80</v>
      </c>
      <c r="D3460" s="46" t="s">
        <v>92</v>
      </c>
      <c r="H3460" s="46">
        <v>15</v>
      </c>
      <c r="L3460" s="46" t="s">
        <v>103</v>
      </c>
      <c r="M3460" s="48">
        <v>34</v>
      </c>
    </row>
    <row r="3461" spans="1:24" x14ac:dyDescent="0.25">
      <c r="A3461" s="52">
        <v>2016</v>
      </c>
      <c r="B3461" s="45" t="s">
        <v>59</v>
      </c>
      <c r="C3461" s="46" t="s">
        <v>84</v>
      </c>
      <c r="D3461" s="46" t="s">
        <v>88</v>
      </c>
      <c r="H3461" s="46">
        <v>15</v>
      </c>
      <c r="L3461" s="46" t="s">
        <v>103</v>
      </c>
      <c r="M3461" s="48">
        <v>20</v>
      </c>
    </row>
    <row r="3462" spans="1:24" x14ac:dyDescent="0.25">
      <c r="A3462" s="52">
        <v>2016</v>
      </c>
      <c r="B3462" s="45" t="s">
        <v>59</v>
      </c>
      <c r="C3462" s="46" t="s">
        <v>80</v>
      </c>
      <c r="D3462" s="46" t="s">
        <v>88</v>
      </c>
      <c r="H3462" s="46">
        <v>15</v>
      </c>
      <c r="L3462" s="46" t="s">
        <v>103</v>
      </c>
      <c r="M3462" s="48" t="s">
        <v>110</v>
      </c>
    </row>
    <row r="3463" spans="1:24" x14ac:dyDescent="0.25">
      <c r="A3463" s="52">
        <v>2016</v>
      </c>
      <c r="B3463" s="45" t="s">
        <v>49</v>
      </c>
      <c r="C3463" s="46" t="s">
        <v>80</v>
      </c>
      <c r="D3463" s="46" t="s">
        <v>89</v>
      </c>
      <c r="H3463" s="46">
        <v>17</v>
      </c>
      <c r="L3463" s="46" t="s">
        <v>103</v>
      </c>
      <c r="M3463" s="48">
        <v>4</v>
      </c>
      <c r="N3463" s="48" t="s">
        <v>117</v>
      </c>
      <c r="O3463" s="48">
        <v>4</v>
      </c>
      <c r="P3463" s="48" t="s">
        <v>116</v>
      </c>
    </row>
    <row r="3464" spans="1:24" x14ac:dyDescent="0.25">
      <c r="A3464" s="52">
        <v>2016</v>
      </c>
      <c r="B3464" s="45" t="s">
        <v>65</v>
      </c>
      <c r="C3464" s="46" t="s">
        <v>80</v>
      </c>
      <c r="D3464" s="46" t="s">
        <v>88</v>
      </c>
      <c r="H3464" s="46">
        <v>17</v>
      </c>
      <c r="L3464" s="46" t="s">
        <v>104</v>
      </c>
      <c r="M3464" s="48" t="s">
        <v>110</v>
      </c>
    </row>
    <row r="3465" spans="1:24" x14ac:dyDescent="0.25">
      <c r="A3465" s="52">
        <v>2016</v>
      </c>
      <c r="B3465" s="45" t="s">
        <v>39</v>
      </c>
      <c r="C3465" s="46" t="s">
        <v>80</v>
      </c>
      <c r="D3465" s="46" t="s">
        <v>88</v>
      </c>
      <c r="H3465" s="46">
        <v>21</v>
      </c>
      <c r="L3465" s="46" t="s">
        <v>103</v>
      </c>
      <c r="M3465" s="48" t="s">
        <v>110</v>
      </c>
    </row>
    <row r="3466" spans="1:24" x14ac:dyDescent="0.25">
      <c r="A3466" s="52">
        <v>2016</v>
      </c>
      <c r="B3466" s="45" t="s">
        <v>39</v>
      </c>
      <c r="C3466" s="46" t="s">
        <v>80</v>
      </c>
      <c r="D3466" s="46" t="s">
        <v>88</v>
      </c>
      <c r="H3466" s="46">
        <v>21</v>
      </c>
      <c r="L3466" s="46" t="s">
        <v>103</v>
      </c>
      <c r="M3466" s="48">
        <v>1</v>
      </c>
      <c r="N3466" s="48" t="s">
        <v>116</v>
      </c>
    </row>
    <row r="3467" spans="1:24" x14ac:dyDescent="0.25">
      <c r="A3467" s="52">
        <v>2016</v>
      </c>
      <c r="B3467" s="45" t="s">
        <v>59</v>
      </c>
      <c r="C3467" s="46" t="s">
        <v>80</v>
      </c>
      <c r="D3467" s="46" t="s">
        <v>89</v>
      </c>
      <c r="H3467" s="46">
        <v>17</v>
      </c>
      <c r="L3467" s="46" t="s">
        <v>103</v>
      </c>
      <c r="M3467" s="48">
        <v>3</v>
      </c>
      <c r="N3467" s="48" t="s">
        <v>117</v>
      </c>
      <c r="O3467" s="48">
        <v>1</v>
      </c>
      <c r="P3467" s="48" t="s">
        <v>116</v>
      </c>
    </row>
    <row r="3468" spans="1:24" x14ac:dyDescent="0.25">
      <c r="A3468" s="52">
        <v>2016</v>
      </c>
      <c r="B3468" s="45" t="s">
        <v>59</v>
      </c>
      <c r="C3468" s="46" t="s">
        <v>80</v>
      </c>
      <c r="D3468" s="46" t="s">
        <v>89</v>
      </c>
      <c r="H3468" s="46">
        <v>17</v>
      </c>
      <c r="L3468" s="46" t="s">
        <v>103</v>
      </c>
      <c r="M3468" s="48" t="s">
        <v>110</v>
      </c>
    </row>
    <row r="3469" spans="1:24" x14ac:dyDescent="0.25">
      <c r="A3469" s="52">
        <v>2016</v>
      </c>
      <c r="B3469" s="45" t="s">
        <v>39</v>
      </c>
      <c r="C3469" s="46" t="s">
        <v>80</v>
      </c>
      <c r="D3469" s="46" t="s">
        <v>93</v>
      </c>
      <c r="H3469" s="46">
        <v>13</v>
      </c>
      <c r="I3469" s="46">
        <v>17</v>
      </c>
      <c r="L3469" s="46" t="s">
        <v>103</v>
      </c>
      <c r="M3469" s="48">
        <v>35</v>
      </c>
      <c r="U3469" s="49">
        <v>1</v>
      </c>
      <c r="V3469" s="49" t="s">
        <v>117</v>
      </c>
      <c r="W3469" s="50">
        <v>1</v>
      </c>
      <c r="X3469" s="50" t="s">
        <v>116</v>
      </c>
    </row>
    <row r="3470" spans="1:24" x14ac:dyDescent="0.25">
      <c r="A3470" s="52">
        <v>2016</v>
      </c>
      <c r="B3470" s="45" t="s">
        <v>76</v>
      </c>
      <c r="C3470" s="46" t="s">
        <v>80</v>
      </c>
      <c r="D3470" s="46" t="s">
        <v>91</v>
      </c>
      <c r="H3470" s="46">
        <v>23</v>
      </c>
      <c r="L3470" s="46" t="s">
        <v>103</v>
      </c>
      <c r="M3470" s="48" t="s">
        <v>110</v>
      </c>
    </row>
    <row r="3471" spans="1:24" x14ac:dyDescent="0.25">
      <c r="A3471" s="52">
        <v>2016</v>
      </c>
      <c r="B3471" s="45" t="s">
        <v>59</v>
      </c>
      <c r="C3471" s="46" t="s">
        <v>80</v>
      </c>
      <c r="D3471" s="46" t="s">
        <v>88</v>
      </c>
      <c r="H3471" s="46">
        <v>20</v>
      </c>
      <c r="L3471" s="46" t="s">
        <v>103</v>
      </c>
      <c r="M3471" s="48">
        <v>1</v>
      </c>
      <c r="N3471" s="48" t="s">
        <v>116</v>
      </c>
    </row>
    <row r="3472" spans="1:24" x14ac:dyDescent="0.25">
      <c r="A3472" s="52">
        <v>2016</v>
      </c>
      <c r="B3472" s="45" t="s">
        <v>59</v>
      </c>
      <c r="C3472" s="46" t="s">
        <v>80</v>
      </c>
      <c r="D3472" s="46" t="s">
        <v>93</v>
      </c>
      <c r="H3472" s="46">
        <v>17</v>
      </c>
      <c r="L3472" s="46" t="s">
        <v>104</v>
      </c>
      <c r="M3472" s="48">
        <v>10</v>
      </c>
      <c r="N3472" s="48" t="s">
        <v>117</v>
      </c>
      <c r="O3472" s="48">
        <v>9</v>
      </c>
      <c r="P3472" s="48" t="s">
        <v>116</v>
      </c>
    </row>
    <row r="3473" spans="1:16" x14ac:dyDescent="0.25">
      <c r="A3473" s="52">
        <v>2016</v>
      </c>
      <c r="B3473" s="45" t="s">
        <v>59</v>
      </c>
      <c r="C3473" s="46" t="s">
        <v>80</v>
      </c>
      <c r="D3473" s="46" t="s">
        <v>88</v>
      </c>
      <c r="H3473" s="46">
        <v>15</v>
      </c>
      <c r="L3473" s="46" t="s">
        <v>103</v>
      </c>
      <c r="M3473" s="48">
        <v>5</v>
      </c>
    </row>
    <row r="3474" spans="1:16" x14ac:dyDescent="0.25">
      <c r="A3474" s="52">
        <v>2016</v>
      </c>
      <c r="B3474" s="45" t="s">
        <v>59</v>
      </c>
      <c r="C3474" s="46" t="s">
        <v>80</v>
      </c>
      <c r="D3474" s="46" t="s">
        <v>88</v>
      </c>
      <c r="H3474" s="46">
        <v>17</v>
      </c>
      <c r="L3474" s="46" t="s">
        <v>103</v>
      </c>
      <c r="M3474" s="48" t="s">
        <v>110</v>
      </c>
    </row>
    <row r="3475" spans="1:16" x14ac:dyDescent="0.25">
      <c r="A3475" s="52">
        <v>2016</v>
      </c>
      <c r="B3475" s="45" t="s">
        <v>45</v>
      </c>
      <c r="C3475" s="46" t="s">
        <v>80</v>
      </c>
      <c r="D3475" s="46" t="s">
        <v>88</v>
      </c>
      <c r="E3475" s="46" t="s">
        <v>92</v>
      </c>
      <c r="H3475" s="46">
        <v>20</v>
      </c>
      <c r="L3475" s="46" t="s">
        <v>103</v>
      </c>
      <c r="M3475" s="48" t="s">
        <v>110</v>
      </c>
    </row>
    <row r="3476" spans="1:16" x14ac:dyDescent="0.25">
      <c r="A3476" s="52">
        <v>2016</v>
      </c>
      <c r="B3476" s="45" t="s">
        <v>59</v>
      </c>
      <c r="C3476" s="46" t="s">
        <v>80</v>
      </c>
      <c r="D3476" s="46" t="s">
        <v>88</v>
      </c>
      <c r="H3476" s="46">
        <v>17</v>
      </c>
      <c r="L3476" s="46" t="s">
        <v>103</v>
      </c>
      <c r="M3476" s="48" t="s">
        <v>110</v>
      </c>
    </row>
    <row r="3477" spans="1:16" x14ac:dyDescent="0.25">
      <c r="A3477" s="52">
        <v>2016</v>
      </c>
      <c r="B3477" s="45" t="s">
        <v>59</v>
      </c>
      <c r="C3477" s="46" t="s">
        <v>80</v>
      </c>
      <c r="D3477" s="46" t="s">
        <v>88</v>
      </c>
      <c r="H3477" s="46">
        <v>15</v>
      </c>
      <c r="L3477" s="46" t="s">
        <v>103</v>
      </c>
      <c r="M3477" s="48" t="s">
        <v>110</v>
      </c>
    </row>
    <row r="3478" spans="1:16" x14ac:dyDescent="0.25">
      <c r="A3478" s="52">
        <v>2016</v>
      </c>
      <c r="B3478" s="45" t="s">
        <v>59</v>
      </c>
      <c r="C3478" s="46" t="s">
        <v>80</v>
      </c>
      <c r="D3478" s="46" t="s">
        <v>93</v>
      </c>
      <c r="H3478" s="46">
        <v>17</v>
      </c>
      <c r="L3478" s="46" t="s">
        <v>104</v>
      </c>
      <c r="M3478" s="48" t="s">
        <v>110</v>
      </c>
    </row>
    <row r="3479" spans="1:16" x14ac:dyDescent="0.25">
      <c r="A3479" s="52">
        <v>2016</v>
      </c>
      <c r="B3479" s="45" t="s">
        <v>45</v>
      </c>
      <c r="C3479" s="46" t="s">
        <v>80</v>
      </c>
      <c r="D3479" s="46" t="s">
        <v>88</v>
      </c>
      <c r="E3479" s="46" t="s">
        <v>92</v>
      </c>
      <c r="H3479" s="46">
        <v>20</v>
      </c>
      <c r="L3479" s="46" t="s">
        <v>103</v>
      </c>
      <c r="M3479" s="48">
        <v>3</v>
      </c>
      <c r="N3479" s="48" t="s">
        <v>116</v>
      </c>
    </row>
    <row r="3480" spans="1:16" x14ac:dyDescent="0.25">
      <c r="A3480" s="52">
        <v>2016</v>
      </c>
      <c r="B3480" s="45" t="s">
        <v>53</v>
      </c>
      <c r="C3480" s="46" t="s">
        <v>80</v>
      </c>
      <c r="D3480" s="46" t="s">
        <v>94</v>
      </c>
      <c r="H3480" s="46">
        <v>17</v>
      </c>
      <c r="L3480" s="46" t="s">
        <v>103</v>
      </c>
      <c r="M3480" s="48">
        <v>1</v>
      </c>
      <c r="N3480" s="48" t="s">
        <v>117</v>
      </c>
      <c r="O3480" s="48">
        <v>2</v>
      </c>
      <c r="P3480" s="48" t="s">
        <v>116</v>
      </c>
    </row>
    <row r="3481" spans="1:16" x14ac:dyDescent="0.25">
      <c r="A3481" s="52">
        <v>2016</v>
      </c>
      <c r="B3481" s="45" t="s">
        <v>37</v>
      </c>
      <c r="C3481" s="46" t="s">
        <v>80</v>
      </c>
      <c r="D3481" s="46" t="s">
        <v>93</v>
      </c>
      <c r="H3481" s="46">
        <v>15</v>
      </c>
      <c r="L3481" s="46" t="s">
        <v>103</v>
      </c>
      <c r="M3481" s="48">
        <v>38</v>
      </c>
    </row>
    <row r="3482" spans="1:16" x14ac:dyDescent="0.25">
      <c r="A3482" s="52">
        <v>2016</v>
      </c>
      <c r="B3482" s="45" t="s">
        <v>59</v>
      </c>
      <c r="C3482" s="46" t="s">
        <v>80</v>
      </c>
      <c r="D3482" s="46" t="s">
        <v>89</v>
      </c>
      <c r="H3482" s="46">
        <v>17</v>
      </c>
      <c r="L3482" s="46" t="s">
        <v>103</v>
      </c>
      <c r="M3482" s="48">
        <v>1</v>
      </c>
      <c r="N3482" s="48" t="s">
        <v>117</v>
      </c>
      <c r="O3482" s="48">
        <v>2</v>
      </c>
      <c r="P3482" s="48" t="s">
        <v>116</v>
      </c>
    </row>
    <row r="3483" spans="1:16" x14ac:dyDescent="0.25">
      <c r="A3483" s="52">
        <v>2016</v>
      </c>
      <c r="B3483" s="45" t="s">
        <v>59</v>
      </c>
      <c r="C3483" s="46" t="s">
        <v>80</v>
      </c>
      <c r="D3483" s="46" t="s">
        <v>88</v>
      </c>
      <c r="H3483" s="46">
        <v>17</v>
      </c>
      <c r="L3483" s="46" t="s">
        <v>103</v>
      </c>
      <c r="M3483" s="48">
        <v>4</v>
      </c>
      <c r="N3483" s="48" t="s">
        <v>117</v>
      </c>
      <c r="O3483" s="48">
        <v>2</v>
      </c>
      <c r="P3483" s="48" t="s">
        <v>116</v>
      </c>
    </row>
    <row r="3484" spans="1:16" x14ac:dyDescent="0.25">
      <c r="A3484" s="52">
        <v>2016</v>
      </c>
      <c r="B3484" s="45" t="s">
        <v>59</v>
      </c>
      <c r="C3484" s="46" t="s">
        <v>80</v>
      </c>
      <c r="D3484" s="46" t="s">
        <v>88</v>
      </c>
      <c r="H3484" s="46">
        <v>17</v>
      </c>
      <c r="L3484" s="46" t="s">
        <v>103</v>
      </c>
      <c r="M3484" s="48" t="s">
        <v>110</v>
      </c>
    </row>
    <row r="3485" spans="1:16" x14ac:dyDescent="0.25">
      <c r="A3485" s="52">
        <v>2016</v>
      </c>
      <c r="B3485" s="45" t="s">
        <v>40</v>
      </c>
      <c r="C3485" s="46" t="s">
        <v>80</v>
      </c>
      <c r="D3485" s="46" t="s">
        <v>93</v>
      </c>
      <c r="H3485" s="46">
        <v>15</v>
      </c>
      <c r="L3485" s="46" t="s">
        <v>103</v>
      </c>
      <c r="M3485" s="48">
        <v>32</v>
      </c>
    </row>
    <row r="3486" spans="1:16" x14ac:dyDescent="0.25">
      <c r="A3486" s="52">
        <v>2016</v>
      </c>
      <c r="B3486" s="45" t="s">
        <v>69</v>
      </c>
      <c r="C3486" s="46" t="s">
        <v>80</v>
      </c>
      <c r="D3486" s="46" t="s">
        <v>94</v>
      </c>
      <c r="H3486" s="46">
        <v>17</v>
      </c>
      <c r="L3486" s="46" t="s">
        <v>103</v>
      </c>
      <c r="M3486" s="48">
        <v>1</v>
      </c>
      <c r="N3486" s="48" t="s">
        <v>117</v>
      </c>
      <c r="O3486" s="48">
        <v>1</v>
      </c>
      <c r="P3486" s="48" t="s">
        <v>116</v>
      </c>
    </row>
    <row r="3487" spans="1:16" x14ac:dyDescent="0.25">
      <c r="A3487" s="52">
        <v>2016</v>
      </c>
      <c r="B3487" s="45" t="s">
        <v>54</v>
      </c>
      <c r="C3487" s="46" t="s">
        <v>80</v>
      </c>
      <c r="D3487" s="46" t="s">
        <v>93</v>
      </c>
      <c r="H3487" s="46">
        <v>20</v>
      </c>
      <c r="L3487" s="46" t="s">
        <v>103</v>
      </c>
      <c r="M3487" s="48">
        <v>5</v>
      </c>
      <c r="N3487" s="48" t="s">
        <v>116</v>
      </c>
    </row>
    <row r="3488" spans="1:16" x14ac:dyDescent="0.25">
      <c r="A3488" s="52">
        <v>2016</v>
      </c>
      <c r="B3488" s="45" t="s">
        <v>59</v>
      </c>
      <c r="C3488" s="46" t="s">
        <v>80</v>
      </c>
      <c r="D3488" s="46" t="s">
        <v>89</v>
      </c>
      <c r="H3488" s="46">
        <v>17</v>
      </c>
      <c r="L3488" s="46" t="s">
        <v>103</v>
      </c>
      <c r="M3488" s="48">
        <v>1</v>
      </c>
      <c r="N3488" s="48" t="s">
        <v>117</v>
      </c>
      <c r="O3488" s="48">
        <v>3</v>
      </c>
      <c r="P3488" s="48" t="s">
        <v>116</v>
      </c>
    </row>
    <row r="3489" spans="1:24" x14ac:dyDescent="0.25">
      <c r="A3489" s="52">
        <v>2016</v>
      </c>
      <c r="B3489" s="45" t="s">
        <v>47</v>
      </c>
      <c r="C3489" s="46" t="s">
        <v>80</v>
      </c>
      <c r="D3489" s="46" t="s">
        <v>94</v>
      </c>
      <c r="H3489" s="46">
        <v>15</v>
      </c>
      <c r="L3489" s="46" t="s">
        <v>104</v>
      </c>
      <c r="M3489" s="48">
        <v>20</v>
      </c>
    </row>
    <row r="3490" spans="1:24" x14ac:dyDescent="0.25">
      <c r="A3490" s="52">
        <v>2016</v>
      </c>
      <c r="B3490" s="45" t="s">
        <v>47</v>
      </c>
      <c r="C3490" s="46" t="s">
        <v>80</v>
      </c>
      <c r="D3490" s="46" t="s">
        <v>90</v>
      </c>
      <c r="H3490" s="46">
        <v>15</v>
      </c>
      <c r="L3490" s="46" t="s">
        <v>104</v>
      </c>
      <c r="M3490" s="48">
        <v>47</v>
      </c>
    </row>
    <row r="3491" spans="1:24" x14ac:dyDescent="0.25">
      <c r="A3491" s="52">
        <v>2016</v>
      </c>
      <c r="B3491" s="45" t="s">
        <v>69</v>
      </c>
      <c r="C3491" s="46" t="s">
        <v>80</v>
      </c>
      <c r="D3491" s="46" t="s">
        <v>88</v>
      </c>
      <c r="H3491" s="46">
        <v>17</v>
      </c>
      <c r="I3491" s="46">
        <v>18</v>
      </c>
      <c r="L3491" s="46" t="s">
        <v>103</v>
      </c>
      <c r="M3491" s="48">
        <v>2</v>
      </c>
      <c r="N3491" s="48" t="s">
        <v>117</v>
      </c>
      <c r="U3491" s="49">
        <v>1</v>
      </c>
      <c r="V3491" s="49" t="s">
        <v>117</v>
      </c>
      <c r="W3491" s="50">
        <v>1</v>
      </c>
      <c r="X3491" s="50" t="s">
        <v>116</v>
      </c>
    </row>
    <row r="3492" spans="1:24" x14ac:dyDescent="0.25">
      <c r="A3492" s="52">
        <v>2016</v>
      </c>
      <c r="B3492" s="45" t="s">
        <v>59</v>
      </c>
      <c r="C3492" s="46" t="s">
        <v>80</v>
      </c>
      <c r="D3492" s="46" t="s">
        <v>88</v>
      </c>
      <c r="H3492" s="46">
        <v>17</v>
      </c>
      <c r="L3492" s="46" t="s">
        <v>103</v>
      </c>
      <c r="M3492" s="48">
        <v>1</v>
      </c>
      <c r="N3492" s="48" t="s">
        <v>116</v>
      </c>
    </row>
    <row r="3493" spans="1:24" x14ac:dyDescent="0.25">
      <c r="A3493" s="52">
        <v>2016</v>
      </c>
      <c r="B3493" s="45" t="s">
        <v>59</v>
      </c>
      <c r="C3493" s="46" t="s">
        <v>80</v>
      </c>
      <c r="D3493" s="46" t="s">
        <v>88</v>
      </c>
      <c r="H3493" s="46">
        <v>17</v>
      </c>
      <c r="L3493" s="46" t="s">
        <v>103</v>
      </c>
      <c r="M3493" s="48" t="s">
        <v>110</v>
      </c>
    </row>
    <row r="3494" spans="1:24" x14ac:dyDescent="0.25">
      <c r="A3494" s="52">
        <v>2016</v>
      </c>
      <c r="B3494" s="45" t="s">
        <v>47</v>
      </c>
      <c r="C3494" s="46" t="s">
        <v>80</v>
      </c>
      <c r="D3494" s="46" t="s">
        <v>90</v>
      </c>
      <c r="H3494" s="46">
        <v>15</v>
      </c>
      <c r="L3494" s="46" t="s">
        <v>104</v>
      </c>
      <c r="M3494" s="48">
        <v>89</v>
      </c>
    </row>
    <row r="3495" spans="1:24" x14ac:dyDescent="0.25">
      <c r="A3495" s="52">
        <v>2016</v>
      </c>
      <c r="B3495" s="45" t="s">
        <v>65</v>
      </c>
      <c r="C3495" s="46" t="s">
        <v>80</v>
      </c>
      <c r="D3495" s="46" t="s">
        <v>90</v>
      </c>
      <c r="H3495" s="46">
        <v>15</v>
      </c>
      <c r="L3495" s="46" t="s">
        <v>104</v>
      </c>
      <c r="M3495" s="48">
        <v>102</v>
      </c>
    </row>
    <row r="3496" spans="1:24" x14ac:dyDescent="0.25">
      <c r="A3496" s="52">
        <v>2016</v>
      </c>
      <c r="B3496" s="45" t="s">
        <v>59</v>
      </c>
      <c r="C3496" s="46" t="s">
        <v>80</v>
      </c>
      <c r="D3496" s="46" t="s">
        <v>89</v>
      </c>
      <c r="H3496" s="46">
        <v>15</v>
      </c>
      <c r="L3496" s="46" t="s">
        <v>103</v>
      </c>
      <c r="M3496" s="48">
        <v>10</v>
      </c>
    </row>
    <row r="3497" spans="1:24" x14ac:dyDescent="0.25">
      <c r="A3497" s="52">
        <v>2016</v>
      </c>
      <c r="B3497" s="45" t="s">
        <v>59</v>
      </c>
      <c r="C3497" s="46" t="s">
        <v>80</v>
      </c>
      <c r="D3497" s="46" t="s">
        <v>88</v>
      </c>
      <c r="H3497" s="46">
        <v>17</v>
      </c>
      <c r="L3497" s="46" t="s">
        <v>103</v>
      </c>
      <c r="M3497" s="48" t="s">
        <v>110</v>
      </c>
    </row>
    <row r="3498" spans="1:24" x14ac:dyDescent="0.25">
      <c r="A3498" s="52">
        <v>2016</v>
      </c>
      <c r="B3498" s="45" t="s">
        <v>59</v>
      </c>
      <c r="C3498" s="46" t="s">
        <v>80</v>
      </c>
      <c r="D3498" s="46" t="s">
        <v>88</v>
      </c>
      <c r="H3498" s="46">
        <v>17</v>
      </c>
      <c r="L3498" s="46" t="s">
        <v>103</v>
      </c>
      <c r="M3498" s="48" t="s">
        <v>110</v>
      </c>
    </row>
    <row r="3499" spans="1:24" x14ac:dyDescent="0.25">
      <c r="A3499" s="52">
        <v>2016</v>
      </c>
      <c r="B3499" s="45" t="s">
        <v>59</v>
      </c>
      <c r="C3499" s="46" t="s">
        <v>80</v>
      </c>
      <c r="D3499" s="46" t="s">
        <v>88</v>
      </c>
      <c r="H3499" s="46">
        <v>17</v>
      </c>
      <c r="L3499" s="46" t="s">
        <v>103</v>
      </c>
      <c r="M3499" s="48" t="s">
        <v>110</v>
      </c>
    </row>
    <row r="3500" spans="1:24" x14ac:dyDescent="0.25">
      <c r="A3500" s="52">
        <v>2016</v>
      </c>
      <c r="B3500" s="45" t="s">
        <v>59</v>
      </c>
      <c r="C3500" s="46" t="s">
        <v>80</v>
      </c>
      <c r="D3500" s="46" t="s">
        <v>88</v>
      </c>
      <c r="H3500" s="46">
        <v>17</v>
      </c>
      <c r="L3500" s="46" t="s">
        <v>103</v>
      </c>
      <c r="M3500" s="48" t="s">
        <v>110</v>
      </c>
    </row>
    <row r="3501" spans="1:24" x14ac:dyDescent="0.25">
      <c r="A3501" s="52">
        <v>2016</v>
      </c>
      <c r="B3501" s="45" t="s">
        <v>59</v>
      </c>
      <c r="C3501" s="46" t="s">
        <v>80</v>
      </c>
      <c r="D3501" s="46" t="s">
        <v>88</v>
      </c>
      <c r="H3501" s="46">
        <v>17</v>
      </c>
      <c r="L3501" s="46" t="s">
        <v>103</v>
      </c>
      <c r="M3501" s="48" t="s">
        <v>110</v>
      </c>
    </row>
    <row r="3502" spans="1:24" x14ac:dyDescent="0.25">
      <c r="A3502" s="52">
        <v>2016</v>
      </c>
      <c r="B3502" s="45" t="s">
        <v>59</v>
      </c>
      <c r="C3502" s="46" t="s">
        <v>80</v>
      </c>
      <c r="D3502" s="46" t="s">
        <v>88</v>
      </c>
      <c r="H3502" s="46">
        <v>17</v>
      </c>
      <c r="L3502" s="46" t="s">
        <v>103</v>
      </c>
      <c r="M3502" s="48" t="s">
        <v>110</v>
      </c>
    </row>
    <row r="3503" spans="1:24" x14ac:dyDescent="0.25">
      <c r="A3503" s="52">
        <v>2016</v>
      </c>
      <c r="B3503" s="45" t="s">
        <v>59</v>
      </c>
      <c r="C3503" s="46" t="s">
        <v>80</v>
      </c>
      <c r="D3503" s="46" t="s">
        <v>89</v>
      </c>
      <c r="H3503" s="46">
        <v>15</v>
      </c>
      <c r="L3503" s="46" t="s">
        <v>103</v>
      </c>
      <c r="M3503" s="48" t="s">
        <v>110</v>
      </c>
    </row>
    <row r="3504" spans="1:24" x14ac:dyDescent="0.25">
      <c r="A3504" s="52">
        <v>2016</v>
      </c>
      <c r="B3504" s="45" t="s">
        <v>54</v>
      </c>
      <c r="C3504" s="46" t="s">
        <v>80</v>
      </c>
      <c r="D3504" s="46" t="s">
        <v>93</v>
      </c>
      <c r="H3504" s="46">
        <v>17</v>
      </c>
      <c r="I3504" s="46">
        <v>18</v>
      </c>
      <c r="L3504" s="46" t="s">
        <v>103</v>
      </c>
      <c r="M3504" s="48">
        <v>2</v>
      </c>
      <c r="N3504" s="48" t="s">
        <v>117</v>
      </c>
      <c r="O3504" s="48">
        <v>1</v>
      </c>
      <c r="P3504" s="48" t="s">
        <v>116</v>
      </c>
      <c r="U3504" s="49">
        <v>1</v>
      </c>
      <c r="V3504" s="49" t="s">
        <v>116</v>
      </c>
    </row>
    <row r="3505" spans="1:16" x14ac:dyDescent="0.25">
      <c r="A3505" s="52">
        <v>2016</v>
      </c>
      <c r="B3505" s="45" t="s">
        <v>56</v>
      </c>
      <c r="C3505" s="46" t="s">
        <v>80</v>
      </c>
      <c r="D3505" s="46" t="s">
        <v>110</v>
      </c>
      <c r="H3505" s="46">
        <v>15</v>
      </c>
      <c r="L3505" s="46" t="s">
        <v>105</v>
      </c>
      <c r="M3505" s="48">
        <v>6</v>
      </c>
    </row>
    <row r="3506" spans="1:16" x14ac:dyDescent="0.25">
      <c r="A3506" s="52">
        <v>2016</v>
      </c>
      <c r="B3506" s="45" t="s">
        <v>73</v>
      </c>
      <c r="C3506" s="46" t="s">
        <v>80</v>
      </c>
      <c r="D3506" s="46" t="s">
        <v>92</v>
      </c>
      <c r="H3506" s="46">
        <v>20</v>
      </c>
      <c r="L3506" s="46" t="s">
        <v>103</v>
      </c>
      <c r="M3506" s="48" t="s">
        <v>110</v>
      </c>
    </row>
    <row r="3507" spans="1:16" x14ac:dyDescent="0.25">
      <c r="A3507" s="52">
        <v>2016</v>
      </c>
      <c r="B3507" s="45" t="s">
        <v>47</v>
      </c>
      <c r="C3507" s="46" t="s">
        <v>82</v>
      </c>
      <c r="D3507" s="46" t="s">
        <v>110</v>
      </c>
      <c r="H3507" s="46">
        <v>15</v>
      </c>
      <c r="L3507" s="46" t="s">
        <v>104</v>
      </c>
      <c r="M3507" s="48">
        <v>45</v>
      </c>
    </row>
    <row r="3508" spans="1:16" x14ac:dyDescent="0.25">
      <c r="A3508" s="52">
        <v>2016</v>
      </c>
      <c r="B3508" s="45" t="s">
        <v>73</v>
      </c>
      <c r="C3508" s="46" t="s">
        <v>80</v>
      </c>
      <c r="D3508" s="46" t="s">
        <v>91</v>
      </c>
      <c r="H3508" s="46">
        <v>20</v>
      </c>
      <c r="L3508" s="46" t="s">
        <v>103</v>
      </c>
      <c r="M3508" s="48">
        <v>3</v>
      </c>
      <c r="N3508" s="48" t="s">
        <v>116</v>
      </c>
    </row>
    <row r="3509" spans="1:16" x14ac:dyDescent="0.25">
      <c r="A3509" s="52">
        <v>2016</v>
      </c>
      <c r="B3509" s="45" t="s">
        <v>59</v>
      </c>
      <c r="C3509" s="46" t="s">
        <v>84</v>
      </c>
      <c r="D3509" s="46" t="s">
        <v>89</v>
      </c>
      <c r="H3509" s="46">
        <v>17</v>
      </c>
      <c r="L3509" s="46" t="s">
        <v>103</v>
      </c>
      <c r="M3509" s="48">
        <v>1</v>
      </c>
      <c r="N3509" s="48" t="s">
        <v>116</v>
      </c>
    </row>
    <row r="3510" spans="1:16" x14ac:dyDescent="0.25">
      <c r="A3510" s="52">
        <v>2016</v>
      </c>
      <c r="B3510" s="45" t="s">
        <v>73</v>
      </c>
      <c r="C3510" s="46" t="s">
        <v>80</v>
      </c>
      <c r="D3510" s="46" t="s">
        <v>110</v>
      </c>
      <c r="H3510" s="46">
        <v>20</v>
      </c>
      <c r="L3510" s="46" t="s">
        <v>103</v>
      </c>
      <c r="M3510" s="48" t="s">
        <v>110</v>
      </c>
    </row>
    <row r="3511" spans="1:16" x14ac:dyDescent="0.25">
      <c r="A3511" s="52">
        <v>2016</v>
      </c>
      <c r="B3511" s="45" t="s">
        <v>38</v>
      </c>
      <c r="C3511" s="46" t="s">
        <v>80</v>
      </c>
      <c r="D3511" s="46" t="s">
        <v>88</v>
      </c>
      <c r="H3511" s="46">
        <v>18</v>
      </c>
      <c r="L3511" s="46" t="s">
        <v>103</v>
      </c>
      <c r="M3511" s="48">
        <v>1</v>
      </c>
      <c r="N3511" s="48" t="s">
        <v>116</v>
      </c>
    </row>
    <row r="3512" spans="1:16" x14ac:dyDescent="0.25">
      <c r="A3512" s="52">
        <v>2016</v>
      </c>
      <c r="B3512" s="45" t="s">
        <v>57</v>
      </c>
      <c r="C3512" s="46" t="s">
        <v>80</v>
      </c>
      <c r="D3512" s="46" t="s">
        <v>88</v>
      </c>
      <c r="H3512" s="46">
        <v>15</v>
      </c>
      <c r="L3512" s="46" t="s">
        <v>104</v>
      </c>
      <c r="M3512" s="48">
        <v>10</v>
      </c>
    </row>
    <row r="3513" spans="1:16" x14ac:dyDescent="0.25">
      <c r="A3513" s="52">
        <v>2016</v>
      </c>
      <c r="B3513" s="45" t="s">
        <v>66</v>
      </c>
      <c r="C3513" s="46" t="s">
        <v>80</v>
      </c>
      <c r="D3513" s="46" t="s">
        <v>93</v>
      </c>
      <c r="H3513" s="46">
        <v>15</v>
      </c>
      <c r="L3513" s="46" t="s">
        <v>103</v>
      </c>
      <c r="M3513" s="48">
        <v>38</v>
      </c>
    </row>
    <row r="3514" spans="1:16" x14ac:dyDescent="0.25">
      <c r="A3514" s="52">
        <v>2016</v>
      </c>
      <c r="B3514" s="45" t="s">
        <v>54</v>
      </c>
      <c r="C3514" s="46" t="s">
        <v>80</v>
      </c>
      <c r="D3514" s="46" t="s">
        <v>88</v>
      </c>
      <c r="H3514" s="46">
        <v>18</v>
      </c>
      <c r="L3514" s="46" t="s">
        <v>103</v>
      </c>
      <c r="M3514" s="48">
        <v>6</v>
      </c>
      <c r="N3514" s="48" t="s">
        <v>116</v>
      </c>
    </row>
    <row r="3515" spans="1:16" x14ac:dyDescent="0.25">
      <c r="A3515" s="52">
        <v>2016</v>
      </c>
      <c r="B3515" s="45" t="s">
        <v>65</v>
      </c>
      <c r="C3515" s="46" t="s">
        <v>80</v>
      </c>
      <c r="D3515" s="46" t="s">
        <v>90</v>
      </c>
      <c r="H3515" s="46">
        <v>17</v>
      </c>
      <c r="L3515" s="46" t="s">
        <v>104</v>
      </c>
      <c r="M3515" s="48" t="s">
        <v>110</v>
      </c>
    </row>
    <row r="3516" spans="1:16" x14ac:dyDescent="0.25">
      <c r="A3516" s="52">
        <v>2016</v>
      </c>
      <c r="B3516" s="45" t="s">
        <v>63</v>
      </c>
      <c r="C3516" s="46" t="s">
        <v>80</v>
      </c>
      <c r="D3516" s="46" t="s">
        <v>89</v>
      </c>
      <c r="H3516" s="46">
        <v>17</v>
      </c>
      <c r="L3516" s="46" t="s">
        <v>103</v>
      </c>
      <c r="M3516" s="48">
        <v>3</v>
      </c>
      <c r="N3516" s="48" t="s">
        <v>117</v>
      </c>
      <c r="O3516" s="48">
        <v>2</v>
      </c>
      <c r="P3516" s="48" t="s">
        <v>116</v>
      </c>
    </row>
    <row r="3517" spans="1:16" x14ac:dyDescent="0.25">
      <c r="A3517" s="52">
        <v>2016</v>
      </c>
      <c r="B3517" s="45" t="s">
        <v>59</v>
      </c>
      <c r="C3517" s="46" t="s">
        <v>80</v>
      </c>
      <c r="D3517" s="46" t="s">
        <v>88</v>
      </c>
      <c r="H3517" s="46">
        <v>20</v>
      </c>
      <c r="L3517" s="46" t="s">
        <v>103</v>
      </c>
      <c r="M3517" s="48">
        <v>2</v>
      </c>
      <c r="N3517" s="48" t="s">
        <v>116</v>
      </c>
    </row>
    <row r="3518" spans="1:16" x14ac:dyDescent="0.25">
      <c r="A3518" s="52">
        <v>2016</v>
      </c>
      <c r="B3518" s="45" t="s">
        <v>38</v>
      </c>
      <c r="C3518" s="46" t="s">
        <v>80</v>
      </c>
      <c r="D3518" s="46" t="s">
        <v>93</v>
      </c>
      <c r="H3518" s="46">
        <v>17</v>
      </c>
      <c r="L3518" s="46" t="s">
        <v>103</v>
      </c>
      <c r="M3518" s="48">
        <v>1</v>
      </c>
      <c r="N3518" s="48" t="s">
        <v>117</v>
      </c>
      <c r="O3518" s="48">
        <v>2</v>
      </c>
      <c r="P3518" s="48" t="s">
        <v>116</v>
      </c>
    </row>
    <row r="3519" spans="1:16" x14ac:dyDescent="0.25">
      <c r="A3519" s="52">
        <v>2016</v>
      </c>
      <c r="B3519" s="45" t="s">
        <v>59</v>
      </c>
      <c r="C3519" s="46" t="s">
        <v>80</v>
      </c>
      <c r="D3519" s="46" t="s">
        <v>88</v>
      </c>
      <c r="H3519" s="46">
        <v>20</v>
      </c>
      <c r="L3519" s="46" t="s">
        <v>103</v>
      </c>
      <c r="M3519" s="48">
        <v>1</v>
      </c>
      <c r="N3519" s="48" t="s">
        <v>116</v>
      </c>
    </row>
    <row r="3520" spans="1:16" x14ac:dyDescent="0.25">
      <c r="A3520" s="52">
        <v>2016</v>
      </c>
      <c r="B3520" s="45" t="s">
        <v>59</v>
      </c>
      <c r="C3520" s="46" t="s">
        <v>80</v>
      </c>
      <c r="D3520" s="46" t="s">
        <v>88</v>
      </c>
      <c r="H3520" s="46">
        <v>20</v>
      </c>
      <c r="L3520" s="46" t="s">
        <v>103</v>
      </c>
      <c r="M3520" s="48" t="s">
        <v>110</v>
      </c>
    </row>
    <row r="3521" spans="1:16" x14ac:dyDescent="0.25">
      <c r="A3521" s="52">
        <v>2016</v>
      </c>
      <c r="B3521" s="45" t="s">
        <v>73</v>
      </c>
      <c r="C3521" s="46" t="s">
        <v>80</v>
      </c>
      <c r="D3521" s="46" t="s">
        <v>89</v>
      </c>
      <c r="H3521" s="46">
        <v>17</v>
      </c>
      <c r="L3521" s="46" t="s">
        <v>103</v>
      </c>
      <c r="M3521" s="48">
        <v>3</v>
      </c>
      <c r="N3521" s="48" t="s">
        <v>117</v>
      </c>
      <c r="O3521" s="48">
        <v>3</v>
      </c>
      <c r="P3521" s="48" t="s">
        <v>116</v>
      </c>
    </row>
    <row r="3522" spans="1:16" x14ac:dyDescent="0.25">
      <c r="A3522" s="52">
        <v>2016</v>
      </c>
      <c r="B3522" s="45" t="s">
        <v>59</v>
      </c>
      <c r="C3522" s="46" t="s">
        <v>80</v>
      </c>
      <c r="D3522" s="46" t="s">
        <v>88</v>
      </c>
      <c r="H3522" s="46">
        <v>20</v>
      </c>
      <c r="L3522" s="46" t="s">
        <v>103</v>
      </c>
      <c r="M3522" s="48" t="s">
        <v>110</v>
      </c>
    </row>
    <row r="3523" spans="1:16" x14ac:dyDescent="0.25">
      <c r="A3523" s="52">
        <v>2016</v>
      </c>
      <c r="B3523" s="45" t="s">
        <v>73</v>
      </c>
      <c r="C3523" s="46" t="s">
        <v>80</v>
      </c>
      <c r="D3523" s="46" t="s">
        <v>89</v>
      </c>
      <c r="H3523" s="46">
        <v>17</v>
      </c>
      <c r="L3523" s="46" t="s">
        <v>103</v>
      </c>
      <c r="M3523" s="48" t="s">
        <v>110</v>
      </c>
    </row>
    <row r="3524" spans="1:16" x14ac:dyDescent="0.25">
      <c r="A3524" s="52">
        <v>2016</v>
      </c>
      <c r="B3524" s="45" t="s">
        <v>75</v>
      </c>
      <c r="C3524" s="46" t="s">
        <v>80</v>
      </c>
      <c r="D3524" s="46" t="s">
        <v>93</v>
      </c>
      <c r="H3524" s="46">
        <v>15</v>
      </c>
      <c r="L3524" s="46" t="s">
        <v>103</v>
      </c>
      <c r="M3524" s="48">
        <v>21</v>
      </c>
    </row>
    <row r="3525" spans="1:16" x14ac:dyDescent="0.25">
      <c r="A3525" s="52">
        <v>2016</v>
      </c>
      <c r="B3525" s="45" t="s">
        <v>59</v>
      </c>
      <c r="C3525" s="46" t="s">
        <v>85</v>
      </c>
      <c r="D3525" s="46" t="s">
        <v>110</v>
      </c>
      <c r="H3525" s="46">
        <v>28</v>
      </c>
      <c r="L3525" s="46" t="s">
        <v>103</v>
      </c>
      <c r="M3525" s="48">
        <v>2</v>
      </c>
    </row>
    <row r="3526" spans="1:16" x14ac:dyDescent="0.25">
      <c r="A3526" s="52">
        <v>2016</v>
      </c>
      <c r="B3526" s="45" t="s">
        <v>69</v>
      </c>
      <c r="C3526" s="46" t="s">
        <v>80</v>
      </c>
      <c r="D3526" s="46" t="s">
        <v>88</v>
      </c>
      <c r="H3526" s="46">
        <v>17</v>
      </c>
      <c r="L3526" s="46" t="s">
        <v>103</v>
      </c>
      <c r="M3526" s="48">
        <v>1</v>
      </c>
      <c r="N3526" s="48" t="s">
        <v>117</v>
      </c>
      <c r="O3526" s="48">
        <v>2</v>
      </c>
      <c r="P3526" s="48" t="s">
        <v>116</v>
      </c>
    </row>
    <row r="3527" spans="1:16" x14ac:dyDescent="0.25">
      <c r="A3527" s="52">
        <v>2016</v>
      </c>
      <c r="B3527" s="45" t="s">
        <v>54</v>
      </c>
      <c r="C3527" s="46" t="s">
        <v>80</v>
      </c>
      <c r="D3527" s="46" t="s">
        <v>88</v>
      </c>
      <c r="H3527" s="46">
        <v>20</v>
      </c>
      <c r="L3527" s="46" t="s">
        <v>103</v>
      </c>
      <c r="M3527" s="48">
        <v>3</v>
      </c>
      <c r="N3527" s="48" t="s">
        <v>116</v>
      </c>
    </row>
    <row r="3528" spans="1:16" x14ac:dyDescent="0.25">
      <c r="A3528" s="52">
        <v>2016</v>
      </c>
      <c r="B3528" s="45" t="s">
        <v>52</v>
      </c>
      <c r="C3528" s="46" t="s">
        <v>80</v>
      </c>
      <c r="D3528" s="46" t="s">
        <v>89</v>
      </c>
      <c r="H3528" s="46">
        <v>17</v>
      </c>
      <c r="L3528" s="46" t="s">
        <v>103</v>
      </c>
      <c r="M3528" s="48">
        <v>1</v>
      </c>
      <c r="N3528" s="48" t="s">
        <v>117</v>
      </c>
      <c r="O3528" s="48">
        <v>1</v>
      </c>
      <c r="P3528" s="48" t="s">
        <v>116</v>
      </c>
    </row>
    <row r="3529" spans="1:16" x14ac:dyDescent="0.25">
      <c r="A3529" s="52">
        <v>2016</v>
      </c>
      <c r="B3529" s="45" t="s">
        <v>59</v>
      </c>
      <c r="C3529" s="46" t="s">
        <v>80</v>
      </c>
      <c r="D3529" s="46" t="s">
        <v>110</v>
      </c>
      <c r="H3529" s="46">
        <v>17</v>
      </c>
      <c r="L3529" s="46" t="s">
        <v>103</v>
      </c>
      <c r="M3529" s="48" t="s">
        <v>110</v>
      </c>
    </row>
    <row r="3530" spans="1:16" x14ac:dyDescent="0.25">
      <c r="A3530" s="52">
        <v>2016</v>
      </c>
      <c r="B3530" s="45" t="s">
        <v>59</v>
      </c>
      <c r="C3530" s="46" t="s">
        <v>80</v>
      </c>
      <c r="D3530" s="46" t="s">
        <v>90</v>
      </c>
      <c r="H3530" s="46">
        <v>15</v>
      </c>
      <c r="L3530" s="46" t="s">
        <v>103</v>
      </c>
      <c r="M3530" s="48">
        <v>400</v>
      </c>
    </row>
    <row r="3531" spans="1:16" x14ac:dyDescent="0.25">
      <c r="A3531" s="52">
        <v>2016</v>
      </c>
      <c r="B3531" s="45" t="s">
        <v>66</v>
      </c>
      <c r="C3531" s="46" t="s">
        <v>80</v>
      </c>
      <c r="D3531" s="46" t="s">
        <v>93</v>
      </c>
      <c r="H3531" s="46">
        <v>15</v>
      </c>
      <c r="L3531" s="46" t="s">
        <v>103</v>
      </c>
      <c r="M3531" s="48">
        <v>40</v>
      </c>
    </row>
    <row r="3532" spans="1:16" x14ac:dyDescent="0.25">
      <c r="A3532" s="52">
        <v>2016</v>
      </c>
      <c r="B3532" s="45" t="s">
        <v>66</v>
      </c>
      <c r="C3532" s="46" t="s">
        <v>80</v>
      </c>
      <c r="D3532" s="46" t="s">
        <v>93</v>
      </c>
      <c r="E3532" s="46" t="s">
        <v>92</v>
      </c>
      <c r="H3532" s="46">
        <v>15</v>
      </c>
      <c r="L3532" s="46" t="s">
        <v>103</v>
      </c>
      <c r="M3532" s="48">
        <v>30</v>
      </c>
    </row>
    <row r="3533" spans="1:16" x14ac:dyDescent="0.25">
      <c r="A3533" s="52">
        <v>2016</v>
      </c>
      <c r="B3533" s="45" t="s">
        <v>52</v>
      </c>
      <c r="C3533" s="46" t="s">
        <v>85</v>
      </c>
      <c r="D3533" s="46" t="s">
        <v>110</v>
      </c>
      <c r="H3533" s="46">
        <v>28</v>
      </c>
      <c r="L3533" s="46" t="s">
        <v>103</v>
      </c>
      <c r="M3533" s="48">
        <v>3</v>
      </c>
    </row>
    <row r="3534" spans="1:16" x14ac:dyDescent="0.25">
      <c r="A3534" s="52">
        <v>2016</v>
      </c>
      <c r="B3534" s="45" t="s">
        <v>47</v>
      </c>
      <c r="C3534" s="46" t="s">
        <v>80</v>
      </c>
      <c r="D3534" s="46" t="s">
        <v>90</v>
      </c>
      <c r="H3534" s="46">
        <v>15</v>
      </c>
      <c r="L3534" s="46" t="s">
        <v>104</v>
      </c>
      <c r="M3534" s="48">
        <v>120</v>
      </c>
    </row>
    <row r="3535" spans="1:16" x14ac:dyDescent="0.25">
      <c r="A3535" s="52">
        <v>2016</v>
      </c>
      <c r="B3535" s="45" t="s">
        <v>37</v>
      </c>
      <c r="C3535" s="46" t="s">
        <v>80</v>
      </c>
      <c r="D3535" s="46" t="s">
        <v>90</v>
      </c>
      <c r="H3535" s="46">
        <v>17</v>
      </c>
      <c r="L3535" s="46" t="s">
        <v>103</v>
      </c>
      <c r="M3535" s="48">
        <v>3</v>
      </c>
      <c r="N3535" s="48" t="s">
        <v>117</v>
      </c>
      <c r="O3535" s="48">
        <v>2</v>
      </c>
      <c r="P3535" s="48" t="s">
        <v>116</v>
      </c>
    </row>
    <row r="3536" spans="1:16" x14ac:dyDescent="0.25">
      <c r="A3536" s="52">
        <v>2016</v>
      </c>
      <c r="B3536" s="45" t="s">
        <v>59</v>
      </c>
      <c r="C3536" s="46" t="s">
        <v>80</v>
      </c>
      <c r="D3536" s="46" t="s">
        <v>89</v>
      </c>
      <c r="H3536" s="46">
        <v>17</v>
      </c>
      <c r="L3536" s="46" t="s">
        <v>103</v>
      </c>
      <c r="M3536" s="48">
        <v>1</v>
      </c>
      <c r="N3536" s="48" t="s">
        <v>117</v>
      </c>
    </row>
    <row r="3537" spans="1:22" x14ac:dyDescent="0.25">
      <c r="A3537" s="52">
        <v>2016</v>
      </c>
      <c r="B3537" s="45" t="s">
        <v>47</v>
      </c>
      <c r="C3537" s="46" t="s">
        <v>80</v>
      </c>
      <c r="D3537" s="46" t="s">
        <v>90</v>
      </c>
      <c r="H3537" s="46">
        <v>15</v>
      </c>
      <c r="L3537" s="46" t="s">
        <v>104</v>
      </c>
      <c r="M3537" s="48">
        <v>93</v>
      </c>
    </row>
    <row r="3538" spans="1:22" x14ac:dyDescent="0.25">
      <c r="A3538" s="52">
        <v>2016</v>
      </c>
      <c r="B3538" s="45" t="s">
        <v>54</v>
      </c>
      <c r="C3538" s="46" t="s">
        <v>80</v>
      </c>
      <c r="D3538" s="46" t="s">
        <v>88</v>
      </c>
      <c r="E3538" s="46" t="s">
        <v>91</v>
      </c>
      <c r="H3538" s="46">
        <v>20</v>
      </c>
      <c r="L3538" s="46" t="s">
        <v>103</v>
      </c>
      <c r="M3538" s="48" t="s">
        <v>110</v>
      </c>
    </row>
    <row r="3539" spans="1:22" x14ac:dyDescent="0.25">
      <c r="A3539" s="52">
        <v>2016</v>
      </c>
      <c r="B3539" s="45" t="s">
        <v>61</v>
      </c>
      <c r="C3539" s="46" t="s">
        <v>80</v>
      </c>
      <c r="D3539" s="46" t="s">
        <v>90</v>
      </c>
      <c r="H3539" s="46">
        <v>15</v>
      </c>
      <c r="L3539" s="46" t="s">
        <v>104</v>
      </c>
      <c r="M3539" s="48">
        <v>32</v>
      </c>
    </row>
    <row r="3540" spans="1:22" x14ac:dyDescent="0.25">
      <c r="A3540" s="52">
        <v>2016</v>
      </c>
      <c r="B3540" s="45" t="s">
        <v>47</v>
      </c>
      <c r="C3540" s="46" t="s">
        <v>82</v>
      </c>
      <c r="D3540" s="46" t="s">
        <v>110</v>
      </c>
      <c r="H3540" s="46">
        <v>15</v>
      </c>
      <c r="L3540" s="46" t="s">
        <v>105</v>
      </c>
      <c r="M3540" s="48" t="s">
        <v>110</v>
      </c>
    </row>
    <row r="3541" spans="1:22" x14ac:dyDescent="0.25">
      <c r="A3541" s="52">
        <v>2016</v>
      </c>
      <c r="B3541" s="45" t="s">
        <v>52</v>
      </c>
      <c r="C3541" s="46" t="s">
        <v>80</v>
      </c>
      <c r="D3541" s="46" t="s">
        <v>89</v>
      </c>
      <c r="H3541" s="46">
        <v>17</v>
      </c>
      <c r="L3541" s="46" t="s">
        <v>103</v>
      </c>
      <c r="M3541" s="48" t="s">
        <v>110</v>
      </c>
    </row>
    <row r="3542" spans="1:22" x14ac:dyDescent="0.25">
      <c r="A3542" s="52">
        <v>2016</v>
      </c>
      <c r="B3542" s="45" t="s">
        <v>66</v>
      </c>
      <c r="C3542" s="46" t="s">
        <v>80</v>
      </c>
      <c r="D3542" s="46" t="s">
        <v>93</v>
      </c>
      <c r="H3542" s="46">
        <v>15</v>
      </c>
      <c r="L3542" s="46" t="s">
        <v>105</v>
      </c>
      <c r="M3542" s="48">
        <v>102</v>
      </c>
    </row>
    <row r="3543" spans="1:22" x14ac:dyDescent="0.25">
      <c r="A3543" s="52">
        <v>2016</v>
      </c>
      <c r="B3543" s="45" t="s">
        <v>69</v>
      </c>
      <c r="C3543" s="46" t="s">
        <v>80</v>
      </c>
      <c r="D3543" s="46" t="s">
        <v>88</v>
      </c>
      <c r="H3543" s="46">
        <v>17</v>
      </c>
      <c r="I3543" s="46">
        <v>21</v>
      </c>
      <c r="L3543" s="46" t="s">
        <v>103</v>
      </c>
      <c r="M3543" s="48">
        <v>1</v>
      </c>
      <c r="N3543" s="48" t="s">
        <v>117</v>
      </c>
      <c r="U3543" s="49">
        <v>1</v>
      </c>
      <c r="V3543" s="49" t="s">
        <v>116</v>
      </c>
    </row>
    <row r="3544" spans="1:22" x14ac:dyDescent="0.25">
      <c r="A3544" s="52">
        <v>2016</v>
      </c>
      <c r="B3544" s="45" t="s">
        <v>69</v>
      </c>
      <c r="C3544" s="46" t="s">
        <v>80</v>
      </c>
      <c r="D3544" s="46" t="s">
        <v>110</v>
      </c>
      <c r="H3544" s="46">
        <v>18</v>
      </c>
      <c r="L3544" s="46" t="s">
        <v>103</v>
      </c>
      <c r="M3544" s="48">
        <v>1</v>
      </c>
      <c r="N3544" s="48" t="s">
        <v>117</v>
      </c>
    </row>
    <row r="3545" spans="1:22" x14ac:dyDescent="0.25">
      <c r="A3545" s="52">
        <v>2016</v>
      </c>
      <c r="B3545" s="45" t="s">
        <v>69</v>
      </c>
      <c r="C3545" s="46" t="s">
        <v>80</v>
      </c>
      <c r="D3545" s="46" t="s">
        <v>88</v>
      </c>
      <c r="E3545" s="46" t="s">
        <v>90</v>
      </c>
      <c r="F3545" s="46" t="s">
        <v>93</v>
      </c>
      <c r="H3545" s="46">
        <v>17</v>
      </c>
      <c r="L3545" s="46" t="s">
        <v>103</v>
      </c>
      <c r="M3545" s="48">
        <v>1</v>
      </c>
      <c r="N3545" s="48" t="s">
        <v>117</v>
      </c>
      <c r="O3545" s="48">
        <v>2</v>
      </c>
      <c r="P3545" s="48" t="s">
        <v>116</v>
      </c>
    </row>
    <row r="3546" spans="1:22" x14ac:dyDescent="0.25">
      <c r="A3546" s="52">
        <v>2016</v>
      </c>
      <c r="B3546" s="45" t="s">
        <v>37</v>
      </c>
      <c r="C3546" s="46" t="s">
        <v>80</v>
      </c>
      <c r="D3546" s="46" t="s">
        <v>93</v>
      </c>
      <c r="H3546" s="46">
        <v>17</v>
      </c>
      <c r="L3546" s="46" t="s">
        <v>103</v>
      </c>
      <c r="M3546" s="48">
        <v>1</v>
      </c>
      <c r="N3546" s="48" t="s">
        <v>117</v>
      </c>
      <c r="O3546" s="48">
        <v>2</v>
      </c>
      <c r="P3546" s="48" t="s">
        <v>116</v>
      </c>
    </row>
    <row r="3547" spans="1:22" x14ac:dyDescent="0.25">
      <c r="A3547" s="52">
        <v>2016</v>
      </c>
      <c r="B3547" s="45" t="s">
        <v>38</v>
      </c>
      <c r="C3547" s="46" t="s">
        <v>80</v>
      </c>
      <c r="D3547" s="46" t="s">
        <v>94</v>
      </c>
      <c r="H3547" s="46">
        <v>15</v>
      </c>
      <c r="L3547" s="46" t="s">
        <v>103</v>
      </c>
      <c r="M3547" s="48">
        <v>11</v>
      </c>
    </row>
    <row r="3548" spans="1:22" x14ac:dyDescent="0.25">
      <c r="A3548" s="52">
        <v>2016</v>
      </c>
      <c r="B3548" s="45" t="s">
        <v>65</v>
      </c>
      <c r="C3548" s="46" t="s">
        <v>80</v>
      </c>
      <c r="D3548" s="46" t="s">
        <v>94</v>
      </c>
      <c r="H3548" s="46">
        <v>15</v>
      </c>
      <c r="L3548" s="46" t="s">
        <v>104</v>
      </c>
      <c r="M3548" s="48">
        <v>73</v>
      </c>
    </row>
    <row r="3549" spans="1:22" x14ac:dyDescent="0.25">
      <c r="A3549" s="52">
        <v>2016</v>
      </c>
      <c r="B3549" s="45" t="s">
        <v>59</v>
      </c>
      <c r="C3549" s="46" t="s">
        <v>82</v>
      </c>
      <c r="D3549" s="46" t="s">
        <v>110</v>
      </c>
      <c r="H3549" s="46">
        <v>15</v>
      </c>
      <c r="L3549" s="46" t="s">
        <v>103</v>
      </c>
      <c r="M3549" s="48" t="s">
        <v>110</v>
      </c>
    </row>
    <row r="3550" spans="1:22" x14ac:dyDescent="0.25">
      <c r="A3550" s="52">
        <v>2016</v>
      </c>
      <c r="B3550" s="45" t="s">
        <v>76</v>
      </c>
      <c r="C3550" s="46" t="s">
        <v>80</v>
      </c>
      <c r="D3550" s="46" t="s">
        <v>93</v>
      </c>
      <c r="H3550" s="46">
        <v>13</v>
      </c>
      <c r="L3550" s="46" t="s">
        <v>103</v>
      </c>
      <c r="M3550" s="48">
        <v>310</v>
      </c>
    </row>
    <row r="3551" spans="1:22" x14ac:dyDescent="0.25">
      <c r="A3551" s="52">
        <v>2016</v>
      </c>
      <c r="B3551" s="45" t="s">
        <v>59</v>
      </c>
      <c r="C3551" s="46" t="s">
        <v>80</v>
      </c>
      <c r="D3551" s="46" t="s">
        <v>88</v>
      </c>
      <c r="H3551" s="46">
        <v>20</v>
      </c>
      <c r="L3551" s="46" t="s">
        <v>103</v>
      </c>
      <c r="M3551" s="48">
        <v>2</v>
      </c>
      <c r="N3551" s="48" t="s">
        <v>117</v>
      </c>
    </row>
    <row r="3552" spans="1:22" x14ac:dyDescent="0.25">
      <c r="A3552" s="52">
        <v>2016</v>
      </c>
      <c r="B3552" s="45" t="s">
        <v>47</v>
      </c>
      <c r="C3552" s="46" t="s">
        <v>80</v>
      </c>
      <c r="D3552" s="46" t="s">
        <v>90</v>
      </c>
      <c r="H3552" s="46">
        <v>17</v>
      </c>
      <c r="L3552" s="46" t="s">
        <v>104</v>
      </c>
      <c r="M3552" s="48">
        <v>3</v>
      </c>
      <c r="N3552" s="48" t="s">
        <v>117</v>
      </c>
      <c r="O3552" s="48">
        <v>9</v>
      </c>
      <c r="P3552" s="48" t="s">
        <v>116</v>
      </c>
    </row>
    <row r="3553" spans="1:16" x14ac:dyDescent="0.25">
      <c r="A3553" s="52">
        <v>2016</v>
      </c>
      <c r="B3553" s="45" t="s">
        <v>54</v>
      </c>
      <c r="C3553" s="46" t="s">
        <v>80</v>
      </c>
      <c r="D3553" s="46" t="s">
        <v>93</v>
      </c>
      <c r="H3553" s="46">
        <v>17</v>
      </c>
      <c r="L3553" s="46" t="s">
        <v>103</v>
      </c>
      <c r="M3553" s="48">
        <v>2</v>
      </c>
      <c r="N3553" s="48" t="s">
        <v>117</v>
      </c>
      <c r="O3553" s="48">
        <v>5</v>
      </c>
      <c r="P3553" s="48" t="s">
        <v>116</v>
      </c>
    </row>
    <row r="3554" spans="1:16" x14ac:dyDescent="0.25">
      <c r="A3554" s="52">
        <v>2016</v>
      </c>
      <c r="B3554" s="45" t="s">
        <v>38</v>
      </c>
      <c r="C3554" s="46" t="s">
        <v>80</v>
      </c>
      <c r="D3554" s="46" t="s">
        <v>93</v>
      </c>
      <c r="H3554" s="46">
        <v>15</v>
      </c>
      <c r="L3554" s="46" t="s">
        <v>105</v>
      </c>
      <c r="M3554" s="48">
        <v>12</v>
      </c>
    </row>
    <row r="3555" spans="1:16" x14ac:dyDescent="0.25">
      <c r="A3555" s="52">
        <v>2016</v>
      </c>
      <c r="B3555" s="45" t="s">
        <v>59</v>
      </c>
      <c r="C3555" s="46" t="s">
        <v>80</v>
      </c>
      <c r="D3555" s="46" t="s">
        <v>88</v>
      </c>
      <c r="H3555" s="46">
        <v>17</v>
      </c>
      <c r="L3555" s="46" t="s">
        <v>104</v>
      </c>
      <c r="M3555" s="48">
        <v>4</v>
      </c>
      <c r="N3555" s="48" t="s">
        <v>117</v>
      </c>
      <c r="O3555" s="48">
        <v>4</v>
      </c>
      <c r="P3555" s="48" t="s">
        <v>116</v>
      </c>
    </row>
    <row r="3556" spans="1:16" x14ac:dyDescent="0.25">
      <c r="A3556" s="52">
        <v>2016</v>
      </c>
      <c r="B3556" s="45" t="s">
        <v>59</v>
      </c>
      <c r="C3556" s="46" t="s">
        <v>80</v>
      </c>
      <c r="D3556" s="46" t="s">
        <v>88</v>
      </c>
      <c r="H3556" s="46">
        <v>20</v>
      </c>
      <c r="L3556" s="46" t="s">
        <v>103</v>
      </c>
      <c r="M3556" s="48">
        <v>2</v>
      </c>
      <c r="N3556" s="48" t="s">
        <v>116</v>
      </c>
    </row>
    <row r="3557" spans="1:16" x14ac:dyDescent="0.25">
      <c r="A3557" s="52">
        <v>2016</v>
      </c>
      <c r="B3557" s="45" t="s">
        <v>59</v>
      </c>
      <c r="C3557" s="46" t="s">
        <v>80</v>
      </c>
      <c r="D3557" s="46" t="s">
        <v>88</v>
      </c>
      <c r="H3557" s="46">
        <v>17</v>
      </c>
      <c r="L3557" s="46" t="s">
        <v>103</v>
      </c>
      <c r="M3557" s="48">
        <v>1</v>
      </c>
      <c r="N3557" s="48" t="s">
        <v>117</v>
      </c>
    </row>
    <row r="3558" spans="1:16" x14ac:dyDescent="0.25">
      <c r="A3558" s="52">
        <v>2016</v>
      </c>
      <c r="B3558" s="45" t="s">
        <v>59</v>
      </c>
      <c r="C3558" s="46" t="s">
        <v>80</v>
      </c>
      <c r="D3558" s="46" t="s">
        <v>88</v>
      </c>
      <c r="H3558" s="46">
        <v>20</v>
      </c>
      <c r="L3558" s="46" t="s">
        <v>103</v>
      </c>
      <c r="M3558" s="48">
        <v>6</v>
      </c>
      <c r="N3558" s="48" t="s">
        <v>116</v>
      </c>
    </row>
    <row r="3559" spans="1:16" x14ac:dyDescent="0.25">
      <c r="A3559" s="52">
        <v>2016</v>
      </c>
      <c r="B3559" s="45" t="s">
        <v>59</v>
      </c>
      <c r="C3559" s="46" t="s">
        <v>80</v>
      </c>
      <c r="D3559" s="46" t="s">
        <v>88</v>
      </c>
      <c r="H3559" s="46">
        <v>17</v>
      </c>
      <c r="L3559" s="46" t="s">
        <v>103</v>
      </c>
      <c r="M3559" s="48">
        <v>1</v>
      </c>
      <c r="N3559" s="48" t="s">
        <v>117</v>
      </c>
      <c r="O3559" s="48">
        <v>1</v>
      </c>
      <c r="P3559" s="48" t="s">
        <v>116</v>
      </c>
    </row>
    <row r="3560" spans="1:16" x14ac:dyDescent="0.25">
      <c r="A3560" s="52">
        <v>2016</v>
      </c>
      <c r="B3560" s="45" t="s">
        <v>59</v>
      </c>
      <c r="C3560" s="46" t="s">
        <v>80</v>
      </c>
      <c r="D3560" s="46" t="s">
        <v>88</v>
      </c>
      <c r="H3560" s="46">
        <v>17</v>
      </c>
      <c r="L3560" s="46" t="s">
        <v>104</v>
      </c>
      <c r="M3560" s="48" t="s">
        <v>110</v>
      </c>
    </row>
    <row r="3561" spans="1:16" x14ac:dyDescent="0.25">
      <c r="A3561" s="52">
        <v>2016</v>
      </c>
      <c r="B3561" s="45" t="s">
        <v>59</v>
      </c>
      <c r="C3561" s="46" t="s">
        <v>80</v>
      </c>
      <c r="D3561" s="46" t="s">
        <v>88</v>
      </c>
      <c r="H3561" s="46">
        <v>20</v>
      </c>
      <c r="L3561" s="46" t="s">
        <v>103</v>
      </c>
      <c r="M3561" s="48" t="s">
        <v>110</v>
      </c>
    </row>
    <row r="3562" spans="1:16" x14ac:dyDescent="0.25">
      <c r="A3562" s="52">
        <v>2016</v>
      </c>
      <c r="B3562" s="45" t="s">
        <v>59</v>
      </c>
      <c r="C3562" s="46" t="s">
        <v>80</v>
      </c>
      <c r="D3562" s="46" t="s">
        <v>88</v>
      </c>
      <c r="H3562" s="46">
        <v>17</v>
      </c>
      <c r="L3562" s="46" t="s">
        <v>103</v>
      </c>
      <c r="M3562" s="48" t="s">
        <v>110</v>
      </c>
    </row>
    <row r="3563" spans="1:16" x14ac:dyDescent="0.25">
      <c r="A3563" s="52">
        <v>2016</v>
      </c>
      <c r="B3563" s="45" t="s">
        <v>59</v>
      </c>
      <c r="C3563" s="46" t="s">
        <v>80</v>
      </c>
      <c r="D3563" s="46" t="s">
        <v>88</v>
      </c>
      <c r="H3563" s="46">
        <v>20</v>
      </c>
      <c r="L3563" s="46" t="s">
        <v>103</v>
      </c>
      <c r="M3563" s="48" t="s">
        <v>110</v>
      </c>
    </row>
    <row r="3564" spans="1:16" x14ac:dyDescent="0.25">
      <c r="A3564" s="52">
        <v>2016</v>
      </c>
      <c r="B3564" s="45" t="s">
        <v>59</v>
      </c>
      <c r="C3564" s="46" t="s">
        <v>80</v>
      </c>
      <c r="D3564" s="46" t="s">
        <v>88</v>
      </c>
      <c r="H3564" s="46">
        <v>17</v>
      </c>
      <c r="L3564" s="46" t="s">
        <v>103</v>
      </c>
      <c r="M3564" s="48" t="s">
        <v>110</v>
      </c>
    </row>
    <row r="3565" spans="1:16" x14ac:dyDescent="0.25">
      <c r="A3565" s="52">
        <v>2016</v>
      </c>
      <c r="B3565" s="45" t="s">
        <v>47</v>
      </c>
      <c r="C3565" s="46" t="s">
        <v>80</v>
      </c>
      <c r="D3565" s="46" t="s">
        <v>88</v>
      </c>
      <c r="H3565" s="46">
        <v>20</v>
      </c>
      <c r="L3565" s="46" t="s">
        <v>103</v>
      </c>
      <c r="M3565" s="48" t="s">
        <v>110</v>
      </c>
    </row>
    <row r="3566" spans="1:16" x14ac:dyDescent="0.25">
      <c r="A3566" s="52">
        <v>2016</v>
      </c>
      <c r="B3566" s="45" t="s">
        <v>47</v>
      </c>
      <c r="C3566" s="46" t="s">
        <v>80</v>
      </c>
      <c r="D3566" s="46" t="s">
        <v>90</v>
      </c>
      <c r="H3566" s="46">
        <v>20</v>
      </c>
      <c r="L3566" s="46" t="s">
        <v>103</v>
      </c>
      <c r="M3566" s="48">
        <v>1</v>
      </c>
      <c r="N3566" s="48" t="s">
        <v>116</v>
      </c>
    </row>
    <row r="3567" spans="1:16" x14ac:dyDescent="0.25">
      <c r="A3567" s="52">
        <v>2016</v>
      </c>
      <c r="B3567" s="45" t="s">
        <v>38</v>
      </c>
      <c r="C3567" s="46" t="s">
        <v>80</v>
      </c>
      <c r="D3567" s="46" t="s">
        <v>93</v>
      </c>
      <c r="H3567" s="46">
        <v>15</v>
      </c>
      <c r="L3567" s="46" t="s">
        <v>103</v>
      </c>
      <c r="M3567" s="48">
        <v>110</v>
      </c>
    </row>
    <row r="3568" spans="1:16" x14ac:dyDescent="0.25">
      <c r="A3568" s="52">
        <v>2016</v>
      </c>
      <c r="B3568" s="45" t="s">
        <v>56</v>
      </c>
      <c r="C3568" s="46" t="s">
        <v>80</v>
      </c>
      <c r="D3568" s="46" t="s">
        <v>90</v>
      </c>
      <c r="H3568" s="46">
        <v>17</v>
      </c>
      <c r="L3568" s="46" t="s">
        <v>103</v>
      </c>
      <c r="M3568" s="48" t="s">
        <v>110</v>
      </c>
    </row>
    <row r="3569" spans="1:16" x14ac:dyDescent="0.25">
      <c r="A3569" s="52">
        <v>2016</v>
      </c>
      <c r="B3569" s="45" t="s">
        <v>59</v>
      </c>
      <c r="C3569" s="46" t="s">
        <v>80</v>
      </c>
      <c r="D3569" s="46" t="s">
        <v>88</v>
      </c>
      <c r="H3569" s="46">
        <v>17</v>
      </c>
      <c r="L3569" s="46" t="s">
        <v>103</v>
      </c>
      <c r="M3569" s="48">
        <v>1</v>
      </c>
      <c r="N3569" s="48" t="s">
        <v>117</v>
      </c>
      <c r="O3569" s="48">
        <v>1</v>
      </c>
      <c r="P3569" s="48" t="s">
        <v>116</v>
      </c>
    </row>
    <row r="3570" spans="1:16" x14ac:dyDescent="0.25">
      <c r="A3570" s="52">
        <v>2016</v>
      </c>
      <c r="B3570" s="45" t="s">
        <v>47</v>
      </c>
      <c r="C3570" s="46" t="s">
        <v>80</v>
      </c>
      <c r="D3570" s="46" t="s">
        <v>90</v>
      </c>
      <c r="H3570" s="46">
        <v>15</v>
      </c>
      <c r="L3570" s="46" t="s">
        <v>104</v>
      </c>
      <c r="M3570" s="48">
        <v>39</v>
      </c>
    </row>
    <row r="3571" spans="1:16" x14ac:dyDescent="0.25">
      <c r="A3571" s="52">
        <v>2016</v>
      </c>
      <c r="B3571" s="45" t="s">
        <v>75</v>
      </c>
      <c r="C3571" s="46" t="s">
        <v>84</v>
      </c>
      <c r="D3571" s="46" t="s">
        <v>93</v>
      </c>
      <c r="H3571" s="46">
        <v>15</v>
      </c>
      <c r="L3571" s="46" t="s">
        <v>103</v>
      </c>
      <c r="M3571" s="48">
        <v>38</v>
      </c>
    </row>
    <row r="3572" spans="1:16" x14ac:dyDescent="0.25">
      <c r="A3572" s="52">
        <v>2016</v>
      </c>
      <c r="B3572" s="45" t="s">
        <v>47</v>
      </c>
      <c r="C3572" s="46" t="s">
        <v>80</v>
      </c>
      <c r="D3572" s="46" t="s">
        <v>90</v>
      </c>
      <c r="H3572" s="46">
        <v>15</v>
      </c>
      <c r="L3572" s="46" t="s">
        <v>104</v>
      </c>
      <c r="M3572" s="48">
        <v>179</v>
      </c>
    </row>
    <row r="3573" spans="1:16" x14ac:dyDescent="0.25">
      <c r="A3573" s="52">
        <v>2016</v>
      </c>
      <c r="B3573" s="45" t="s">
        <v>65</v>
      </c>
      <c r="C3573" s="46" t="s">
        <v>80</v>
      </c>
      <c r="D3573" s="46" t="s">
        <v>93</v>
      </c>
      <c r="H3573" s="46">
        <v>15</v>
      </c>
      <c r="L3573" s="46" t="s">
        <v>104</v>
      </c>
      <c r="M3573" s="48" t="s">
        <v>110</v>
      </c>
    </row>
    <row r="3574" spans="1:16" x14ac:dyDescent="0.25">
      <c r="A3574" s="52">
        <v>2016</v>
      </c>
      <c r="B3574" s="45" t="s">
        <v>41</v>
      </c>
      <c r="C3574" s="46" t="s">
        <v>80</v>
      </c>
      <c r="D3574" s="46" t="s">
        <v>110</v>
      </c>
      <c r="H3574" s="46">
        <v>15</v>
      </c>
      <c r="L3574" s="46" t="s">
        <v>103</v>
      </c>
      <c r="M3574" s="48" t="s">
        <v>110</v>
      </c>
    </row>
    <row r="3575" spans="1:16" x14ac:dyDescent="0.25">
      <c r="A3575" s="52">
        <v>2016</v>
      </c>
      <c r="B3575" s="45" t="s">
        <v>47</v>
      </c>
      <c r="C3575" s="46" t="s">
        <v>80</v>
      </c>
      <c r="D3575" s="46" t="s">
        <v>94</v>
      </c>
      <c r="H3575" s="46">
        <v>15</v>
      </c>
      <c r="L3575" s="46" t="s">
        <v>105</v>
      </c>
      <c r="M3575" s="48" t="s">
        <v>110</v>
      </c>
    </row>
    <row r="3576" spans="1:16" x14ac:dyDescent="0.25">
      <c r="A3576" s="52">
        <v>2016</v>
      </c>
      <c r="B3576" s="45" t="s">
        <v>37</v>
      </c>
      <c r="C3576" s="46" t="s">
        <v>80</v>
      </c>
      <c r="D3576" s="46" t="s">
        <v>93</v>
      </c>
      <c r="E3576" s="46" t="s">
        <v>91</v>
      </c>
      <c r="H3576" s="46">
        <v>17</v>
      </c>
      <c r="L3576" s="46" t="s">
        <v>103</v>
      </c>
      <c r="M3576" s="48">
        <v>5</v>
      </c>
      <c r="N3576" s="48" t="s">
        <v>117</v>
      </c>
      <c r="O3576" s="48">
        <v>3</v>
      </c>
      <c r="P3576" s="48" t="s">
        <v>116</v>
      </c>
    </row>
    <row r="3577" spans="1:16" x14ac:dyDescent="0.25">
      <c r="A3577" s="52">
        <v>2016</v>
      </c>
      <c r="B3577" s="45" t="s">
        <v>37</v>
      </c>
      <c r="C3577" s="46" t="s">
        <v>80</v>
      </c>
      <c r="D3577" s="46" t="s">
        <v>90</v>
      </c>
      <c r="H3577" s="46">
        <v>15</v>
      </c>
      <c r="L3577" s="46" t="s">
        <v>103</v>
      </c>
      <c r="M3577" s="48">
        <v>40</v>
      </c>
    </row>
    <row r="3578" spans="1:16" x14ac:dyDescent="0.25">
      <c r="A3578" s="52">
        <v>2016</v>
      </c>
      <c r="B3578" s="45" t="s">
        <v>47</v>
      </c>
      <c r="C3578" s="46" t="s">
        <v>80</v>
      </c>
      <c r="D3578" s="46" t="s">
        <v>94</v>
      </c>
      <c r="H3578" s="46">
        <v>15</v>
      </c>
      <c r="L3578" s="46" t="s">
        <v>105</v>
      </c>
      <c r="M3578" s="48" t="s">
        <v>110</v>
      </c>
    </row>
    <row r="3579" spans="1:16" x14ac:dyDescent="0.25">
      <c r="A3579" s="52">
        <v>2016</v>
      </c>
      <c r="B3579" s="45" t="s">
        <v>38</v>
      </c>
      <c r="C3579" s="46" t="s">
        <v>80</v>
      </c>
      <c r="D3579" s="46" t="s">
        <v>93</v>
      </c>
      <c r="H3579" s="46">
        <v>17</v>
      </c>
      <c r="L3579" s="46" t="s">
        <v>103</v>
      </c>
      <c r="M3579" s="48" t="s">
        <v>110</v>
      </c>
    </row>
    <row r="3580" spans="1:16" x14ac:dyDescent="0.25">
      <c r="A3580" s="52">
        <v>2016</v>
      </c>
      <c r="B3580" s="45" t="s">
        <v>40</v>
      </c>
      <c r="C3580" s="46" t="s">
        <v>80</v>
      </c>
      <c r="D3580" s="46" t="s">
        <v>92</v>
      </c>
      <c r="H3580" s="46">
        <v>15</v>
      </c>
      <c r="L3580" s="46" t="s">
        <v>103</v>
      </c>
      <c r="M3580" s="48">
        <v>28</v>
      </c>
    </row>
    <row r="3581" spans="1:16" x14ac:dyDescent="0.25">
      <c r="A3581" s="52">
        <v>2016</v>
      </c>
      <c r="B3581" s="45" t="s">
        <v>40</v>
      </c>
      <c r="C3581" s="46" t="s">
        <v>80</v>
      </c>
      <c r="D3581" s="46" t="s">
        <v>92</v>
      </c>
      <c r="H3581" s="46">
        <v>17</v>
      </c>
      <c r="L3581" s="46" t="s">
        <v>103</v>
      </c>
      <c r="M3581" s="48">
        <v>3</v>
      </c>
      <c r="N3581" s="48" t="s">
        <v>117</v>
      </c>
    </row>
    <row r="3582" spans="1:16" x14ac:dyDescent="0.25">
      <c r="A3582" s="52">
        <v>2016</v>
      </c>
      <c r="B3582" s="45" t="s">
        <v>69</v>
      </c>
      <c r="C3582" s="46" t="s">
        <v>80</v>
      </c>
      <c r="D3582" s="46" t="s">
        <v>88</v>
      </c>
      <c r="E3582" s="46" t="s">
        <v>92</v>
      </c>
      <c r="H3582" s="46">
        <v>17</v>
      </c>
      <c r="L3582" s="46" t="s">
        <v>103</v>
      </c>
      <c r="M3582" s="48">
        <v>1</v>
      </c>
      <c r="N3582" s="48" t="s">
        <v>117</v>
      </c>
    </row>
    <row r="3583" spans="1:16" x14ac:dyDescent="0.25">
      <c r="A3583" s="52">
        <v>2016</v>
      </c>
      <c r="B3583" s="45" t="s">
        <v>59</v>
      </c>
      <c r="C3583" s="46" t="s">
        <v>85</v>
      </c>
      <c r="D3583" s="46" t="s">
        <v>110</v>
      </c>
      <c r="H3583" s="46">
        <v>28</v>
      </c>
      <c r="L3583" s="46" t="s">
        <v>103</v>
      </c>
      <c r="M3583" s="48" t="s">
        <v>110</v>
      </c>
    </row>
    <row r="3584" spans="1:16" x14ac:dyDescent="0.25">
      <c r="A3584" s="52">
        <v>2016</v>
      </c>
      <c r="B3584" s="45" t="s">
        <v>59</v>
      </c>
      <c r="C3584" s="46" t="s">
        <v>80</v>
      </c>
      <c r="D3584" s="46" t="s">
        <v>89</v>
      </c>
      <c r="H3584" s="46">
        <v>17</v>
      </c>
      <c r="L3584" s="46" t="s">
        <v>103</v>
      </c>
      <c r="M3584" s="48">
        <v>4</v>
      </c>
      <c r="N3584" s="48" t="s">
        <v>117</v>
      </c>
      <c r="O3584" s="48">
        <v>4</v>
      </c>
      <c r="P3584" s="48" t="s">
        <v>116</v>
      </c>
    </row>
    <row r="3585" spans="1:16" x14ac:dyDescent="0.25">
      <c r="A3585" s="52">
        <v>2016</v>
      </c>
      <c r="B3585" s="45" t="s">
        <v>59</v>
      </c>
      <c r="C3585" s="46" t="s">
        <v>80</v>
      </c>
      <c r="D3585" s="46" t="s">
        <v>89</v>
      </c>
      <c r="H3585" s="46">
        <v>17</v>
      </c>
      <c r="L3585" s="46" t="s">
        <v>103</v>
      </c>
      <c r="M3585" s="48" t="s">
        <v>110</v>
      </c>
    </row>
    <row r="3586" spans="1:16" x14ac:dyDescent="0.25">
      <c r="A3586" s="52">
        <v>2016</v>
      </c>
      <c r="B3586" s="45" t="s">
        <v>59</v>
      </c>
      <c r="C3586" s="46" t="s">
        <v>85</v>
      </c>
      <c r="D3586" s="46" t="s">
        <v>110</v>
      </c>
      <c r="H3586" s="46">
        <v>28</v>
      </c>
      <c r="L3586" s="46" t="s">
        <v>103</v>
      </c>
      <c r="M3586" s="48" t="s">
        <v>110</v>
      </c>
    </row>
    <row r="3587" spans="1:16" x14ac:dyDescent="0.25">
      <c r="A3587" s="52">
        <v>2016</v>
      </c>
      <c r="B3587" s="45" t="s">
        <v>63</v>
      </c>
      <c r="C3587" s="46" t="s">
        <v>80</v>
      </c>
      <c r="D3587" s="46" t="s">
        <v>88</v>
      </c>
      <c r="H3587" s="46">
        <v>21</v>
      </c>
      <c r="L3587" s="46" t="s">
        <v>103</v>
      </c>
      <c r="M3587" s="48">
        <v>1</v>
      </c>
      <c r="N3587" s="48" t="s">
        <v>116</v>
      </c>
    </row>
    <row r="3588" spans="1:16" x14ac:dyDescent="0.25">
      <c r="A3588" s="52">
        <v>2016</v>
      </c>
      <c r="B3588" s="45" t="s">
        <v>38</v>
      </c>
      <c r="C3588" s="46" t="s">
        <v>80</v>
      </c>
      <c r="D3588" s="46" t="s">
        <v>93</v>
      </c>
      <c r="H3588" s="46">
        <v>17</v>
      </c>
      <c r="L3588" s="46" t="s">
        <v>103</v>
      </c>
      <c r="M3588" s="48">
        <v>1</v>
      </c>
      <c r="N3588" s="48" t="s">
        <v>117</v>
      </c>
      <c r="O3588" s="48">
        <v>1</v>
      </c>
      <c r="P3588" s="48" t="s">
        <v>116</v>
      </c>
    </row>
    <row r="3589" spans="1:16" x14ac:dyDescent="0.25">
      <c r="A3589" s="52">
        <v>2016</v>
      </c>
      <c r="B3589" s="45" t="s">
        <v>39</v>
      </c>
      <c r="C3589" s="46" t="s">
        <v>80</v>
      </c>
      <c r="D3589" s="46" t="s">
        <v>93</v>
      </c>
      <c r="H3589" s="46">
        <v>13</v>
      </c>
      <c r="L3589" s="46" t="s">
        <v>103</v>
      </c>
      <c r="M3589" s="48">
        <v>10</v>
      </c>
    </row>
    <row r="3590" spans="1:16" x14ac:dyDescent="0.25">
      <c r="A3590" s="52">
        <v>2016</v>
      </c>
      <c r="B3590" s="45" t="s">
        <v>47</v>
      </c>
      <c r="C3590" s="46" t="s">
        <v>80</v>
      </c>
      <c r="D3590" s="46" t="s">
        <v>88</v>
      </c>
      <c r="E3590" s="46" t="s">
        <v>90</v>
      </c>
      <c r="F3590" s="46" t="s">
        <v>94</v>
      </c>
      <c r="H3590" s="46">
        <v>15</v>
      </c>
      <c r="L3590" s="46" t="s">
        <v>104</v>
      </c>
      <c r="M3590" s="48">
        <v>49</v>
      </c>
    </row>
    <row r="3591" spans="1:16" x14ac:dyDescent="0.25">
      <c r="A3591" s="52">
        <v>2016</v>
      </c>
      <c r="B3591" s="45" t="s">
        <v>39</v>
      </c>
      <c r="C3591" s="46" t="s">
        <v>80</v>
      </c>
      <c r="D3591" s="46" t="s">
        <v>93</v>
      </c>
      <c r="E3591" s="46" t="s">
        <v>91</v>
      </c>
      <c r="H3591" s="46">
        <v>17</v>
      </c>
      <c r="L3591" s="46" t="s">
        <v>103</v>
      </c>
      <c r="M3591" s="48">
        <v>1</v>
      </c>
      <c r="N3591" s="48" t="s">
        <v>116</v>
      </c>
    </row>
    <row r="3592" spans="1:16" x14ac:dyDescent="0.25">
      <c r="A3592" s="52">
        <v>2016</v>
      </c>
      <c r="B3592" s="45" t="s">
        <v>59</v>
      </c>
      <c r="C3592" s="46" t="s">
        <v>80</v>
      </c>
      <c r="D3592" s="46" t="s">
        <v>88</v>
      </c>
      <c r="H3592" s="46">
        <v>17</v>
      </c>
      <c r="L3592" s="46" t="s">
        <v>103</v>
      </c>
      <c r="M3592" s="48">
        <v>2</v>
      </c>
      <c r="N3592" s="48" t="s">
        <v>117</v>
      </c>
    </row>
    <row r="3593" spans="1:16" x14ac:dyDescent="0.25">
      <c r="A3593" s="52">
        <v>2016</v>
      </c>
      <c r="B3593" s="45" t="s">
        <v>59</v>
      </c>
      <c r="C3593" s="46" t="s">
        <v>80</v>
      </c>
      <c r="D3593" s="46" t="s">
        <v>88</v>
      </c>
      <c r="H3593" s="46">
        <v>17</v>
      </c>
      <c r="L3593" s="46" t="s">
        <v>104</v>
      </c>
      <c r="M3593" s="48">
        <v>2</v>
      </c>
      <c r="N3593" s="48" t="s">
        <v>117</v>
      </c>
    </row>
    <row r="3594" spans="1:16" x14ac:dyDescent="0.25">
      <c r="A3594" s="52">
        <v>2016</v>
      </c>
      <c r="B3594" s="45" t="s">
        <v>59</v>
      </c>
      <c r="C3594" s="46" t="s">
        <v>80</v>
      </c>
      <c r="D3594" s="46" t="s">
        <v>88</v>
      </c>
      <c r="H3594" s="61">
        <v>17</v>
      </c>
      <c r="I3594" s="61"/>
      <c r="J3594" s="61"/>
      <c r="K3594" s="61"/>
      <c r="L3594" s="46" t="s">
        <v>104</v>
      </c>
      <c r="M3594" s="48" t="s">
        <v>110</v>
      </c>
    </row>
    <row r="3595" spans="1:16" x14ac:dyDescent="0.25">
      <c r="A3595" s="52">
        <v>2016</v>
      </c>
      <c r="B3595" s="45" t="s">
        <v>73</v>
      </c>
      <c r="C3595" s="46" t="s">
        <v>80</v>
      </c>
      <c r="D3595" s="46" t="s">
        <v>110</v>
      </c>
      <c r="H3595" s="46">
        <v>20</v>
      </c>
      <c r="L3595" s="46" t="s">
        <v>103</v>
      </c>
      <c r="M3595" s="48" t="s">
        <v>110</v>
      </c>
    </row>
    <row r="3596" spans="1:16" x14ac:dyDescent="0.25">
      <c r="A3596" s="52">
        <v>2016</v>
      </c>
      <c r="B3596" s="45" t="s">
        <v>47</v>
      </c>
      <c r="C3596" s="46" t="s">
        <v>80</v>
      </c>
      <c r="D3596" s="46" t="s">
        <v>91</v>
      </c>
      <c r="H3596" s="46">
        <v>17</v>
      </c>
      <c r="L3596" s="46" t="s">
        <v>103</v>
      </c>
      <c r="M3596" s="48" t="s">
        <v>110</v>
      </c>
    </row>
    <row r="3597" spans="1:16" x14ac:dyDescent="0.25">
      <c r="A3597" s="52">
        <v>2016</v>
      </c>
      <c r="B3597" s="45" t="s">
        <v>76</v>
      </c>
      <c r="C3597" s="46" t="s">
        <v>80</v>
      </c>
      <c r="D3597" s="46" t="s">
        <v>91</v>
      </c>
      <c r="H3597" s="46">
        <v>16</v>
      </c>
      <c r="L3597" s="46" t="s">
        <v>103</v>
      </c>
      <c r="M3597" s="48">
        <v>15</v>
      </c>
    </row>
    <row r="3598" spans="1:16" x14ac:dyDescent="0.25">
      <c r="A3598" s="52">
        <v>2016</v>
      </c>
      <c r="B3598" s="45" t="s">
        <v>76</v>
      </c>
      <c r="C3598" s="46" t="s">
        <v>80</v>
      </c>
      <c r="D3598" s="46" t="s">
        <v>91</v>
      </c>
      <c r="H3598" s="46">
        <v>15</v>
      </c>
      <c r="L3598" s="46" t="s">
        <v>103</v>
      </c>
      <c r="M3598" s="48">
        <v>4</v>
      </c>
    </row>
    <row r="3599" spans="1:16" x14ac:dyDescent="0.25">
      <c r="A3599" s="52">
        <v>2016</v>
      </c>
      <c r="B3599" s="45" t="s">
        <v>66</v>
      </c>
      <c r="C3599" s="46" t="s">
        <v>80</v>
      </c>
      <c r="D3599" s="46" t="s">
        <v>93</v>
      </c>
      <c r="H3599" s="46">
        <v>17</v>
      </c>
      <c r="L3599" s="46" t="s">
        <v>103</v>
      </c>
      <c r="M3599" s="48">
        <v>3</v>
      </c>
      <c r="N3599" s="48" t="s">
        <v>117</v>
      </c>
    </row>
    <row r="3600" spans="1:16" x14ac:dyDescent="0.25">
      <c r="A3600" s="52">
        <v>2016</v>
      </c>
      <c r="B3600" s="45" t="s">
        <v>59</v>
      </c>
      <c r="C3600" s="46" t="s">
        <v>80</v>
      </c>
      <c r="D3600" s="46" t="s">
        <v>89</v>
      </c>
      <c r="H3600" s="46">
        <v>17</v>
      </c>
      <c r="L3600" s="46" t="s">
        <v>103</v>
      </c>
      <c r="M3600" s="48">
        <v>1</v>
      </c>
      <c r="N3600" s="48" t="s">
        <v>117</v>
      </c>
      <c r="O3600" s="48">
        <v>1</v>
      </c>
      <c r="P3600" s="48" t="s">
        <v>116</v>
      </c>
    </row>
    <row r="3601" spans="1:19" x14ac:dyDescent="0.25">
      <c r="A3601" s="52">
        <v>2016</v>
      </c>
      <c r="B3601" s="45" t="s">
        <v>47</v>
      </c>
      <c r="C3601" s="46" t="s">
        <v>80</v>
      </c>
      <c r="D3601" s="46" t="s">
        <v>91</v>
      </c>
      <c r="H3601" s="46">
        <v>15</v>
      </c>
      <c r="L3601" s="46" t="s">
        <v>104</v>
      </c>
      <c r="M3601" s="48">
        <v>23</v>
      </c>
    </row>
    <row r="3602" spans="1:19" x14ac:dyDescent="0.25">
      <c r="A3602" s="52">
        <v>2016</v>
      </c>
      <c r="B3602" s="45" t="s">
        <v>63</v>
      </c>
      <c r="C3602" s="46" t="s">
        <v>80</v>
      </c>
      <c r="D3602" s="46" t="s">
        <v>88</v>
      </c>
      <c r="H3602" s="46">
        <v>21</v>
      </c>
      <c r="L3602" s="46" t="s">
        <v>103</v>
      </c>
      <c r="M3602" s="48">
        <v>3</v>
      </c>
      <c r="N3602" s="48" t="s">
        <v>116</v>
      </c>
    </row>
    <row r="3603" spans="1:19" x14ac:dyDescent="0.25">
      <c r="A3603" s="52">
        <v>2016</v>
      </c>
      <c r="B3603" s="45" t="s">
        <v>66</v>
      </c>
      <c r="C3603" s="46" t="s">
        <v>80</v>
      </c>
      <c r="D3603" s="46" t="s">
        <v>88</v>
      </c>
      <c r="H3603" s="46">
        <v>17</v>
      </c>
      <c r="L3603" s="46" t="s">
        <v>103</v>
      </c>
      <c r="M3603" s="48">
        <v>1</v>
      </c>
      <c r="N3603" s="48" t="s">
        <v>117</v>
      </c>
    </row>
    <row r="3604" spans="1:19" x14ac:dyDescent="0.25">
      <c r="A3604" s="52">
        <v>2016</v>
      </c>
      <c r="B3604" s="45" t="s">
        <v>72</v>
      </c>
      <c r="C3604" s="46" t="s">
        <v>81</v>
      </c>
      <c r="D3604" s="46" t="s">
        <v>110</v>
      </c>
      <c r="H3604" s="46">
        <v>5</v>
      </c>
      <c r="I3604" s="46">
        <v>7</v>
      </c>
      <c r="L3604" s="46" t="s">
        <v>103</v>
      </c>
      <c r="M3604" s="48">
        <v>720</v>
      </c>
      <c r="S3604" s="49">
        <v>1200</v>
      </c>
    </row>
    <row r="3605" spans="1:19" x14ac:dyDescent="0.25">
      <c r="A3605" s="52">
        <v>2016</v>
      </c>
      <c r="B3605" s="45" t="s">
        <v>69</v>
      </c>
      <c r="C3605" s="46" t="s">
        <v>80</v>
      </c>
      <c r="D3605" s="46" t="s">
        <v>88</v>
      </c>
      <c r="H3605" s="46">
        <v>17</v>
      </c>
      <c r="L3605" s="46" t="s">
        <v>103</v>
      </c>
      <c r="M3605" s="48">
        <v>1</v>
      </c>
      <c r="N3605" s="48" t="s">
        <v>117</v>
      </c>
    </row>
    <row r="3606" spans="1:19" x14ac:dyDescent="0.25">
      <c r="A3606" s="52">
        <v>2016</v>
      </c>
      <c r="B3606" s="45" t="s">
        <v>47</v>
      </c>
      <c r="C3606" s="46" t="s">
        <v>80</v>
      </c>
      <c r="D3606" s="46" t="s">
        <v>94</v>
      </c>
      <c r="H3606" s="46">
        <v>15</v>
      </c>
      <c r="L3606" s="46" t="s">
        <v>104</v>
      </c>
      <c r="M3606" s="48">
        <v>21</v>
      </c>
    </row>
    <row r="3607" spans="1:19" x14ac:dyDescent="0.25">
      <c r="A3607" s="52">
        <v>2016</v>
      </c>
      <c r="B3607" s="45" t="s">
        <v>63</v>
      </c>
      <c r="C3607" s="46" t="s">
        <v>80</v>
      </c>
      <c r="D3607" s="46" t="s">
        <v>88</v>
      </c>
      <c r="E3607" s="46" t="s">
        <v>92</v>
      </c>
      <c r="H3607" s="46">
        <v>21</v>
      </c>
      <c r="L3607" s="46" t="s">
        <v>103</v>
      </c>
      <c r="M3607" s="48">
        <v>1</v>
      </c>
      <c r="N3607" s="48" t="s">
        <v>117</v>
      </c>
    </row>
    <row r="3608" spans="1:19" x14ac:dyDescent="0.25">
      <c r="A3608" s="52">
        <v>2016</v>
      </c>
      <c r="B3608" s="45" t="s">
        <v>38</v>
      </c>
      <c r="C3608" s="46" t="s">
        <v>80</v>
      </c>
      <c r="D3608" s="46" t="s">
        <v>91</v>
      </c>
      <c r="H3608" s="46">
        <v>13</v>
      </c>
      <c r="L3608" s="46" t="s">
        <v>103</v>
      </c>
      <c r="M3608" s="48">
        <v>24</v>
      </c>
    </row>
    <row r="3609" spans="1:19" x14ac:dyDescent="0.25">
      <c r="A3609" s="52">
        <v>2016</v>
      </c>
      <c r="B3609" s="45" t="s">
        <v>65</v>
      </c>
      <c r="C3609" s="46" t="s">
        <v>80</v>
      </c>
      <c r="D3609" s="46" t="s">
        <v>90</v>
      </c>
      <c r="H3609" s="46">
        <v>15</v>
      </c>
      <c r="L3609" s="46" t="s">
        <v>104</v>
      </c>
      <c r="M3609" s="48" t="s">
        <v>110</v>
      </c>
    </row>
    <row r="3610" spans="1:19" x14ac:dyDescent="0.25">
      <c r="A3610" s="52">
        <v>2016</v>
      </c>
      <c r="B3610" s="45" t="s">
        <v>65</v>
      </c>
      <c r="C3610" s="46" t="s">
        <v>80</v>
      </c>
      <c r="D3610" s="46" t="s">
        <v>92</v>
      </c>
      <c r="H3610" s="46">
        <v>15</v>
      </c>
      <c r="L3610" s="46" t="s">
        <v>104</v>
      </c>
      <c r="M3610" s="48" t="s">
        <v>110</v>
      </c>
    </row>
    <row r="3611" spans="1:19" x14ac:dyDescent="0.25">
      <c r="A3611" s="52">
        <v>2016</v>
      </c>
      <c r="B3611" s="45" t="s">
        <v>52</v>
      </c>
      <c r="C3611" s="46" t="s">
        <v>80</v>
      </c>
      <c r="D3611" s="46" t="s">
        <v>89</v>
      </c>
      <c r="H3611" s="46">
        <v>25</v>
      </c>
      <c r="L3611" s="46" t="s">
        <v>103</v>
      </c>
      <c r="M3611" s="48">
        <v>12</v>
      </c>
    </row>
    <row r="3612" spans="1:19" x14ac:dyDescent="0.25">
      <c r="A3612" s="52">
        <v>2016</v>
      </c>
      <c r="B3612" s="45" t="s">
        <v>56</v>
      </c>
      <c r="C3612" s="46" t="s">
        <v>80</v>
      </c>
      <c r="D3612" s="46" t="s">
        <v>93</v>
      </c>
      <c r="H3612" s="46">
        <v>17</v>
      </c>
      <c r="L3612" s="46" t="s">
        <v>103</v>
      </c>
      <c r="M3612" s="48" t="s">
        <v>110</v>
      </c>
    </row>
    <row r="3613" spans="1:19" x14ac:dyDescent="0.25">
      <c r="A3613" s="52">
        <v>2016</v>
      </c>
      <c r="B3613" s="45" t="s">
        <v>39</v>
      </c>
      <c r="C3613" s="46" t="s">
        <v>80</v>
      </c>
      <c r="D3613" s="46" t="s">
        <v>110</v>
      </c>
      <c r="H3613" s="46">
        <v>17</v>
      </c>
      <c r="L3613" s="46" t="s">
        <v>103</v>
      </c>
      <c r="M3613" s="48">
        <v>1</v>
      </c>
      <c r="N3613" s="48" t="s">
        <v>117</v>
      </c>
      <c r="O3613" s="48">
        <v>1</v>
      </c>
      <c r="P3613" s="48" t="s">
        <v>116</v>
      </c>
    </row>
    <row r="3614" spans="1:19" x14ac:dyDescent="0.25">
      <c r="A3614" s="52">
        <v>2016</v>
      </c>
      <c r="B3614" s="45" t="s">
        <v>39</v>
      </c>
      <c r="C3614" s="46" t="s">
        <v>80</v>
      </c>
      <c r="D3614" s="46" t="s">
        <v>110</v>
      </c>
      <c r="H3614" s="46">
        <v>17</v>
      </c>
      <c r="L3614" s="46" t="s">
        <v>103</v>
      </c>
      <c r="M3614" s="48">
        <v>1</v>
      </c>
      <c r="N3614" s="48" t="s">
        <v>117</v>
      </c>
    </row>
    <row r="3615" spans="1:19" x14ac:dyDescent="0.25">
      <c r="A3615" s="52">
        <v>2016</v>
      </c>
      <c r="B3615" s="45" t="s">
        <v>39</v>
      </c>
      <c r="C3615" s="46" t="s">
        <v>80</v>
      </c>
      <c r="D3615" s="46" t="s">
        <v>110</v>
      </c>
      <c r="H3615" s="46">
        <v>17</v>
      </c>
      <c r="L3615" s="46" t="s">
        <v>103</v>
      </c>
      <c r="M3615" s="48" t="s">
        <v>110</v>
      </c>
    </row>
    <row r="3616" spans="1:19" x14ac:dyDescent="0.25">
      <c r="A3616" s="52">
        <v>2016</v>
      </c>
      <c r="B3616" s="45" t="s">
        <v>39</v>
      </c>
      <c r="C3616" s="46" t="s">
        <v>80</v>
      </c>
      <c r="D3616" s="46" t="s">
        <v>110</v>
      </c>
      <c r="H3616" s="46">
        <v>17</v>
      </c>
      <c r="L3616" s="46" t="s">
        <v>103</v>
      </c>
      <c r="M3616" s="48">
        <v>1</v>
      </c>
      <c r="N3616" s="48" t="s">
        <v>117</v>
      </c>
    </row>
    <row r="3617" spans="1:16" x14ac:dyDescent="0.25">
      <c r="A3617" s="52">
        <v>2016</v>
      </c>
      <c r="B3617" s="45" t="s">
        <v>39</v>
      </c>
      <c r="C3617" s="46" t="s">
        <v>80</v>
      </c>
      <c r="D3617" s="46" t="s">
        <v>110</v>
      </c>
      <c r="H3617" s="46">
        <v>17</v>
      </c>
      <c r="L3617" s="46" t="s">
        <v>103</v>
      </c>
      <c r="M3617" s="48">
        <v>1</v>
      </c>
      <c r="N3617" s="48" t="s">
        <v>117</v>
      </c>
      <c r="O3617" s="48">
        <v>2</v>
      </c>
      <c r="P3617" s="48" t="s">
        <v>116</v>
      </c>
    </row>
    <row r="3618" spans="1:16" x14ac:dyDescent="0.25">
      <c r="A3618" s="52">
        <v>2016</v>
      </c>
      <c r="B3618" s="45" t="s">
        <v>39</v>
      </c>
      <c r="C3618" s="46" t="s">
        <v>80</v>
      </c>
      <c r="D3618" s="46" t="s">
        <v>110</v>
      </c>
      <c r="H3618" s="46">
        <v>17</v>
      </c>
      <c r="L3618" s="46" t="s">
        <v>103</v>
      </c>
      <c r="M3618" s="48" t="s">
        <v>110</v>
      </c>
    </row>
    <row r="3619" spans="1:16" x14ac:dyDescent="0.25">
      <c r="A3619" s="52">
        <v>2016</v>
      </c>
      <c r="B3619" s="45" t="s">
        <v>39</v>
      </c>
      <c r="C3619" s="46" t="s">
        <v>80</v>
      </c>
      <c r="D3619" s="46" t="s">
        <v>110</v>
      </c>
      <c r="H3619" s="46">
        <v>17</v>
      </c>
      <c r="L3619" s="46" t="s">
        <v>103</v>
      </c>
      <c r="M3619" s="48">
        <v>2</v>
      </c>
      <c r="N3619" s="48" t="s">
        <v>117</v>
      </c>
      <c r="O3619" s="48">
        <v>1</v>
      </c>
      <c r="P3619" s="48" t="s">
        <v>116</v>
      </c>
    </row>
    <row r="3620" spans="1:16" x14ac:dyDescent="0.25">
      <c r="A3620" s="52">
        <v>2016</v>
      </c>
      <c r="B3620" s="45" t="s">
        <v>39</v>
      </c>
      <c r="C3620" s="46" t="s">
        <v>80</v>
      </c>
      <c r="D3620" s="46" t="s">
        <v>110</v>
      </c>
      <c r="H3620" s="46">
        <v>17</v>
      </c>
      <c r="L3620" s="46" t="s">
        <v>103</v>
      </c>
      <c r="M3620" s="48" t="s">
        <v>110</v>
      </c>
    </row>
    <row r="3621" spans="1:16" x14ac:dyDescent="0.25">
      <c r="A3621" s="52">
        <v>2016</v>
      </c>
      <c r="B3621" s="45" t="s">
        <v>39</v>
      </c>
      <c r="C3621" s="46" t="s">
        <v>80</v>
      </c>
      <c r="D3621" s="46" t="s">
        <v>110</v>
      </c>
      <c r="H3621" s="46">
        <v>17</v>
      </c>
      <c r="L3621" s="46" t="s">
        <v>103</v>
      </c>
      <c r="M3621" s="48" t="s">
        <v>110</v>
      </c>
    </row>
    <row r="3622" spans="1:16" x14ac:dyDescent="0.25">
      <c r="A3622" s="52">
        <v>2016</v>
      </c>
      <c r="B3622" s="45" t="s">
        <v>39</v>
      </c>
      <c r="C3622" s="46" t="s">
        <v>80</v>
      </c>
      <c r="D3622" s="46" t="s">
        <v>110</v>
      </c>
      <c r="H3622" s="46">
        <v>17</v>
      </c>
      <c r="L3622" s="46" t="s">
        <v>103</v>
      </c>
      <c r="M3622" s="48">
        <v>1</v>
      </c>
      <c r="N3622" s="48" t="s">
        <v>116</v>
      </c>
    </row>
    <row r="3623" spans="1:16" x14ac:dyDescent="0.25">
      <c r="A3623" s="52">
        <v>2016</v>
      </c>
      <c r="B3623" s="45" t="s">
        <v>39</v>
      </c>
      <c r="C3623" s="46" t="s">
        <v>80</v>
      </c>
      <c r="D3623" s="46" t="s">
        <v>110</v>
      </c>
      <c r="H3623" s="46">
        <v>17</v>
      </c>
      <c r="L3623" s="46" t="s">
        <v>103</v>
      </c>
      <c r="M3623" s="48" t="s">
        <v>110</v>
      </c>
    </row>
    <row r="3624" spans="1:16" x14ac:dyDescent="0.25">
      <c r="A3624" s="52">
        <v>2016</v>
      </c>
      <c r="B3624" s="45" t="s">
        <v>47</v>
      </c>
      <c r="C3624" s="46" t="s">
        <v>80</v>
      </c>
      <c r="D3624" s="46" t="s">
        <v>90</v>
      </c>
      <c r="H3624" s="46">
        <v>15</v>
      </c>
      <c r="L3624" s="46" t="s">
        <v>104</v>
      </c>
      <c r="M3624" s="48">
        <v>190</v>
      </c>
    </row>
    <row r="3625" spans="1:16" x14ac:dyDescent="0.25">
      <c r="A3625" s="52">
        <v>2016</v>
      </c>
      <c r="B3625" s="45" t="s">
        <v>47</v>
      </c>
      <c r="C3625" s="46" t="s">
        <v>80</v>
      </c>
      <c r="D3625" s="46" t="s">
        <v>90</v>
      </c>
      <c r="H3625" s="46">
        <v>15</v>
      </c>
      <c r="L3625" s="46" t="s">
        <v>104</v>
      </c>
      <c r="M3625" s="48">
        <v>57</v>
      </c>
    </row>
    <row r="3626" spans="1:16" x14ac:dyDescent="0.25">
      <c r="A3626" s="52">
        <v>2016</v>
      </c>
      <c r="B3626" s="45" t="s">
        <v>41</v>
      </c>
      <c r="C3626" s="46" t="s">
        <v>80</v>
      </c>
      <c r="D3626" s="46" t="s">
        <v>88</v>
      </c>
      <c r="H3626" s="46">
        <v>17</v>
      </c>
      <c r="L3626" s="46" t="s">
        <v>103</v>
      </c>
      <c r="M3626" s="48" t="s">
        <v>110</v>
      </c>
    </row>
    <row r="3627" spans="1:16" x14ac:dyDescent="0.25">
      <c r="A3627" s="52">
        <v>2016</v>
      </c>
      <c r="B3627" s="45" t="s">
        <v>54</v>
      </c>
      <c r="C3627" s="46" t="s">
        <v>80</v>
      </c>
      <c r="D3627" s="46" t="s">
        <v>93</v>
      </c>
      <c r="H3627" s="46">
        <v>17</v>
      </c>
      <c r="L3627" s="46" t="s">
        <v>103</v>
      </c>
      <c r="M3627" s="48">
        <v>2</v>
      </c>
      <c r="N3627" s="48" t="s">
        <v>117</v>
      </c>
    </row>
    <row r="3628" spans="1:16" x14ac:dyDescent="0.25">
      <c r="A3628" s="52">
        <v>2016</v>
      </c>
      <c r="B3628" s="45" t="s">
        <v>56</v>
      </c>
      <c r="C3628" s="46" t="s">
        <v>80</v>
      </c>
      <c r="D3628" s="46" t="s">
        <v>92</v>
      </c>
      <c r="H3628" s="46">
        <v>15</v>
      </c>
      <c r="L3628" s="46" t="s">
        <v>103</v>
      </c>
      <c r="M3628" s="48" t="s">
        <v>110</v>
      </c>
    </row>
    <row r="3629" spans="1:16" x14ac:dyDescent="0.25">
      <c r="A3629" s="52">
        <v>2016</v>
      </c>
      <c r="B3629" s="45" t="s">
        <v>47</v>
      </c>
      <c r="C3629" s="46" t="s">
        <v>80</v>
      </c>
      <c r="D3629" s="46" t="s">
        <v>88</v>
      </c>
      <c r="H3629" s="46">
        <v>15</v>
      </c>
      <c r="L3629" s="46" t="s">
        <v>104</v>
      </c>
      <c r="M3629" s="48">
        <v>10</v>
      </c>
    </row>
    <row r="3630" spans="1:16" x14ac:dyDescent="0.25">
      <c r="A3630" s="52">
        <v>2016</v>
      </c>
      <c r="B3630" s="45" t="s">
        <v>61</v>
      </c>
      <c r="C3630" s="46" t="s">
        <v>80</v>
      </c>
      <c r="D3630" s="46" t="s">
        <v>88</v>
      </c>
      <c r="H3630" s="46">
        <v>15</v>
      </c>
      <c r="L3630" s="46" t="s">
        <v>104</v>
      </c>
      <c r="M3630" s="48">
        <v>51</v>
      </c>
    </row>
    <row r="3631" spans="1:16" x14ac:dyDescent="0.25">
      <c r="A3631" s="52">
        <v>2016</v>
      </c>
      <c r="B3631" s="45" t="s">
        <v>66</v>
      </c>
      <c r="C3631" s="46" t="s">
        <v>80</v>
      </c>
      <c r="D3631" s="46" t="s">
        <v>93</v>
      </c>
      <c r="H3631" s="46">
        <v>15</v>
      </c>
      <c r="L3631" s="46" t="s">
        <v>103</v>
      </c>
      <c r="M3631" s="48">
        <v>35</v>
      </c>
    </row>
    <row r="3632" spans="1:16" x14ac:dyDescent="0.25">
      <c r="A3632" s="52">
        <v>2016</v>
      </c>
      <c r="B3632" s="45" t="s">
        <v>66</v>
      </c>
      <c r="C3632" s="46" t="s">
        <v>80</v>
      </c>
      <c r="D3632" s="46" t="s">
        <v>93</v>
      </c>
      <c r="H3632" s="46">
        <v>17</v>
      </c>
      <c r="L3632" s="46" t="s">
        <v>103</v>
      </c>
      <c r="M3632" s="48">
        <v>1</v>
      </c>
      <c r="N3632" s="48" t="s">
        <v>117</v>
      </c>
      <c r="O3632" s="48">
        <v>1</v>
      </c>
      <c r="P3632" s="48" t="s">
        <v>116</v>
      </c>
    </row>
    <row r="3633" spans="1:16" x14ac:dyDescent="0.25">
      <c r="A3633" s="52">
        <v>2016</v>
      </c>
      <c r="B3633" s="45" t="s">
        <v>37</v>
      </c>
      <c r="C3633" s="46" t="s">
        <v>80</v>
      </c>
      <c r="D3633" s="46" t="s">
        <v>90</v>
      </c>
      <c r="H3633" s="46">
        <v>15</v>
      </c>
      <c r="L3633" s="46" t="s">
        <v>103</v>
      </c>
      <c r="M3633" s="48">
        <v>86</v>
      </c>
    </row>
    <row r="3634" spans="1:16" x14ac:dyDescent="0.25">
      <c r="A3634" s="52">
        <v>2016</v>
      </c>
      <c r="B3634" s="45" t="s">
        <v>47</v>
      </c>
      <c r="C3634" s="46" t="s">
        <v>80</v>
      </c>
      <c r="D3634" s="46" t="s">
        <v>90</v>
      </c>
      <c r="H3634" s="46">
        <v>15</v>
      </c>
      <c r="L3634" s="46" t="s">
        <v>104</v>
      </c>
      <c r="M3634" s="48">
        <v>27</v>
      </c>
    </row>
    <row r="3635" spans="1:16" x14ac:dyDescent="0.25">
      <c r="A3635" s="52">
        <v>2016</v>
      </c>
      <c r="B3635" s="45" t="s">
        <v>54</v>
      </c>
      <c r="C3635" s="46" t="s">
        <v>80</v>
      </c>
      <c r="D3635" s="46" t="s">
        <v>88</v>
      </c>
      <c r="H3635" s="46">
        <v>15</v>
      </c>
      <c r="L3635" s="46" t="s">
        <v>103</v>
      </c>
      <c r="M3635" s="48">
        <v>132</v>
      </c>
    </row>
    <row r="3636" spans="1:16" x14ac:dyDescent="0.25">
      <c r="A3636" s="52">
        <v>2016</v>
      </c>
      <c r="B3636" s="45" t="s">
        <v>59</v>
      </c>
      <c r="C3636" s="46" t="s">
        <v>80</v>
      </c>
      <c r="D3636" s="46" t="s">
        <v>88</v>
      </c>
      <c r="H3636" s="46">
        <v>20</v>
      </c>
      <c r="L3636" s="46" t="s">
        <v>103</v>
      </c>
      <c r="M3636" s="48" t="s">
        <v>110</v>
      </c>
    </row>
    <row r="3637" spans="1:16" x14ac:dyDescent="0.25">
      <c r="A3637" s="52">
        <v>2016</v>
      </c>
      <c r="B3637" s="45" t="s">
        <v>59</v>
      </c>
      <c r="C3637" s="46" t="s">
        <v>80</v>
      </c>
      <c r="D3637" s="46" t="s">
        <v>88</v>
      </c>
      <c r="H3637" s="46">
        <v>17</v>
      </c>
      <c r="L3637" s="46" t="s">
        <v>103</v>
      </c>
      <c r="M3637" s="48" t="s">
        <v>110</v>
      </c>
    </row>
    <row r="3638" spans="1:16" x14ac:dyDescent="0.25">
      <c r="A3638" s="52">
        <v>2016</v>
      </c>
      <c r="B3638" s="45" t="s">
        <v>37</v>
      </c>
      <c r="C3638" s="46" t="s">
        <v>80</v>
      </c>
      <c r="D3638" s="46" t="s">
        <v>90</v>
      </c>
      <c r="H3638" s="46">
        <v>15</v>
      </c>
      <c r="L3638" s="46" t="s">
        <v>103</v>
      </c>
      <c r="M3638" s="48">
        <v>25</v>
      </c>
    </row>
    <row r="3639" spans="1:16" x14ac:dyDescent="0.25">
      <c r="A3639" s="52">
        <v>2016</v>
      </c>
      <c r="B3639" s="45" t="s">
        <v>41</v>
      </c>
      <c r="C3639" s="46" t="s">
        <v>80</v>
      </c>
      <c r="D3639" s="46" t="s">
        <v>88</v>
      </c>
      <c r="H3639" s="46">
        <v>17</v>
      </c>
      <c r="L3639" s="46" t="s">
        <v>103</v>
      </c>
      <c r="M3639" s="48" t="s">
        <v>110</v>
      </c>
    </row>
    <row r="3640" spans="1:16" x14ac:dyDescent="0.25">
      <c r="A3640" s="52">
        <v>2016</v>
      </c>
      <c r="B3640" s="45" t="s">
        <v>76</v>
      </c>
      <c r="C3640" s="46" t="s">
        <v>84</v>
      </c>
      <c r="D3640" s="46" t="s">
        <v>91</v>
      </c>
      <c r="H3640" s="46">
        <v>15</v>
      </c>
      <c r="L3640" s="46" t="s">
        <v>105</v>
      </c>
      <c r="M3640" s="48">
        <v>123</v>
      </c>
    </row>
    <row r="3641" spans="1:16" x14ac:dyDescent="0.25">
      <c r="A3641" s="52">
        <v>2016</v>
      </c>
      <c r="B3641" s="45" t="s">
        <v>59</v>
      </c>
      <c r="C3641" s="46" t="s">
        <v>85</v>
      </c>
      <c r="D3641" s="46" t="s">
        <v>110</v>
      </c>
      <c r="H3641" s="46">
        <v>28</v>
      </c>
      <c r="L3641" s="46" t="s">
        <v>103</v>
      </c>
      <c r="M3641" s="48" t="s">
        <v>110</v>
      </c>
    </row>
    <row r="3642" spans="1:16" x14ac:dyDescent="0.25">
      <c r="A3642" s="52">
        <v>2016</v>
      </c>
      <c r="B3642" s="45" t="s">
        <v>62</v>
      </c>
      <c r="C3642" s="46" t="s">
        <v>82</v>
      </c>
      <c r="D3642" s="46" t="s">
        <v>110</v>
      </c>
      <c r="H3642" s="46">
        <v>7</v>
      </c>
      <c r="L3642" s="46" t="s">
        <v>103</v>
      </c>
      <c r="M3642" s="48">
        <v>1560</v>
      </c>
    </row>
    <row r="3643" spans="1:16" x14ac:dyDescent="0.25">
      <c r="A3643" s="52">
        <v>2016</v>
      </c>
      <c r="B3643" s="45" t="s">
        <v>38</v>
      </c>
      <c r="C3643" s="46" t="s">
        <v>80</v>
      </c>
      <c r="D3643" s="46" t="s">
        <v>88</v>
      </c>
      <c r="H3643" s="46">
        <v>17</v>
      </c>
      <c r="L3643" s="46" t="s">
        <v>103</v>
      </c>
      <c r="M3643" s="48">
        <v>3</v>
      </c>
      <c r="N3643" s="48" t="s">
        <v>117</v>
      </c>
      <c r="O3643" s="48">
        <v>2</v>
      </c>
      <c r="P3643" s="48" t="s">
        <v>116</v>
      </c>
    </row>
    <row r="3644" spans="1:16" x14ac:dyDescent="0.25">
      <c r="A3644" s="52">
        <v>2016</v>
      </c>
      <c r="B3644" s="45" t="s">
        <v>52</v>
      </c>
      <c r="C3644" s="46" t="s">
        <v>80</v>
      </c>
      <c r="D3644" s="46" t="s">
        <v>88</v>
      </c>
      <c r="H3644" s="46">
        <v>17</v>
      </c>
      <c r="L3644" s="46" t="s">
        <v>103</v>
      </c>
      <c r="M3644" s="48">
        <v>5</v>
      </c>
      <c r="N3644" s="48" t="s">
        <v>117</v>
      </c>
    </row>
    <row r="3645" spans="1:16" x14ac:dyDescent="0.25">
      <c r="A3645" s="52">
        <v>2016</v>
      </c>
      <c r="B3645" s="45" t="s">
        <v>57</v>
      </c>
      <c r="C3645" s="46" t="s">
        <v>80</v>
      </c>
      <c r="D3645" s="46" t="s">
        <v>90</v>
      </c>
      <c r="E3645" s="46" t="s">
        <v>94</v>
      </c>
      <c r="H3645" s="46">
        <v>15</v>
      </c>
      <c r="L3645" s="46" t="s">
        <v>105</v>
      </c>
      <c r="M3645" s="48">
        <v>118</v>
      </c>
    </row>
    <row r="3646" spans="1:16" x14ac:dyDescent="0.25">
      <c r="A3646" s="52">
        <v>2016</v>
      </c>
      <c r="B3646" s="45" t="s">
        <v>38</v>
      </c>
      <c r="C3646" s="46" t="s">
        <v>80</v>
      </c>
      <c r="D3646" s="46" t="s">
        <v>93</v>
      </c>
      <c r="H3646" s="46">
        <v>15</v>
      </c>
      <c r="L3646" s="46" t="s">
        <v>103</v>
      </c>
      <c r="M3646" s="48" t="s">
        <v>110</v>
      </c>
    </row>
    <row r="3647" spans="1:16" x14ac:dyDescent="0.25">
      <c r="A3647" s="52">
        <v>2016</v>
      </c>
      <c r="B3647" s="45" t="s">
        <v>65</v>
      </c>
      <c r="C3647" s="46" t="s">
        <v>80</v>
      </c>
      <c r="D3647" s="46" t="s">
        <v>88</v>
      </c>
      <c r="H3647" s="46">
        <v>17</v>
      </c>
      <c r="L3647" s="46" t="s">
        <v>103</v>
      </c>
      <c r="M3647" s="48">
        <v>2</v>
      </c>
      <c r="N3647" s="48" t="s">
        <v>117</v>
      </c>
      <c r="O3647" s="48">
        <v>2</v>
      </c>
      <c r="P3647" s="48" t="s">
        <v>116</v>
      </c>
    </row>
    <row r="3648" spans="1:16" x14ac:dyDescent="0.25">
      <c r="A3648" s="52">
        <v>2016</v>
      </c>
      <c r="B3648" s="45" t="s">
        <v>52</v>
      </c>
      <c r="C3648" s="46" t="s">
        <v>80</v>
      </c>
      <c r="D3648" s="46" t="s">
        <v>88</v>
      </c>
      <c r="H3648" s="46">
        <v>17</v>
      </c>
      <c r="L3648" s="46" t="s">
        <v>103</v>
      </c>
      <c r="M3648" s="48">
        <v>1</v>
      </c>
      <c r="N3648" s="48" t="s">
        <v>117</v>
      </c>
      <c r="O3648" s="48">
        <v>2</v>
      </c>
      <c r="P3648" s="48" t="s">
        <v>116</v>
      </c>
    </row>
    <row r="3649" spans="1:22" x14ac:dyDescent="0.25">
      <c r="A3649" s="52">
        <v>2016</v>
      </c>
      <c r="B3649" s="45" t="s">
        <v>59</v>
      </c>
      <c r="C3649" s="46" t="s">
        <v>80</v>
      </c>
      <c r="D3649" s="46" t="s">
        <v>88</v>
      </c>
      <c r="H3649" s="46">
        <v>17</v>
      </c>
      <c r="L3649" s="46" t="s">
        <v>103</v>
      </c>
      <c r="M3649" s="48" t="s">
        <v>110</v>
      </c>
    </row>
    <row r="3650" spans="1:22" x14ac:dyDescent="0.25">
      <c r="A3650" s="52">
        <v>2016</v>
      </c>
      <c r="B3650" s="45" t="s">
        <v>47</v>
      </c>
      <c r="C3650" s="46" t="s">
        <v>80</v>
      </c>
      <c r="D3650" s="46" t="s">
        <v>90</v>
      </c>
      <c r="H3650" s="46">
        <v>15</v>
      </c>
      <c r="L3650" s="46" t="s">
        <v>104</v>
      </c>
      <c r="M3650" s="48" t="s">
        <v>110</v>
      </c>
    </row>
    <row r="3651" spans="1:22" x14ac:dyDescent="0.25">
      <c r="A3651" s="52">
        <v>2016</v>
      </c>
      <c r="B3651" s="45" t="s">
        <v>47</v>
      </c>
      <c r="C3651" s="46" t="s">
        <v>80</v>
      </c>
      <c r="D3651" s="46" t="s">
        <v>90</v>
      </c>
      <c r="H3651" s="46">
        <v>15</v>
      </c>
      <c r="L3651" s="46" t="s">
        <v>104</v>
      </c>
      <c r="M3651" s="48">
        <v>50</v>
      </c>
    </row>
    <row r="3652" spans="1:22" x14ac:dyDescent="0.25">
      <c r="A3652" s="52">
        <v>2016</v>
      </c>
      <c r="B3652" s="45" t="s">
        <v>47</v>
      </c>
      <c r="C3652" s="46" t="s">
        <v>82</v>
      </c>
      <c r="D3652" s="46" t="s">
        <v>110</v>
      </c>
      <c r="H3652" s="46">
        <v>15</v>
      </c>
      <c r="L3652" s="46" t="s">
        <v>104</v>
      </c>
      <c r="M3652" s="48" t="s">
        <v>110</v>
      </c>
    </row>
    <row r="3653" spans="1:22" x14ac:dyDescent="0.25">
      <c r="A3653" s="52">
        <v>2016</v>
      </c>
      <c r="B3653" s="45" t="s">
        <v>47</v>
      </c>
      <c r="C3653" s="46" t="s">
        <v>82</v>
      </c>
      <c r="D3653" s="46" t="s">
        <v>110</v>
      </c>
      <c r="H3653" s="46">
        <v>15</v>
      </c>
      <c r="L3653" s="46" t="s">
        <v>104</v>
      </c>
      <c r="M3653" s="48">
        <v>44</v>
      </c>
    </row>
    <row r="3654" spans="1:22" x14ac:dyDescent="0.25">
      <c r="A3654" s="52">
        <v>2016</v>
      </c>
      <c r="B3654" s="45" t="s">
        <v>39</v>
      </c>
      <c r="C3654" s="46" t="s">
        <v>80</v>
      </c>
      <c r="D3654" s="46" t="s">
        <v>110</v>
      </c>
      <c r="H3654" s="46">
        <v>17</v>
      </c>
      <c r="L3654" s="46" t="s">
        <v>103</v>
      </c>
      <c r="M3654" s="48">
        <v>1</v>
      </c>
      <c r="N3654" s="48" t="s">
        <v>116</v>
      </c>
    </row>
    <row r="3655" spans="1:22" x14ac:dyDescent="0.25">
      <c r="A3655" s="52">
        <v>2016</v>
      </c>
      <c r="B3655" s="45" t="s">
        <v>39</v>
      </c>
      <c r="C3655" s="46" t="s">
        <v>80</v>
      </c>
      <c r="D3655" s="46" t="s">
        <v>88</v>
      </c>
      <c r="H3655" s="46">
        <v>17</v>
      </c>
      <c r="L3655" s="46" t="s">
        <v>103</v>
      </c>
      <c r="M3655" s="48">
        <v>2</v>
      </c>
      <c r="N3655" s="48" t="s">
        <v>116</v>
      </c>
    </row>
    <row r="3656" spans="1:22" x14ac:dyDescent="0.25">
      <c r="A3656" s="52">
        <v>2016</v>
      </c>
      <c r="B3656" s="45" t="s">
        <v>39</v>
      </c>
      <c r="C3656" s="46" t="s">
        <v>80</v>
      </c>
      <c r="D3656" s="46" t="s">
        <v>88</v>
      </c>
      <c r="H3656" s="46">
        <v>17</v>
      </c>
      <c r="L3656" s="46" t="s">
        <v>103</v>
      </c>
      <c r="M3656" s="48">
        <v>2</v>
      </c>
      <c r="N3656" s="48" t="s">
        <v>117</v>
      </c>
    </row>
    <row r="3657" spans="1:22" x14ac:dyDescent="0.25">
      <c r="A3657" s="52">
        <v>2016</v>
      </c>
      <c r="B3657" s="45" t="s">
        <v>76</v>
      </c>
      <c r="C3657" s="46" t="s">
        <v>80</v>
      </c>
      <c r="D3657" s="46" t="s">
        <v>91</v>
      </c>
      <c r="H3657" s="46">
        <v>22</v>
      </c>
      <c r="L3657" s="46" t="s">
        <v>103</v>
      </c>
      <c r="M3657" s="48">
        <v>15</v>
      </c>
      <c r="N3657" s="48" t="s">
        <v>117</v>
      </c>
      <c r="O3657" s="48">
        <v>15</v>
      </c>
      <c r="P3657" s="48" t="s">
        <v>116</v>
      </c>
    </row>
    <row r="3658" spans="1:22" x14ac:dyDescent="0.25">
      <c r="A3658" s="52">
        <v>2016</v>
      </c>
      <c r="B3658" s="45" t="s">
        <v>75</v>
      </c>
      <c r="C3658" s="46" t="s">
        <v>80</v>
      </c>
      <c r="D3658" s="46" t="s">
        <v>93</v>
      </c>
      <c r="H3658" s="46">
        <v>15</v>
      </c>
      <c r="L3658" s="46" t="s">
        <v>103</v>
      </c>
      <c r="M3658" s="48">
        <v>35</v>
      </c>
    </row>
    <row r="3659" spans="1:22" x14ac:dyDescent="0.25">
      <c r="A3659" s="52">
        <v>2016</v>
      </c>
      <c r="B3659" s="45" t="s">
        <v>69</v>
      </c>
      <c r="C3659" s="46" t="s">
        <v>80</v>
      </c>
      <c r="D3659" s="46" t="s">
        <v>88</v>
      </c>
      <c r="H3659" s="46">
        <v>17</v>
      </c>
      <c r="I3659" s="46">
        <v>20</v>
      </c>
      <c r="J3659" s="46">
        <v>21</v>
      </c>
      <c r="L3659" s="46" t="s">
        <v>103</v>
      </c>
      <c r="M3659" s="48">
        <v>1</v>
      </c>
      <c r="N3659" s="48" t="s">
        <v>116</v>
      </c>
      <c r="U3659" s="49">
        <v>1</v>
      </c>
      <c r="V3659" s="49" t="s">
        <v>116</v>
      </c>
    </row>
    <row r="3660" spans="1:22" x14ac:dyDescent="0.25">
      <c r="A3660" s="52">
        <v>2016</v>
      </c>
      <c r="B3660" s="45" t="s">
        <v>69</v>
      </c>
      <c r="C3660" s="46" t="s">
        <v>80</v>
      </c>
      <c r="D3660" s="46" t="s">
        <v>88</v>
      </c>
      <c r="H3660" s="46">
        <v>17</v>
      </c>
      <c r="L3660" s="46" t="s">
        <v>104</v>
      </c>
      <c r="M3660" s="48" t="s">
        <v>110</v>
      </c>
    </row>
    <row r="3661" spans="1:22" x14ac:dyDescent="0.25">
      <c r="A3661" s="52">
        <v>2016</v>
      </c>
      <c r="B3661" s="45" t="s">
        <v>69</v>
      </c>
      <c r="C3661" s="46" t="s">
        <v>80</v>
      </c>
      <c r="D3661" s="46" t="s">
        <v>88</v>
      </c>
      <c r="H3661" s="46">
        <v>18</v>
      </c>
      <c r="I3661" s="46">
        <v>21</v>
      </c>
      <c r="L3661" s="46" t="s">
        <v>103</v>
      </c>
      <c r="M3661" s="48" t="s">
        <v>110</v>
      </c>
    </row>
    <row r="3662" spans="1:22" x14ac:dyDescent="0.25">
      <c r="A3662" s="52">
        <v>2016</v>
      </c>
      <c r="B3662" s="45" t="s">
        <v>69</v>
      </c>
      <c r="C3662" s="46" t="s">
        <v>80</v>
      </c>
      <c r="D3662" s="46" t="s">
        <v>88</v>
      </c>
      <c r="H3662" s="46">
        <v>18</v>
      </c>
      <c r="I3662" s="46">
        <v>21</v>
      </c>
      <c r="L3662" s="46" t="s">
        <v>103</v>
      </c>
      <c r="M3662" s="48" t="s">
        <v>110</v>
      </c>
    </row>
    <row r="3663" spans="1:22" x14ac:dyDescent="0.25">
      <c r="A3663" s="52">
        <v>2016</v>
      </c>
      <c r="B3663" s="45" t="s">
        <v>38</v>
      </c>
      <c r="C3663" s="46" t="s">
        <v>80</v>
      </c>
      <c r="D3663" s="46" t="s">
        <v>93</v>
      </c>
      <c r="E3663" s="46" t="s">
        <v>91</v>
      </c>
      <c r="H3663" s="46">
        <v>15</v>
      </c>
      <c r="L3663" s="46" t="s">
        <v>104</v>
      </c>
      <c r="M3663" s="48">
        <v>122</v>
      </c>
    </row>
    <row r="3664" spans="1:22" x14ac:dyDescent="0.25">
      <c r="A3664" s="52">
        <v>2016</v>
      </c>
      <c r="B3664" s="45" t="s">
        <v>38</v>
      </c>
      <c r="C3664" s="46" t="s">
        <v>80</v>
      </c>
      <c r="D3664" s="46" t="s">
        <v>88</v>
      </c>
      <c r="H3664" s="46">
        <v>18</v>
      </c>
      <c r="L3664" s="46" t="s">
        <v>103</v>
      </c>
      <c r="M3664" s="48">
        <v>1</v>
      </c>
      <c r="N3664" s="48" t="s">
        <v>116</v>
      </c>
    </row>
    <row r="3665" spans="1:16" x14ac:dyDescent="0.25">
      <c r="A3665" s="52">
        <v>2016</v>
      </c>
      <c r="B3665" s="45" t="s">
        <v>56</v>
      </c>
      <c r="C3665" s="46" t="s">
        <v>80</v>
      </c>
      <c r="D3665" s="46" t="s">
        <v>92</v>
      </c>
      <c r="H3665" s="46">
        <v>15</v>
      </c>
      <c r="L3665" s="46" t="s">
        <v>103</v>
      </c>
      <c r="M3665" s="48">
        <v>8</v>
      </c>
    </row>
    <row r="3666" spans="1:16" x14ac:dyDescent="0.25">
      <c r="A3666" s="52">
        <v>2016</v>
      </c>
      <c r="B3666" s="45" t="s">
        <v>66</v>
      </c>
      <c r="C3666" s="46" t="s">
        <v>80</v>
      </c>
      <c r="D3666" s="46" t="s">
        <v>93</v>
      </c>
      <c r="H3666" s="46">
        <v>15</v>
      </c>
      <c r="L3666" s="46" t="s">
        <v>103</v>
      </c>
      <c r="M3666" s="48">
        <v>15</v>
      </c>
    </row>
    <row r="3667" spans="1:16" x14ac:dyDescent="0.25">
      <c r="A3667" s="52">
        <v>2016</v>
      </c>
      <c r="B3667" s="45" t="s">
        <v>59</v>
      </c>
      <c r="C3667" s="46" t="s">
        <v>80</v>
      </c>
      <c r="D3667" s="46" t="s">
        <v>88</v>
      </c>
      <c r="H3667" s="46">
        <v>20</v>
      </c>
      <c r="L3667" s="46" t="s">
        <v>103</v>
      </c>
      <c r="M3667" s="48" t="s">
        <v>110</v>
      </c>
    </row>
    <row r="3668" spans="1:16" x14ac:dyDescent="0.25">
      <c r="A3668" s="52">
        <v>2016</v>
      </c>
      <c r="B3668" s="45" t="s">
        <v>59</v>
      </c>
      <c r="C3668" s="46" t="s">
        <v>80</v>
      </c>
      <c r="D3668" s="46" t="s">
        <v>93</v>
      </c>
      <c r="E3668" s="46" t="s">
        <v>92</v>
      </c>
      <c r="F3668" s="46" t="s">
        <v>91</v>
      </c>
      <c r="H3668" s="46">
        <v>20</v>
      </c>
      <c r="L3668" s="46" t="s">
        <v>103</v>
      </c>
      <c r="M3668" s="48" t="s">
        <v>110</v>
      </c>
    </row>
    <row r="3669" spans="1:16" x14ac:dyDescent="0.25">
      <c r="A3669" s="52">
        <v>2016</v>
      </c>
      <c r="B3669" s="45" t="s">
        <v>59</v>
      </c>
      <c r="C3669" s="46" t="s">
        <v>80</v>
      </c>
      <c r="D3669" s="46" t="s">
        <v>88</v>
      </c>
      <c r="H3669" s="46">
        <v>20</v>
      </c>
      <c r="L3669" s="46" t="s">
        <v>103</v>
      </c>
      <c r="M3669" s="48" t="s">
        <v>110</v>
      </c>
    </row>
    <row r="3670" spans="1:16" x14ac:dyDescent="0.25">
      <c r="A3670" s="52">
        <v>2016</v>
      </c>
      <c r="B3670" s="45" t="s">
        <v>59</v>
      </c>
      <c r="C3670" s="46" t="s">
        <v>80</v>
      </c>
      <c r="D3670" s="46" t="s">
        <v>93</v>
      </c>
      <c r="E3670" s="46" t="s">
        <v>92</v>
      </c>
      <c r="F3670" s="46" t="s">
        <v>91</v>
      </c>
      <c r="H3670" s="46">
        <v>20</v>
      </c>
      <c r="L3670" s="46" t="s">
        <v>103</v>
      </c>
      <c r="M3670" s="48">
        <v>2</v>
      </c>
      <c r="N3670" s="48" t="s">
        <v>117</v>
      </c>
      <c r="O3670" s="48">
        <v>6</v>
      </c>
      <c r="P3670" s="48" t="s">
        <v>116</v>
      </c>
    </row>
    <row r="3671" spans="1:16" x14ac:dyDescent="0.25">
      <c r="A3671" s="52">
        <v>2016</v>
      </c>
      <c r="B3671" s="45" t="s">
        <v>54</v>
      </c>
      <c r="C3671" s="46" t="s">
        <v>80</v>
      </c>
      <c r="D3671" s="46" t="s">
        <v>88</v>
      </c>
      <c r="H3671" s="46">
        <v>20</v>
      </c>
      <c r="L3671" s="46" t="s">
        <v>103</v>
      </c>
      <c r="M3671" s="48">
        <v>2</v>
      </c>
      <c r="N3671" s="48" t="s">
        <v>116</v>
      </c>
    </row>
    <row r="3672" spans="1:16" x14ac:dyDescent="0.25">
      <c r="A3672" s="52">
        <v>2016</v>
      </c>
      <c r="B3672" s="45" t="s">
        <v>54</v>
      </c>
      <c r="C3672" s="46" t="s">
        <v>80</v>
      </c>
      <c r="D3672" s="46" t="s">
        <v>110</v>
      </c>
      <c r="H3672" s="46">
        <v>18</v>
      </c>
      <c r="L3672" s="46" t="s">
        <v>103</v>
      </c>
      <c r="M3672" s="48">
        <v>2</v>
      </c>
      <c r="N3672" s="48" t="s">
        <v>116</v>
      </c>
    </row>
    <row r="3673" spans="1:16" x14ac:dyDescent="0.25">
      <c r="A3673" s="52">
        <v>2016</v>
      </c>
      <c r="B3673" s="45" t="s">
        <v>65</v>
      </c>
      <c r="C3673" s="46" t="s">
        <v>80</v>
      </c>
      <c r="D3673" s="46" t="s">
        <v>90</v>
      </c>
      <c r="H3673" s="46">
        <v>15</v>
      </c>
      <c r="L3673" s="46" t="s">
        <v>104</v>
      </c>
      <c r="M3673" s="48">
        <v>170</v>
      </c>
    </row>
    <row r="3674" spans="1:16" x14ac:dyDescent="0.25">
      <c r="A3674" s="52">
        <v>2016</v>
      </c>
      <c r="B3674" s="45" t="s">
        <v>76</v>
      </c>
      <c r="C3674" s="46" t="s">
        <v>80</v>
      </c>
      <c r="D3674" s="46" t="s">
        <v>88</v>
      </c>
      <c r="H3674" s="46">
        <v>15</v>
      </c>
      <c r="L3674" s="46" t="s">
        <v>103</v>
      </c>
      <c r="M3674" s="48">
        <v>21</v>
      </c>
    </row>
    <row r="3675" spans="1:16" x14ac:dyDescent="0.25">
      <c r="A3675" s="52">
        <v>2016</v>
      </c>
      <c r="B3675" s="45" t="s">
        <v>60</v>
      </c>
      <c r="C3675" s="46" t="s">
        <v>80</v>
      </c>
      <c r="D3675" s="46" t="s">
        <v>93</v>
      </c>
      <c r="H3675" s="46">
        <v>15</v>
      </c>
      <c r="L3675" s="46" t="s">
        <v>103</v>
      </c>
      <c r="M3675" s="48">
        <v>62</v>
      </c>
    </row>
    <row r="3676" spans="1:16" x14ac:dyDescent="0.25">
      <c r="A3676" s="52">
        <v>2016</v>
      </c>
      <c r="B3676" s="45" t="s">
        <v>40</v>
      </c>
      <c r="C3676" s="46" t="s">
        <v>80</v>
      </c>
      <c r="D3676" s="46" t="s">
        <v>92</v>
      </c>
      <c r="H3676" s="46">
        <v>15</v>
      </c>
      <c r="L3676" s="46" t="s">
        <v>103</v>
      </c>
      <c r="M3676" s="48">
        <v>53</v>
      </c>
    </row>
    <row r="3677" spans="1:16" x14ac:dyDescent="0.25">
      <c r="A3677" s="52">
        <v>2016</v>
      </c>
      <c r="B3677" s="45" t="s">
        <v>59</v>
      </c>
      <c r="C3677" s="46" t="s">
        <v>80</v>
      </c>
      <c r="D3677" s="46" t="s">
        <v>94</v>
      </c>
      <c r="H3677" s="46">
        <v>25</v>
      </c>
      <c r="L3677" s="46" t="s">
        <v>104</v>
      </c>
      <c r="M3677" s="48" t="s">
        <v>110</v>
      </c>
    </row>
    <row r="3678" spans="1:16" x14ac:dyDescent="0.25">
      <c r="A3678" s="52">
        <v>2016</v>
      </c>
      <c r="B3678" s="45" t="s">
        <v>59</v>
      </c>
      <c r="C3678" s="46" t="s">
        <v>80</v>
      </c>
      <c r="D3678" s="46" t="s">
        <v>88</v>
      </c>
      <c r="H3678" s="46">
        <v>20</v>
      </c>
      <c r="L3678" s="46" t="s">
        <v>103</v>
      </c>
      <c r="M3678" s="48">
        <v>2</v>
      </c>
      <c r="N3678" s="48" t="s">
        <v>117</v>
      </c>
      <c r="O3678" s="48">
        <v>1</v>
      </c>
      <c r="P3678" s="48" t="s">
        <v>116</v>
      </c>
    </row>
    <row r="3679" spans="1:16" x14ac:dyDescent="0.25">
      <c r="A3679" s="52">
        <v>2016</v>
      </c>
      <c r="B3679" s="45" t="s">
        <v>59</v>
      </c>
      <c r="C3679" s="46" t="s">
        <v>85</v>
      </c>
      <c r="D3679" s="46" t="s">
        <v>110</v>
      </c>
      <c r="H3679" s="46">
        <v>28</v>
      </c>
      <c r="L3679" s="46" t="s">
        <v>103</v>
      </c>
      <c r="M3679" s="48" t="s">
        <v>110</v>
      </c>
    </row>
    <row r="3680" spans="1:16" x14ac:dyDescent="0.25">
      <c r="A3680" s="52">
        <v>2016</v>
      </c>
      <c r="B3680" s="45" t="s">
        <v>37</v>
      </c>
      <c r="C3680" s="46" t="s">
        <v>80</v>
      </c>
      <c r="D3680" s="46" t="s">
        <v>91</v>
      </c>
      <c r="H3680" s="46">
        <v>12</v>
      </c>
      <c r="L3680" s="46" t="s">
        <v>103</v>
      </c>
      <c r="M3680" s="48">
        <v>158</v>
      </c>
    </row>
    <row r="3681" spans="1:16" x14ac:dyDescent="0.25">
      <c r="A3681" s="52">
        <v>2016</v>
      </c>
      <c r="B3681" s="45" t="s">
        <v>54</v>
      </c>
      <c r="C3681" s="46" t="s">
        <v>80</v>
      </c>
      <c r="D3681" s="46" t="s">
        <v>93</v>
      </c>
      <c r="H3681" s="46">
        <v>18</v>
      </c>
      <c r="L3681" s="46" t="s">
        <v>103</v>
      </c>
      <c r="M3681" s="48">
        <v>4</v>
      </c>
      <c r="N3681" s="48" t="s">
        <v>116</v>
      </c>
    </row>
    <row r="3682" spans="1:16" x14ac:dyDescent="0.25">
      <c r="A3682" s="52">
        <v>2016</v>
      </c>
      <c r="B3682" s="45" t="s">
        <v>39</v>
      </c>
      <c r="C3682" s="46" t="s">
        <v>80</v>
      </c>
      <c r="D3682" s="46" t="s">
        <v>88</v>
      </c>
      <c r="H3682" s="46">
        <v>17</v>
      </c>
      <c r="L3682" s="46" t="s">
        <v>103</v>
      </c>
      <c r="M3682" s="48" t="s">
        <v>110</v>
      </c>
    </row>
    <row r="3683" spans="1:16" x14ac:dyDescent="0.25">
      <c r="A3683" s="52">
        <v>2016</v>
      </c>
      <c r="B3683" s="45" t="s">
        <v>39</v>
      </c>
      <c r="C3683" s="46" t="s">
        <v>80</v>
      </c>
      <c r="D3683" s="46" t="s">
        <v>93</v>
      </c>
      <c r="H3683" s="46">
        <v>15</v>
      </c>
      <c r="L3683" s="46" t="s">
        <v>103</v>
      </c>
      <c r="M3683" s="48">
        <v>30</v>
      </c>
    </row>
    <row r="3684" spans="1:16" x14ac:dyDescent="0.25">
      <c r="A3684" s="52">
        <v>2016</v>
      </c>
      <c r="B3684" s="45" t="s">
        <v>69</v>
      </c>
      <c r="C3684" s="46" t="s">
        <v>80</v>
      </c>
      <c r="D3684" s="46" t="s">
        <v>88</v>
      </c>
      <c r="H3684" s="46">
        <v>21</v>
      </c>
      <c r="L3684" s="46" t="s">
        <v>103</v>
      </c>
      <c r="M3684" s="48">
        <v>1</v>
      </c>
      <c r="N3684" s="48" t="s">
        <v>117</v>
      </c>
      <c r="O3684" s="48">
        <v>1</v>
      </c>
      <c r="P3684" s="48" t="s">
        <v>116</v>
      </c>
    </row>
    <row r="3685" spans="1:16" x14ac:dyDescent="0.25">
      <c r="A3685" s="52">
        <v>2016</v>
      </c>
      <c r="B3685" s="45" t="s">
        <v>59</v>
      </c>
      <c r="C3685" s="46" t="s">
        <v>80</v>
      </c>
      <c r="D3685" s="46" t="s">
        <v>88</v>
      </c>
      <c r="H3685" s="46">
        <v>20</v>
      </c>
      <c r="L3685" s="46" t="s">
        <v>103</v>
      </c>
      <c r="M3685" s="48">
        <v>2</v>
      </c>
      <c r="N3685" s="48" t="s">
        <v>116</v>
      </c>
    </row>
    <row r="3686" spans="1:16" x14ac:dyDescent="0.25">
      <c r="A3686" s="52">
        <v>2016</v>
      </c>
      <c r="B3686" s="45" t="s">
        <v>73</v>
      </c>
      <c r="C3686" s="46" t="s">
        <v>80</v>
      </c>
      <c r="D3686" s="46" t="s">
        <v>92</v>
      </c>
      <c r="H3686" s="46">
        <v>20</v>
      </c>
      <c r="L3686" s="46" t="s">
        <v>103</v>
      </c>
      <c r="M3686" s="48" t="s">
        <v>110</v>
      </c>
    </row>
    <row r="3687" spans="1:16" x14ac:dyDescent="0.25">
      <c r="A3687" s="52">
        <v>2016</v>
      </c>
      <c r="B3687" s="45" t="s">
        <v>73</v>
      </c>
      <c r="C3687" s="46" t="s">
        <v>80</v>
      </c>
      <c r="D3687" s="46" t="s">
        <v>91</v>
      </c>
      <c r="H3687" s="46">
        <v>20</v>
      </c>
      <c r="L3687" s="46" t="s">
        <v>103</v>
      </c>
      <c r="M3687" s="48" t="s">
        <v>110</v>
      </c>
    </row>
    <row r="3688" spans="1:16" x14ac:dyDescent="0.25">
      <c r="A3688" s="52">
        <v>2016</v>
      </c>
      <c r="B3688" s="45" t="s">
        <v>45</v>
      </c>
      <c r="C3688" s="46" t="s">
        <v>80</v>
      </c>
      <c r="D3688" s="46" t="s">
        <v>92</v>
      </c>
      <c r="E3688" s="46" t="s">
        <v>91</v>
      </c>
      <c r="H3688" s="46">
        <v>20</v>
      </c>
      <c r="L3688" s="46" t="s">
        <v>103</v>
      </c>
      <c r="M3688" s="48" t="s">
        <v>110</v>
      </c>
    </row>
    <row r="3689" spans="1:16" x14ac:dyDescent="0.25">
      <c r="A3689" s="52">
        <v>2016</v>
      </c>
      <c r="B3689" s="45" t="s">
        <v>59</v>
      </c>
      <c r="C3689" s="46" t="s">
        <v>80</v>
      </c>
      <c r="D3689" s="46" t="s">
        <v>88</v>
      </c>
      <c r="H3689" s="46">
        <v>20</v>
      </c>
      <c r="L3689" s="46" t="s">
        <v>103</v>
      </c>
      <c r="M3689" s="48" t="s">
        <v>110</v>
      </c>
    </row>
    <row r="3690" spans="1:16" x14ac:dyDescent="0.25">
      <c r="A3690" s="52">
        <v>2016</v>
      </c>
      <c r="B3690" s="45" t="s">
        <v>45</v>
      </c>
      <c r="C3690" s="46" t="s">
        <v>80</v>
      </c>
      <c r="D3690" s="46" t="s">
        <v>92</v>
      </c>
      <c r="E3690" s="46" t="s">
        <v>91</v>
      </c>
      <c r="H3690" s="46">
        <v>20</v>
      </c>
      <c r="L3690" s="46" t="s">
        <v>103</v>
      </c>
      <c r="M3690" s="48">
        <v>4</v>
      </c>
      <c r="N3690" s="48" t="s">
        <v>116</v>
      </c>
    </row>
    <row r="3691" spans="1:16" x14ac:dyDescent="0.25">
      <c r="A3691" s="52">
        <v>2016</v>
      </c>
      <c r="B3691" s="45" t="s">
        <v>73</v>
      </c>
      <c r="C3691" s="46" t="s">
        <v>80</v>
      </c>
      <c r="D3691" s="46" t="s">
        <v>92</v>
      </c>
      <c r="H3691" s="46">
        <v>20</v>
      </c>
      <c r="L3691" s="46" t="s">
        <v>103</v>
      </c>
      <c r="M3691" s="48">
        <v>5</v>
      </c>
      <c r="N3691" s="48" t="s">
        <v>116</v>
      </c>
    </row>
    <row r="3692" spans="1:16" x14ac:dyDescent="0.25">
      <c r="A3692" s="52">
        <v>2016</v>
      </c>
      <c r="B3692" s="45" t="s">
        <v>73</v>
      </c>
      <c r="C3692" s="46" t="s">
        <v>80</v>
      </c>
      <c r="D3692" s="46" t="s">
        <v>92</v>
      </c>
      <c r="H3692" s="46">
        <v>20</v>
      </c>
      <c r="L3692" s="46" t="s">
        <v>103</v>
      </c>
      <c r="M3692" s="48">
        <v>1</v>
      </c>
      <c r="N3692" s="48" t="s">
        <v>117</v>
      </c>
      <c r="O3692" s="48">
        <v>1</v>
      </c>
      <c r="P3692" s="48" t="s">
        <v>116</v>
      </c>
    </row>
    <row r="3693" spans="1:16" x14ac:dyDescent="0.25">
      <c r="A3693" s="52">
        <v>2016</v>
      </c>
      <c r="B3693" s="45" t="s">
        <v>38</v>
      </c>
      <c r="C3693" s="46" t="s">
        <v>80</v>
      </c>
      <c r="D3693" s="46" t="s">
        <v>91</v>
      </c>
      <c r="H3693" s="46">
        <v>12</v>
      </c>
      <c r="L3693" s="46" t="s">
        <v>103</v>
      </c>
      <c r="M3693" s="48">
        <v>65</v>
      </c>
    </row>
    <row r="3694" spans="1:16" x14ac:dyDescent="0.25">
      <c r="A3694" s="52">
        <v>2016</v>
      </c>
      <c r="B3694" s="45" t="s">
        <v>39</v>
      </c>
      <c r="C3694" s="46" t="s">
        <v>80</v>
      </c>
      <c r="D3694" s="46" t="s">
        <v>88</v>
      </c>
      <c r="H3694" s="46">
        <v>21</v>
      </c>
      <c r="L3694" s="46" t="s">
        <v>103</v>
      </c>
      <c r="M3694" s="48" t="s">
        <v>110</v>
      </c>
    </row>
    <row r="3695" spans="1:16" x14ac:dyDescent="0.25">
      <c r="A3695" s="52">
        <v>2016</v>
      </c>
      <c r="B3695" s="45" t="s">
        <v>39</v>
      </c>
      <c r="C3695" s="46" t="s">
        <v>80</v>
      </c>
      <c r="D3695" s="46" t="s">
        <v>93</v>
      </c>
      <c r="H3695" s="46">
        <v>25</v>
      </c>
      <c r="L3695" s="46" t="s">
        <v>103</v>
      </c>
      <c r="M3695" s="48">
        <v>60</v>
      </c>
    </row>
    <row r="3696" spans="1:16" x14ac:dyDescent="0.25">
      <c r="A3696" s="52">
        <v>2016</v>
      </c>
      <c r="B3696" s="45" t="s">
        <v>59</v>
      </c>
      <c r="C3696" s="46" t="s">
        <v>80</v>
      </c>
      <c r="D3696" s="46" t="s">
        <v>88</v>
      </c>
      <c r="H3696" s="46">
        <v>20</v>
      </c>
      <c r="L3696" s="46" t="s">
        <v>103</v>
      </c>
      <c r="M3696" s="48" t="s">
        <v>110</v>
      </c>
    </row>
    <row r="3697" spans="1:22" x14ac:dyDescent="0.25">
      <c r="A3697" s="52">
        <v>2016</v>
      </c>
      <c r="B3697" s="45" t="s">
        <v>40</v>
      </c>
      <c r="C3697" s="46" t="s">
        <v>80</v>
      </c>
      <c r="D3697" s="46" t="s">
        <v>93</v>
      </c>
      <c r="H3697" s="46">
        <v>15</v>
      </c>
      <c r="L3697" s="46" t="s">
        <v>103</v>
      </c>
      <c r="M3697" s="48">
        <v>28</v>
      </c>
    </row>
    <row r="3698" spans="1:22" x14ac:dyDescent="0.25">
      <c r="A3698" s="52">
        <v>2016</v>
      </c>
      <c r="B3698" s="45" t="s">
        <v>66</v>
      </c>
      <c r="C3698" s="46" t="s">
        <v>80</v>
      </c>
      <c r="D3698" s="46" t="s">
        <v>92</v>
      </c>
      <c r="H3698" s="46">
        <v>15</v>
      </c>
      <c r="L3698" s="46" t="s">
        <v>103</v>
      </c>
      <c r="M3698" s="48">
        <v>7</v>
      </c>
    </row>
    <row r="3699" spans="1:22" x14ac:dyDescent="0.25">
      <c r="A3699" s="52">
        <v>2016</v>
      </c>
      <c r="B3699" s="45" t="s">
        <v>69</v>
      </c>
      <c r="C3699" s="46" t="s">
        <v>80</v>
      </c>
      <c r="D3699" s="46" t="s">
        <v>88</v>
      </c>
      <c r="H3699" s="46">
        <v>17</v>
      </c>
      <c r="I3699" s="46">
        <v>18</v>
      </c>
      <c r="L3699" s="46" t="s">
        <v>103</v>
      </c>
      <c r="M3699" s="48">
        <v>1</v>
      </c>
      <c r="N3699" s="48" t="s">
        <v>117</v>
      </c>
      <c r="O3699" s="48">
        <v>2</v>
      </c>
      <c r="P3699" s="48" t="s">
        <v>116</v>
      </c>
    </row>
    <row r="3700" spans="1:22" x14ac:dyDescent="0.25">
      <c r="A3700" s="52">
        <v>2016</v>
      </c>
      <c r="B3700" s="45" t="s">
        <v>69</v>
      </c>
      <c r="C3700" s="46" t="s">
        <v>80</v>
      </c>
      <c r="D3700" s="46" t="s">
        <v>88</v>
      </c>
      <c r="H3700" s="46">
        <v>17</v>
      </c>
      <c r="I3700" s="46">
        <v>21</v>
      </c>
      <c r="L3700" s="46" t="s">
        <v>103</v>
      </c>
      <c r="M3700" s="48">
        <v>1</v>
      </c>
      <c r="N3700" s="48" t="s">
        <v>117</v>
      </c>
      <c r="O3700" s="48">
        <v>1</v>
      </c>
      <c r="P3700" s="48" t="s">
        <v>116</v>
      </c>
      <c r="U3700" s="49">
        <v>1</v>
      </c>
      <c r="V3700" s="49" t="s">
        <v>116</v>
      </c>
    </row>
    <row r="3701" spans="1:22" x14ac:dyDescent="0.25">
      <c r="A3701" s="52">
        <v>2016</v>
      </c>
      <c r="B3701" s="45" t="s">
        <v>59</v>
      </c>
      <c r="C3701" s="46" t="s">
        <v>80</v>
      </c>
      <c r="D3701" s="46" t="s">
        <v>88</v>
      </c>
      <c r="H3701" s="46">
        <v>17</v>
      </c>
      <c r="L3701" s="46" t="s">
        <v>103</v>
      </c>
      <c r="M3701" s="48">
        <v>1</v>
      </c>
      <c r="N3701" s="48" t="s">
        <v>117</v>
      </c>
      <c r="O3701" s="48">
        <v>1</v>
      </c>
      <c r="P3701" s="48" t="s">
        <v>116</v>
      </c>
    </row>
    <row r="3702" spans="1:22" x14ac:dyDescent="0.25">
      <c r="A3702" s="52">
        <v>2016</v>
      </c>
      <c r="B3702" s="45" t="s">
        <v>73</v>
      </c>
      <c r="C3702" s="46" t="s">
        <v>80</v>
      </c>
      <c r="D3702" s="46" t="s">
        <v>91</v>
      </c>
      <c r="H3702" s="46">
        <v>20</v>
      </c>
      <c r="L3702" s="46" t="s">
        <v>103</v>
      </c>
      <c r="M3702" s="48" t="s">
        <v>110</v>
      </c>
    </row>
    <row r="3703" spans="1:22" x14ac:dyDescent="0.25">
      <c r="A3703" s="52">
        <v>2016</v>
      </c>
      <c r="B3703" s="45" t="s">
        <v>73</v>
      </c>
      <c r="C3703" s="46" t="s">
        <v>80</v>
      </c>
      <c r="D3703" s="46" t="s">
        <v>91</v>
      </c>
      <c r="H3703" s="46">
        <v>20</v>
      </c>
      <c r="L3703" s="46" t="s">
        <v>103</v>
      </c>
      <c r="M3703" s="48">
        <v>1</v>
      </c>
      <c r="N3703" s="48" t="s">
        <v>116</v>
      </c>
    </row>
    <row r="3704" spans="1:22" x14ac:dyDescent="0.25">
      <c r="A3704" s="52">
        <v>2016</v>
      </c>
      <c r="B3704" s="45" t="s">
        <v>59</v>
      </c>
      <c r="C3704" s="46" t="s">
        <v>80</v>
      </c>
      <c r="D3704" s="46" t="s">
        <v>88</v>
      </c>
      <c r="H3704" s="46">
        <v>17</v>
      </c>
      <c r="L3704" s="46" t="s">
        <v>103</v>
      </c>
      <c r="M3704" s="48" t="s">
        <v>110</v>
      </c>
    </row>
    <row r="3705" spans="1:22" x14ac:dyDescent="0.25">
      <c r="A3705" s="52">
        <v>2016</v>
      </c>
      <c r="B3705" s="45" t="s">
        <v>59</v>
      </c>
      <c r="C3705" s="46" t="s">
        <v>80</v>
      </c>
      <c r="D3705" s="46" t="s">
        <v>88</v>
      </c>
      <c r="H3705" s="46">
        <v>20</v>
      </c>
      <c r="L3705" s="46" t="s">
        <v>103</v>
      </c>
      <c r="M3705" s="48">
        <v>1</v>
      </c>
      <c r="N3705" s="48" t="s">
        <v>116</v>
      </c>
    </row>
    <row r="3706" spans="1:22" x14ac:dyDescent="0.25">
      <c r="A3706" s="52">
        <v>2016</v>
      </c>
      <c r="B3706" s="45" t="s">
        <v>38</v>
      </c>
      <c r="C3706" s="46" t="s">
        <v>80</v>
      </c>
      <c r="D3706" s="46" t="s">
        <v>93</v>
      </c>
      <c r="H3706" s="46">
        <v>15</v>
      </c>
      <c r="L3706" s="46" t="s">
        <v>103</v>
      </c>
      <c r="M3706" s="48">
        <v>21</v>
      </c>
    </row>
    <row r="3707" spans="1:22" x14ac:dyDescent="0.25">
      <c r="A3707" s="52">
        <v>2016</v>
      </c>
      <c r="B3707" s="45" t="s">
        <v>59</v>
      </c>
      <c r="C3707" s="46" t="s">
        <v>80</v>
      </c>
      <c r="D3707" s="46" t="s">
        <v>93</v>
      </c>
      <c r="H3707" s="46">
        <v>17</v>
      </c>
      <c r="L3707" s="46" t="s">
        <v>104</v>
      </c>
      <c r="M3707" s="48">
        <v>6</v>
      </c>
      <c r="N3707" s="48" t="s">
        <v>117</v>
      </c>
      <c r="O3707" s="48">
        <v>3</v>
      </c>
      <c r="P3707" s="48" t="s">
        <v>116</v>
      </c>
    </row>
    <row r="3708" spans="1:22" x14ac:dyDescent="0.25">
      <c r="A3708" s="52">
        <v>2016</v>
      </c>
      <c r="B3708" s="45" t="s">
        <v>59</v>
      </c>
      <c r="C3708" s="46" t="s">
        <v>80</v>
      </c>
      <c r="D3708" s="46" t="s">
        <v>88</v>
      </c>
      <c r="H3708" s="46">
        <v>17</v>
      </c>
      <c r="L3708" s="46" t="s">
        <v>104</v>
      </c>
      <c r="M3708" s="48" t="s">
        <v>110</v>
      </c>
    </row>
    <row r="3709" spans="1:22" x14ac:dyDescent="0.25">
      <c r="A3709" s="52">
        <v>2016</v>
      </c>
      <c r="B3709" s="45" t="s">
        <v>59</v>
      </c>
      <c r="C3709" s="46" t="s">
        <v>80</v>
      </c>
      <c r="D3709" s="46" t="s">
        <v>88</v>
      </c>
      <c r="H3709" s="46">
        <v>17</v>
      </c>
      <c r="L3709" s="46" t="s">
        <v>104</v>
      </c>
      <c r="M3709" s="48" t="s">
        <v>110</v>
      </c>
    </row>
    <row r="3710" spans="1:22" x14ac:dyDescent="0.25">
      <c r="A3710" s="52">
        <v>2016</v>
      </c>
      <c r="B3710" s="45" t="s">
        <v>59</v>
      </c>
      <c r="C3710" s="46" t="s">
        <v>80</v>
      </c>
      <c r="D3710" s="46" t="s">
        <v>93</v>
      </c>
      <c r="H3710" s="46">
        <v>17</v>
      </c>
      <c r="L3710" s="46" t="s">
        <v>104</v>
      </c>
      <c r="M3710" s="48" t="s">
        <v>110</v>
      </c>
    </row>
    <row r="3711" spans="1:22" x14ac:dyDescent="0.25">
      <c r="A3711" s="52">
        <v>2016</v>
      </c>
      <c r="B3711" s="45" t="s">
        <v>62</v>
      </c>
      <c r="C3711" s="46" t="s">
        <v>80</v>
      </c>
      <c r="D3711" s="46" t="s">
        <v>88</v>
      </c>
      <c r="H3711" s="46">
        <v>17</v>
      </c>
      <c r="L3711" s="46" t="s">
        <v>103</v>
      </c>
      <c r="M3711" s="48">
        <v>2</v>
      </c>
      <c r="N3711" s="48" t="s">
        <v>117</v>
      </c>
    </row>
    <row r="3712" spans="1:22" x14ac:dyDescent="0.25">
      <c r="A3712" s="52">
        <v>2016</v>
      </c>
      <c r="B3712" s="45" t="s">
        <v>43</v>
      </c>
      <c r="C3712" s="46" t="s">
        <v>80</v>
      </c>
      <c r="D3712" s="46" t="s">
        <v>88</v>
      </c>
      <c r="H3712" s="46">
        <v>17</v>
      </c>
      <c r="L3712" s="46" t="s">
        <v>104</v>
      </c>
      <c r="M3712" s="48">
        <v>1</v>
      </c>
      <c r="N3712" s="48" t="s">
        <v>117</v>
      </c>
      <c r="O3712" s="48">
        <v>1</v>
      </c>
      <c r="P3712" s="48" t="s">
        <v>116</v>
      </c>
    </row>
    <row r="3713" spans="1:19" x14ac:dyDescent="0.25">
      <c r="A3713" s="52">
        <v>2016</v>
      </c>
      <c r="B3713" s="45" t="s">
        <v>59</v>
      </c>
      <c r="C3713" s="46" t="s">
        <v>80</v>
      </c>
      <c r="D3713" s="46" t="s">
        <v>88</v>
      </c>
      <c r="H3713" s="46">
        <v>17</v>
      </c>
      <c r="L3713" s="46" t="s">
        <v>104</v>
      </c>
      <c r="M3713" s="48">
        <v>3</v>
      </c>
      <c r="N3713" s="48" t="s">
        <v>117</v>
      </c>
      <c r="O3713" s="48">
        <v>3</v>
      </c>
      <c r="P3713" s="48" t="s">
        <v>116</v>
      </c>
    </row>
    <row r="3714" spans="1:19" x14ac:dyDescent="0.25">
      <c r="A3714" s="52">
        <v>2016</v>
      </c>
      <c r="B3714" s="45" t="s">
        <v>39</v>
      </c>
      <c r="C3714" s="46" t="s">
        <v>80</v>
      </c>
      <c r="D3714" s="46" t="s">
        <v>88</v>
      </c>
      <c r="H3714" s="46">
        <v>17</v>
      </c>
      <c r="L3714" s="46" t="s">
        <v>103</v>
      </c>
      <c r="M3714" s="48" t="s">
        <v>110</v>
      </c>
    </row>
    <row r="3715" spans="1:19" x14ac:dyDescent="0.25">
      <c r="A3715" s="52">
        <v>2016</v>
      </c>
      <c r="B3715" s="45" t="s">
        <v>56</v>
      </c>
      <c r="C3715" s="46" t="s">
        <v>80</v>
      </c>
      <c r="D3715" s="46" t="s">
        <v>90</v>
      </c>
      <c r="H3715" s="46">
        <v>15</v>
      </c>
      <c r="L3715" s="46" t="s">
        <v>103</v>
      </c>
      <c r="M3715" s="48" t="s">
        <v>110</v>
      </c>
    </row>
    <row r="3716" spans="1:19" x14ac:dyDescent="0.25">
      <c r="A3716" s="52">
        <v>2016</v>
      </c>
      <c r="B3716" s="45" t="s">
        <v>62</v>
      </c>
      <c r="C3716" s="46" t="s">
        <v>80</v>
      </c>
      <c r="D3716" s="46" t="s">
        <v>88</v>
      </c>
      <c r="H3716" s="46">
        <v>17</v>
      </c>
      <c r="L3716" s="46" t="s">
        <v>103</v>
      </c>
      <c r="M3716" s="48">
        <v>2</v>
      </c>
      <c r="N3716" s="48" t="s">
        <v>117</v>
      </c>
      <c r="O3716" s="48">
        <v>1</v>
      </c>
      <c r="P3716" s="48" t="s">
        <v>116</v>
      </c>
    </row>
    <row r="3717" spans="1:19" x14ac:dyDescent="0.25">
      <c r="A3717" s="52">
        <v>2016</v>
      </c>
      <c r="B3717" s="45" t="s">
        <v>63</v>
      </c>
      <c r="C3717" s="46" t="s">
        <v>80</v>
      </c>
      <c r="D3717" s="46" t="s">
        <v>110</v>
      </c>
      <c r="H3717" s="46">
        <v>21</v>
      </c>
      <c r="L3717" s="46" t="s">
        <v>103</v>
      </c>
      <c r="M3717" s="48">
        <v>2</v>
      </c>
      <c r="N3717" s="48" t="s">
        <v>116</v>
      </c>
    </row>
    <row r="3718" spans="1:19" x14ac:dyDescent="0.25">
      <c r="A3718" s="52">
        <v>2016</v>
      </c>
      <c r="B3718" s="45" t="s">
        <v>38</v>
      </c>
      <c r="C3718" s="46" t="s">
        <v>80</v>
      </c>
      <c r="D3718" s="46" t="s">
        <v>93</v>
      </c>
      <c r="H3718" s="46">
        <v>17</v>
      </c>
      <c r="L3718" s="46" t="s">
        <v>103</v>
      </c>
      <c r="M3718" s="48" t="s">
        <v>110</v>
      </c>
    </row>
    <row r="3719" spans="1:19" x14ac:dyDescent="0.25">
      <c r="A3719" s="52">
        <v>2016</v>
      </c>
      <c r="B3719" s="45" t="s">
        <v>64</v>
      </c>
      <c r="C3719" s="46" t="s">
        <v>80</v>
      </c>
      <c r="D3719" s="46" t="s">
        <v>110</v>
      </c>
      <c r="H3719" s="46">
        <v>20</v>
      </c>
      <c r="L3719" s="46" t="s">
        <v>103</v>
      </c>
      <c r="M3719" s="48" t="s">
        <v>110</v>
      </c>
    </row>
    <row r="3720" spans="1:19" x14ac:dyDescent="0.25">
      <c r="A3720" s="52">
        <v>2016</v>
      </c>
      <c r="B3720" s="45" t="s">
        <v>41</v>
      </c>
      <c r="C3720" s="46" t="s">
        <v>80</v>
      </c>
      <c r="D3720" s="46" t="s">
        <v>91</v>
      </c>
      <c r="H3720" s="46">
        <v>17</v>
      </c>
      <c r="L3720" s="46" t="s">
        <v>103</v>
      </c>
      <c r="M3720" s="48" t="s">
        <v>110</v>
      </c>
    </row>
    <row r="3721" spans="1:19" x14ac:dyDescent="0.25">
      <c r="A3721" s="52">
        <v>2016</v>
      </c>
      <c r="B3721" s="45" t="s">
        <v>59</v>
      </c>
      <c r="C3721" s="46" t="s">
        <v>80</v>
      </c>
      <c r="D3721" s="46" t="s">
        <v>88</v>
      </c>
      <c r="H3721" s="46">
        <v>17</v>
      </c>
      <c r="L3721" s="46" t="s">
        <v>103</v>
      </c>
      <c r="M3721" s="48">
        <v>6</v>
      </c>
      <c r="N3721" s="48" t="s">
        <v>117</v>
      </c>
      <c r="O3721" s="48">
        <v>8</v>
      </c>
      <c r="P3721" s="48" t="s">
        <v>116</v>
      </c>
    </row>
    <row r="3722" spans="1:19" x14ac:dyDescent="0.25">
      <c r="A3722" s="52">
        <v>2016</v>
      </c>
      <c r="B3722" s="45" t="s">
        <v>59</v>
      </c>
      <c r="C3722" s="46" t="s">
        <v>80</v>
      </c>
      <c r="D3722" s="46" t="s">
        <v>88</v>
      </c>
      <c r="H3722" s="46">
        <v>17</v>
      </c>
      <c r="L3722" s="46" t="s">
        <v>103</v>
      </c>
      <c r="M3722" s="48" t="s">
        <v>110</v>
      </c>
    </row>
    <row r="3723" spans="1:19" x14ac:dyDescent="0.25">
      <c r="A3723" s="52">
        <v>2016</v>
      </c>
      <c r="B3723" s="45" t="s">
        <v>75</v>
      </c>
      <c r="C3723" s="46" t="s">
        <v>80</v>
      </c>
      <c r="D3723" s="46" t="s">
        <v>93</v>
      </c>
      <c r="H3723" s="46">
        <v>15</v>
      </c>
      <c r="L3723" s="46" t="s">
        <v>103</v>
      </c>
      <c r="M3723" s="48">
        <v>23</v>
      </c>
    </row>
    <row r="3724" spans="1:19" x14ac:dyDescent="0.25">
      <c r="A3724" s="52">
        <v>2016</v>
      </c>
      <c r="B3724" s="45" t="s">
        <v>59</v>
      </c>
      <c r="C3724" s="46" t="s">
        <v>81</v>
      </c>
      <c r="D3724" s="46" t="s">
        <v>110</v>
      </c>
      <c r="H3724" s="46">
        <v>5</v>
      </c>
      <c r="I3724" s="46">
        <v>7</v>
      </c>
      <c r="L3724" s="46" t="s">
        <v>104</v>
      </c>
      <c r="M3724" s="48">
        <v>80</v>
      </c>
      <c r="S3724" s="49">
        <v>60</v>
      </c>
    </row>
    <row r="3725" spans="1:19" x14ac:dyDescent="0.25">
      <c r="A3725" s="52">
        <v>2016</v>
      </c>
      <c r="B3725" s="45" t="s">
        <v>59</v>
      </c>
      <c r="C3725" s="46" t="s">
        <v>81</v>
      </c>
      <c r="D3725" s="46" t="s">
        <v>110</v>
      </c>
      <c r="H3725" s="46">
        <v>5</v>
      </c>
      <c r="I3725" s="46">
        <v>7</v>
      </c>
      <c r="L3725" s="46" t="s">
        <v>104</v>
      </c>
      <c r="M3725" s="48" t="s">
        <v>110</v>
      </c>
    </row>
    <row r="3726" spans="1:19" x14ac:dyDescent="0.25">
      <c r="A3726" s="52">
        <v>2016</v>
      </c>
      <c r="B3726" s="45" t="s">
        <v>59</v>
      </c>
      <c r="C3726" s="46" t="s">
        <v>81</v>
      </c>
      <c r="D3726" s="46" t="s">
        <v>110</v>
      </c>
      <c r="H3726" s="46">
        <v>5</v>
      </c>
      <c r="I3726" s="46">
        <v>7</v>
      </c>
      <c r="L3726" s="46" t="s">
        <v>104</v>
      </c>
      <c r="M3726" s="48" t="s">
        <v>110</v>
      </c>
    </row>
    <row r="3727" spans="1:19" x14ac:dyDescent="0.25">
      <c r="A3727" s="52">
        <v>2016</v>
      </c>
      <c r="B3727" s="45" t="s">
        <v>59</v>
      </c>
      <c r="C3727" s="46" t="s">
        <v>81</v>
      </c>
      <c r="D3727" s="46" t="s">
        <v>110</v>
      </c>
      <c r="H3727" s="46">
        <v>5</v>
      </c>
      <c r="I3727" s="46">
        <v>7</v>
      </c>
      <c r="L3727" s="46" t="s">
        <v>104</v>
      </c>
      <c r="M3727" s="48" t="s">
        <v>110</v>
      </c>
    </row>
    <row r="3728" spans="1:19" x14ac:dyDescent="0.25">
      <c r="A3728" s="52">
        <v>2016</v>
      </c>
      <c r="B3728" s="45" t="s">
        <v>59</v>
      </c>
      <c r="C3728" s="46" t="s">
        <v>81</v>
      </c>
      <c r="D3728" s="46" t="s">
        <v>110</v>
      </c>
      <c r="H3728" s="46">
        <v>5</v>
      </c>
      <c r="I3728" s="46">
        <v>7</v>
      </c>
      <c r="L3728" s="46" t="s">
        <v>104</v>
      </c>
      <c r="M3728" s="48" t="s">
        <v>110</v>
      </c>
    </row>
    <row r="3729" spans="1:22" x14ac:dyDescent="0.25">
      <c r="A3729" s="52">
        <v>2016</v>
      </c>
      <c r="B3729" s="45" t="s">
        <v>59</v>
      </c>
      <c r="C3729" s="46" t="s">
        <v>81</v>
      </c>
      <c r="D3729" s="46" t="s">
        <v>110</v>
      </c>
      <c r="H3729" s="46">
        <v>5</v>
      </c>
      <c r="I3729" s="46">
        <v>7</v>
      </c>
      <c r="L3729" s="46" t="s">
        <v>104</v>
      </c>
      <c r="M3729" s="48" t="s">
        <v>110</v>
      </c>
    </row>
    <row r="3730" spans="1:22" x14ac:dyDescent="0.25">
      <c r="A3730" s="52">
        <v>2016</v>
      </c>
      <c r="B3730" s="45" t="s">
        <v>59</v>
      </c>
      <c r="C3730" s="46" t="s">
        <v>81</v>
      </c>
      <c r="D3730" s="46" t="s">
        <v>110</v>
      </c>
      <c r="H3730" s="46">
        <v>5</v>
      </c>
      <c r="I3730" s="46">
        <v>7</v>
      </c>
      <c r="L3730" s="46" t="s">
        <v>104</v>
      </c>
      <c r="M3730" s="48" t="s">
        <v>110</v>
      </c>
    </row>
    <row r="3731" spans="1:22" x14ac:dyDescent="0.25">
      <c r="A3731" s="52">
        <v>2016</v>
      </c>
      <c r="B3731" s="45" t="s">
        <v>59</v>
      </c>
      <c r="C3731" s="46" t="s">
        <v>81</v>
      </c>
      <c r="D3731" s="46" t="s">
        <v>110</v>
      </c>
      <c r="H3731" s="46">
        <v>5</v>
      </c>
      <c r="I3731" s="46">
        <v>7</v>
      </c>
      <c r="L3731" s="46" t="s">
        <v>104</v>
      </c>
      <c r="M3731" s="48">
        <v>40</v>
      </c>
      <c r="S3731" s="49">
        <v>30</v>
      </c>
    </row>
    <row r="3732" spans="1:22" x14ac:dyDescent="0.25">
      <c r="A3732" s="52">
        <v>2016</v>
      </c>
      <c r="B3732" s="45" t="s">
        <v>37</v>
      </c>
      <c r="C3732" s="46" t="s">
        <v>80</v>
      </c>
      <c r="D3732" s="46" t="s">
        <v>90</v>
      </c>
      <c r="E3732" s="46" t="s">
        <v>93</v>
      </c>
      <c r="H3732" s="46">
        <v>15</v>
      </c>
      <c r="L3732" s="46" t="s">
        <v>103</v>
      </c>
      <c r="M3732" s="48">
        <v>42</v>
      </c>
    </row>
    <row r="3733" spans="1:22" x14ac:dyDescent="0.25">
      <c r="A3733" s="52">
        <v>2016</v>
      </c>
      <c r="B3733" s="45" t="s">
        <v>73</v>
      </c>
      <c r="C3733" s="46" t="s">
        <v>80</v>
      </c>
      <c r="D3733" s="46" t="s">
        <v>92</v>
      </c>
      <c r="H3733" s="46">
        <v>20</v>
      </c>
      <c r="L3733" s="46" t="s">
        <v>103</v>
      </c>
      <c r="M3733" s="48" t="s">
        <v>110</v>
      </c>
    </row>
    <row r="3734" spans="1:22" x14ac:dyDescent="0.25">
      <c r="A3734" s="52">
        <v>2016</v>
      </c>
      <c r="B3734" s="45" t="s">
        <v>73</v>
      </c>
      <c r="C3734" s="46" t="s">
        <v>80</v>
      </c>
      <c r="D3734" s="46" t="s">
        <v>92</v>
      </c>
      <c r="H3734" s="46">
        <v>20</v>
      </c>
      <c r="L3734" s="46" t="s">
        <v>103</v>
      </c>
      <c r="M3734" s="48">
        <v>2</v>
      </c>
      <c r="N3734" s="48" t="s">
        <v>116</v>
      </c>
    </row>
    <row r="3735" spans="1:22" x14ac:dyDescent="0.25">
      <c r="A3735" s="52">
        <v>2016</v>
      </c>
      <c r="B3735" s="45" t="s">
        <v>76</v>
      </c>
      <c r="C3735" s="46" t="s">
        <v>80</v>
      </c>
      <c r="D3735" s="46" t="s">
        <v>91</v>
      </c>
      <c r="H3735" s="46">
        <v>4</v>
      </c>
      <c r="L3735" s="46" t="s">
        <v>103</v>
      </c>
      <c r="M3735" s="48">
        <v>26</v>
      </c>
    </row>
    <row r="3736" spans="1:22" x14ac:dyDescent="0.25">
      <c r="A3736" s="52">
        <v>2016</v>
      </c>
      <c r="B3736" s="45" t="s">
        <v>76</v>
      </c>
      <c r="C3736" s="46" t="s">
        <v>84</v>
      </c>
      <c r="D3736" s="46" t="s">
        <v>91</v>
      </c>
      <c r="H3736" s="46">
        <v>16</v>
      </c>
      <c r="L3736" s="46" t="s">
        <v>103</v>
      </c>
      <c r="M3736" s="48">
        <v>8</v>
      </c>
    </row>
    <row r="3737" spans="1:22" x14ac:dyDescent="0.25">
      <c r="A3737" s="52">
        <v>2016</v>
      </c>
      <c r="B3737" s="45" t="s">
        <v>76</v>
      </c>
      <c r="C3737" s="46" t="s">
        <v>84</v>
      </c>
      <c r="D3737" s="46" t="s">
        <v>91</v>
      </c>
      <c r="H3737" s="46">
        <v>4</v>
      </c>
      <c r="L3737" s="46" t="s">
        <v>103</v>
      </c>
      <c r="M3737" s="48">
        <v>75</v>
      </c>
    </row>
    <row r="3738" spans="1:22" x14ac:dyDescent="0.25">
      <c r="A3738" s="52">
        <v>2016</v>
      </c>
      <c r="B3738" s="45" t="s">
        <v>76</v>
      </c>
      <c r="C3738" s="46" t="s">
        <v>80</v>
      </c>
      <c r="D3738" s="46" t="s">
        <v>91</v>
      </c>
      <c r="H3738" s="46">
        <v>12</v>
      </c>
      <c r="L3738" s="46" t="s">
        <v>103</v>
      </c>
      <c r="M3738" s="48">
        <v>27</v>
      </c>
    </row>
    <row r="3739" spans="1:22" x14ac:dyDescent="0.25">
      <c r="A3739" s="52">
        <v>2016</v>
      </c>
      <c r="B3739" s="45" t="s">
        <v>59</v>
      </c>
      <c r="C3739" s="46" t="s">
        <v>80</v>
      </c>
      <c r="D3739" s="46" t="s">
        <v>88</v>
      </c>
      <c r="H3739" s="46">
        <v>20</v>
      </c>
      <c r="L3739" s="46" t="s">
        <v>103</v>
      </c>
      <c r="M3739" s="48">
        <v>2</v>
      </c>
      <c r="N3739" s="48" t="s">
        <v>116</v>
      </c>
    </row>
    <row r="3740" spans="1:22" x14ac:dyDescent="0.25">
      <c r="A3740" s="52">
        <v>2016</v>
      </c>
      <c r="B3740" s="45" t="s">
        <v>66</v>
      </c>
      <c r="C3740" s="46" t="s">
        <v>80</v>
      </c>
      <c r="D3740" s="46" t="s">
        <v>88</v>
      </c>
      <c r="H3740" s="46">
        <v>17</v>
      </c>
      <c r="I3740" s="46">
        <v>20</v>
      </c>
      <c r="L3740" s="46" t="s">
        <v>103</v>
      </c>
      <c r="M3740" s="48" t="s">
        <v>110</v>
      </c>
    </row>
    <row r="3741" spans="1:22" x14ac:dyDescent="0.25">
      <c r="A3741" s="52">
        <v>2016</v>
      </c>
      <c r="B3741" s="45" t="s">
        <v>59</v>
      </c>
      <c r="C3741" s="46" t="s">
        <v>80</v>
      </c>
      <c r="D3741" s="46" t="s">
        <v>88</v>
      </c>
      <c r="H3741" s="46">
        <v>17</v>
      </c>
      <c r="L3741" s="46" t="s">
        <v>103</v>
      </c>
      <c r="M3741" s="48" t="s">
        <v>110</v>
      </c>
    </row>
    <row r="3742" spans="1:22" x14ac:dyDescent="0.25">
      <c r="A3742" s="52">
        <v>2016</v>
      </c>
      <c r="B3742" s="45" t="s">
        <v>59</v>
      </c>
      <c r="C3742" s="46" t="s">
        <v>80</v>
      </c>
      <c r="D3742" s="46" t="s">
        <v>88</v>
      </c>
      <c r="H3742" s="46">
        <v>17</v>
      </c>
      <c r="L3742" s="46" t="s">
        <v>103</v>
      </c>
      <c r="M3742" s="48">
        <v>1</v>
      </c>
      <c r="N3742" s="48" t="s">
        <v>117</v>
      </c>
      <c r="O3742" s="48">
        <v>3</v>
      </c>
      <c r="P3742" s="48" t="s">
        <v>116</v>
      </c>
    </row>
    <row r="3743" spans="1:22" x14ac:dyDescent="0.25">
      <c r="A3743" s="52">
        <v>2016</v>
      </c>
      <c r="B3743" s="45" t="s">
        <v>59</v>
      </c>
      <c r="C3743" s="46" t="s">
        <v>80</v>
      </c>
      <c r="D3743" s="46" t="s">
        <v>88</v>
      </c>
      <c r="H3743" s="46">
        <v>20</v>
      </c>
      <c r="L3743" s="46" t="s">
        <v>103</v>
      </c>
      <c r="M3743" s="48">
        <v>4</v>
      </c>
      <c r="N3743" s="48" t="s">
        <v>116</v>
      </c>
    </row>
    <row r="3744" spans="1:22" x14ac:dyDescent="0.25">
      <c r="A3744" s="52">
        <v>2016</v>
      </c>
      <c r="B3744" s="45" t="s">
        <v>59</v>
      </c>
      <c r="C3744" s="46" t="s">
        <v>80</v>
      </c>
      <c r="D3744" s="46" t="s">
        <v>88</v>
      </c>
      <c r="H3744" s="46">
        <v>20</v>
      </c>
      <c r="I3744" s="46">
        <v>21</v>
      </c>
      <c r="L3744" s="46" t="s">
        <v>103</v>
      </c>
      <c r="M3744" s="48">
        <v>1</v>
      </c>
      <c r="N3744" s="48" t="s">
        <v>116</v>
      </c>
      <c r="U3744" s="49">
        <v>1</v>
      </c>
      <c r="V3744" s="49" t="s">
        <v>116</v>
      </c>
    </row>
    <row r="3745" spans="1:14" x14ac:dyDescent="0.25">
      <c r="A3745" s="52">
        <v>2016</v>
      </c>
      <c r="B3745" s="45" t="s">
        <v>59</v>
      </c>
      <c r="C3745" s="46" t="s">
        <v>80</v>
      </c>
      <c r="D3745" s="46" t="s">
        <v>88</v>
      </c>
      <c r="H3745" s="46">
        <v>17</v>
      </c>
      <c r="L3745" s="46" t="s">
        <v>103</v>
      </c>
      <c r="M3745" s="48" t="s">
        <v>110</v>
      </c>
    </row>
    <row r="3746" spans="1:14" x14ac:dyDescent="0.25">
      <c r="A3746" s="52">
        <v>2016</v>
      </c>
      <c r="B3746" s="45" t="s">
        <v>59</v>
      </c>
      <c r="C3746" s="46" t="s">
        <v>84</v>
      </c>
      <c r="D3746" s="46" t="s">
        <v>88</v>
      </c>
      <c r="H3746" s="46">
        <v>20</v>
      </c>
      <c r="I3746" s="46">
        <v>21</v>
      </c>
      <c r="L3746" s="46" t="s">
        <v>103</v>
      </c>
      <c r="M3746" s="48" t="s">
        <v>110</v>
      </c>
    </row>
    <row r="3747" spans="1:14" x14ac:dyDescent="0.25">
      <c r="A3747" s="52">
        <v>2016</v>
      </c>
      <c r="B3747" s="45" t="s">
        <v>59</v>
      </c>
      <c r="C3747" s="46" t="s">
        <v>80</v>
      </c>
      <c r="D3747" s="46" t="s">
        <v>88</v>
      </c>
      <c r="H3747" s="46">
        <v>17</v>
      </c>
      <c r="L3747" s="46" t="s">
        <v>103</v>
      </c>
      <c r="M3747" s="48" t="s">
        <v>110</v>
      </c>
    </row>
    <row r="3748" spans="1:14" x14ac:dyDescent="0.25">
      <c r="A3748" s="52">
        <v>2016</v>
      </c>
      <c r="B3748" s="45" t="s">
        <v>59</v>
      </c>
      <c r="C3748" s="46" t="s">
        <v>80</v>
      </c>
      <c r="D3748" s="46" t="s">
        <v>88</v>
      </c>
      <c r="H3748" s="46">
        <v>20</v>
      </c>
      <c r="L3748" s="46" t="s">
        <v>103</v>
      </c>
      <c r="M3748" s="48" t="s">
        <v>110</v>
      </c>
    </row>
    <row r="3749" spans="1:14" x14ac:dyDescent="0.25">
      <c r="A3749" s="52">
        <v>2016</v>
      </c>
      <c r="B3749" s="45" t="s">
        <v>62</v>
      </c>
      <c r="C3749" s="46" t="s">
        <v>81</v>
      </c>
      <c r="D3749" s="46" t="s">
        <v>110</v>
      </c>
      <c r="H3749" s="46">
        <v>7</v>
      </c>
      <c r="L3749" s="46" t="s">
        <v>103</v>
      </c>
      <c r="M3749" s="48">
        <v>397</v>
      </c>
    </row>
    <row r="3750" spans="1:14" x14ac:dyDescent="0.25">
      <c r="A3750" s="52">
        <v>2016</v>
      </c>
      <c r="B3750" s="45" t="s">
        <v>54</v>
      </c>
      <c r="C3750" s="46" t="s">
        <v>80</v>
      </c>
      <c r="D3750" s="46" t="s">
        <v>88</v>
      </c>
      <c r="H3750" s="46">
        <v>20</v>
      </c>
      <c r="L3750" s="46" t="s">
        <v>103</v>
      </c>
      <c r="M3750" s="48">
        <v>1</v>
      </c>
      <c r="N3750" s="48" t="s">
        <v>116</v>
      </c>
    </row>
    <row r="3751" spans="1:14" x14ac:dyDescent="0.25">
      <c r="A3751" s="52">
        <v>2016</v>
      </c>
      <c r="B3751" s="45" t="s">
        <v>38</v>
      </c>
      <c r="C3751" s="46" t="s">
        <v>80</v>
      </c>
      <c r="D3751" s="46" t="s">
        <v>93</v>
      </c>
      <c r="H3751" s="46">
        <v>15</v>
      </c>
      <c r="L3751" s="46" t="s">
        <v>105</v>
      </c>
      <c r="M3751" s="48">
        <v>27</v>
      </c>
    </row>
    <row r="3752" spans="1:14" x14ac:dyDescent="0.25">
      <c r="A3752" s="52">
        <v>2016</v>
      </c>
      <c r="B3752" s="45" t="s">
        <v>53</v>
      </c>
      <c r="C3752" s="46" t="s">
        <v>80</v>
      </c>
      <c r="D3752" s="46" t="s">
        <v>90</v>
      </c>
      <c r="H3752" s="46">
        <v>15</v>
      </c>
      <c r="L3752" s="46" t="s">
        <v>104</v>
      </c>
      <c r="M3752" s="48">
        <v>36</v>
      </c>
    </row>
    <row r="3753" spans="1:14" x14ac:dyDescent="0.25">
      <c r="A3753" s="52">
        <v>2016</v>
      </c>
      <c r="B3753" s="45" t="s">
        <v>54</v>
      </c>
      <c r="C3753" s="46" t="s">
        <v>80</v>
      </c>
      <c r="D3753" s="46" t="s">
        <v>110</v>
      </c>
      <c r="H3753" s="46">
        <v>17</v>
      </c>
      <c r="L3753" s="46" t="s">
        <v>103</v>
      </c>
      <c r="M3753" s="48">
        <v>1</v>
      </c>
      <c r="N3753" s="48" t="s">
        <v>116</v>
      </c>
    </row>
    <row r="3754" spans="1:14" x14ac:dyDescent="0.25">
      <c r="A3754" s="52">
        <v>2016</v>
      </c>
      <c r="B3754" s="45" t="s">
        <v>39</v>
      </c>
      <c r="C3754" s="46" t="s">
        <v>80</v>
      </c>
      <c r="D3754" s="46" t="s">
        <v>91</v>
      </c>
      <c r="H3754" s="46">
        <v>12</v>
      </c>
      <c r="L3754" s="46" t="s">
        <v>103</v>
      </c>
      <c r="M3754" s="48">
        <v>100</v>
      </c>
    </row>
    <row r="3755" spans="1:14" x14ac:dyDescent="0.25">
      <c r="A3755" s="52">
        <v>2016</v>
      </c>
      <c r="B3755" s="45" t="s">
        <v>66</v>
      </c>
      <c r="C3755" s="46" t="s">
        <v>80</v>
      </c>
      <c r="D3755" s="46" t="s">
        <v>93</v>
      </c>
      <c r="H3755" s="46">
        <v>15</v>
      </c>
      <c r="L3755" s="46" t="s">
        <v>103</v>
      </c>
      <c r="M3755" s="48">
        <v>18</v>
      </c>
    </row>
    <row r="3756" spans="1:14" x14ac:dyDescent="0.25">
      <c r="A3756" s="52">
        <v>2016</v>
      </c>
      <c r="B3756" s="45" t="s">
        <v>66</v>
      </c>
      <c r="C3756" s="46" t="s">
        <v>80</v>
      </c>
      <c r="D3756" s="46" t="s">
        <v>110</v>
      </c>
      <c r="H3756" s="46">
        <v>15</v>
      </c>
      <c r="L3756" s="46" t="s">
        <v>103</v>
      </c>
      <c r="M3756" s="48">
        <v>28</v>
      </c>
    </row>
    <row r="3757" spans="1:14" x14ac:dyDescent="0.25">
      <c r="A3757" s="52">
        <v>2016</v>
      </c>
      <c r="B3757" s="45" t="s">
        <v>66</v>
      </c>
      <c r="C3757" s="46" t="s">
        <v>80</v>
      </c>
      <c r="D3757" s="46" t="s">
        <v>93</v>
      </c>
      <c r="H3757" s="46">
        <v>15</v>
      </c>
      <c r="L3757" s="46" t="s">
        <v>103</v>
      </c>
      <c r="M3757" s="48">
        <v>15</v>
      </c>
    </row>
    <row r="3758" spans="1:14" x14ac:dyDescent="0.25">
      <c r="A3758" s="52">
        <v>2016</v>
      </c>
      <c r="B3758" s="45" t="s">
        <v>66</v>
      </c>
      <c r="C3758" s="46" t="s">
        <v>80</v>
      </c>
      <c r="D3758" s="46" t="s">
        <v>93</v>
      </c>
      <c r="H3758" s="46">
        <v>15</v>
      </c>
      <c r="L3758" s="46" t="s">
        <v>105</v>
      </c>
      <c r="M3758" s="48">
        <v>74</v>
      </c>
    </row>
    <row r="3759" spans="1:14" x14ac:dyDescent="0.25">
      <c r="A3759" s="52">
        <v>2016</v>
      </c>
      <c r="B3759" s="45" t="s">
        <v>45</v>
      </c>
      <c r="C3759" s="46" t="s">
        <v>80</v>
      </c>
      <c r="D3759" s="46" t="s">
        <v>88</v>
      </c>
      <c r="H3759" s="46">
        <v>17</v>
      </c>
      <c r="L3759" s="46" t="s">
        <v>103</v>
      </c>
      <c r="M3759" s="48" t="s">
        <v>110</v>
      </c>
    </row>
    <row r="3760" spans="1:14" x14ac:dyDescent="0.25">
      <c r="A3760" s="52">
        <v>2016</v>
      </c>
      <c r="B3760" s="45" t="s">
        <v>59</v>
      </c>
      <c r="C3760" s="46" t="s">
        <v>80</v>
      </c>
      <c r="D3760" s="46" t="s">
        <v>88</v>
      </c>
      <c r="H3760" s="46">
        <v>17</v>
      </c>
      <c r="L3760" s="46" t="s">
        <v>103</v>
      </c>
      <c r="M3760" s="48" t="s">
        <v>110</v>
      </c>
    </row>
    <row r="3761" spans="1:16" x14ac:dyDescent="0.25">
      <c r="A3761" s="52">
        <v>2016</v>
      </c>
      <c r="B3761" s="45" t="s">
        <v>37</v>
      </c>
      <c r="C3761" s="46" t="s">
        <v>80</v>
      </c>
      <c r="D3761" s="46" t="s">
        <v>91</v>
      </c>
      <c r="H3761" s="46">
        <v>12</v>
      </c>
      <c r="L3761" s="46" t="s">
        <v>103</v>
      </c>
      <c r="M3761" s="48">
        <v>80</v>
      </c>
    </row>
    <row r="3762" spans="1:16" x14ac:dyDescent="0.25">
      <c r="A3762" s="52">
        <v>2016</v>
      </c>
      <c r="B3762" s="45" t="s">
        <v>45</v>
      </c>
      <c r="C3762" s="46" t="s">
        <v>80</v>
      </c>
      <c r="D3762" s="46" t="s">
        <v>88</v>
      </c>
      <c r="H3762" s="46">
        <v>20</v>
      </c>
      <c r="L3762" s="46" t="s">
        <v>103</v>
      </c>
      <c r="M3762" s="48">
        <v>2</v>
      </c>
      <c r="N3762" s="48" t="s">
        <v>116</v>
      </c>
    </row>
    <row r="3763" spans="1:16" x14ac:dyDescent="0.25">
      <c r="A3763" s="52">
        <v>2016</v>
      </c>
      <c r="B3763" s="45" t="s">
        <v>38</v>
      </c>
      <c r="C3763" s="46" t="s">
        <v>80</v>
      </c>
      <c r="D3763" s="46" t="s">
        <v>88</v>
      </c>
      <c r="H3763" s="46">
        <v>18</v>
      </c>
      <c r="L3763" s="46" t="s">
        <v>103</v>
      </c>
      <c r="M3763" s="48">
        <v>1</v>
      </c>
      <c r="N3763" s="48" t="s">
        <v>116</v>
      </c>
    </row>
    <row r="3764" spans="1:16" x14ac:dyDescent="0.25">
      <c r="A3764" s="52">
        <v>2016</v>
      </c>
      <c r="B3764" s="45" t="s">
        <v>61</v>
      </c>
      <c r="C3764" s="46" t="s">
        <v>80</v>
      </c>
      <c r="D3764" s="46" t="s">
        <v>88</v>
      </c>
      <c r="E3764" s="46" t="s">
        <v>92</v>
      </c>
      <c r="H3764" s="46">
        <v>15</v>
      </c>
      <c r="L3764" s="46" t="s">
        <v>103</v>
      </c>
      <c r="M3764" s="48">
        <v>11</v>
      </c>
    </row>
    <row r="3765" spans="1:16" x14ac:dyDescent="0.25">
      <c r="A3765" s="52">
        <v>2016</v>
      </c>
      <c r="B3765" s="45" t="s">
        <v>54</v>
      </c>
      <c r="C3765" s="46" t="s">
        <v>80</v>
      </c>
      <c r="D3765" s="46" t="s">
        <v>91</v>
      </c>
      <c r="H3765" s="46">
        <v>17</v>
      </c>
      <c r="L3765" s="46" t="s">
        <v>104</v>
      </c>
      <c r="M3765" s="48">
        <v>4</v>
      </c>
      <c r="N3765" s="48" t="s">
        <v>117</v>
      </c>
      <c r="O3765" s="48">
        <v>2</v>
      </c>
      <c r="P3765" s="48" t="s">
        <v>116</v>
      </c>
    </row>
    <row r="3766" spans="1:16" x14ac:dyDescent="0.25">
      <c r="A3766" s="52">
        <v>2016</v>
      </c>
      <c r="B3766" s="45" t="s">
        <v>59</v>
      </c>
      <c r="C3766" s="46" t="s">
        <v>80</v>
      </c>
      <c r="D3766" s="46" t="s">
        <v>88</v>
      </c>
      <c r="H3766" s="46">
        <v>20</v>
      </c>
      <c r="L3766" s="46" t="s">
        <v>103</v>
      </c>
      <c r="M3766" s="48">
        <v>1</v>
      </c>
      <c r="N3766" s="48" t="s">
        <v>116</v>
      </c>
    </row>
    <row r="3767" spans="1:16" x14ac:dyDescent="0.25">
      <c r="A3767" s="52">
        <v>2016</v>
      </c>
      <c r="B3767" s="45" t="s">
        <v>59</v>
      </c>
      <c r="C3767" s="46" t="s">
        <v>80</v>
      </c>
      <c r="D3767" s="46" t="s">
        <v>88</v>
      </c>
      <c r="E3767" s="46" t="s">
        <v>91</v>
      </c>
      <c r="H3767" s="46">
        <v>20</v>
      </c>
      <c r="L3767" s="46" t="s">
        <v>103</v>
      </c>
      <c r="M3767" s="48" t="s">
        <v>110</v>
      </c>
    </row>
    <row r="3768" spans="1:16" x14ac:dyDescent="0.25">
      <c r="A3768" s="52">
        <v>2016</v>
      </c>
      <c r="B3768" s="45" t="s">
        <v>63</v>
      </c>
      <c r="C3768" s="46" t="s">
        <v>80</v>
      </c>
      <c r="D3768" s="46" t="s">
        <v>88</v>
      </c>
      <c r="H3768" s="46">
        <v>21</v>
      </c>
      <c r="L3768" s="46" t="s">
        <v>103</v>
      </c>
      <c r="M3768" s="48">
        <v>3</v>
      </c>
      <c r="N3768" s="48" t="s">
        <v>116</v>
      </c>
    </row>
    <row r="3769" spans="1:16" x14ac:dyDescent="0.25">
      <c r="A3769" s="52">
        <v>2016</v>
      </c>
      <c r="B3769" s="45" t="s">
        <v>54</v>
      </c>
      <c r="C3769" s="46" t="s">
        <v>80</v>
      </c>
      <c r="D3769" s="46" t="s">
        <v>88</v>
      </c>
      <c r="H3769" s="46">
        <v>17</v>
      </c>
      <c r="L3769" s="46" t="s">
        <v>103</v>
      </c>
      <c r="M3769" s="48">
        <v>7</v>
      </c>
      <c r="N3769" s="48" t="s">
        <v>117</v>
      </c>
      <c r="O3769" s="48">
        <v>11</v>
      </c>
      <c r="P3769" s="48" t="s">
        <v>116</v>
      </c>
    </row>
    <row r="3770" spans="1:16" x14ac:dyDescent="0.25">
      <c r="A3770" s="52">
        <v>2016</v>
      </c>
      <c r="B3770" s="45" t="s">
        <v>61</v>
      </c>
      <c r="C3770" s="46" t="s">
        <v>80</v>
      </c>
      <c r="D3770" s="46" t="s">
        <v>90</v>
      </c>
      <c r="E3770" s="46" t="s">
        <v>93</v>
      </c>
      <c r="H3770" s="46">
        <v>15</v>
      </c>
      <c r="L3770" s="46" t="s">
        <v>104</v>
      </c>
      <c r="M3770" s="48">
        <v>43</v>
      </c>
    </row>
    <row r="3771" spans="1:16" x14ac:dyDescent="0.25">
      <c r="A3771" s="52">
        <v>2016</v>
      </c>
      <c r="B3771" s="45" t="s">
        <v>69</v>
      </c>
      <c r="C3771" s="46" t="s">
        <v>80</v>
      </c>
      <c r="D3771" s="46" t="s">
        <v>93</v>
      </c>
      <c r="H3771" s="46">
        <v>21</v>
      </c>
      <c r="L3771" s="46" t="s">
        <v>103</v>
      </c>
      <c r="M3771" s="48">
        <v>2</v>
      </c>
      <c r="N3771" s="48" t="s">
        <v>117</v>
      </c>
      <c r="O3771" s="48">
        <v>3</v>
      </c>
      <c r="P3771" s="48" t="s">
        <v>116</v>
      </c>
    </row>
    <row r="3772" spans="1:16" x14ac:dyDescent="0.25">
      <c r="A3772" s="52">
        <v>2016</v>
      </c>
      <c r="B3772" s="45" t="s">
        <v>59</v>
      </c>
      <c r="C3772" s="46" t="s">
        <v>80</v>
      </c>
      <c r="D3772" s="46" t="s">
        <v>95</v>
      </c>
      <c r="H3772" s="46">
        <v>20</v>
      </c>
      <c r="L3772" s="46" t="s">
        <v>103</v>
      </c>
      <c r="M3772" s="48">
        <v>1</v>
      </c>
      <c r="N3772" s="48" t="s">
        <v>117</v>
      </c>
    </row>
    <row r="3773" spans="1:16" x14ac:dyDescent="0.25">
      <c r="A3773" s="52">
        <v>2016</v>
      </c>
      <c r="B3773" s="45" t="s">
        <v>38</v>
      </c>
      <c r="C3773" s="46" t="s">
        <v>80</v>
      </c>
      <c r="D3773" s="46" t="s">
        <v>88</v>
      </c>
      <c r="H3773" s="46">
        <v>17</v>
      </c>
      <c r="L3773" s="46" t="s">
        <v>103</v>
      </c>
      <c r="M3773" s="48">
        <v>2</v>
      </c>
      <c r="N3773" s="48" t="s">
        <v>117</v>
      </c>
      <c r="O3773" s="48">
        <v>1</v>
      </c>
      <c r="P3773" s="48" t="s">
        <v>116</v>
      </c>
    </row>
    <row r="3774" spans="1:16" x14ac:dyDescent="0.25">
      <c r="A3774" s="52">
        <v>2016</v>
      </c>
      <c r="B3774" s="45" t="s">
        <v>69</v>
      </c>
      <c r="C3774" s="46" t="s">
        <v>80</v>
      </c>
      <c r="D3774" s="46" t="s">
        <v>92</v>
      </c>
      <c r="H3774" s="46">
        <v>25</v>
      </c>
      <c r="L3774" s="46" t="s">
        <v>103</v>
      </c>
      <c r="M3774" s="48">
        <v>17</v>
      </c>
    </row>
    <row r="3775" spans="1:16" x14ac:dyDescent="0.25">
      <c r="A3775" s="52">
        <v>2016</v>
      </c>
      <c r="B3775" s="45" t="s">
        <v>62</v>
      </c>
      <c r="C3775" s="46" t="s">
        <v>80</v>
      </c>
      <c r="D3775" s="46" t="s">
        <v>90</v>
      </c>
      <c r="H3775" s="46">
        <v>15</v>
      </c>
      <c r="L3775" s="46" t="s">
        <v>103</v>
      </c>
      <c r="M3775" s="48">
        <v>75</v>
      </c>
    </row>
    <row r="3776" spans="1:16" x14ac:dyDescent="0.25">
      <c r="A3776" s="52">
        <v>2016</v>
      </c>
      <c r="B3776" s="45" t="s">
        <v>59</v>
      </c>
      <c r="C3776" s="46" t="s">
        <v>80</v>
      </c>
      <c r="D3776" s="46" t="s">
        <v>88</v>
      </c>
      <c r="H3776" s="46">
        <v>17</v>
      </c>
      <c r="I3776" s="46">
        <v>20</v>
      </c>
      <c r="L3776" s="46" t="s">
        <v>107</v>
      </c>
      <c r="M3776" s="48">
        <v>1</v>
      </c>
      <c r="N3776" s="48" t="s">
        <v>116</v>
      </c>
    </row>
    <row r="3777" spans="1:22" x14ac:dyDescent="0.25">
      <c r="A3777" s="52">
        <v>2016</v>
      </c>
      <c r="B3777" s="45" t="s">
        <v>52</v>
      </c>
      <c r="C3777" s="46" t="s">
        <v>80</v>
      </c>
      <c r="D3777" s="46" t="s">
        <v>88</v>
      </c>
      <c r="H3777" s="46">
        <v>18</v>
      </c>
      <c r="L3777" s="46" t="s">
        <v>103</v>
      </c>
      <c r="M3777" s="48" t="s">
        <v>110</v>
      </c>
    </row>
    <row r="3778" spans="1:22" x14ac:dyDescent="0.25">
      <c r="A3778" s="52">
        <v>2016</v>
      </c>
      <c r="B3778" s="45" t="s">
        <v>59</v>
      </c>
      <c r="C3778" s="46" t="s">
        <v>80</v>
      </c>
      <c r="D3778" s="46" t="s">
        <v>88</v>
      </c>
      <c r="H3778" s="46">
        <v>17</v>
      </c>
      <c r="L3778" s="46" t="s">
        <v>103</v>
      </c>
      <c r="M3778" s="48">
        <v>1</v>
      </c>
      <c r="N3778" s="48" t="s">
        <v>117</v>
      </c>
      <c r="O3778" s="48">
        <v>1</v>
      </c>
      <c r="P3778" s="48" t="s">
        <v>116</v>
      </c>
    </row>
    <row r="3779" spans="1:22" x14ac:dyDescent="0.25">
      <c r="A3779" s="52">
        <v>2016</v>
      </c>
      <c r="B3779" s="45" t="s">
        <v>59</v>
      </c>
      <c r="C3779" s="46" t="s">
        <v>80</v>
      </c>
      <c r="D3779" s="46" t="s">
        <v>88</v>
      </c>
      <c r="H3779" s="46">
        <v>20</v>
      </c>
      <c r="L3779" s="46" t="s">
        <v>103</v>
      </c>
      <c r="M3779" s="48">
        <v>1</v>
      </c>
      <c r="N3779" s="48" t="s">
        <v>116</v>
      </c>
    </row>
    <row r="3780" spans="1:22" x14ac:dyDescent="0.25">
      <c r="A3780" s="52">
        <v>2016</v>
      </c>
      <c r="B3780" s="45" t="s">
        <v>54</v>
      </c>
      <c r="C3780" s="46" t="s">
        <v>80</v>
      </c>
      <c r="D3780" s="46" t="s">
        <v>88</v>
      </c>
      <c r="H3780" s="46">
        <v>17</v>
      </c>
      <c r="L3780" s="46" t="s">
        <v>103</v>
      </c>
      <c r="M3780" s="48">
        <v>3</v>
      </c>
      <c r="N3780" s="48" t="s">
        <v>117</v>
      </c>
      <c r="O3780" s="48">
        <v>2</v>
      </c>
      <c r="P3780" s="48" t="s">
        <v>116</v>
      </c>
    </row>
    <row r="3781" spans="1:22" x14ac:dyDescent="0.25">
      <c r="A3781" s="52">
        <v>2016</v>
      </c>
      <c r="B3781" s="45" t="s">
        <v>54</v>
      </c>
      <c r="C3781" s="46" t="s">
        <v>80</v>
      </c>
      <c r="D3781" s="46" t="s">
        <v>91</v>
      </c>
      <c r="H3781" s="46">
        <v>17</v>
      </c>
      <c r="L3781" s="46" t="s">
        <v>103</v>
      </c>
      <c r="M3781" s="48" t="s">
        <v>110</v>
      </c>
    </row>
    <row r="3782" spans="1:22" x14ac:dyDescent="0.25">
      <c r="A3782" s="52">
        <v>2016</v>
      </c>
      <c r="B3782" s="45" t="s">
        <v>59</v>
      </c>
      <c r="C3782" s="46" t="s">
        <v>80</v>
      </c>
      <c r="D3782" s="46" t="s">
        <v>88</v>
      </c>
      <c r="H3782" s="46">
        <v>20</v>
      </c>
      <c r="L3782" s="46" t="s">
        <v>103</v>
      </c>
      <c r="M3782" s="48" t="s">
        <v>110</v>
      </c>
    </row>
    <row r="3783" spans="1:22" x14ac:dyDescent="0.25">
      <c r="A3783" s="52">
        <v>2016</v>
      </c>
      <c r="B3783" s="45" t="s">
        <v>54</v>
      </c>
      <c r="C3783" s="46" t="s">
        <v>80</v>
      </c>
      <c r="D3783" s="46" t="s">
        <v>88</v>
      </c>
      <c r="H3783" s="46">
        <v>17</v>
      </c>
      <c r="I3783" s="46">
        <v>20</v>
      </c>
      <c r="L3783" s="46" t="s">
        <v>103</v>
      </c>
      <c r="M3783" s="48">
        <v>1</v>
      </c>
      <c r="N3783" s="48" t="s">
        <v>117</v>
      </c>
      <c r="O3783" s="48">
        <v>1</v>
      </c>
      <c r="P3783" s="48" t="s">
        <v>116</v>
      </c>
      <c r="U3783" s="49">
        <v>1</v>
      </c>
      <c r="V3783" s="49" t="s">
        <v>116</v>
      </c>
    </row>
    <row r="3784" spans="1:22" x14ac:dyDescent="0.25">
      <c r="A3784" s="52">
        <v>2016</v>
      </c>
      <c r="B3784" s="45" t="s">
        <v>66</v>
      </c>
      <c r="C3784" s="46" t="s">
        <v>80</v>
      </c>
      <c r="D3784" s="46" t="s">
        <v>93</v>
      </c>
      <c r="H3784" s="46">
        <v>15</v>
      </c>
      <c r="L3784" s="46" t="s">
        <v>103</v>
      </c>
      <c r="M3784" s="48">
        <v>47</v>
      </c>
    </row>
    <row r="3785" spans="1:22" x14ac:dyDescent="0.25">
      <c r="A3785" s="52">
        <v>2016</v>
      </c>
      <c r="B3785" s="45" t="s">
        <v>59</v>
      </c>
      <c r="C3785" s="46" t="s">
        <v>80</v>
      </c>
      <c r="D3785" s="46" t="s">
        <v>88</v>
      </c>
      <c r="E3785" s="46" t="s">
        <v>91</v>
      </c>
      <c r="H3785" s="46">
        <v>20</v>
      </c>
      <c r="L3785" s="46" t="s">
        <v>103</v>
      </c>
      <c r="M3785" s="48">
        <v>3</v>
      </c>
      <c r="N3785" s="48" t="s">
        <v>117</v>
      </c>
      <c r="O3785" s="48">
        <v>2</v>
      </c>
      <c r="P3785" s="48" t="s">
        <v>116</v>
      </c>
    </row>
    <row r="3786" spans="1:22" x14ac:dyDescent="0.25">
      <c r="A3786" s="52">
        <v>2016</v>
      </c>
      <c r="B3786" s="45" t="s">
        <v>54</v>
      </c>
      <c r="C3786" s="46" t="s">
        <v>80</v>
      </c>
      <c r="D3786" s="46" t="s">
        <v>110</v>
      </c>
      <c r="H3786" s="46">
        <v>20</v>
      </c>
      <c r="L3786" s="46" t="s">
        <v>103</v>
      </c>
      <c r="M3786" s="48">
        <v>5</v>
      </c>
      <c r="N3786" s="48" t="s">
        <v>116</v>
      </c>
    </row>
    <row r="3787" spans="1:22" x14ac:dyDescent="0.25">
      <c r="A3787" s="52">
        <v>2016</v>
      </c>
      <c r="B3787" s="45" t="s">
        <v>40</v>
      </c>
      <c r="C3787" s="46" t="s">
        <v>80</v>
      </c>
      <c r="D3787" s="46" t="s">
        <v>92</v>
      </c>
      <c r="H3787" s="46">
        <v>15</v>
      </c>
      <c r="I3787" s="46">
        <v>17</v>
      </c>
      <c r="L3787" s="46" t="s">
        <v>103</v>
      </c>
      <c r="M3787" s="48">
        <v>30</v>
      </c>
      <c r="U3787" s="49">
        <v>1</v>
      </c>
      <c r="V3787" s="49" t="s">
        <v>117</v>
      </c>
    </row>
    <row r="3788" spans="1:22" x14ac:dyDescent="0.25">
      <c r="A3788" s="52">
        <v>2016</v>
      </c>
      <c r="B3788" s="45" t="s">
        <v>38</v>
      </c>
      <c r="C3788" s="46" t="s">
        <v>80</v>
      </c>
      <c r="D3788" s="46" t="s">
        <v>93</v>
      </c>
      <c r="H3788" s="46">
        <v>15</v>
      </c>
      <c r="L3788" s="46" t="s">
        <v>105</v>
      </c>
      <c r="M3788" s="48">
        <v>8</v>
      </c>
    </row>
    <row r="3789" spans="1:22" x14ac:dyDescent="0.25">
      <c r="A3789" s="52">
        <v>2016</v>
      </c>
      <c r="B3789" s="45" t="s">
        <v>59</v>
      </c>
      <c r="C3789" s="46" t="s">
        <v>80</v>
      </c>
      <c r="D3789" s="46" t="s">
        <v>88</v>
      </c>
      <c r="H3789" s="46">
        <v>20</v>
      </c>
      <c r="L3789" s="46" t="s">
        <v>103</v>
      </c>
      <c r="M3789" s="48" t="s">
        <v>110</v>
      </c>
    </row>
    <row r="3790" spans="1:22" x14ac:dyDescent="0.25">
      <c r="A3790" s="52">
        <v>2016</v>
      </c>
      <c r="B3790" s="45" t="s">
        <v>59</v>
      </c>
      <c r="C3790" s="46" t="s">
        <v>80</v>
      </c>
      <c r="D3790" s="46" t="s">
        <v>88</v>
      </c>
      <c r="H3790" s="46">
        <v>20</v>
      </c>
      <c r="L3790" s="46" t="s">
        <v>103</v>
      </c>
      <c r="M3790" s="48">
        <v>1</v>
      </c>
      <c r="N3790" s="48" t="s">
        <v>116</v>
      </c>
    </row>
    <row r="3791" spans="1:22" x14ac:dyDescent="0.25">
      <c r="A3791" s="52">
        <v>2016</v>
      </c>
      <c r="B3791" s="45" t="s">
        <v>54</v>
      </c>
      <c r="C3791" s="46" t="s">
        <v>80</v>
      </c>
      <c r="D3791" s="46" t="s">
        <v>91</v>
      </c>
      <c r="H3791" s="46">
        <v>17</v>
      </c>
      <c r="L3791" s="46" t="s">
        <v>103</v>
      </c>
      <c r="M3791" s="48" t="s">
        <v>110</v>
      </c>
    </row>
    <row r="3792" spans="1:22" x14ac:dyDescent="0.25">
      <c r="A3792" s="52">
        <v>2016</v>
      </c>
      <c r="B3792" s="45" t="s">
        <v>38</v>
      </c>
      <c r="C3792" s="46" t="s">
        <v>80</v>
      </c>
      <c r="D3792" s="46" t="s">
        <v>91</v>
      </c>
      <c r="H3792" s="46">
        <v>15</v>
      </c>
      <c r="L3792" s="46" t="s">
        <v>103</v>
      </c>
      <c r="M3792" s="48">
        <v>5</v>
      </c>
    </row>
    <row r="3793" spans="1:16" x14ac:dyDescent="0.25">
      <c r="A3793" s="52">
        <v>2016</v>
      </c>
      <c r="B3793" s="45" t="s">
        <v>38</v>
      </c>
      <c r="C3793" s="46" t="s">
        <v>80</v>
      </c>
      <c r="D3793" s="46" t="s">
        <v>91</v>
      </c>
      <c r="H3793" s="46">
        <v>17</v>
      </c>
      <c r="L3793" s="46" t="s">
        <v>103</v>
      </c>
      <c r="M3793" s="48">
        <v>2</v>
      </c>
      <c r="N3793" s="48" t="s">
        <v>117</v>
      </c>
    </row>
    <row r="3794" spans="1:16" x14ac:dyDescent="0.25">
      <c r="A3794" s="52">
        <v>2016</v>
      </c>
      <c r="B3794" s="45" t="s">
        <v>59</v>
      </c>
      <c r="C3794" s="46" t="s">
        <v>80</v>
      </c>
      <c r="D3794" s="46" t="s">
        <v>88</v>
      </c>
      <c r="H3794" s="46">
        <v>17</v>
      </c>
      <c r="L3794" s="46" t="s">
        <v>104</v>
      </c>
      <c r="M3794" s="48">
        <v>2</v>
      </c>
      <c r="N3794" s="48" t="s">
        <v>117</v>
      </c>
      <c r="O3794" s="48">
        <v>5</v>
      </c>
      <c r="P3794" s="48" t="s">
        <v>116</v>
      </c>
    </row>
    <row r="3795" spans="1:16" x14ac:dyDescent="0.25">
      <c r="A3795" s="52">
        <v>2016</v>
      </c>
      <c r="B3795" s="45" t="s">
        <v>73</v>
      </c>
      <c r="C3795" s="46" t="s">
        <v>80</v>
      </c>
      <c r="D3795" s="46" t="s">
        <v>91</v>
      </c>
      <c r="H3795" s="46">
        <v>15</v>
      </c>
      <c r="L3795" s="46" t="s">
        <v>103</v>
      </c>
      <c r="M3795" s="48" t="s">
        <v>110</v>
      </c>
    </row>
    <row r="3796" spans="1:16" x14ac:dyDescent="0.25">
      <c r="A3796" s="52">
        <v>2016</v>
      </c>
      <c r="B3796" s="45" t="s">
        <v>59</v>
      </c>
      <c r="C3796" s="46" t="s">
        <v>80</v>
      </c>
      <c r="D3796" s="46" t="s">
        <v>88</v>
      </c>
      <c r="H3796" s="46">
        <v>17</v>
      </c>
      <c r="L3796" s="46" t="s">
        <v>104</v>
      </c>
      <c r="M3796" s="48" t="s">
        <v>110</v>
      </c>
    </row>
    <row r="3797" spans="1:16" x14ac:dyDescent="0.25">
      <c r="A3797" s="52">
        <v>2016</v>
      </c>
      <c r="B3797" s="45" t="s">
        <v>42</v>
      </c>
      <c r="C3797" s="46" t="s">
        <v>80</v>
      </c>
      <c r="D3797" s="46" t="s">
        <v>93</v>
      </c>
      <c r="H3797" s="46">
        <v>17</v>
      </c>
      <c r="L3797" s="46" t="s">
        <v>103</v>
      </c>
      <c r="M3797" s="48">
        <v>1</v>
      </c>
      <c r="N3797" s="48" t="s">
        <v>117</v>
      </c>
      <c r="O3797" s="48">
        <v>2</v>
      </c>
      <c r="P3797" s="48" t="s">
        <v>116</v>
      </c>
    </row>
    <row r="3798" spans="1:16" x14ac:dyDescent="0.25">
      <c r="A3798" s="52">
        <v>2016</v>
      </c>
      <c r="B3798" s="45" t="s">
        <v>62</v>
      </c>
      <c r="C3798" s="46" t="s">
        <v>82</v>
      </c>
      <c r="D3798" s="46" t="s">
        <v>110</v>
      </c>
      <c r="H3798" s="46">
        <v>7</v>
      </c>
      <c r="L3798" s="46" t="s">
        <v>103</v>
      </c>
      <c r="M3798" s="48">
        <v>486</v>
      </c>
    </row>
    <row r="3799" spans="1:16" x14ac:dyDescent="0.25">
      <c r="A3799" s="52">
        <v>2016</v>
      </c>
      <c r="B3799" s="45" t="s">
        <v>62</v>
      </c>
      <c r="C3799" s="46" t="s">
        <v>80</v>
      </c>
      <c r="D3799" s="46" t="s">
        <v>92</v>
      </c>
      <c r="H3799" s="46">
        <v>15</v>
      </c>
      <c r="L3799" s="46" t="s">
        <v>103</v>
      </c>
      <c r="M3799" s="48">
        <v>504</v>
      </c>
    </row>
    <row r="3800" spans="1:16" x14ac:dyDescent="0.25">
      <c r="A3800" s="52">
        <v>2016</v>
      </c>
      <c r="B3800" s="45" t="s">
        <v>73</v>
      </c>
      <c r="C3800" s="46" t="s">
        <v>80</v>
      </c>
      <c r="D3800" s="46" t="s">
        <v>93</v>
      </c>
      <c r="H3800" s="46">
        <v>15</v>
      </c>
      <c r="L3800" s="46" t="s">
        <v>103</v>
      </c>
      <c r="M3800" s="48">
        <v>20</v>
      </c>
    </row>
    <row r="3801" spans="1:16" x14ac:dyDescent="0.25">
      <c r="A3801" s="52">
        <v>2016</v>
      </c>
      <c r="B3801" s="45" t="s">
        <v>38</v>
      </c>
      <c r="C3801" s="46" t="s">
        <v>80</v>
      </c>
      <c r="D3801" s="46" t="s">
        <v>93</v>
      </c>
      <c r="H3801" s="46">
        <v>17</v>
      </c>
      <c r="L3801" s="46" t="s">
        <v>103</v>
      </c>
      <c r="M3801" s="48">
        <v>1</v>
      </c>
      <c r="N3801" s="48" t="s">
        <v>117</v>
      </c>
    </row>
    <row r="3802" spans="1:16" x14ac:dyDescent="0.25">
      <c r="A3802" s="52">
        <v>2016</v>
      </c>
      <c r="B3802" s="45" t="s">
        <v>65</v>
      </c>
      <c r="C3802" s="46" t="s">
        <v>80</v>
      </c>
      <c r="D3802" s="46" t="s">
        <v>90</v>
      </c>
      <c r="H3802" s="46">
        <v>15</v>
      </c>
      <c r="L3802" s="46" t="s">
        <v>104</v>
      </c>
      <c r="M3802" s="48">
        <v>127</v>
      </c>
    </row>
    <row r="3803" spans="1:16" x14ac:dyDescent="0.25">
      <c r="A3803" s="52">
        <v>2016</v>
      </c>
      <c r="B3803" s="45" t="s">
        <v>53</v>
      </c>
      <c r="C3803" s="46" t="s">
        <v>80</v>
      </c>
      <c r="D3803" s="46" t="s">
        <v>90</v>
      </c>
      <c r="H3803" s="46">
        <v>17</v>
      </c>
      <c r="L3803" s="46" t="s">
        <v>104</v>
      </c>
      <c r="M3803" s="48">
        <v>6</v>
      </c>
      <c r="N3803" s="48" t="s">
        <v>117</v>
      </c>
      <c r="O3803" s="48">
        <v>4</v>
      </c>
      <c r="P3803" s="48" t="s">
        <v>116</v>
      </c>
    </row>
    <row r="3804" spans="1:16" x14ac:dyDescent="0.25">
      <c r="A3804" s="52">
        <v>2016</v>
      </c>
      <c r="B3804" s="45" t="s">
        <v>76</v>
      </c>
      <c r="C3804" s="46" t="s">
        <v>80</v>
      </c>
      <c r="D3804" s="46" t="s">
        <v>91</v>
      </c>
      <c r="H3804" s="46">
        <v>15</v>
      </c>
      <c r="L3804" s="46" t="s">
        <v>103</v>
      </c>
      <c r="M3804" s="48">
        <v>6</v>
      </c>
    </row>
    <row r="3805" spans="1:16" x14ac:dyDescent="0.25">
      <c r="A3805" s="52">
        <v>2016</v>
      </c>
      <c r="B3805" s="45" t="s">
        <v>66</v>
      </c>
      <c r="C3805" s="46" t="s">
        <v>80</v>
      </c>
      <c r="D3805" s="46" t="s">
        <v>93</v>
      </c>
      <c r="H3805" s="46">
        <v>15</v>
      </c>
      <c r="L3805" s="46" t="s">
        <v>103</v>
      </c>
      <c r="M3805" s="48">
        <v>6</v>
      </c>
    </row>
    <row r="3806" spans="1:16" x14ac:dyDescent="0.25">
      <c r="A3806" s="52">
        <v>2016</v>
      </c>
      <c r="B3806" s="45" t="s">
        <v>45</v>
      </c>
      <c r="C3806" s="46" t="s">
        <v>80</v>
      </c>
      <c r="D3806" s="46" t="s">
        <v>88</v>
      </c>
      <c r="H3806" s="46">
        <v>17</v>
      </c>
      <c r="L3806" s="46" t="s">
        <v>103</v>
      </c>
      <c r="M3806" s="48" t="s">
        <v>110</v>
      </c>
    </row>
    <row r="3807" spans="1:16" x14ac:dyDescent="0.25">
      <c r="A3807" s="52">
        <v>2016</v>
      </c>
      <c r="B3807" s="45" t="s">
        <v>45</v>
      </c>
      <c r="C3807" s="46" t="s">
        <v>80</v>
      </c>
      <c r="D3807" s="46" t="s">
        <v>88</v>
      </c>
      <c r="H3807" s="46">
        <v>17</v>
      </c>
      <c r="L3807" s="46" t="s">
        <v>103</v>
      </c>
      <c r="M3807" s="48">
        <v>1</v>
      </c>
      <c r="N3807" s="48" t="s">
        <v>117</v>
      </c>
      <c r="O3807" s="48">
        <v>1</v>
      </c>
      <c r="P3807" s="48" t="s">
        <v>116</v>
      </c>
    </row>
    <row r="3808" spans="1:16" x14ac:dyDescent="0.25">
      <c r="A3808" s="52">
        <v>2016</v>
      </c>
      <c r="B3808" s="45" t="s">
        <v>52</v>
      </c>
      <c r="C3808" s="46" t="s">
        <v>80</v>
      </c>
      <c r="D3808" s="46" t="s">
        <v>88</v>
      </c>
      <c r="H3808" s="46">
        <v>18</v>
      </c>
      <c r="I3808" s="46">
        <v>21</v>
      </c>
      <c r="L3808" s="46" t="s">
        <v>103</v>
      </c>
      <c r="M3808" s="48" t="s">
        <v>110</v>
      </c>
    </row>
    <row r="3809" spans="1:16" x14ac:dyDescent="0.25">
      <c r="A3809" s="52">
        <v>2016</v>
      </c>
      <c r="B3809" s="45" t="s">
        <v>38</v>
      </c>
      <c r="C3809" s="46" t="s">
        <v>80</v>
      </c>
      <c r="D3809" s="46" t="s">
        <v>93</v>
      </c>
      <c r="H3809" s="46">
        <v>15</v>
      </c>
      <c r="L3809" s="46" t="s">
        <v>105</v>
      </c>
      <c r="M3809" s="48">
        <v>6</v>
      </c>
    </row>
    <row r="3810" spans="1:16" x14ac:dyDescent="0.25">
      <c r="A3810" s="52">
        <v>2016</v>
      </c>
      <c r="B3810" s="45" t="s">
        <v>38</v>
      </c>
      <c r="C3810" s="46" t="s">
        <v>80</v>
      </c>
      <c r="D3810" s="46" t="s">
        <v>88</v>
      </c>
      <c r="H3810" s="46">
        <v>18</v>
      </c>
      <c r="L3810" s="46" t="s">
        <v>103</v>
      </c>
      <c r="M3810" s="48">
        <v>1</v>
      </c>
      <c r="N3810" s="48" t="s">
        <v>116</v>
      </c>
    </row>
    <row r="3811" spans="1:16" x14ac:dyDescent="0.25">
      <c r="A3811" s="52">
        <v>2016</v>
      </c>
      <c r="B3811" s="45" t="s">
        <v>47</v>
      </c>
      <c r="C3811" s="46" t="s">
        <v>80</v>
      </c>
      <c r="D3811" s="46" t="s">
        <v>90</v>
      </c>
      <c r="E3811" s="46" t="s">
        <v>94</v>
      </c>
      <c r="H3811" s="46">
        <v>15</v>
      </c>
      <c r="L3811" s="46" t="s">
        <v>103</v>
      </c>
      <c r="M3811" s="48" t="s">
        <v>110</v>
      </c>
    </row>
    <row r="3812" spans="1:16" x14ac:dyDescent="0.25">
      <c r="A3812" s="52">
        <v>2016</v>
      </c>
      <c r="B3812" s="45" t="s">
        <v>54</v>
      </c>
      <c r="C3812" s="46" t="s">
        <v>80</v>
      </c>
      <c r="D3812" s="46" t="s">
        <v>93</v>
      </c>
      <c r="H3812" s="46">
        <v>20</v>
      </c>
      <c r="L3812" s="46" t="s">
        <v>103</v>
      </c>
      <c r="M3812" s="48">
        <v>2</v>
      </c>
      <c r="N3812" s="48" t="s">
        <v>116</v>
      </c>
    </row>
    <row r="3813" spans="1:16" x14ac:dyDescent="0.25">
      <c r="A3813" s="52">
        <v>2016</v>
      </c>
      <c r="B3813" s="45" t="s">
        <v>40</v>
      </c>
      <c r="C3813" s="46" t="s">
        <v>80</v>
      </c>
      <c r="D3813" s="46" t="s">
        <v>110</v>
      </c>
      <c r="H3813" s="46">
        <v>15</v>
      </c>
      <c r="L3813" s="46" t="s">
        <v>105</v>
      </c>
      <c r="M3813" s="48">
        <v>60</v>
      </c>
    </row>
    <row r="3814" spans="1:16" x14ac:dyDescent="0.25">
      <c r="A3814" s="52">
        <v>2016</v>
      </c>
      <c r="B3814" s="45" t="s">
        <v>40</v>
      </c>
      <c r="C3814" s="46" t="s">
        <v>80</v>
      </c>
      <c r="D3814" s="46" t="s">
        <v>110</v>
      </c>
      <c r="H3814" s="46">
        <v>15</v>
      </c>
      <c r="L3814" s="46" t="s">
        <v>103</v>
      </c>
      <c r="M3814" s="48">
        <v>127</v>
      </c>
    </row>
    <row r="3815" spans="1:16" x14ac:dyDescent="0.25">
      <c r="A3815" s="52">
        <v>2016</v>
      </c>
      <c r="B3815" s="45" t="s">
        <v>66</v>
      </c>
      <c r="C3815" s="46" t="s">
        <v>80</v>
      </c>
      <c r="D3815" s="46" t="s">
        <v>88</v>
      </c>
      <c r="H3815" s="46">
        <v>17</v>
      </c>
      <c r="L3815" s="46" t="s">
        <v>103</v>
      </c>
      <c r="M3815" s="48" t="s">
        <v>110</v>
      </c>
    </row>
    <row r="3816" spans="1:16" x14ac:dyDescent="0.25">
      <c r="A3816" s="52">
        <v>2016</v>
      </c>
      <c r="B3816" s="45" t="s">
        <v>73</v>
      </c>
      <c r="C3816" s="46" t="s">
        <v>80</v>
      </c>
      <c r="D3816" s="46" t="s">
        <v>92</v>
      </c>
      <c r="H3816" s="46">
        <v>20</v>
      </c>
      <c r="L3816" s="46" t="s">
        <v>103</v>
      </c>
      <c r="M3816" s="48">
        <v>3</v>
      </c>
      <c r="N3816" s="48" t="s">
        <v>116</v>
      </c>
    </row>
    <row r="3817" spans="1:16" x14ac:dyDescent="0.25">
      <c r="A3817" s="52">
        <v>2016</v>
      </c>
      <c r="B3817" s="45" t="s">
        <v>37</v>
      </c>
      <c r="C3817" s="46" t="s">
        <v>80</v>
      </c>
      <c r="D3817" s="46" t="s">
        <v>93</v>
      </c>
      <c r="E3817" s="46" t="s">
        <v>91</v>
      </c>
      <c r="H3817" s="46">
        <v>17</v>
      </c>
      <c r="L3817" s="46" t="s">
        <v>103</v>
      </c>
      <c r="M3817" s="48">
        <v>2</v>
      </c>
      <c r="N3817" s="48" t="s">
        <v>117</v>
      </c>
      <c r="O3817" s="48">
        <v>4</v>
      </c>
      <c r="P3817" s="48" t="s">
        <v>116</v>
      </c>
    </row>
    <row r="3818" spans="1:16" x14ac:dyDescent="0.25">
      <c r="A3818" s="52">
        <v>2016</v>
      </c>
      <c r="B3818" s="45" t="s">
        <v>45</v>
      </c>
      <c r="C3818" s="46" t="s">
        <v>80</v>
      </c>
      <c r="D3818" s="46" t="s">
        <v>88</v>
      </c>
      <c r="H3818" s="46">
        <v>20</v>
      </c>
      <c r="L3818" s="46" t="s">
        <v>103</v>
      </c>
      <c r="M3818" s="48" t="s">
        <v>110</v>
      </c>
    </row>
    <row r="3819" spans="1:16" x14ac:dyDescent="0.25">
      <c r="A3819" s="52">
        <v>2016</v>
      </c>
      <c r="B3819" s="45" t="s">
        <v>47</v>
      </c>
      <c r="C3819" s="46" t="s">
        <v>80</v>
      </c>
      <c r="D3819" s="46" t="s">
        <v>92</v>
      </c>
      <c r="H3819" s="46">
        <v>15</v>
      </c>
      <c r="L3819" s="46" t="s">
        <v>104</v>
      </c>
      <c r="M3819" s="48" t="s">
        <v>110</v>
      </c>
    </row>
    <row r="3820" spans="1:16" x14ac:dyDescent="0.25">
      <c r="A3820" s="52">
        <v>2016</v>
      </c>
      <c r="B3820" s="45" t="s">
        <v>76</v>
      </c>
      <c r="C3820" s="46" t="s">
        <v>80</v>
      </c>
      <c r="D3820" s="46" t="s">
        <v>91</v>
      </c>
      <c r="H3820" s="46">
        <v>4</v>
      </c>
      <c r="L3820" s="46" t="s">
        <v>103</v>
      </c>
      <c r="M3820" s="48">
        <v>60</v>
      </c>
    </row>
    <row r="3821" spans="1:16" x14ac:dyDescent="0.25">
      <c r="A3821" s="52">
        <v>2016</v>
      </c>
      <c r="B3821" s="45" t="s">
        <v>75</v>
      </c>
      <c r="C3821" s="46" t="s">
        <v>80</v>
      </c>
      <c r="D3821" s="46" t="s">
        <v>93</v>
      </c>
      <c r="H3821" s="46">
        <v>15</v>
      </c>
      <c r="L3821" s="46" t="s">
        <v>103</v>
      </c>
      <c r="M3821" s="48">
        <v>17</v>
      </c>
    </row>
    <row r="3822" spans="1:16" x14ac:dyDescent="0.25">
      <c r="A3822" s="52">
        <v>2016</v>
      </c>
      <c r="B3822" s="45" t="s">
        <v>73</v>
      </c>
      <c r="C3822" s="46" t="s">
        <v>80</v>
      </c>
      <c r="D3822" s="46" t="s">
        <v>90</v>
      </c>
      <c r="H3822" s="46">
        <v>20</v>
      </c>
      <c r="L3822" s="46" t="s">
        <v>103</v>
      </c>
      <c r="M3822" s="48">
        <v>2</v>
      </c>
      <c r="N3822" s="48" t="s">
        <v>116</v>
      </c>
    </row>
    <row r="3823" spans="1:16" x14ac:dyDescent="0.25">
      <c r="A3823" s="52">
        <v>2016</v>
      </c>
      <c r="B3823" s="45" t="s">
        <v>73</v>
      </c>
      <c r="C3823" s="46" t="s">
        <v>80</v>
      </c>
      <c r="D3823" s="46" t="s">
        <v>110</v>
      </c>
      <c r="H3823" s="46">
        <v>20</v>
      </c>
      <c r="L3823" s="46" t="s">
        <v>103</v>
      </c>
      <c r="M3823" s="48" t="s">
        <v>110</v>
      </c>
    </row>
    <row r="3824" spans="1:16" x14ac:dyDescent="0.25">
      <c r="A3824" s="52">
        <v>2016</v>
      </c>
      <c r="B3824" s="45" t="s">
        <v>73</v>
      </c>
      <c r="C3824" s="46" t="s">
        <v>80</v>
      </c>
      <c r="D3824" s="46" t="s">
        <v>90</v>
      </c>
      <c r="H3824" s="46">
        <v>20</v>
      </c>
      <c r="L3824" s="46" t="s">
        <v>103</v>
      </c>
      <c r="M3824" s="48" t="s">
        <v>110</v>
      </c>
    </row>
    <row r="3825" spans="1:19" x14ac:dyDescent="0.25">
      <c r="A3825" s="52">
        <v>2016</v>
      </c>
      <c r="B3825" s="45" t="s">
        <v>47</v>
      </c>
      <c r="C3825" s="46" t="s">
        <v>82</v>
      </c>
      <c r="D3825" s="46" t="s">
        <v>110</v>
      </c>
      <c r="H3825" s="46">
        <v>15</v>
      </c>
      <c r="L3825" s="46" t="s">
        <v>104</v>
      </c>
      <c r="M3825" s="48" t="s">
        <v>110</v>
      </c>
    </row>
    <row r="3826" spans="1:19" x14ac:dyDescent="0.25">
      <c r="A3826" s="52">
        <v>2016</v>
      </c>
      <c r="B3826" s="45" t="s">
        <v>63</v>
      </c>
      <c r="C3826" s="46" t="s">
        <v>80</v>
      </c>
      <c r="D3826" s="46" t="s">
        <v>88</v>
      </c>
      <c r="E3826" s="46" t="s">
        <v>92</v>
      </c>
      <c r="H3826" s="46">
        <v>21</v>
      </c>
      <c r="L3826" s="46" t="s">
        <v>103</v>
      </c>
      <c r="M3826" s="48">
        <v>1</v>
      </c>
      <c r="N3826" s="48" t="s">
        <v>116</v>
      </c>
    </row>
    <row r="3827" spans="1:19" x14ac:dyDescent="0.25">
      <c r="A3827" s="52">
        <v>2016</v>
      </c>
      <c r="B3827" s="45" t="s">
        <v>41</v>
      </c>
      <c r="C3827" s="46" t="s">
        <v>80</v>
      </c>
      <c r="D3827" s="46" t="s">
        <v>91</v>
      </c>
      <c r="H3827" s="46">
        <v>17</v>
      </c>
      <c r="L3827" s="46" t="s">
        <v>103</v>
      </c>
      <c r="M3827" s="48" t="s">
        <v>110</v>
      </c>
    </row>
    <row r="3828" spans="1:19" x14ac:dyDescent="0.25">
      <c r="A3828" s="52">
        <v>2016</v>
      </c>
      <c r="B3828" s="45" t="s">
        <v>38</v>
      </c>
      <c r="C3828" s="46" t="s">
        <v>80</v>
      </c>
      <c r="D3828" s="46" t="s">
        <v>93</v>
      </c>
      <c r="H3828" s="46">
        <v>15</v>
      </c>
      <c r="L3828" s="46" t="s">
        <v>105</v>
      </c>
      <c r="M3828" s="48">
        <v>32</v>
      </c>
    </row>
    <row r="3829" spans="1:19" x14ac:dyDescent="0.25">
      <c r="A3829" s="52">
        <v>2016</v>
      </c>
      <c r="B3829" s="45" t="s">
        <v>38</v>
      </c>
      <c r="C3829" s="46" t="s">
        <v>80</v>
      </c>
      <c r="D3829" s="46" t="s">
        <v>93</v>
      </c>
      <c r="H3829" s="46">
        <v>15</v>
      </c>
      <c r="L3829" s="46" t="s">
        <v>105</v>
      </c>
      <c r="M3829" s="48">
        <v>85</v>
      </c>
    </row>
    <row r="3830" spans="1:19" x14ac:dyDescent="0.25">
      <c r="A3830" s="52">
        <v>2016</v>
      </c>
      <c r="B3830" s="45" t="s">
        <v>59</v>
      </c>
      <c r="C3830" s="46" t="s">
        <v>80</v>
      </c>
      <c r="D3830" s="46" t="s">
        <v>88</v>
      </c>
      <c r="H3830" s="46">
        <v>20</v>
      </c>
      <c r="L3830" s="46" t="s">
        <v>103</v>
      </c>
      <c r="M3830" s="48" t="s">
        <v>110</v>
      </c>
    </row>
    <row r="3831" spans="1:19" x14ac:dyDescent="0.25">
      <c r="A3831" s="52">
        <v>2016</v>
      </c>
      <c r="B3831" s="45" t="s">
        <v>47</v>
      </c>
      <c r="C3831" s="46" t="s">
        <v>80</v>
      </c>
      <c r="D3831" s="46" t="s">
        <v>90</v>
      </c>
      <c r="H3831" s="46">
        <v>20</v>
      </c>
      <c r="L3831" s="46" t="s">
        <v>103</v>
      </c>
      <c r="M3831" s="48" t="s">
        <v>110</v>
      </c>
    </row>
    <row r="3832" spans="1:19" x14ac:dyDescent="0.25">
      <c r="A3832" s="52">
        <v>2016</v>
      </c>
      <c r="B3832" s="45" t="s">
        <v>57</v>
      </c>
      <c r="C3832" s="46" t="s">
        <v>80</v>
      </c>
      <c r="D3832" s="46" t="s">
        <v>94</v>
      </c>
      <c r="H3832" s="46">
        <v>15</v>
      </c>
      <c r="L3832" s="46" t="s">
        <v>105</v>
      </c>
      <c r="M3832" s="48" t="s">
        <v>110</v>
      </c>
    </row>
    <row r="3833" spans="1:19" x14ac:dyDescent="0.25">
      <c r="A3833" s="52">
        <v>2016</v>
      </c>
      <c r="B3833" s="45" t="s">
        <v>64</v>
      </c>
      <c r="C3833" s="46" t="s">
        <v>80</v>
      </c>
      <c r="D3833" s="46" t="s">
        <v>88</v>
      </c>
      <c r="E3833" s="46" t="s">
        <v>95</v>
      </c>
      <c r="H3833" s="46">
        <v>17</v>
      </c>
      <c r="L3833" s="46" t="s">
        <v>103</v>
      </c>
      <c r="M3833" s="48" t="s">
        <v>110</v>
      </c>
    </row>
    <row r="3834" spans="1:19" x14ac:dyDescent="0.25">
      <c r="A3834" s="52">
        <v>2016</v>
      </c>
      <c r="B3834" s="45" t="s">
        <v>52</v>
      </c>
      <c r="C3834" s="46" t="s">
        <v>80</v>
      </c>
      <c r="D3834" s="46" t="s">
        <v>93</v>
      </c>
      <c r="H3834" s="46">
        <v>17</v>
      </c>
      <c r="L3834" s="46" t="s">
        <v>103</v>
      </c>
      <c r="M3834" s="48" t="s">
        <v>110</v>
      </c>
    </row>
    <row r="3835" spans="1:19" x14ac:dyDescent="0.25">
      <c r="A3835" s="52">
        <v>2016</v>
      </c>
      <c r="B3835" s="45" t="s">
        <v>76</v>
      </c>
      <c r="C3835" s="46" t="s">
        <v>80</v>
      </c>
      <c r="D3835" s="46" t="s">
        <v>94</v>
      </c>
      <c r="H3835" s="46">
        <v>5</v>
      </c>
      <c r="I3835" s="46">
        <v>26</v>
      </c>
      <c r="L3835" s="46" t="s">
        <v>103</v>
      </c>
      <c r="M3835" s="48">
        <v>93</v>
      </c>
      <c r="S3835" s="49">
        <v>38</v>
      </c>
    </row>
    <row r="3836" spans="1:19" x14ac:dyDescent="0.25">
      <c r="A3836" s="52">
        <v>2016</v>
      </c>
      <c r="B3836" s="45" t="s">
        <v>69</v>
      </c>
      <c r="C3836" s="46" t="s">
        <v>80</v>
      </c>
      <c r="D3836" s="46" t="s">
        <v>88</v>
      </c>
      <c r="H3836" s="46">
        <v>17</v>
      </c>
      <c r="I3836" s="46">
        <v>18</v>
      </c>
      <c r="J3836" s="46">
        <v>20</v>
      </c>
      <c r="L3836" s="46" t="s">
        <v>103</v>
      </c>
      <c r="M3836" s="48" t="s">
        <v>110</v>
      </c>
    </row>
    <row r="3837" spans="1:19" x14ac:dyDescent="0.25">
      <c r="A3837" s="52">
        <v>2016</v>
      </c>
      <c r="B3837" s="45" t="s">
        <v>69</v>
      </c>
      <c r="C3837" s="46" t="s">
        <v>80</v>
      </c>
      <c r="D3837" s="46" t="s">
        <v>88</v>
      </c>
      <c r="H3837" s="46">
        <v>21</v>
      </c>
      <c r="L3837" s="46" t="s">
        <v>103</v>
      </c>
      <c r="M3837" s="48">
        <v>3</v>
      </c>
      <c r="N3837" s="48" t="s">
        <v>116</v>
      </c>
    </row>
    <row r="3838" spans="1:19" x14ac:dyDescent="0.25">
      <c r="A3838" s="52">
        <v>2016</v>
      </c>
      <c r="B3838" s="45" t="s">
        <v>59</v>
      </c>
      <c r="C3838" s="46" t="s">
        <v>80</v>
      </c>
      <c r="D3838" s="46" t="s">
        <v>93</v>
      </c>
      <c r="H3838" s="46">
        <v>20</v>
      </c>
      <c r="L3838" s="46" t="s">
        <v>103</v>
      </c>
      <c r="M3838" s="48">
        <v>2</v>
      </c>
      <c r="N3838" s="48" t="s">
        <v>116</v>
      </c>
    </row>
    <row r="3839" spans="1:19" x14ac:dyDescent="0.25">
      <c r="A3839" s="52">
        <v>2016</v>
      </c>
      <c r="B3839" s="45" t="s">
        <v>47</v>
      </c>
      <c r="C3839" s="46" t="s">
        <v>80</v>
      </c>
      <c r="D3839" s="46" t="s">
        <v>90</v>
      </c>
      <c r="H3839" s="46">
        <v>15</v>
      </c>
      <c r="L3839" s="46" t="s">
        <v>104</v>
      </c>
      <c r="M3839" s="48" t="s">
        <v>110</v>
      </c>
    </row>
    <row r="3840" spans="1:19" x14ac:dyDescent="0.25">
      <c r="A3840" s="52">
        <v>2016</v>
      </c>
      <c r="B3840" s="45" t="s">
        <v>38</v>
      </c>
      <c r="C3840" s="46" t="s">
        <v>80</v>
      </c>
      <c r="D3840" s="46" t="s">
        <v>93</v>
      </c>
      <c r="H3840" s="46">
        <v>18</v>
      </c>
      <c r="L3840" s="46" t="s">
        <v>103</v>
      </c>
      <c r="M3840" s="48">
        <v>1</v>
      </c>
      <c r="N3840" s="48" t="s">
        <v>116</v>
      </c>
    </row>
    <row r="3841" spans="1:16" x14ac:dyDescent="0.25">
      <c r="A3841" s="52">
        <v>2016</v>
      </c>
      <c r="B3841" s="45" t="s">
        <v>58</v>
      </c>
      <c r="C3841" s="46" t="s">
        <v>80</v>
      </c>
      <c r="D3841" s="46" t="s">
        <v>90</v>
      </c>
      <c r="H3841" s="46">
        <v>15</v>
      </c>
      <c r="L3841" s="46" t="s">
        <v>104</v>
      </c>
      <c r="M3841" s="48" t="s">
        <v>110</v>
      </c>
    </row>
    <row r="3842" spans="1:16" x14ac:dyDescent="0.25">
      <c r="A3842" s="52">
        <v>2016</v>
      </c>
      <c r="B3842" s="45" t="s">
        <v>37</v>
      </c>
      <c r="C3842" s="46" t="s">
        <v>80</v>
      </c>
      <c r="D3842" s="46" t="s">
        <v>90</v>
      </c>
      <c r="E3842" s="46" t="s">
        <v>93</v>
      </c>
      <c r="H3842" s="46">
        <v>15</v>
      </c>
      <c r="L3842" s="46" t="s">
        <v>103</v>
      </c>
      <c r="M3842" s="48">
        <v>18</v>
      </c>
    </row>
    <row r="3843" spans="1:16" x14ac:dyDescent="0.25">
      <c r="A3843" s="52">
        <v>2016</v>
      </c>
      <c r="B3843" s="45" t="s">
        <v>37</v>
      </c>
      <c r="C3843" s="46" t="s">
        <v>80</v>
      </c>
      <c r="D3843" s="46" t="s">
        <v>90</v>
      </c>
      <c r="H3843" s="46">
        <v>15</v>
      </c>
      <c r="L3843" s="46" t="s">
        <v>103</v>
      </c>
      <c r="M3843" s="48">
        <v>91</v>
      </c>
    </row>
    <row r="3844" spans="1:16" x14ac:dyDescent="0.25">
      <c r="A3844" s="52">
        <v>2016</v>
      </c>
      <c r="B3844" s="45" t="s">
        <v>63</v>
      </c>
      <c r="C3844" s="46" t="s">
        <v>80</v>
      </c>
      <c r="D3844" s="46" t="s">
        <v>88</v>
      </c>
      <c r="E3844" s="46" t="s">
        <v>93</v>
      </c>
      <c r="F3844" s="46" t="s">
        <v>92</v>
      </c>
      <c r="H3844" s="46">
        <v>17</v>
      </c>
      <c r="L3844" s="46" t="s">
        <v>103</v>
      </c>
      <c r="M3844" s="48">
        <v>1</v>
      </c>
      <c r="N3844" s="48" t="s">
        <v>117</v>
      </c>
      <c r="O3844" s="48">
        <v>1</v>
      </c>
      <c r="P3844" s="48" t="s">
        <v>116</v>
      </c>
    </row>
    <row r="3845" spans="1:16" x14ac:dyDescent="0.25">
      <c r="A3845" s="52">
        <v>2016</v>
      </c>
      <c r="B3845" s="45" t="s">
        <v>59</v>
      </c>
      <c r="C3845" s="46" t="s">
        <v>80</v>
      </c>
      <c r="D3845" s="46" t="s">
        <v>93</v>
      </c>
      <c r="H3845" s="46">
        <v>17</v>
      </c>
      <c r="L3845" s="46" t="s">
        <v>104</v>
      </c>
      <c r="M3845" s="48">
        <v>4</v>
      </c>
      <c r="N3845" s="48" t="s">
        <v>117</v>
      </c>
      <c r="O3845" s="48">
        <v>5</v>
      </c>
      <c r="P3845" s="48" t="s">
        <v>116</v>
      </c>
    </row>
    <row r="3846" spans="1:16" x14ac:dyDescent="0.25">
      <c r="A3846" s="52">
        <v>2016</v>
      </c>
      <c r="B3846" s="45" t="s">
        <v>58</v>
      </c>
      <c r="C3846" s="46" t="s">
        <v>80</v>
      </c>
      <c r="D3846" s="46" t="s">
        <v>94</v>
      </c>
      <c r="H3846" s="46">
        <v>15</v>
      </c>
      <c r="L3846" s="46" t="s">
        <v>104</v>
      </c>
      <c r="M3846" s="48" t="s">
        <v>110</v>
      </c>
    </row>
    <row r="3847" spans="1:16" x14ac:dyDescent="0.25">
      <c r="A3847" s="52">
        <v>2016</v>
      </c>
      <c r="B3847" s="45" t="s">
        <v>39</v>
      </c>
      <c r="C3847" s="46" t="s">
        <v>80</v>
      </c>
      <c r="D3847" s="46" t="s">
        <v>93</v>
      </c>
      <c r="H3847" s="46">
        <v>15</v>
      </c>
      <c r="L3847" s="46" t="s">
        <v>103</v>
      </c>
      <c r="M3847" s="48">
        <v>50</v>
      </c>
    </row>
    <row r="3848" spans="1:16" x14ac:dyDescent="0.25">
      <c r="A3848" s="52">
        <v>2016</v>
      </c>
      <c r="B3848" s="45" t="s">
        <v>69</v>
      </c>
      <c r="C3848" s="46" t="s">
        <v>80</v>
      </c>
      <c r="D3848" s="46" t="s">
        <v>88</v>
      </c>
      <c r="H3848" s="46">
        <v>17</v>
      </c>
      <c r="L3848" s="46" t="s">
        <v>103</v>
      </c>
      <c r="M3848" s="48">
        <v>4</v>
      </c>
      <c r="N3848" s="48" t="s">
        <v>117</v>
      </c>
      <c r="O3848" s="48">
        <v>4</v>
      </c>
      <c r="P3848" s="48" t="s">
        <v>116</v>
      </c>
    </row>
    <row r="3849" spans="1:16" x14ac:dyDescent="0.25">
      <c r="A3849" s="52">
        <v>2016</v>
      </c>
      <c r="B3849" s="45" t="s">
        <v>59</v>
      </c>
      <c r="C3849" s="46" t="s">
        <v>80</v>
      </c>
      <c r="D3849" s="46" t="s">
        <v>91</v>
      </c>
      <c r="H3849" s="46">
        <v>17</v>
      </c>
      <c r="L3849" s="46" t="s">
        <v>103</v>
      </c>
      <c r="M3849" s="48" t="s">
        <v>110</v>
      </c>
    </row>
    <row r="3850" spans="1:16" x14ac:dyDescent="0.25">
      <c r="A3850" s="52">
        <v>2016</v>
      </c>
      <c r="B3850" s="45" t="s">
        <v>47</v>
      </c>
      <c r="C3850" s="46" t="s">
        <v>80</v>
      </c>
      <c r="D3850" s="46" t="s">
        <v>90</v>
      </c>
      <c r="H3850" s="46">
        <v>15</v>
      </c>
      <c r="L3850" s="46" t="s">
        <v>104</v>
      </c>
      <c r="M3850" s="48" t="s">
        <v>110</v>
      </c>
    </row>
    <row r="3851" spans="1:16" x14ac:dyDescent="0.25">
      <c r="A3851" s="52">
        <v>2016</v>
      </c>
      <c r="B3851" s="45" t="s">
        <v>65</v>
      </c>
      <c r="C3851" s="46" t="s">
        <v>80</v>
      </c>
      <c r="D3851" s="46" t="s">
        <v>90</v>
      </c>
      <c r="H3851" s="46">
        <v>17</v>
      </c>
      <c r="L3851" s="46" t="s">
        <v>104</v>
      </c>
      <c r="M3851" s="48">
        <v>5</v>
      </c>
      <c r="N3851" s="48" t="s">
        <v>117</v>
      </c>
    </row>
    <row r="3852" spans="1:16" x14ac:dyDescent="0.25">
      <c r="A3852" s="52">
        <v>2016</v>
      </c>
      <c r="B3852" s="45" t="s">
        <v>59</v>
      </c>
      <c r="C3852" s="46" t="s">
        <v>80</v>
      </c>
      <c r="D3852" s="46" t="s">
        <v>94</v>
      </c>
      <c r="H3852" s="46">
        <v>15</v>
      </c>
      <c r="L3852" s="46" t="s">
        <v>103</v>
      </c>
      <c r="M3852" s="48" t="s">
        <v>110</v>
      </c>
    </row>
    <row r="3853" spans="1:16" x14ac:dyDescent="0.25">
      <c r="A3853" s="52">
        <v>2016</v>
      </c>
      <c r="B3853" s="45" t="s">
        <v>47</v>
      </c>
      <c r="C3853" s="46" t="s">
        <v>80</v>
      </c>
      <c r="D3853" s="46" t="s">
        <v>94</v>
      </c>
      <c r="H3853" s="46">
        <v>15</v>
      </c>
      <c r="L3853" s="46" t="s">
        <v>105</v>
      </c>
      <c r="M3853" s="48" t="s">
        <v>110</v>
      </c>
    </row>
    <row r="3854" spans="1:16" x14ac:dyDescent="0.25">
      <c r="A3854" s="52">
        <v>2016</v>
      </c>
      <c r="B3854" s="45" t="s">
        <v>38</v>
      </c>
      <c r="C3854" s="46" t="s">
        <v>80</v>
      </c>
      <c r="D3854" s="46" t="s">
        <v>93</v>
      </c>
      <c r="H3854" s="46">
        <v>15</v>
      </c>
      <c r="L3854" s="46" t="s">
        <v>103</v>
      </c>
      <c r="M3854" s="48">
        <v>21</v>
      </c>
    </row>
    <row r="3855" spans="1:16" x14ac:dyDescent="0.25">
      <c r="A3855" s="52">
        <v>2016</v>
      </c>
      <c r="B3855" s="45" t="s">
        <v>38</v>
      </c>
      <c r="C3855" s="46" t="s">
        <v>80</v>
      </c>
      <c r="D3855" s="46" t="s">
        <v>93</v>
      </c>
      <c r="H3855" s="46">
        <v>18</v>
      </c>
      <c r="L3855" s="46" t="s">
        <v>103</v>
      </c>
      <c r="M3855" s="48">
        <v>1</v>
      </c>
      <c r="N3855" s="48" t="s">
        <v>117</v>
      </c>
    </row>
    <row r="3856" spans="1:16" x14ac:dyDescent="0.25">
      <c r="A3856" s="52">
        <v>2016</v>
      </c>
      <c r="B3856" s="45" t="s">
        <v>47</v>
      </c>
      <c r="C3856" s="46" t="s">
        <v>80</v>
      </c>
      <c r="D3856" s="46" t="s">
        <v>94</v>
      </c>
      <c r="H3856" s="46">
        <v>15</v>
      </c>
      <c r="L3856" s="46" t="s">
        <v>104</v>
      </c>
      <c r="M3856" s="48" t="s">
        <v>110</v>
      </c>
    </row>
    <row r="3857" spans="1:16" x14ac:dyDescent="0.25">
      <c r="A3857" s="52">
        <v>2016</v>
      </c>
      <c r="B3857" s="45" t="s">
        <v>59</v>
      </c>
      <c r="C3857" s="46" t="s">
        <v>80</v>
      </c>
      <c r="D3857" s="46" t="s">
        <v>88</v>
      </c>
      <c r="E3857" s="46" t="s">
        <v>89</v>
      </c>
      <c r="H3857" s="46">
        <v>17</v>
      </c>
      <c r="L3857" s="46" t="s">
        <v>103</v>
      </c>
      <c r="M3857" s="48">
        <v>1</v>
      </c>
      <c r="N3857" s="48" t="s">
        <v>117</v>
      </c>
      <c r="O3857" s="48">
        <v>2</v>
      </c>
      <c r="P3857" s="48" t="s">
        <v>116</v>
      </c>
    </row>
    <row r="3858" spans="1:16" x14ac:dyDescent="0.25">
      <c r="A3858" s="52">
        <v>2016</v>
      </c>
      <c r="B3858" s="45" t="s">
        <v>59</v>
      </c>
      <c r="C3858" s="46" t="s">
        <v>80</v>
      </c>
      <c r="D3858" s="46" t="s">
        <v>88</v>
      </c>
      <c r="E3858" s="46" t="s">
        <v>89</v>
      </c>
      <c r="H3858" s="46">
        <v>17</v>
      </c>
      <c r="L3858" s="46" t="s">
        <v>103</v>
      </c>
      <c r="M3858" s="48" t="s">
        <v>110</v>
      </c>
    </row>
    <row r="3859" spans="1:16" x14ac:dyDescent="0.25">
      <c r="A3859" s="52">
        <v>2016</v>
      </c>
      <c r="B3859" s="45" t="s">
        <v>61</v>
      </c>
      <c r="C3859" s="46" t="s">
        <v>80</v>
      </c>
      <c r="D3859" s="46" t="s">
        <v>90</v>
      </c>
      <c r="H3859" s="46">
        <v>15</v>
      </c>
      <c r="L3859" s="46" t="s">
        <v>104</v>
      </c>
      <c r="M3859" s="48">
        <v>15</v>
      </c>
    </row>
    <row r="3860" spans="1:16" x14ac:dyDescent="0.25">
      <c r="A3860" s="52">
        <v>2016</v>
      </c>
      <c r="B3860" s="45" t="s">
        <v>37</v>
      </c>
      <c r="C3860" s="46" t="s">
        <v>80</v>
      </c>
      <c r="D3860" s="46" t="s">
        <v>90</v>
      </c>
      <c r="H3860" s="46">
        <v>15</v>
      </c>
      <c r="L3860" s="46" t="s">
        <v>105</v>
      </c>
      <c r="M3860" s="48">
        <v>44</v>
      </c>
    </row>
    <row r="3861" spans="1:16" x14ac:dyDescent="0.25">
      <c r="A3861" s="52">
        <v>2016</v>
      </c>
      <c r="B3861" s="45" t="s">
        <v>37</v>
      </c>
      <c r="C3861" s="46" t="s">
        <v>80</v>
      </c>
      <c r="D3861" s="46" t="s">
        <v>90</v>
      </c>
      <c r="E3861" s="46" t="s">
        <v>93</v>
      </c>
      <c r="H3861" s="46">
        <v>15</v>
      </c>
      <c r="L3861" s="46" t="s">
        <v>105</v>
      </c>
      <c r="M3861" s="48">
        <v>16</v>
      </c>
    </row>
    <row r="3862" spans="1:16" x14ac:dyDescent="0.25">
      <c r="A3862" s="52">
        <v>2016</v>
      </c>
      <c r="B3862" s="45" t="s">
        <v>63</v>
      </c>
      <c r="C3862" s="46" t="s">
        <v>80</v>
      </c>
      <c r="D3862" s="46" t="s">
        <v>88</v>
      </c>
      <c r="H3862" s="46">
        <v>15</v>
      </c>
      <c r="L3862" s="46" t="s">
        <v>104</v>
      </c>
      <c r="M3862" s="48">
        <v>12</v>
      </c>
    </row>
    <row r="3863" spans="1:16" x14ac:dyDescent="0.25">
      <c r="A3863" s="52">
        <v>2016</v>
      </c>
      <c r="B3863" s="45" t="s">
        <v>63</v>
      </c>
      <c r="C3863" s="46" t="s">
        <v>80</v>
      </c>
      <c r="D3863" s="46" t="s">
        <v>92</v>
      </c>
      <c r="H3863" s="46">
        <v>21</v>
      </c>
      <c r="L3863" s="46" t="s">
        <v>103</v>
      </c>
      <c r="M3863" s="48">
        <v>2</v>
      </c>
      <c r="N3863" s="48" t="s">
        <v>116</v>
      </c>
    </row>
    <row r="3864" spans="1:16" x14ac:dyDescent="0.25">
      <c r="A3864" s="52">
        <v>2016</v>
      </c>
      <c r="B3864" s="45" t="s">
        <v>65</v>
      </c>
      <c r="C3864" s="46" t="s">
        <v>81</v>
      </c>
      <c r="D3864" s="46" t="s">
        <v>110</v>
      </c>
      <c r="H3864" s="46">
        <v>5</v>
      </c>
      <c r="L3864" s="46" t="s">
        <v>104</v>
      </c>
      <c r="M3864" s="48" t="s">
        <v>110</v>
      </c>
    </row>
    <row r="3865" spans="1:16" x14ac:dyDescent="0.25">
      <c r="A3865" s="52">
        <v>2016</v>
      </c>
      <c r="B3865" s="45" t="s">
        <v>65</v>
      </c>
      <c r="C3865" s="46" t="s">
        <v>81</v>
      </c>
      <c r="D3865" s="46" t="s">
        <v>110</v>
      </c>
      <c r="H3865" s="46">
        <v>5</v>
      </c>
      <c r="L3865" s="46" t="s">
        <v>104</v>
      </c>
      <c r="M3865" s="48" t="s">
        <v>110</v>
      </c>
    </row>
    <row r="3866" spans="1:16" x14ac:dyDescent="0.25">
      <c r="A3866" s="52">
        <v>2016</v>
      </c>
      <c r="B3866" s="45" t="s">
        <v>47</v>
      </c>
      <c r="C3866" s="46" t="s">
        <v>80</v>
      </c>
      <c r="D3866" s="46" t="s">
        <v>88</v>
      </c>
      <c r="H3866" s="46">
        <v>15</v>
      </c>
      <c r="L3866" s="46" t="s">
        <v>104</v>
      </c>
      <c r="M3866" s="48" t="s">
        <v>110</v>
      </c>
    </row>
    <row r="3867" spans="1:16" x14ac:dyDescent="0.25">
      <c r="A3867" s="52">
        <v>2016</v>
      </c>
      <c r="B3867" s="45" t="s">
        <v>37</v>
      </c>
      <c r="C3867" s="46" t="s">
        <v>80</v>
      </c>
      <c r="D3867" s="46" t="s">
        <v>90</v>
      </c>
      <c r="H3867" s="46">
        <v>15</v>
      </c>
      <c r="L3867" s="46" t="s">
        <v>105</v>
      </c>
      <c r="M3867" s="48">
        <v>60</v>
      </c>
    </row>
    <row r="3868" spans="1:16" x14ac:dyDescent="0.25">
      <c r="A3868" s="52">
        <v>2016</v>
      </c>
      <c r="B3868" s="45" t="s">
        <v>59</v>
      </c>
      <c r="C3868" s="46" t="s">
        <v>80</v>
      </c>
      <c r="D3868" s="46" t="s">
        <v>94</v>
      </c>
      <c r="H3868" s="46">
        <v>15</v>
      </c>
      <c r="L3868" s="46" t="s">
        <v>103</v>
      </c>
      <c r="M3868" s="48">
        <v>20</v>
      </c>
    </row>
    <row r="3869" spans="1:16" x14ac:dyDescent="0.25">
      <c r="A3869" s="52">
        <v>2016</v>
      </c>
      <c r="B3869" s="45" t="s">
        <v>59</v>
      </c>
      <c r="C3869" s="46" t="s">
        <v>80</v>
      </c>
      <c r="D3869" s="46" t="s">
        <v>89</v>
      </c>
      <c r="H3869" s="46">
        <v>20</v>
      </c>
      <c r="L3869" s="46" t="s">
        <v>103</v>
      </c>
      <c r="M3869" s="48">
        <v>1</v>
      </c>
      <c r="N3869" s="48" t="s">
        <v>116</v>
      </c>
    </row>
    <row r="3870" spans="1:16" x14ac:dyDescent="0.25">
      <c r="A3870" s="52">
        <v>2016</v>
      </c>
      <c r="B3870" s="45" t="s">
        <v>59</v>
      </c>
      <c r="C3870" s="46" t="s">
        <v>80</v>
      </c>
      <c r="D3870" s="46" t="s">
        <v>95</v>
      </c>
      <c r="H3870" s="46">
        <v>20</v>
      </c>
      <c r="L3870" s="46" t="s">
        <v>103</v>
      </c>
      <c r="M3870" s="48">
        <v>1</v>
      </c>
      <c r="N3870" s="48" t="s">
        <v>117</v>
      </c>
    </row>
    <row r="3871" spans="1:16" x14ac:dyDescent="0.25">
      <c r="A3871" s="52">
        <v>2016</v>
      </c>
      <c r="B3871" s="45" t="s">
        <v>59</v>
      </c>
      <c r="C3871" s="46" t="s">
        <v>80</v>
      </c>
      <c r="D3871" s="46" t="s">
        <v>88</v>
      </c>
      <c r="H3871" s="46">
        <v>20</v>
      </c>
      <c r="L3871" s="46" t="s">
        <v>103</v>
      </c>
      <c r="M3871" s="48" t="s">
        <v>110</v>
      </c>
    </row>
    <row r="3872" spans="1:16" x14ac:dyDescent="0.25">
      <c r="A3872" s="52">
        <v>2016</v>
      </c>
      <c r="B3872" s="45" t="s">
        <v>47</v>
      </c>
      <c r="C3872" s="46" t="s">
        <v>80</v>
      </c>
      <c r="D3872" s="46" t="s">
        <v>90</v>
      </c>
      <c r="H3872" s="46">
        <v>15</v>
      </c>
      <c r="L3872" s="46" t="s">
        <v>104</v>
      </c>
      <c r="M3872" s="48" t="s">
        <v>110</v>
      </c>
    </row>
    <row r="3873" spans="1:16" x14ac:dyDescent="0.25">
      <c r="A3873" s="52">
        <v>2016</v>
      </c>
      <c r="B3873" s="45" t="s">
        <v>47</v>
      </c>
      <c r="C3873" s="46" t="s">
        <v>80</v>
      </c>
      <c r="D3873" s="46" t="s">
        <v>90</v>
      </c>
      <c r="H3873" s="46">
        <v>15</v>
      </c>
      <c r="L3873" s="46" t="s">
        <v>104</v>
      </c>
      <c r="M3873" s="48" t="s">
        <v>110</v>
      </c>
    </row>
    <row r="3874" spans="1:16" x14ac:dyDescent="0.25">
      <c r="A3874" s="52">
        <v>2016</v>
      </c>
      <c r="B3874" s="45" t="s">
        <v>40</v>
      </c>
      <c r="C3874" s="46" t="s">
        <v>80</v>
      </c>
      <c r="D3874" s="46" t="s">
        <v>92</v>
      </c>
      <c r="H3874" s="46">
        <v>15</v>
      </c>
      <c r="L3874" s="46" t="s">
        <v>103</v>
      </c>
      <c r="M3874" s="48">
        <v>536</v>
      </c>
    </row>
    <row r="3875" spans="1:16" x14ac:dyDescent="0.25">
      <c r="A3875" s="52">
        <v>2016</v>
      </c>
      <c r="B3875" s="45" t="s">
        <v>64</v>
      </c>
      <c r="C3875" s="46" t="s">
        <v>80</v>
      </c>
      <c r="D3875" s="46" t="s">
        <v>88</v>
      </c>
      <c r="E3875" s="46" t="s">
        <v>95</v>
      </c>
      <c r="H3875" s="46">
        <v>20</v>
      </c>
      <c r="L3875" s="46" t="s">
        <v>103</v>
      </c>
      <c r="M3875" s="48" t="s">
        <v>110</v>
      </c>
    </row>
    <row r="3876" spans="1:16" x14ac:dyDescent="0.25">
      <c r="A3876" s="52">
        <v>2016</v>
      </c>
      <c r="B3876" s="45" t="s">
        <v>59</v>
      </c>
      <c r="C3876" s="46" t="s">
        <v>82</v>
      </c>
      <c r="D3876" s="46" t="s">
        <v>110</v>
      </c>
      <c r="H3876" s="46">
        <v>17</v>
      </c>
      <c r="L3876" s="46" t="s">
        <v>104</v>
      </c>
      <c r="M3876" s="48">
        <v>1</v>
      </c>
      <c r="N3876" s="48" t="s">
        <v>117</v>
      </c>
      <c r="O3876" s="48">
        <v>2</v>
      </c>
      <c r="P3876" s="48" t="s">
        <v>116</v>
      </c>
    </row>
    <row r="3877" spans="1:16" x14ac:dyDescent="0.25">
      <c r="A3877" s="52">
        <v>2016</v>
      </c>
      <c r="B3877" s="45" t="s">
        <v>59</v>
      </c>
      <c r="C3877" s="46" t="s">
        <v>82</v>
      </c>
      <c r="D3877" s="46" t="s">
        <v>110</v>
      </c>
      <c r="H3877" s="46">
        <v>17</v>
      </c>
      <c r="L3877" s="46" t="s">
        <v>104</v>
      </c>
      <c r="M3877" s="48" t="s">
        <v>110</v>
      </c>
    </row>
    <row r="3878" spans="1:16" x14ac:dyDescent="0.25">
      <c r="A3878" s="52">
        <v>2016</v>
      </c>
      <c r="B3878" s="45" t="s">
        <v>59</v>
      </c>
      <c r="C3878" s="46" t="s">
        <v>80</v>
      </c>
      <c r="D3878" s="46" t="s">
        <v>92</v>
      </c>
      <c r="H3878" s="46">
        <v>20</v>
      </c>
      <c r="L3878" s="46" t="s">
        <v>103</v>
      </c>
      <c r="M3878" s="48" t="s">
        <v>110</v>
      </c>
    </row>
    <row r="3879" spans="1:16" x14ac:dyDescent="0.25">
      <c r="A3879" s="52">
        <v>2016</v>
      </c>
      <c r="B3879" s="45" t="s">
        <v>54</v>
      </c>
      <c r="C3879" s="46" t="s">
        <v>80</v>
      </c>
      <c r="D3879" s="46" t="s">
        <v>93</v>
      </c>
      <c r="H3879" s="46">
        <v>17</v>
      </c>
      <c r="L3879" s="46" t="s">
        <v>103</v>
      </c>
      <c r="M3879" s="48">
        <v>2</v>
      </c>
      <c r="N3879" s="48" t="s">
        <v>117</v>
      </c>
      <c r="O3879" s="48">
        <v>4</v>
      </c>
      <c r="P3879" s="48" t="s">
        <v>116</v>
      </c>
    </row>
    <row r="3880" spans="1:16" x14ac:dyDescent="0.25">
      <c r="A3880" s="52">
        <v>2016</v>
      </c>
      <c r="B3880" s="45" t="s">
        <v>66</v>
      </c>
      <c r="C3880" s="46" t="s">
        <v>80</v>
      </c>
      <c r="D3880" s="46" t="s">
        <v>93</v>
      </c>
      <c r="H3880" s="46">
        <v>15</v>
      </c>
      <c r="L3880" s="46" t="s">
        <v>105</v>
      </c>
      <c r="M3880" s="48">
        <v>87</v>
      </c>
    </row>
    <row r="3881" spans="1:16" x14ac:dyDescent="0.25">
      <c r="A3881" s="52">
        <v>2016</v>
      </c>
      <c r="B3881" s="45" t="s">
        <v>73</v>
      </c>
      <c r="C3881" s="46" t="s">
        <v>80</v>
      </c>
      <c r="D3881" s="46" t="s">
        <v>94</v>
      </c>
      <c r="H3881" s="46">
        <v>15</v>
      </c>
      <c r="L3881" s="46" t="s">
        <v>103</v>
      </c>
      <c r="M3881" s="48" t="s">
        <v>110</v>
      </c>
    </row>
    <row r="3882" spans="1:16" x14ac:dyDescent="0.25">
      <c r="A3882" s="52">
        <v>2016</v>
      </c>
      <c r="B3882" s="45" t="s">
        <v>73</v>
      </c>
      <c r="C3882" s="46" t="s">
        <v>80</v>
      </c>
      <c r="D3882" s="46" t="s">
        <v>92</v>
      </c>
      <c r="H3882" s="46">
        <v>20</v>
      </c>
      <c r="L3882" s="46" t="s">
        <v>103</v>
      </c>
      <c r="M3882" s="48">
        <v>2</v>
      </c>
      <c r="N3882" s="48" t="s">
        <v>116</v>
      </c>
    </row>
    <row r="3883" spans="1:16" x14ac:dyDescent="0.25">
      <c r="A3883" s="52">
        <v>2016</v>
      </c>
      <c r="B3883" s="45" t="s">
        <v>73</v>
      </c>
      <c r="C3883" s="46" t="s">
        <v>80</v>
      </c>
      <c r="D3883" s="46" t="s">
        <v>94</v>
      </c>
      <c r="H3883" s="46">
        <v>15</v>
      </c>
      <c r="L3883" s="46" t="s">
        <v>103</v>
      </c>
      <c r="M3883" s="48">
        <v>30</v>
      </c>
    </row>
    <row r="3884" spans="1:16" x14ac:dyDescent="0.25">
      <c r="A3884" s="52">
        <v>2016</v>
      </c>
      <c r="B3884" s="45" t="s">
        <v>57</v>
      </c>
      <c r="C3884" s="46" t="s">
        <v>80</v>
      </c>
      <c r="D3884" s="46" t="s">
        <v>88</v>
      </c>
      <c r="H3884" s="46">
        <v>17</v>
      </c>
      <c r="L3884" s="46" t="s">
        <v>103</v>
      </c>
      <c r="M3884" s="48">
        <v>2</v>
      </c>
      <c r="N3884" s="48" t="s">
        <v>117</v>
      </c>
    </row>
    <row r="3885" spans="1:16" x14ac:dyDescent="0.25">
      <c r="A3885" s="52">
        <v>2016</v>
      </c>
      <c r="B3885" s="45" t="s">
        <v>59</v>
      </c>
      <c r="C3885" s="46" t="s">
        <v>80</v>
      </c>
      <c r="D3885" s="46" t="s">
        <v>88</v>
      </c>
      <c r="H3885" s="46">
        <v>21</v>
      </c>
      <c r="L3885" s="46" t="s">
        <v>103</v>
      </c>
      <c r="M3885" s="48">
        <v>2</v>
      </c>
      <c r="N3885" s="48" t="s">
        <v>116</v>
      </c>
    </row>
    <row r="3886" spans="1:16" x14ac:dyDescent="0.25">
      <c r="A3886" s="52">
        <v>2016</v>
      </c>
      <c r="B3886" s="45" t="s">
        <v>59</v>
      </c>
      <c r="C3886" s="46" t="s">
        <v>80</v>
      </c>
      <c r="D3886" s="46" t="s">
        <v>88</v>
      </c>
      <c r="H3886" s="46">
        <v>21</v>
      </c>
      <c r="L3886" s="46" t="s">
        <v>103</v>
      </c>
      <c r="M3886" s="48" t="s">
        <v>110</v>
      </c>
    </row>
    <row r="3887" spans="1:16" x14ac:dyDescent="0.25">
      <c r="A3887" s="52">
        <v>2016</v>
      </c>
      <c r="B3887" s="45" t="s">
        <v>59</v>
      </c>
      <c r="C3887" s="46" t="s">
        <v>80</v>
      </c>
      <c r="D3887" s="46" t="s">
        <v>88</v>
      </c>
      <c r="H3887" s="46">
        <v>20</v>
      </c>
      <c r="L3887" s="46" t="s">
        <v>103</v>
      </c>
      <c r="M3887" s="48">
        <v>2</v>
      </c>
      <c r="N3887" s="48" t="s">
        <v>116</v>
      </c>
    </row>
    <row r="3888" spans="1:16" x14ac:dyDescent="0.25">
      <c r="A3888" s="52">
        <v>2016</v>
      </c>
      <c r="B3888" s="45" t="s">
        <v>38</v>
      </c>
      <c r="C3888" s="46" t="s">
        <v>80</v>
      </c>
      <c r="D3888" s="46" t="s">
        <v>93</v>
      </c>
      <c r="H3888" s="46">
        <v>15</v>
      </c>
      <c r="L3888" s="46" t="s">
        <v>105</v>
      </c>
      <c r="M3888" s="48">
        <v>25</v>
      </c>
    </row>
    <row r="3889" spans="1:16" x14ac:dyDescent="0.25">
      <c r="A3889" s="52">
        <v>2016</v>
      </c>
      <c r="B3889" s="45" t="s">
        <v>66</v>
      </c>
      <c r="C3889" s="46" t="s">
        <v>80</v>
      </c>
      <c r="D3889" s="46" t="s">
        <v>93</v>
      </c>
      <c r="H3889" s="46">
        <v>15</v>
      </c>
      <c r="L3889" s="46" t="s">
        <v>103</v>
      </c>
      <c r="M3889" s="48">
        <v>46</v>
      </c>
    </row>
    <row r="3890" spans="1:16" x14ac:dyDescent="0.25">
      <c r="A3890" s="52">
        <v>2016</v>
      </c>
      <c r="B3890" s="45" t="s">
        <v>37</v>
      </c>
      <c r="C3890" s="46" t="s">
        <v>80</v>
      </c>
      <c r="D3890" s="46" t="s">
        <v>93</v>
      </c>
      <c r="H3890" s="46">
        <v>15</v>
      </c>
      <c r="L3890" s="46" t="s">
        <v>103</v>
      </c>
      <c r="M3890" s="48">
        <v>28</v>
      </c>
    </row>
    <row r="3891" spans="1:16" x14ac:dyDescent="0.25">
      <c r="A3891" s="52">
        <v>2016</v>
      </c>
      <c r="B3891" s="45" t="s">
        <v>71</v>
      </c>
      <c r="C3891" s="46" t="s">
        <v>80</v>
      </c>
      <c r="D3891" s="46" t="s">
        <v>94</v>
      </c>
      <c r="H3891" s="46">
        <v>15</v>
      </c>
      <c r="L3891" s="46" t="s">
        <v>105</v>
      </c>
      <c r="M3891" s="48">
        <v>41</v>
      </c>
    </row>
    <row r="3892" spans="1:16" x14ac:dyDescent="0.25">
      <c r="A3892" s="52">
        <v>2016</v>
      </c>
      <c r="B3892" s="45" t="s">
        <v>54</v>
      </c>
      <c r="C3892" s="46" t="s">
        <v>80</v>
      </c>
      <c r="D3892" s="46" t="s">
        <v>88</v>
      </c>
      <c r="H3892" s="46">
        <v>18</v>
      </c>
      <c r="L3892" s="46" t="s">
        <v>103</v>
      </c>
      <c r="M3892" s="48" t="s">
        <v>110</v>
      </c>
    </row>
    <row r="3893" spans="1:16" x14ac:dyDescent="0.25">
      <c r="A3893" s="52">
        <v>2016</v>
      </c>
      <c r="B3893" s="45" t="s">
        <v>38</v>
      </c>
      <c r="C3893" s="46" t="s">
        <v>80</v>
      </c>
      <c r="D3893" s="46" t="s">
        <v>93</v>
      </c>
      <c r="H3893" s="46">
        <v>15</v>
      </c>
      <c r="L3893" s="46" t="s">
        <v>105</v>
      </c>
      <c r="M3893" s="48">
        <v>36</v>
      </c>
    </row>
    <row r="3894" spans="1:16" x14ac:dyDescent="0.25">
      <c r="A3894" s="52">
        <v>2016</v>
      </c>
      <c r="B3894" s="45" t="s">
        <v>66</v>
      </c>
      <c r="C3894" s="46" t="s">
        <v>80</v>
      </c>
      <c r="D3894" s="46" t="s">
        <v>93</v>
      </c>
      <c r="H3894" s="46">
        <v>17</v>
      </c>
      <c r="L3894" s="46" t="s">
        <v>103</v>
      </c>
      <c r="M3894" s="48">
        <v>2</v>
      </c>
      <c r="N3894" s="48" t="s">
        <v>117</v>
      </c>
      <c r="O3894" s="48">
        <v>1</v>
      </c>
      <c r="P3894" s="48" t="s">
        <v>116</v>
      </c>
    </row>
    <row r="3895" spans="1:16" x14ac:dyDescent="0.25">
      <c r="A3895" s="52">
        <v>2016</v>
      </c>
      <c r="B3895" s="45" t="s">
        <v>38</v>
      </c>
      <c r="C3895" s="46" t="s">
        <v>80</v>
      </c>
      <c r="D3895" s="46" t="s">
        <v>88</v>
      </c>
      <c r="H3895" s="46">
        <v>18</v>
      </c>
      <c r="L3895" s="46" t="s">
        <v>103</v>
      </c>
      <c r="M3895" s="48">
        <v>1</v>
      </c>
      <c r="N3895" s="48" t="s">
        <v>116</v>
      </c>
    </row>
    <row r="3896" spans="1:16" x14ac:dyDescent="0.25">
      <c r="A3896" s="52">
        <v>2016</v>
      </c>
      <c r="B3896" s="45" t="s">
        <v>59</v>
      </c>
      <c r="C3896" s="46" t="s">
        <v>80</v>
      </c>
      <c r="D3896" s="46" t="s">
        <v>94</v>
      </c>
      <c r="H3896" s="46">
        <v>15</v>
      </c>
      <c r="L3896" s="46" t="s">
        <v>103</v>
      </c>
      <c r="M3896" s="48">
        <v>6</v>
      </c>
    </row>
    <row r="3897" spans="1:16" x14ac:dyDescent="0.25">
      <c r="A3897" s="52">
        <v>2016</v>
      </c>
      <c r="B3897" s="45" t="s">
        <v>59</v>
      </c>
      <c r="C3897" s="46" t="s">
        <v>80</v>
      </c>
      <c r="D3897" s="46" t="s">
        <v>88</v>
      </c>
      <c r="H3897" s="46">
        <v>17</v>
      </c>
      <c r="L3897" s="46" t="s">
        <v>104</v>
      </c>
      <c r="M3897" s="48" t="s">
        <v>110</v>
      </c>
    </row>
    <row r="3898" spans="1:16" x14ac:dyDescent="0.25">
      <c r="A3898" s="52">
        <v>2016</v>
      </c>
      <c r="B3898" s="45" t="s">
        <v>59</v>
      </c>
      <c r="C3898" s="46" t="s">
        <v>80</v>
      </c>
      <c r="D3898" s="46" t="s">
        <v>88</v>
      </c>
      <c r="H3898" s="46">
        <v>17</v>
      </c>
      <c r="L3898" s="46" t="s">
        <v>104</v>
      </c>
      <c r="M3898" s="48">
        <v>2</v>
      </c>
      <c r="N3898" s="48" t="s">
        <v>117</v>
      </c>
      <c r="O3898" s="48">
        <v>1</v>
      </c>
      <c r="P3898" s="48" t="s">
        <v>116</v>
      </c>
    </row>
    <row r="3899" spans="1:16" x14ac:dyDescent="0.25">
      <c r="A3899" s="52">
        <v>2016</v>
      </c>
      <c r="B3899" s="45" t="s">
        <v>59</v>
      </c>
      <c r="C3899" s="46" t="s">
        <v>80</v>
      </c>
      <c r="D3899" s="46" t="s">
        <v>88</v>
      </c>
      <c r="E3899" s="46" t="s">
        <v>92</v>
      </c>
      <c r="H3899" s="46">
        <v>20</v>
      </c>
      <c r="L3899" s="46" t="s">
        <v>103</v>
      </c>
      <c r="M3899" s="48">
        <v>3</v>
      </c>
      <c r="N3899" s="48" t="s">
        <v>117</v>
      </c>
      <c r="O3899" s="48">
        <v>2</v>
      </c>
      <c r="P3899" s="48" t="s">
        <v>116</v>
      </c>
    </row>
    <row r="3900" spans="1:16" x14ac:dyDescent="0.25">
      <c r="A3900" s="52">
        <v>2016</v>
      </c>
      <c r="B3900" s="45" t="s">
        <v>59</v>
      </c>
      <c r="C3900" s="46" t="s">
        <v>80</v>
      </c>
      <c r="D3900" s="46" t="s">
        <v>88</v>
      </c>
      <c r="E3900" s="46" t="s">
        <v>92</v>
      </c>
      <c r="H3900" s="46">
        <v>20</v>
      </c>
      <c r="L3900" s="46" t="s">
        <v>103</v>
      </c>
      <c r="M3900" s="48">
        <v>2</v>
      </c>
      <c r="N3900" s="48" t="s">
        <v>117</v>
      </c>
      <c r="O3900" s="48">
        <v>3</v>
      </c>
      <c r="P3900" s="48" t="s">
        <v>116</v>
      </c>
    </row>
    <row r="3901" spans="1:16" x14ac:dyDescent="0.25">
      <c r="A3901" s="52">
        <v>2016</v>
      </c>
      <c r="B3901" s="45" t="s">
        <v>38</v>
      </c>
      <c r="C3901" s="46" t="s">
        <v>80</v>
      </c>
      <c r="D3901" s="46" t="s">
        <v>93</v>
      </c>
      <c r="H3901" s="46">
        <v>15</v>
      </c>
      <c r="L3901" s="46" t="s">
        <v>103</v>
      </c>
      <c r="M3901" s="48">
        <v>20</v>
      </c>
    </row>
    <row r="3902" spans="1:16" x14ac:dyDescent="0.25">
      <c r="A3902" s="52">
        <v>2016</v>
      </c>
      <c r="B3902" s="45" t="s">
        <v>43</v>
      </c>
      <c r="C3902" s="46" t="s">
        <v>80</v>
      </c>
      <c r="D3902" s="46" t="s">
        <v>88</v>
      </c>
      <c r="H3902" s="46">
        <v>17</v>
      </c>
      <c r="L3902" s="46" t="s">
        <v>104</v>
      </c>
      <c r="M3902" s="48">
        <v>3</v>
      </c>
      <c r="N3902" s="48" t="s">
        <v>117</v>
      </c>
      <c r="O3902" s="48">
        <v>2</v>
      </c>
      <c r="P3902" s="48" t="s">
        <v>116</v>
      </c>
    </row>
    <row r="3903" spans="1:16" x14ac:dyDescent="0.25">
      <c r="A3903" s="52">
        <v>2016</v>
      </c>
      <c r="B3903" s="45" t="s">
        <v>59</v>
      </c>
      <c r="C3903" s="46" t="s">
        <v>80</v>
      </c>
      <c r="D3903" s="46" t="s">
        <v>88</v>
      </c>
      <c r="H3903" s="46">
        <v>17</v>
      </c>
      <c r="L3903" s="46" t="s">
        <v>104</v>
      </c>
      <c r="M3903" s="48" t="s">
        <v>110</v>
      </c>
    </row>
    <row r="3904" spans="1:16" x14ac:dyDescent="0.25">
      <c r="A3904" s="52">
        <v>2016</v>
      </c>
      <c r="B3904" s="45" t="s">
        <v>57</v>
      </c>
      <c r="C3904" s="46" t="s">
        <v>80</v>
      </c>
      <c r="D3904" s="46" t="s">
        <v>96</v>
      </c>
      <c r="H3904" s="46">
        <v>15</v>
      </c>
      <c r="L3904" s="46" t="s">
        <v>105</v>
      </c>
      <c r="M3904" s="48">
        <v>25</v>
      </c>
    </row>
    <row r="3905" spans="1:19" x14ac:dyDescent="0.25">
      <c r="A3905" s="52">
        <v>2016</v>
      </c>
      <c r="B3905" s="45" t="s">
        <v>53</v>
      </c>
      <c r="C3905" s="46" t="s">
        <v>80</v>
      </c>
      <c r="D3905" s="46" t="s">
        <v>94</v>
      </c>
      <c r="H3905" s="46">
        <v>15</v>
      </c>
      <c r="L3905" s="46" t="s">
        <v>105</v>
      </c>
      <c r="M3905" s="48">
        <v>25</v>
      </c>
    </row>
    <row r="3906" spans="1:19" x14ac:dyDescent="0.25">
      <c r="A3906" s="52">
        <v>2016</v>
      </c>
      <c r="B3906" s="45" t="s">
        <v>66</v>
      </c>
      <c r="C3906" s="46" t="s">
        <v>80</v>
      </c>
      <c r="D3906" s="46" t="s">
        <v>93</v>
      </c>
      <c r="H3906" s="46">
        <v>15</v>
      </c>
      <c r="L3906" s="46" t="s">
        <v>103</v>
      </c>
      <c r="M3906" s="48">
        <v>12</v>
      </c>
    </row>
    <row r="3907" spans="1:19" x14ac:dyDescent="0.25">
      <c r="A3907" s="52">
        <v>2016</v>
      </c>
      <c r="B3907" s="45" t="s">
        <v>42</v>
      </c>
      <c r="C3907" s="46" t="s">
        <v>80</v>
      </c>
      <c r="D3907" s="46" t="s">
        <v>93</v>
      </c>
      <c r="H3907" s="46">
        <v>15</v>
      </c>
      <c r="L3907" s="46" t="s">
        <v>103</v>
      </c>
      <c r="M3907" s="48">
        <v>57</v>
      </c>
    </row>
    <row r="3908" spans="1:19" x14ac:dyDescent="0.25">
      <c r="A3908" s="52">
        <v>2016</v>
      </c>
      <c r="B3908" s="45" t="s">
        <v>76</v>
      </c>
      <c r="C3908" s="46" t="s">
        <v>80</v>
      </c>
      <c r="D3908" s="46" t="s">
        <v>92</v>
      </c>
      <c r="H3908" s="46">
        <v>15</v>
      </c>
      <c r="L3908" s="46" t="s">
        <v>105</v>
      </c>
      <c r="M3908" s="48">
        <v>142</v>
      </c>
    </row>
    <row r="3909" spans="1:19" x14ac:dyDescent="0.25">
      <c r="A3909" s="52">
        <v>2016</v>
      </c>
      <c r="B3909" s="45" t="s">
        <v>53</v>
      </c>
      <c r="C3909" s="46" t="s">
        <v>80</v>
      </c>
      <c r="D3909" s="46" t="s">
        <v>94</v>
      </c>
      <c r="H3909" s="46">
        <v>15</v>
      </c>
      <c r="L3909" s="46" t="s">
        <v>105</v>
      </c>
      <c r="M3909" s="48">
        <v>72</v>
      </c>
    </row>
    <row r="3910" spans="1:19" x14ac:dyDescent="0.25">
      <c r="A3910" s="52">
        <v>2016</v>
      </c>
      <c r="B3910" s="45" t="s">
        <v>54</v>
      </c>
      <c r="C3910" s="46" t="s">
        <v>80</v>
      </c>
      <c r="D3910" s="46" t="s">
        <v>88</v>
      </c>
      <c r="H3910" s="46">
        <v>20</v>
      </c>
      <c r="L3910" s="46" t="s">
        <v>103</v>
      </c>
      <c r="M3910" s="48" t="s">
        <v>110</v>
      </c>
    </row>
    <row r="3911" spans="1:19" x14ac:dyDescent="0.25">
      <c r="A3911" s="52">
        <v>2016</v>
      </c>
      <c r="B3911" s="45" t="s">
        <v>42</v>
      </c>
      <c r="C3911" s="46" t="s">
        <v>80</v>
      </c>
      <c r="D3911" s="46" t="s">
        <v>93</v>
      </c>
      <c r="E3911" s="46" t="s">
        <v>92</v>
      </c>
      <c r="H3911" s="46">
        <v>21</v>
      </c>
      <c r="L3911" s="46" t="s">
        <v>103</v>
      </c>
      <c r="M3911" s="48" t="s">
        <v>110</v>
      </c>
    </row>
    <row r="3912" spans="1:19" x14ac:dyDescent="0.25">
      <c r="A3912" s="52">
        <v>2016</v>
      </c>
      <c r="B3912" s="45" t="s">
        <v>59</v>
      </c>
      <c r="C3912" s="46" t="s">
        <v>81</v>
      </c>
      <c r="D3912" s="46" t="s">
        <v>110</v>
      </c>
      <c r="H3912" s="46">
        <v>5</v>
      </c>
      <c r="I3912" s="46">
        <v>7</v>
      </c>
      <c r="L3912" s="46" t="s">
        <v>104</v>
      </c>
      <c r="M3912" s="48">
        <v>85</v>
      </c>
      <c r="S3912" s="49">
        <v>60</v>
      </c>
    </row>
    <row r="3913" spans="1:19" x14ac:dyDescent="0.25">
      <c r="A3913" s="52">
        <v>2016</v>
      </c>
      <c r="B3913" s="45" t="s">
        <v>59</v>
      </c>
      <c r="C3913" s="46" t="s">
        <v>81</v>
      </c>
      <c r="D3913" s="46" t="s">
        <v>110</v>
      </c>
      <c r="H3913" s="46">
        <v>5</v>
      </c>
      <c r="I3913" s="46">
        <v>7</v>
      </c>
      <c r="L3913" s="46" t="s">
        <v>104</v>
      </c>
      <c r="M3913" s="48" t="s">
        <v>110</v>
      </c>
    </row>
    <row r="3914" spans="1:19" x14ac:dyDescent="0.25">
      <c r="A3914" s="52">
        <v>2016</v>
      </c>
      <c r="B3914" s="45" t="s">
        <v>59</v>
      </c>
      <c r="C3914" s="46" t="s">
        <v>81</v>
      </c>
      <c r="D3914" s="46" t="s">
        <v>110</v>
      </c>
      <c r="H3914" s="46">
        <v>5</v>
      </c>
      <c r="I3914" s="46">
        <v>7</v>
      </c>
      <c r="L3914" s="46" t="s">
        <v>104</v>
      </c>
      <c r="M3914" s="48" t="s">
        <v>110</v>
      </c>
    </row>
    <row r="3915" spans="1:19" x14ac:dyDescent="0.25">
      <c r="A3915" s="52">
        <v>2016</v>
      </c>
      <c r="B3915" s="45" t="s">
        <v>59</v>
      </c>
      <c r="C3915" s="46" t="s">
        <v>81</v>
      </c>
      <c r="D3915" s="46" t="s">
        <v>110</v>
      </c>
      <c r="H3915" s="46">
        <v>5</v>
      </c>
      <c r="I3915" s="46">
        <v>7</v>
      </c>
      <c r="L3915" s="46" t="s">
        <v>104</v>
      </c>
      <c r="M3915" s="48" t="s">
        <v>110</v>
      </c>
    </row>
    <row r="3916" spans="1:19" x14ac:dyDescent="0.25">
      <c r="A3916" s="52">
        <v>2016</v>
      </c>
      <c r="B3916" s="45" t="s">
        <v>59</v>
      </c>
      <c r="C3916" s="46" t="s">
        <v>81</v>
      </c>
      <c r="D3916" s="46" t="s">
        <v>110</v>
      </c>
      <c r="H3916" s="46">
        <v>5</v>
      </c>
      <c r="I3916" s="46">
        <v>7</v>
      </c>
      <c r="L3916" s="46" t="s">
        <v>104</v>
      </c>
      <c r="M3916" s="48" t="s">
        <v>110</v>
      </c>
    </row>
    <row r="3917" spans="1:19" x14ac:dyDescent="0.25">
      <c r="A3917" s="52">
        <v>2016</v>
      </c>
      <c r="B3917" s="45" t="s">
        <v>42</v>
      </c>
      <c r="C3917" s="46" t="s">
        <v>80</v>
      </c>
      <c r="D3917" s="46" t="s">
        <v>90</v>
      </c>
      <c r="H3917" s="46">
        <v>15</v>
      </c>
      <c r="L3917" s="46" t="s">
        <v>103</v>
      </c>
      <c r="M3917" s="48">
        <v>62</v>
      </c>
    </row>
    <row r="3918" spans="1:19" x14ac:dyDescent="0.25">
      <c r="A3918" s="52">
        <v>2016</v>
      </c>
      <c r="B3918" s="45" t="s">
        <v>52</v>
      </c>
      <c r="C3918" s="46" t="s">
        <v>80</v>
      </c>
      <c r="D3918" s="46" t="s">
        <v>94</v>
      </c>
      <c r="H3918" s="46">
        <v>18</v>
      </c>
      <c r="I3918" s="46">
        <v>21</v>
      </c>
      <c r="L3918" s="46" t="s">
        <v>103</v>
      </c>
      <c r="M3918" s="48" t="s">
        <v>110</v>
      </c>
    </row>
    <row r="3919" spans="1:19" x14ac:dyDescent="0.25">
      <c r="A3919" s="52">
        <v>2016</v>
      </c>
      <c r="B3919" s="45" t="s">
        <v>37</v>
      </c>
      <c r="C3919" s="46" t="s">
        <v>80</v>
      </c>
      <c r="D3919" s="46" t="s">
        <v>90</v>
      </c>
      <c r="H3919" s="46">
        <v>15</v>
      </c>
      <c r="L3919" s="46" t="s">
        <v>103</v>
      </c>
      <c r="M3919" s="48">
        <v>87</v>
      </c>
    </row>
    <row r="3920" spans="1:19" x14ac:dyDescent="0.25">
      <c r="A3920" s="52">
        <v>2016</v>
      </c>
      <c r="B3920" s="45" t="s">
        <v>37</v>
      </c>
      <c r="C3920" s="46" t="s">
        <v>80</v>
      </c>
      <c r="D3920" s="46" t="s">
        <v>90</v>
      </c>
      <c r="H3920" s="46">
        <v>15</v>
      </c>
      <c r="L3920" s="46" t="s">
        <v>103</v>
      </c>
      <c r="M3920" s="48">
        <v>56</v>
      </c>
    </row>
    <row r="3921" spans="1:16" x14ac:dyDescent="0.25">
      <c r="A3921" s="52">
        <v>2016</v>
      </c>
      <c r="B3921" s="45" t="s">
        <v>38</v>
      </c>
      <c r="C3921" s="46" t="s">
        <v>80</v>
      </c>
      <c r="D3921" s="46" t="s">
        <v>93</v>
      </c>
      <c r="H3921" s="46">
        <v>18</v>
      </c>
      <c r="L3921" s="46" t="s">
        <v>103</v>
      </c>
      <c r="M3921" s="48">
        <v>1</v>
      </c>
      <c r="N3921" s="48" t="s">
        <v>116</v>
      </c>
    </row>
    <row r="3922" spans="1:16" x14ac:dyDescent="0.25">
      <c r="A3922" s="52">
        <v>2016</v>
      </c>
      <c r="B3922" s="45" t="s">
        <v>37</v>
      </c>
      <c r="C3922" s="46" t="s">
        <v>80</v>
      </c>
      <c r="D3922" s="46" t="s">
        <v>90</v>
      </c>
      <c r="E3922" s="46" t="s">
        <v>93</v>
      </c>
      <c r="H3922" s="46">
        <v>15</v>
      </c>
      <c r="L3922" s="46" t="s">
        <v>103</v>
      </c>
      <c r="M3922" s="48">
        <v>11</v>
      </c>
    </row>
    <row r="3923" spans="1:16" x14ac:dyDescent="0.25">
      <c r="A3923" s="52">
        <v>2016</v>
      </c>
      <c r="B3923" s="45" t="s">
        <v>37</v>
      </c>
      <c r="C3923" s="46" t="s">
        <v>80</v>
      </c>
      <c r="D3923" s="46" t="s">
        <v>90</v>
      </c>
      <c r="H3923" s="46">
        <v>17</v>
      </c>
      <c r="L3923" s="46" t="s">
        <v>103</v>
      </c>
      <c r="M3923" s="48">
        <v>2</v>
      </c>
      <c r="N3923" s="48" t="s">
        <v>117</v>
      </c>
      <c r="O3923" s="48">
        <v>4</v>
      </c>
      <c r="P3923" s="48" t="s">
        <v>116</v>
      </c>
    </row>
    <row r="3924" spans="1:16" x14ac:dyDescent="0.25">
      <c r="A3924" s="52">
        <v>2016</v>
      </c>
      <c r="B3924" s="45" t="s">
        <v>37</v>
      </c>
      <c r="C3924" s="46" t="s">
        <v>80</v>
      </c>
      <c r="D3924" s="46" t="s">
        <v>90</v>
      </c>
      <c r="H3924" s="46">
        <v>15</v>
      </c>
      <c r="L3924" s="46" t="s">
        <v>103</v>
      </c>
      <c r="M3924" s="48">
        <v>45</v>
      </c>
    </row>
    <row r="3925" spans="1:16" x14ac:dyDescent="0.25">
      <c r="A3925" s="52">
        <v>2016</v>
      </c>
      <c r="B3925" s="45" t="s">
        <v>39</v>
      </c>
      <c r="C3925" s="46" t="s">
        <v>80</v>
      </c>
      <c r="D3925" s="46" t="s">
        <v>92</v>
      </c>
      <c r="H3925" s="46">
        <v>17</v>
      </c>
      <c r="L3925" s="46" t="s">
        <v>103</v>
      </c>
      <c r="M3925" s="48" t="s">
        <v>110</v>
      </c>
    </row>
    <row r="3926" spans="1:16" x14ac:dyDescent="0.25">
      <c r="A3926" s="52">
        <v>2016</v>
      </c>
      <c r="B3926" s="45" t="s">
        <v>69</v>
      </c>
      <c r="C3926" s="46" t="s">
        <v>80</v>
      </c>
      <c r="D3926" s="46" t="s">
        <v>88</v>
      </c>
      <c r="H3926" s="46">
        <v>18</v>
      </c>
      <c r="L3926" s="46" t="s">
        <v>103</v>
      </c>
      <c r="M3926" s="48" t="s">
        <v>110</v>
      </c>
    </row>
    <row r="3927" spans="1:16" x14ac:dyDescent="0.25">
      <c r="A3927" s="52">
        <v>2016</v>
      </c>
      <c r="B3927" s="45" t="s">
        <v>66</v>
      </c>
      <c r="C3927" s="46" t="s">
        <v>80</v>
      </c>
      <c r="D3927" s="46" t="s">
        <v>93</v>
      </c>
      <c r="H3927" s="46">
        <v>15</v>
      </c>
      <c r="L3927" s="46" t="s">
        <v>105</v>
      </c>
      <c r="M3927" s="48">
        <v>79</v>
      </c>
    </row>
    <row r="3928" spans="1:16" x14ac:dyDescent="0.25">
      <c r="A3928" s="52">
        <v>2016</v>
      </c>
      <c r="B3928" s="45" t="s">
        <v>52</v>
      </c>
      <c r="C3928" s="46" t="s">
        <v>80</v>
      </c>
      <c r="D3928" s="46" t="s">
        <v>91</v>
      </c>
      <c r="H3928" s="46">
        <v>17</v>
      </c>
      <c r="L3928" s="46" t="s">
        <v>103</v>
      </c>
      <c r="M3928" s="48" t="s">
        <v>110</v>
      </c>
    </row>
    <row r="3929" spans="1:16" x14ac:dyDescent="0.25">
      <c r="A3929" s="52">
        <v>2016</v>
      </c>
      <c r="B3929" s="45" t="s">
        <v>59</v>
      </c>
      <c r="C3929" s="46" t="s">
        <v>80</v>
      </c>
      <c r="D3929" s="46" t="s">
        <v>92</v>
      </c>
      <c r="H3929" s="46">
        <v>20</v>
      </c>
      <c r="L3929" s="46" t="s">
        <v>103</v>
      </c>
      <c r="M3929" s="48" t="s">
        <v>110</v>
      </c>
    </row>
    <row r="3930" spans="1:16" x14ac:dyDescent="0.25">
      <c r="A3930" s="52">
        <v>2016</v>
      </c>
      <c r="B3930" s="45" t="s">
        <v>59</v>
      </c>
      <c r="C3930" s="46" t="s">
        <v>80</v>
      </c>
      <c r="D3930" s="46" t="s">
        <v>88</v>
      </c>
      <c r="H3930" s="46">
        <v>20</v>
      </c>
      <c r="L3930" s="46" t="s">
        <v>103</v>
      </c>
      <c r="M3930" s="48">
        <v>2</v>
      </c>
      <c r="N3930" s="48" t="s">
        <v>117</v>
      </c>
      <c r="O3930" s="48">
        <v>3</v>
      </c>
      <c r="P3930" s="48" t="s">
        <v>116</v>
      </c>
    </row>
    <row r="3931" spans="1:16" x14ac:dyDescent="0.25">
      <c r="A3931" s="52">
        <v>2016</v>
      </c>
      <c r="B3931" s="45" t="s">
        <v>65</v>
      </c>
      <c r="C3931" s="46" t="s">
        <v>80</v>
      </c>
      <c r="D3931" s="46" t="s">
        <v>90</v>
      </c>
      <c r="H3931" s="46">
        <v>15</v>
      </c>
      <c r="L3931" s="46" t="s">
        <v>104</v>
      </c>
      <c r="M3931" s="48">
        <v>221</v>
      </c>
    </row>
    <row r="3932" spans="1:16" x14ac:dyDescent="0.25">
      <c r="A3932" s="52">
        <v>2016</v>
      </c>
      <c r="B3932" s="45" t="s">
        <v>65</v>
      </c>
      <c r="C3932" s="46" t="s">
        <v>80</v>
      </c>
      <c r="D3932" s="46" t="s">
        <v>90</v>
      </c>
      <c r="E3932" s="46" t="s">
        <v>94</v>
      </c>
      <c r="H3932" s="46">
        <v>15</v>
      </c>
      <c r="L3932" s="46" t="s">
        <v>104</v>
      </c>
      <c r="M3932" s="48">
        <v>80</v>
      </c>
    </row>
    <row r="3933" spans="1:16" x14ac:dyDescent="0.25">
      <c r="A3933" s="52">
        <v>2016</v>
      </c>
      <c r="B3933" s="45" t="s">
        <v>65</v>
      </c>
      <c r="C3933" s="46" t="s">
        <v>80</v>
      </c>
      <c r="D3933" s="46" t="s">
        <v>94</v>
      </c>
      <c r="H3933" s="46">
        <v>15</v>
      </c>
      <c r="L3933" s="46" t="s">
        <v>104</v>
      </c>
      <c r="M3933" s="48">
        <v>248</v>
      </c>
    </row>
    <row r="3934" spans="1:16" x14ac:dyDescent="0.25">
      <c r="A3934" s="52">
        <v>2016</v>
      </c>
      <c r="B3934" s="45" t="s">
        <v>66</v>
      </c>
      <c r="C3934" s="46" t="s">
        <v>80</v>
      </c>
      <c r="D3934" s="46" t="s">
        <v>110</v>
      </c>
      <c r="H3934" s="46">
        <v>15</v>
      </c>
      <c r="L3934" s="46" t="s">
        <v>103</v>
      </c>
      <c r="M3934" s="48">
        <v>38</v>
      </c>
    </row>
    <row r="3935" spans="1:16" x14ac:dyDescent="0.25">
      <c r="A3935" s="52">
        <v>2016</v>
      </c>
      <c r="B3935" s="45" t="s">
        <v>38</v>
      </c>
      <c r="C3935" s="46" t="s">
        <v>80</v>
      </c>
      <c r="D3935" s="46" t="s">
        <v>110</v>
      </c>
      <c r="H3935" s="46">
        <v>17</v>
      </c>
      <c r="L3935" s="46" t="s">
        <v>103</v>
      </c>
      <c r="M3935" s="48">
        <v>1</v>
      </c>
      <c r="N3935" s="48" t="s">
        <v>116</v>
      </c>
    </row>
    <row r="3936" spans="1:16" x14ac:dyDescent="0.25">
      <c r="A3936" s="52">
        <v>2016</v>
      </c>
      <c r="B3936" s="45" t="s">
        <v>65</v>
      </c>
      <c r="C3936" s="46" t="s">
        <v>81</v>
      </c>
      <c r="D3936" s="46" t="s">
        <v>110</v>
      </c>
      <c r="H3936" s="46">
        <v>5</v>
      </c>
      <c r="I3936" s="46">
        <v>7</v>
      </c>
      <c r="L3936" s="46" t="s">
        <v>104</v>
      </c>
      <c r="M3936" s="48" t="s">
        <v>110</v>
      </c>
    </row>
    <row r="3937" spans="1:14" x14ac:dyDescent="0.25">
      <c r="A3937" s="52">
        <v>2016</v>
      </c>
      <c r="B3937" s="45" t="s">
        <v>65</v>
      </c>
      <c r="C3937" s="46" t="s">
        <v>81</v>
      </c>
      <c r="D3937" s="46" t="s">
        <v>110</v>
      </c>
      <c r="H3937" s="46">
        <v>5</v>
      </c>
      <c r="I3937" s="46">
        <v>4</v>
      </c>
      <c r="J3937" s="46">
        <v>7</v>
      </c>
      <c r="L3937" s="46" t="s">
        <v>104</v>
      </c>
      <c r="M3937" s="48" t="s">
        <v>110</v>
      </c>
    </row>
    <row r="3938" spans="1:14" x14ac:dyDescent="0.25">
      <c r="A3938" s="52">
        <v>2016</v>
      </c>
      <c r="B3938" s="45" t="s">
        <v>65</v>
      </c>
      <c r="C3938" s="46" t="s">
        <v>80</v>
      </c>
      <c r="D3938" s="46" t="s">
        <v>94</v>
      </c>
      <c r="H3938" s="46">
        <v>15</v>
      </c>
      <c r="L3938" s="46" t="s">
        <v>105</v>
      </c>
      <c r="M3938" s="48">
        <v>23</v>
      </c>
    </row>
    <row r="3939" spans="1:14" x14ac:dyDescent="0.25">
      <c r="A3939" s="52">
        <v>2016</v>
      </c>
      <c r="B3939" s="45" t="s">
        <v>38</v>
      </c>
      <c r="C3939" s="46" t="s">
        <v>80</v>
      </c>
      <c r="D3939" s="46" t="s">
        <v>93</v>
      </c>
      <c r="H3939" s="46">
        <v>15</v>
      </c>
      <c r="L3939" s="46" t="s">
        <v>105</v>
      </c>
      <c r="M3939" s="48">
        <v>20</v>
      </c>
    </row>
    <row r="3940" spans="1:14" x14ac:dyDescent="0.25">
      <c r="A3940" s="52">
        <v>2016</v>
      </c>
      <c r="B3940" s="45" t="s">
        <v>66</v>
      </c>
      <c r="C3940" s="46" t="s">
        <v>80</v>
      </c>
      <c r="D3940" s="46" t="s">
        <v>92</v>
      </c>
      <c r="H3940" s="46">
        <v>17</v>
      </c>
      <c r="L3940" s="46" t="s">
        <v>103</v>
      </c>
      <c r="M3940" s="48">
        <v>1</v>
      </c>
      <c r="N3940" s="48" t="s">
        <v>117</v>
      </c>
    </row>
    <row r="3941" spans="1:14" x14ac:dyDescent="0.25">
      <c r="A3941" s="52">
        <v>2016</v>
      </c>
      <c r="B3941" s="45" t="s">
        <v>47</v>
      </c>
      <c r="C3941" s="46" t="s">
        <v>80</v>
      </c>
      <c r="D3941" s="46" t="s">
        <v>110</v>
      </c>
      <c r="H3941" s="46">
        <v>17</v>
      </c>
      <c r="L3941" s="46" t="s">
        <v>104</v>
      </c>
      <c r="M3941" s="48">
        <v>3</v>
      </c>
      <c r="N3941" s="48" t="s">
        <v>117</v>
      </c>
    </row>
    <row r="3942" spans="1:14" x14ac:dyDescent="0.25">
      <c r="A3942" s="52">
        <v>2016</v>
      </c>
      <c r="B3942" s="45" t="s">
        <v>47</v>
      </c>
      <c r="C3942" s="46" t="s">
        <v>80</v>
      </c>
      <c r="D3942" s="46" t="s">
        <v>110</v>
      </c>
      <c r="H3942" s="46">
        <v>17</v>
      </c>
      <c r="L3942" s="46" t="s">
        <v>104</v>
      </c>
      <c r="M3942" s="48">
        <v>2</v>
      </c>
      <c r="N3942" s="48" t="s">
        <v>117</v>
      </c>
    </row>
    <row r="3943" spans="1:14" x14ac:dyDescent="0.25">
      <c r="A3943" s="52">
        <v>2016</v>
      </c>
      <c r="B3943" s="45" t="s">
        <v>58</v>
      </c>
      <c r="C3943" s="46" t="s">
        <v>80</v>
      </c>
      <c r="D3943" s="46" t="s">
        <v>90</v>
      </c>
      <c r="H3943" s="46">
        <v>15</v>
      </c>
      <c r="L3943" s="46" t="s">
        <v>104</v>
      </c>
      <c r="M3943" s="48">
        <v>10</v>
      </c>
    </row>
    <row r="3944" spans="1:14" x14ac:dyDescent="0.25">
      <c r="A3944" s="52">
        <v>2016</v>
      </c>
      <c r="B3944" s="45" t="s">
        <v>47</v>
      </c>
      <c r="C3944" s="46" t="s">
        <v>80</v>
      </c>
      <c r="D3944" s="46" t="s">
        <v>90</v>
      </c>
      <c r="H3944" s="46">
        <v>15</v>
      </c>
      <c r="L3944" s="46" t="s">
        <v>104</v>
      </c>
      <c r="M3944" s="48">
        <v>15</v>
      </c>
    </row>
    <row r="3945" spans="1:14" x14ac:dyDescent="0.25">
      <c r="A3945" s="52">
        <v>2016</v>
      </c>
      <c r="B3945" s="45" t="s">
        <v>65</v>
      </c>
      <c r="C3945" s="46" t="s">
        <v>80</v>
      </c>
      <c r="D3945" s="46" t="s">
        <v>90</v>
      </c>
      <c r="H3945" s="46">
        <v>15</v>
      </c>
      <c r="L3945" s="46" t="s">
        <v>104</v>
      </c>
      <c r="M3945" s="48">
        <v>10</v>
      </c>
    </row>
    <row r="3946" spans="1:14" x14ac:dyDescent="0.25">
      <c r="A3946" s="52">
        <v>2016</v>
      </c>
      <c r="B3946" s="45" t="s">
        <v>58</v>
      </c>
      <c r="C3946" s="46" t="s">
        <v>80</v>
      </c>
      <c r="D3946" s="46" t="s">
        <v>90</v>
      </c>
      <c r="H3946" s="46">
        <v>15</v>
      </c>
      <c r="L3946" s="46" t="s">
        <v>104</v>
      </c>
      <c r="M3946" s="48">
        <v>57</v>
      </c>
    </row>
    <row r="3947" spans="1:14" x14ac:dyDescent="0.25">
      <c r="A3947" s="52">
        <v>2016</v>
      </c>
      <c r="B3947" s="45" t="s">
        <v>59</v>
      </c>
      <c r="C3947" s="46" t="s">
        <v>80</v>
      </c>
      <c r="D3947" s="46" t="s">
        <v>88</v>
      </c>
      <c r="E3947" s="46" t="s">
        <v>89</v>
      </c>
      <c r="H3947" s="46">
        <v>15</v>
      </c>
      <c r="L3947" s="46" t="s">
        <v>105</v>
      </c>
      <c r="M3947" s="48" t="s">
        <v>110</v>
      </c>
    </row>
    <row r="3948" spans="1:14" x14ac:dyDescent="0.25">
      <c r="A3948" s="52">
        <v>2016</v>
      </c>
      <c r="B3948" s="45" t="s">
        <v>38</v>
      </c>
      <c r="C3948" s="46" t="s">
        <v>82</v>
      </c>
      <c r="D3948" s="46" t="s">
        <v>110</v>
      </c>
      <c r="H3948" s="46">
        <v>15</v>
      </c>
      <c r="L3948" s="46" t="s">
        <v>105</v>
      </c>
      <c r="M3948" s="48">
        <v>9</v>
      </c>
    </row>
    <row r="3949" spans="1:14" x14ac:dyDescent="0.25">
      <c r="A3949" s="52">
        <v>2016</v>
      </c>
      <c r="B3949" s="45" t="s">
        <v>76</v>
      </c>
      <c r="C3949" s="46" t="s">
        <v>80</v>
      </c>
      <c r="D3949" s="46" t="s">
        <v>91</v>
      </c>
      <c r="H3949" s="46">
        <v>15</v>
      </c>
      <c r="L3949" s="46" t="s">
        <v>105</v>
      </c>
      <c r="M3949" s="48">
        <v>19</v>
      </c>
    </row>
    <row r="3950" spans="1:14" x14ac:dyDescent="0.25">
      <c r="A3950" s="52">
        <v>2016</v>
      </c>
      <c r="B3950" s="45" t="s">
        <v>76</v>
      </c>
      <c r="C3950" s="46" t="s">
        <v>80</v>
      </c>
      <c r="D3950" s="46" t="s">
        <v>91</v>
      </c>
      <c r="H3950" s="46">
        <v>15</v>
      </c>
      <c r="L3950" s="46" t="s">
        <v>105</v>
      </c>
      <c r="M3950" s="48">
        <v>30</v>
      </c>
    </row>
    <row r="3951" spans="1:14" x14ac:dyDescent="0.25">
      <c r="A3951" s="52">
        <v>2016</v>
      </c>
      <c r="B3951" s="45" t="s">
        <v>59</v>
      </c>
      <c r="C3951" s="46" t="s">
        <v>80</v>
      </c>
      <c r="D3951" s="46" t="s">
        <v>88</v>
      </c>
      <c r="E3951" s="46" t="s">
        <v>92</v>
      </c>
      <c r="H3951" s="46">
        <v>20</v>
      </c>
      <c r="L3951" s="46" t="s">
        <v>103</v>
      </c>
      <c r="M3951" s="48" t="s">
        <v>110</v>
      </c>
    </row>
    <row r="3952" spans="1:14" x14ac:dyDescent="0.25">
      <c r="A3952" s="52">
        <v>2016</v>
      </c>
      <c r="B3952" s="45" t="s">
        <v>42</v>
      </c>
      <c r="C3952" s="46" t="s">
        <v>80</v>
      </c>
      <c r="D3952" s="46" t="s">
        <v>93</v>
      </c>
      <c r="H3952" s="46">
        <v>15</v>
      </c>
      <c r="L3952" s="46" t="s">
        <v>103</v>
      </c>
      <c r="M3952" s="48">
        <v>62</v>
      </c>
    </row>
    <row r="3953" spans="1:16" x14ac:dyDescent="0.25">
      <c r="A3953" s="52">
        <v>2016</v>
      </c>
      <c r="B3953" s="45" t="s">
        <v>42</v>
      </c>
      <c r="C3953" s="46" t="s">
        <v>80</v>
      </c>
      <c r="D3953" s="46" t="s">
        <v>90</v>
      </c>
      <c r="E3953" s="46" t="s">
        <v>93</v>
      </c>
      <c r="H3953" s="46">
        <v>17</v>
      </c>
      <c r="L3953" s="46" t="s">
        <v>103</v>
      </c>
      <c r="M3953" s="48">
        <v>2</v>
      </c>
      <c r="N3953" s="48" t="s">
        <v>117</v>
      </c>
    </row>
    <row r="3954" spans="1:16" x14ac:dyDescent="0.25">
      <c r="A3954" s="52">
        <v>2016</v>
      </c>
      <c r="B3954" s="45" t="s">
        <v>37</v>
      </c>
      <c r="C3954" s="46" t="s">
        <v>80</v>
      </c>
      <c r="D3954" s="46" t="s">
        <v>93</v>
      </c>
      <c r="H3954" s="46">
        <v>15</v>
      </c>
      <c r="L3954" s="46" t="s">
        <v>103</v>
      </c>
      <c r="M3954" s="48">
        <v>14</v>
      </c>
    </row>
    <row r="3955" spans="1:16" x14ac:dyDescent="0.25">
      <c r="A3955" s="52">
        <v>2016</v>
      </c>
      <c r="B3955" s="45" t="s">
        <v>69</v>
      </c>
      <c r="C3955" s="46" t="s">
        <v>80</v>
      </c>
      <c r="D3955" s="46" t="s">
        <v>88</v>
      </c>
      <c r="E3955" s="46" t="s">
        <v>92</v>
      </c>
      <c r="H3955" s="46">
        <v>17</v>
      </c>
      <c r="L3955" s="46" t="s">
        <v>103</v>
      </c>
      <c r="M3955" s="48">
        <v>5</v>
      </c>
      <c r="N3955" s="48" t="s">
        <v>117</v>
      </c>
      <c r="O3955" s="48">
        <v>3</v>
      </c>
      <c r="P3955" s="48" t="s">
        <v>116</v>
      </c>
    </row>
    <row r="3956" spans="1:16" x14ac:dyDescent="0.25">
      <c r="A3956" s="52">
        <v>2016</v>
      </c>
      <c r="B3956" s="45" t="s">
        <v>38</v>
      </c>
      <c r="C3956" s="46" t="s">
        <v>80</v>
      </c>
      <c r="D3956" s="46" t="s">
        <v>92</v>
      </c>
      <c r="H3956" s="46">
        <v>17</v>
      </c>
      <c r="L3956" s="46" t="s">
        <v>103</v>
      </c>
      <c r="M3956" s="48">
        <v>2</v>
      </c>
      <c r="N3956" s="48" t="s">
        <v>117</v>
      </c>
      <c r="O3956" s="48">
        <v>1</v>
      </c>
      <c r="P3956" s="48" t="s">
        <v>116</v>
      </c>
    </row>
    <row r="3957" spans="1:16" x14ac:dyDescent="0.25">
      <c r="A3957" s="52">
        <v>2016</v>
      </c>
      <c r="B3957" s="45" t="s">
        <v>38</v>
      </c>
      <c r="C3957" s="46" t="s">
        <v>80</v>
      </c>
      <c r="D3957" s="46" t="s">
        <v>92</v>
      </c>
      <c r="H3957" s="46">
        <v>18</v>
      </c>
      <c r="L3957" s="46" t="s">
        <v>103</v>
      </c>
      <c r="M3957" s="48" t="s">
        <v>110</v>
      </c>
    </row>
    <row r="3958" spans="1:16" x14ac:dyDescent="0.25">
      <c r="A3958" s="52">
        <v>2016</v>
      </c>
      <c r="B3958" s="45" t="s">
        <v>40</v>
      </c>
      <c r="C3958" s="46" t="s">
        <v>80</v>
      </c>
      <c r="D3958" s="46" t="s">
        <v>93</v>
      </c>
      <c r="H3958" s="46">
        <v>15</v>
      </c>
      <c r="L3958" s="46" t="s">
        <v>104</v>
      </c>
      <c r="M3958" s="48">
        <v>127</v>
      </c>
    </row>
    <row r="3959" spans="1:16" x14ac:dyDescent="0.25">
      <c r="A3959" s="52">
        <v>2016</v>
      </c>
      <c r="B3959" s="45" t="s">
        <v>54</v>
      </c>
      <c r="C3959" s="46" t="s">
        <v>81</v>
      </c>
      <c r="D3959" s="46" t="s">
        <v>110</v>
      </c>
      <c r="H3959" s="46">
        <v>5</v>
      </c>
      <c r="L3959" s="46" t="s">
        <v>103</v>
      </c>
      <c r="M3959" s="48">
        <v>200</v>
      </c>
    </row>
    <row r="3960" spans="1:16" x14ac:dyDescent="0.25">
      <c r="A3960" s="52">
        <v>2016</v>
      </c>
      <c r="B3960" s="45" t="s">
        <v>54</v>
      </c>
      <c r="C3960" s="46" t="s">
        <v>80</v>
      </c>
      <c r="D3960" s="46" t="s">
        <v>91</v>
      </c>
      <c r="H3960" s="46">
        <v>17</v>
      </c>
      <c r="L3960" s="46" t="s">
        <v>103</v>
      </c>
      <c r="M3960" s="48" t="s">
        <v>110</v>
      </c>
    </row>
    <row r="3961" spans="1:16" x14ac:dyDescent="0.25">
      <c r="A3961" s="52">
        <v>2016</v>
      </c>
      <c r="B3961" s="45" t="s">
        <v>63</v>
      </c>
      <c r="C3961" s="46" t="s">
        <v>80</v>
      </c>
      <c r="D3961" s="46" t="s">
        <v>92</v>
      </c>
      <c r="H3961" s="46">
        <v>21</v>
      </c>
      <c r="L3961" s="46" t="s">
        <v>103</v>
      </c>
      <c r="M3961" s="48">
        <v>1</v>
      </c>
      <c r="N3961" s="48" t="s">
        <v>116</v>
      </c>
    </row>
    <row r="3962" spans="1:16" x14ac:dyDescent="0.25">
      <c r="A3962" s="52">
        <v>2016</v>
      </c>
      <c r="B3962" s="45" t="s">
        <v>40</v>
      </c>
      <c r="C3962" s="46" t="s">
        <v>80</v>
      </c>
      <c r="D3962" s="46" t="s">
        <v>92</v>
      </c>
      <c r="H3962" s="46">
        <v>15</v>
      </c>
      <c r="L3962" s="46" t="s">
        <v>103</v>
      </c>
      <c r="M3962" s="48">
        <v>63</v>
      </c>
    </row>
    <row r="3963" spans="1:16" x14ac:dyDescent="0.25">
      <c r="A3963" s="52">
        <v>2016</v>
      </c>
      <c r="B3963" s="45" t="s">
        <v>61</v>
      </c>
      <c r="C3963" s="46" t="s">
        <v>80</v>
      </c>
      <c r="D3963" s="46" t="s">
        <v>94</v>
      </c>
      <c r="H3963" s="46">
        <v>17</v>
      </c>
      <c r="L3963" s="46" t="s">
        <v>104</v>
      </c>
      <c r="M3963" s="48" t="s">
        <v>110</v>
      </c>
    </row>
    <row r="3964" spans="1:16" x14ac:dyDescent="0.25">
      <c r="A3964" s="52">
        <v>2016</v>
      </c>
      <c r="B3964" s="45" t="s">
        <v>71</v>
      </c>
      <c r="C3964" s="46" t="s">
        <v>80</v>
      </c>
      <c r="D3964" s="46" t="s">
        <v>94</v>
      </c>
      <c r="H3964" s="46">
        <v>15</v>
      </c>
      <c r="L3964" s="46" t="s">
        <v>105</v>
      </c>
      <c r="M3964" s="48">
        <v>50</v>
      </c>
    </row>
    <row r="3965" spans="1:16" x14ac:dyDescent="0.25">
      <c r="A3965" s="52">
        <v>2016</v>
      </c>
      <c r="B3965" s="45" t="s">
        <v>57</v>
      </c>
      <c r="C3965" s="46" t="s">
        <v>80</v>
      </c>
      <c r="D3965" s="46" t="s">
        <v>89</v>
      </c>
      <c r="H3965" s="46">
        <v>15</v>
      </c>
      <c r="L3965" s="46" t="s">
        <v>105</v>
      </c>
      <c r="M3965" s="48">
        <v>70</v>
      </c>
    </row>
    <row r="3966" spans="1:16" x14ac:dyDescent="0.25">
      <c r="A3966" s="52">
        <v>2016</v>
      </c>
      <c r="B3966" s="45" t="s">
        <v>75</v>
      </c>
      <c r="C3966" s="46" t="s">
        <v>80</v>
      </c>
      <c r="D3966" s="46" t="s">
        <v>93</v>
      </c>
      <c r="H3966" s="46">
        <v>15</v>
      </c>
      <c r="L3966" s="46" t="s">
        <v>103</v>
      </c>
      <c r="M3966" s="48">
        <v>12</v>
      </c>
    </row>
    <row r="3967" spans="1:16" x14ac:dyDescent="0.25">
      <c r="A3967" s="52">
        <v>2016</v>
      </c>
      <c r="B3967" s="45" t="s">
        <v>41</v>
      </c>
      <c r="C3967" s="46" t="s">
        <v>80</v>
      </c>
      <c r="D3967" s="46" t="s">
        <v>88</v>
      </c>
      <c r="E3967" s="46" t="s">
        <v>92</v>
      </c>
      <c r="H3967" s="46">
        <v>15</v>
      </c>
      <c r="L3967" s="46" t="s">
        <v>103</v>
      </c>
      <c r="M3967" s="48" t="s">
        <v>110</v>
      </c>
    </row>
    <row r="3968" spans="1:16" x14ac:dyDescent="0.25">
      <c r="A3968" s="52">
        <v>2016</v>
      </c>
      <c r="B3968" s="45" t="s">
        <v>37</v>
      </c>
      <c r="C3968" s="46" t="s">
        <v>80</v>
      </c>
      <c r="D3968" s="46" t="s">
        <v>90</v>
      </c>
      <c r="H3968" s="46">
        <v>15</v>
      </c>
      <c r="L3968" s="46" t="s">
        <v>103</v>
      </c>
      <c r="M3968" s="48">
        <v>14</v>
      </c>
    </row>
    <row r="3969" spans="1:14" x14ac:dyDescent="0.25">
      <c r="A3969" s="52">
        <v>2016</v>
      </c>
      <c r="B3969" s="45" t="s">
        <v>57</v>
      </c>
      <c r="C3969" s="46" t="s">
        <v>80</v>
      </c>
      <c r="D3969" s="46" t="s">
        <v>88</v>
      </c>
      <c r="E3969" s="46" t="s">
        <v>89</v>
      </c>
      <c r="H3969" s="46">
        <v>15</v>
      </c>
      <c r="L3969" s="46" t="s">
        <v>105</v>
      </c>
      <c r="M3969" s="48">
        <v>325</v>
      </c>
    </row>
    <row r="3970" spans="1:14" x14ac:dyDescent="0.25">
      <c r="A3970" s="52">
        <v>2016</v>
      </c>
      <c r="B3970" s="45" t="s">
        <v>37</v>
      </c>
      <c r="C3970" s="46" t="s">
        <v>80</v>
      </c>
      <c r="D3970" s="46" t="s">
        <v>90</v>
      </c>
      <c r="H3970" s="46">
        <v>15</v>
      </c>
      <c r="L3970" s="46" t="s">
        <v>103</v>
      </c>
      <c r="M3970" s="48">
        <v>56</v>
      </c>
    </row>
    <row r="3971" spans="1:14" x14ac:dyDescent="0.25">
      <c r="A3971" s="52">
        <v>2016</v>
      </c>
      <c r="B3971" s="45" t="s">
        <v>37</v>
      </c>
      <c r="C3971" s="46" t="s">
        <v>80</v>
      </c>
      <c r="D3971" s="46" t="s">
        <v>90</v>
      </c>
      <c r="H3971" s="46">
        <v>15</v>
      </c>
      <c r="L3971" s="46" t="s">
        <v>103</v>
      </c>
      <c r="M3971" s="48">
        <v>73</v>
      </c>
    </row>
    <row r="3972" spans="1:14" x14ac:dyDescent="0.25">
      <c r="A3972" s="52">
        <v>2016</v>
      </c>
      <c r="B3972" s="45" t="s">
        <v>38</v>
      </c>
      <c r="C3972" s="46" t="s">
        <v>80</v>
      </c>
      <c r="D3972" s="46" t="s">
        <v>93</v>
      </c>
      <c r="H3972" s="46">
        <v>17</v>
      </c>
      <c r="L3972" s="46" t="s">
        <v>103</v>
      </c>
      <c r="M3972" s="48">
        <v>2</v>
      </c>
      <c r="N3972" s="48" t="s">
        <v>117</v>
      </c>
    </row>
    <row r="3973" spans="1:14" x14ac:dyDescent="0.25">
      <c r="A3973" s="52">
        <v>2016</v>
      </c>
      <c r="B3973" s="45" t="s">
        <v>42</v>
      </c>
      <c r="C3973" s="46" t="s">
        <v>80</v>
      </c>
      <c r="D3973" s="46" t="s">
        <v>93</v>
      </c>
      <c r="H3973" s="46">
        <v>15</v>
      </c>
      <c r="L3973" s="46" t="s">
        <v>103</v>
      </c>
      <c r="M3973" s="48">
        <v>42</v>
      </c>
    </row>
    <row r="3974" spans="1:14" x14ac:dyDescent="0.25">
      <c r="A3974" s="52">
        <v>2016</v>
      </c>
      <c r="B3974" s="45" t="s">
        <v>64</v>
      </c>
      <c r="C3974" s="46" t="s">
        <v>80</v>
      </c>
      <c r="D3974" s="46" t="s">
        <v>88</v>
      </c>
      <c r="E3974" s="46" t="s">
        <v>95</v>
      </c>
      <c r="H3974" s="46">
        <v>20</v>
      </c>
      <c r="L3974" s="46" t="s">
        <v>103</v>
      </c>
      <c r="M3974" s="48" t="s">
        <v>110</v>
      </c>
    </row>
    <row r="3975" spans="1:14" x14ac:dyDescent="0.25">
      <c r="A3975" s="52">
        <v>2016</v>
      </c>
      <c r="B3975" s="45" t="s">
        <v>47</v>
      </c>
      <c r="C3975" s="46" t="s">
        <v>80</v>
      </c>
      <c r="D3975" s="46" t="s">
        <v>110</v>
      </c>
      <c r="H3975" s="46">
        <v>15</v>
      </c>
      <c r="L3975" s="46" t="s">
        <v>105</v>
      </c>
      <c r="M3975" s="48" t="s">
        <v>110</v>
      </c>
    </row>
    <row r="3976" spans="1:14" x14ac:dyDescent="0.25">
      <c r="A3976" s="52">
        <v>2016</v>
      </c>
      <c r="B3976" s="45" t="s">
        <v>47</v>
      </c>
      <c r="C3976" s="46" t="s">
        <v>80</v>
      </c>
      <c r="D3976" s="46" t="s">
        <v>110</v>
      </c>
      <c r="H3976" s="46">
        <v>15</v>
      </c>
      <c r="L3976" s="46" t="s">
        <v>105</v>
      </c>
      <c r="M3976" s="48" t="s">
        <v>110</v>
      </c>
    </row>
    <row r="3977" spans="1:14" x14ac:dyDescent="0.25">
      <c r="A3977" s="52">
        <v>2016</v>
      </c>
      <c r="B3977" s="45" t="s">
        <v>47</v>
      </c>
      <c r="C3977" s="46" t="s">
        <v>80</v>
      </c>
      <c r="D3977" s="46" t="s">
        <v>90</v>
      </c>
      <c r="H3977" s="46">
        <v>17</v>
      </c>
      <c r="L3977" s="46" t="s">
        <v>103</v>
      </c>
      <c r="M3977" s="48" t="s">
        <v>110</v>
      </c>
    </row>
    <row r="3978" spans="1:14" x14ac:dyDescent="0.25">
      <c r="A3978" s="52">
        <v>2016</v>
      </c>
      <c r="B3978" s="45" t="s">
        <v>47</v>
      </c>
      <c r="C3978" s="46" t="s">
        <v>80</v>
      </c>
      <c r="D3978" s="46" t="s">
        <v>90</v>
      </c>
      <c r="H3978" s="46">
        <v>15</v>
      </c>
      <c r="L3978" s="46" t="s">
        <v>104</v>
      </c>
      <c r="M3978" s="48">
        <v>42</v>
      </c>
    </row>
    <row r="3979" spans="1:14" x14ac:dyDescent="0.25">
      <c r="A3979" s="52">
        <v>2016</v>
      </c>
      <c r="B3979" s="45" t="s">
        <v>64</v>
      </c>
      <c r="C3979" s="46" t="s">
        <v>80</v>
      </c>
      <c r="D3979" s="46" t="s">
        <v>88</v>
      </c>
      <c r="E3979" s="46" t="s">
        <v>95</v>
      </c>
      <c r="H3979" s="46">
        <v>17</v>
      </c>
      <c r="L3979" s="46" t="s">
        <v>103</v>
      </c>
      <c r="M3979" s="48" t="s">
        <v>110</v>
      </c>
    </row>
    <row r="3980" spans="1:14" x14ac:dyDescent="0.25">
      <c r="A3980" s="52">
        <v>2016</v>
      </c>
      <c r="B3980" s="45" t="s">
        <v>64</v>
      </c>
      <c r="C3980" s="46" t="s">
        <v>80</v>
      </c>
      <c r="D3980" s="46" t="s">
        <v>88</v>
      </c>
      <c r="H3980" s="46">
        <v>17</v>
      </c>
      <c r="L3980" s="46" t="s">
        <v>103</v>
      </c>
      <c r="M3980" s="48" t="s">
        <v>110</v>
      </c>
    </row>
    <row r="3981" spans="1:14" x14ac:dyDescent="0.25">
      <c r="A3981" s="52">
        <v>2016</v>
      </c>
      <c r="B3981" s="45" t="s">
        <v>64</v>
      </c>
      <c r="C3981" s="46" t="s">
        <v>80</v>
      </c>
      <c r="D3981" s="46" t="s">
        <v>110</v>
      </c>
      <c r="H3981" s="46">
        <v>20</v>
      </c>
      <c r="L3981" s="46" t="s">
        <v>103</v>
      </c>
      <c r="M3981" s="48" t="s">
        <v>110</v>
      </c>
    </row>
    <row r="3982" spans="1:14" x14ac:dyDescent="0.25">
      <c r="A3982" s="52">
        <v>2016</v>
      </c>
      <c r="B3982" s="45" t="s">
        <v>64</v>
      </c>
      <c r="C3982" s="46" t="s">
        <v>80</v>
      </c>
      <c r="D3982" s="46" t="s">
        <v>110</v>
      </c>
      <c r="H3982" s="46">
        <v>20</v>
      </c>
      <c r="L3982" s="46" t="s">
        <v>103</v>
      </c>
      <c r="M3982" s="48" t="s">
        <v>110</v>
      </c>
    </row>
    <row r="3983" spans="1:14" x14ac:dyDescent="0.25">
      <c r="A3983" s="52">
        <v>2016</v>
      </c>
      <c r="B3983" s="45" t="s">
        <v>64</v>
      </c>
      <c r="C3983" s="46" t="s">
        <v>80</v>
      </c>
      <c r="D3983" s="46" t="s">
        <v>88</v>
      </c>
      <c r="H3983" s="46">
        <v>20</v>
      </c>
      <c r="L3983" s="46" t="s">
        <v>103</v>
      </c>
      <c r="M3983" s="48" t="s">
        <v>110</v>
      </c>
    </row>
    <row r="3984" spans="1:14" x14ac:dyDescent="0.25">
      <c r="A3984" s="52">
        <v>2016</v>
      </c>
      <c r="B3984" s="45" t="s">
        <v>64</v>
      </c>
      <c r="C3984" s="46" t="s">
        <v>80</v>
      </c>
      <c r="D3984" s="46" t="s">
        <v>110</v>
      </c>
      <c r="H3984" s="46">
        <v>20</v>
      </c>
      <c r="L3984" s="46" t="s">
        <v>103</v>
      </c>
      <c r="M3984" s="48" t="s">
        <v>110</v>
      </c>
    </row>
    <row r="3985" spans="1:14" x14ac:dyDescent="0.25">
      <c r="A3985" s="52">
        <v>2016</v>
      </c>
      <c r="B3985" s="45" t="s">
        <v>64</v>
      </c>
      <c r="C3985" s="46" t="s">
        <v>80</v>
      </c>
      <c r="D3985" s="46" t="s">
        <v>88</v>
      </c>
      <c r="H3985" s="46">
        <v>20</v>
      </c>
      <c r="L3985" s="46" t="s">
        <v>103</v>
      </c>
      <c r="M3985" s="48" t="s">
        <v>110</v>
      </c>
    </row>
    <row r="3986" spans="1:14" x14ac:dyDescent="0.25">
      <c r="A3986" s="52">
        <v>2016</v>
      </c>
      <c r="B3986" s="45" t="s">
        <v>64</v>
      </c>
      <c r="C3986" s="46" t="s">
        <v>80</v>
      </c>
      <c r="D3986" s="46" t="s">
        <v>88</v>
      </c>
      <c r="H3986" s="46">
        <v>20</v>
      </c>
      <c r="L3986" s="46" t="s">
        <v>103</v>
      </c>
      <c r="M3986" s="48" t="s">
        <v>110</v>
      </c>
    </row>
    <row r="3987" spans="1:14" x14ac:dyDescent="0.25">
      <c r="A3987" s="52">
        <v>2016</v>
      </c>
      <c r="B3987" s="45" t="s">
        <v>63</v>
      </c>
      <c r="C3987" s="46" t="s">
        <v>80</v>
      </c>
      <c r="D3987" s="46" t="s">
        <v>89</v>
      </c>
      <c r="H3987" s="46">
        <v>21</v>
      </c>
      <c r="L3987" s="46" t="s">
        <v>103</v>
      </c>
      <c r="M3987" s="48">
        <v>2</v>
      </c>
      <c r="N3987" s="48" t="s">
        <v>116</v>
      </c>
    </row>
    <row r="3988" spans="1:14" x14ac:dyDescent="0.25">
      <c r="A3988" s="52">
        <v>2016</v>
      </c>
      <c r="B3988" s="45" t="s">
        <v>64</v>
      </c>
      <c r="C3988" s="46" t="s">
        <v>80</v>
      </c>
      <c r="D3988" s="46" t="s">
        <v>88</v>
      </c>
      <c r="H3988" s="46">
        <v>20</v>
      </c>
      <c r="L3988" s="46" t="s">
        <v>103</v>
      </c>
      <c r="M3988" s="48" t="s">
        <v>110</v>
      </c>
    </row>
    <row r="3989" spans="1:14" x14ac:dyDescent="0.25">
      <c r="A3989" s="52">
        <v>2016</v>
      </c>
      <c r="B3989" s="45" t="s">
        <v>54</v>
      </c>
      <c r="C3989" s="46" t="s">
        <v>80</v>
      </c>
      <c r="D3989" s="46" t="s">
        <v>88</v>
      </c>
      <c r="E3989" s="46" t="s">
        <v>93</v>
      </c>
      <c r="H3989" s="46">
        <v>21</v>
      </c>
      <c r="L3989" s="46" t="s">
        <v>103</v>
      </c>
      <c r="M3989" s="48" t="s">
        <v>110</v>
      </c>
    </row>
    <row r="3990" spans="1:14" x14ac:dyDescent="0.25">
      <c r="A3990" s="52">
        <v>2016</v>
      </c>
      <c r="B3990" s="45" t="s">
        <v>54</v>
      </c>
      <c r="C3990" s="46" t="s">
        <v>80</v>
      </c>
      <c r="D3990" s="46" t="s">
        <v>88</v>
      </c>
      <c r="H3990" s="46">
        <v>20</v>
      </c>
      <c r="L3990" s="46" t="s">
        <v>103</v>
      </c>
      <c r="M3990" s="48">
        <v>5</v>
      </c>
      <c r="N3990" s="48" t="s">
        <v>116</v>
      </c>
    </row>
    <row r="3991" spans="1:14" x14ac:dyDescent="0.25">
      <c r="A3991" s="52">
        <v>2016</v>
      </c>
      <c r="B3991" s="45" t="s">
        <v>64</v>
      </c>
      <c r="C3991" s="46" t="s">
        <v>80</v>
      </c>
      <c r="D3991" s="46" t="s">
        <v>88</v>
      </c>
      <c r="H3991" s="46">
        <v>20</v>
      </c>
      <c r="L3991" s="46" t="s">
        <v>103</v>
      </c>
      <c r="M3991" s="48" t="s">
        <v>110</v>
      </c>
    </row>
    <row r="3992" spans="1:14" x14ac:dyDescent="0.25">
      <c r="A3992" s="52">
        <v>2016</v>
      </c>
      <c r="B3992" s="45" t="s">
        <v>64</v>
      </c>
      <c r="C3992" s="46" t="s">
        <v>80</v>
      </c>
      <c r="D3992" s="46" t="s">
        <v>88</v>
      </c>
      <c r="H3992" s="46">
        <v>20</v>
      </c>
      <c r="L3992" s="46" t="s">
        <v>103</v>
      </c>
      <c r="M3992" s="48" t="s">
        <v>110</v>
      </c>
    </row>
    <row r="3993" spans="1:14" x14ac:dyDescent="0.25">
      <c r="A3993" s="52">
        <v>2016</v>
      </c>
      <c r="B3993" s="45" t="s">
        <v>56</v>
      </c>
      <c r="C3993" s="46" t="s">
        <v>80</v>
      </c>
      <c r="D3993" s="46" t="s">
        <v>93</v>
      </c>
      <c r="H3993" s="46">
        <v>17</v>
      </c>
      <c r="L3993" s="46" t="s">
        <v>103</v>
      </c>
      <c r="M3993" s="48">
        <v>1</v>
      </c>
      <c r="N3993" s="48" t="s">
        <v>117</v>
      </c>
    </row>
    <row r="3994" spans="1:14" x14ac:dyDescent="0.25">
      <c r="A3994" s="52">
        <v>2016</v>
      </c>
      <c r="B3994" s="45" t="s">
        <v>64</v>
      </c>
      <c r="C3994" s="46" t="s">
        <v>80</v>
      </c>
      <c r="D3994" s="46" t="s">
        <v>88</v>
      </c>
      <c r="H3994" s="46">
        <v>18</v>
      </c>
      <c r="I3994" s="46">
        <v>22</v>
      </c>
      <c r="L3994" s="46" t="s">
        <v>103</v>
      </c>
      <c r="M3994" s="48" t="s">
        <v>110</v>
      </c>
    </row>
    <row r="3995" spans="1:14" x14ac:dyDescent="0.25">
      <c r="A3995" s="52">
        <v>2016</v>
      </c>
      <c r="B3995" s="45" t="s">
        <v>64</v>
      </c>
      <c r="C3995" s="46" t="s">
        <v>80</v>
      </c>
      <c r="D3995" s="46" t="s">
        <v>88</v>
      </c>
      <c r="E3995" s="46" t="s">
        <v>95</v>
      </c>
      <c r="H3995" s="46">
        <v>20</v>
      </c>
      <c r="L3995" s="46" t="s">
        <v>103</v>
      </c>
      <c r="M3995" s="48" t="s">
        <v>110</v>
      </c>
    </row>
    <row r="3996" spans="1:14" x14ac:dyDescent="0.25">
      <c r="A3996" s="52">
        <v>2016</v>
      </c>
      <c r="B3996" s="45" t="s">
        <v>64</v>
      </c>
      <c r="C3996" s="46" t="s">
        <v>80</v>
      </c>
      <c r="D3996" s="46" t="s">
        <v>93</v>
      </c>
      <c r="H3996" s="46">
        <v>17</v>
      </c>
      <c r="L3996" s="46" t="s">
        <v>103</v>
      </c>
      <c r="M3996" s="48" t="s">
        <v>110</v>
      </c>
    </row>
    <row r="3997" spans="1:14" x14ac:dyDescent="0.25">
      <c r="A3997" s="52">
        <v>2016</v>
      </c>
      <c r="B3997" s="45" t="s">
        <v>64</v>
      </c>
      <c r="C3997" s="46" t="s">
        <v>80</v>
      </c>
      <c r="D3997" s="46" t="s">
        <v>88</v>
      </c>
      <c r="E3997" s="46" t="s">
        <v>93</v>
      </c>
      <c r="H3997" s="46">
        <v>17</v>
      </c>
      <c r="L3997" s="46" t="s">
        <v>103</v>
      </c>
      <c r="M3997" s="48" t="s">
        <v>110</v>
      </c>
    </row>
    <row r="3998" spans="1:14" x14ac:dyDescent="0.25">
      <c r="A3998" s="52">
        <v>2016</v>
      </c>
      <c r="B3998" s="45" t="s">
        <v>64</v>
      </c>
      <c r="C3998" s="46" t="s">
        <v>80</v>
      </c>
      <c r="D3998" s="46" t="s">
        <v>88</v>
      </c>
      <c r="H3998" s="46">
        <v>17</v>
      </c>
      <c r="L3998" s="46" t="s">
        <v>103</v>
      </c>
      <c r="M3998" s="48" t="s">
        <v>110</v>
      </c>
    </row>
    <row r="3999" spans="1:14" x14ac:dyDescent="0.25">
      <c r="A3999" s="52">
        <v>2016</v>
      </c>
      <c r="B3999" s="45" t="s">
        <v>63</v>
      </c>
      <c r="C3999" s="46" t="s">
        <v>80</v>
      </c>
      <c r="D3999" s="46" t="s">
        <v>110</v>
      </c>
      <c r="H3999" s="46">
        <v>17</v>
      </c>
      <c r="L3999" s="46" t="s">
        <v>103</v>
      </c>
      <c r="M3999" s="48">
        <v>2</v>
      </c>
      <c r="N3999" s="48" t="s">
        <v>117</v>
      </c>
    </row>
    <row r="4000" spans="1:14" x14ac:dyDescent="0.25">
      <c r="A4000" s="52">
        <v>2016</v>
      </c>
      <c r="B4000" s="45" t="s">
        <v>73</v>
      </c>
      <c r="C4000" s="46" t="s">
        <v>80</v>
      </c>
      <c r="D4000" s="46" t="s">
        <v>91</v>
      </c>
      <c r="H4000" s="46">
        <v>20</v>
      </c>
      <c r="L4000" s="46" t="s">
        <v>103</v>
      </c>
      <c r="M4000" s="48" t="s">
        <v>110</v>
      </c>
    </row>
    <row r="4001" spans="1:14" x14ac:dyDescent="0.25">
      <c r="A4001" s="52">
        <v>2016</v>
      </c>
      <c r="B4001" s="45" t="s">
        <v>64</v>
      </c>
      <c r="C4001" s="46" t="s">
        <v>80</v>
      </c>
      <c r="D4001" s="46" t="s">
        <v>93</v>
      </c>
      <c r="H4001" s="46">
        <v>17</v>
      </c>
      <c r="L4001" s="46" t="s">
        <v>103</v>
      </c>
      <c r="M4001" s="48" t="s">
        <v>110</v>
      </c>
    </row>
    <row r="4002" spans="1:14" x14ac:dyDescent="0.25">
      <c r="A4002" s="52">
        <v>2016</v>
      </c>
      <c r="B4002" s="45" t="s">
        <v>64</v>
      </c>
      <c r="C4002" s="46" t="s">
        <v>80</v>
      </c>
      <c r="D4002" s="46" t="s">
        <v>90</v>
      </c>
      <c r="H4002" s="46">
        <v>17</v>
      </c>
      <c r="L4002" s="46" t="s">
        <v>103</v>
      </c>
      <c r="M4002" s="48" t="s">
        <v>110</v>
      </c>
    </row>
    <row r="4003" spans="1:14" x14ac:dyDescent="0.25">
      <c r="A4003" s="52">
        <v>2016</v>
      </c>
      <c r="B4003" s="45" t="s">
        <v>64</v>
      </c>
      <c r="C4003" s="46" t="s">
        <v>80</v>
      </c>
      <c r="D4003" s="46" t="s">
        <v>89</v>
      </c>
      <c r="H4003" s="46">
        <v>17</v>
      </c>
      <c r="L4003" s="46" t="s">
        <v>103</v>
      </c>
      <c r="M4003" s="48" t="s">
        <v>110</v>
      </c>
    </row>
    <row r="4004" spans="1:14" x14ac:dyDescent="0.25">
      <c r="A4004" s="52">
        <v>2016</v>
      </c>
      <c r="B4004" s="45" t="s">
        <v>64</v>
      </c>
      <c r="C4004" s="46" t="s">
        <v>80</v>
      </c>
      <c r="D4004" s="46" t="s">
        <v>110</v>
      </c>
      <c r="H4004" s="46">
        <v>17</v>
      </c>
      <c r="L4004" s="46" t="s">
        <v>103</v>
      </c>
      <c r="M4004" s="48">
        <v>1</v>
      </c>
      <c r="N4004" s="48" t="s">
        <v>116</v>
      </c>
    </row>
    <row r="4005" spans="1:14" x14ac:dyDescent="0.25">
      <c r="A4005" s="52">
        <v>2016</v>
      </c>
      <c r="B4005" s="45" t="s">
        <v>41</v>
      </c>
      <c r="C4005" s="46" t="s">
        <v>82</v>
      </c>
      <c r="D4005" s="46" t="s">
        <v>110</v>
      </c>
      <c r="H4005" s="46">
        <v>15</v>
      </c>
      <c r="L4005" s="46" t="s">
        <v>110</v>
      </c>
      <c r="M4005" s="48" t="s">
        <v>110</v>
      </c>
    </row>
    <row r="4006" spans="1:14" x14ac:dyDescent="0.25">
      <c r="A4006" s="52">
        <v>2016</v>
      </c>
      <c r="B4006" s="45" t="s">
        <v>73</v>
      </c>
      <c r="C4006" s="46" t="s">
        <v>80</v>
      </c>
      <c r="D4006" s="46" t="s">
        <v>90</v>
      </c>
      <c r="H4006" s="46">
        <v>15</v>
      </c>
      <c r="L4006" s="46" t="s">
        <v>105</v>
      </c>
      <c r="M4006" s="48" t="s">
        <v>110</v>
      </c>
    </row>
    <row r="4007" spans="1:14" x14ac:dyDescent="0.25">
      <c r="A4007" s="52">
        <v>2016</v>
      </c>
      <c r="B4007" s="45" t="s">
        <v>73</v>
      </c>
      <c r="C4007" s="46" t="s">
        <v>80</v>
      </c>
      <c r="D4007" s="46" t="s">
        <v>110</v>
      </c>
      <c r="H4007" s="46">
        <v>15</v>
      </c>
      <c r="L4007" s="46" t="s">
        <v>103</v>
      </c>
      <c r="M4007" s="48" t="s">
        <v>110</v>
      </c>
    </row>
    <row r="4008" spans="1:14" x14ac:dyDescent="0.25">
      <c r="A4008" s="52">
        <v>2016</v>
      </c>
      <c r="B4008" s="45" t="s">
        <v>73</v>
      </c>
      <c r="C4008" s="46" t="s">
        <v>80</v>
      </c>
      <c r="D4008" s="46" t="s">
        <v>89</v>
      </c>
      <c r="H4008" s="46">
        <v>17</v>
      </c>
      <c r="L4008" s="46" t="s">
        <v>103</v>
      </c>
      <c r="M4008" s="48" t="s">
        <v>110</v>
      </c>
    </row>
    <row r="4009" spans="1:14" x14ac:dyDescent="0.25">
      <c r="A4009" s="52">
        <v>2016</v>
      </c>
      <c r="B4009" s="45" t="s">
        <v>73</v>
      </c>
      <c r="C4009" s="46" t="s">
        <v>80</v>
      </c>
      <c r="D4009" s="46" t="s">
        <v>88</v>
      </c>
      <c r="H4009" s="46">
        <v>20</v>
      </c>
      <c r="L4009" s="46" t="s">
        <v>103</v>
      </c>
      <c r="M4009" s="48" t="s">
        <v>110</v>
      </c>
    </row>
    <row r="4010" spans="1:14" x14ac:dyDescent="0.25">
      <c r="A4010" s="52">
        <v>2016</v>
      </c>
      <c r="B4010" s="45" t="s">
        <v>73</v>
      </c>
      <c r="C4010" s="46" t="s">
        <v>80</v>
      </c>
      <c r="D4010" s="46" t="s">
        <v>89</v>
      </c>
      <c r="H4010" s="46">
        <v>17</v>
      </c>
      <c r="L4010" s="46" t="s">
        <v>103</v>
      </c>
      <c r="M4010" s="48" t="s">
        <v>110</v>
      </c>
    </row>
    <row r="4011" spans="1:14" x14ac:dyDescent="0.25">
      <c r="A4011" s="52">
        <v>2016</v>
      </c>
      <c r="B4011" s="45" t="s">
        <v>73</v>
      </c>
      <c r="C4011" s="46" t="s">
        <v>80</v>
      </c>
      <c r="D4011" s="46" t="s">
        <v>88</v>
      </c>
      <c r="H4011" s="46">
        <v>20</v>
      </c>
      <c r="L4011" s="46" t="s">
        <v>103</v>
      </c>
      <c r="M4011" s="48">
        <v>1</v>
      </c>
      <c r="N4011" s="48" t="s">
        <v>116</v>
      </c>
    </row>
    <row r="4012" spans="1:14" x14ac:dyDescent="0.25">
      <c r="A4012" s="52">
        <v>2016</v>
      </c>
      <c r="B4012" s="45" t="s">
        <v>56</v>
      </c>
      <c r="C4012" s="46" t="s">
        <v>80</v>
      </c>
      <c r="D4012" s="46" t="s">
        <v>110</v>
      </c>
      <c r="H4012" s="46">
        <v>17</v>
      </c>
      <c r="L4012" s="46" t="s">
        <v>103</v>
      </c>
      <c r="M4012" s="48" t="s">
        <v>110</v>
      </c>
    </row>
    <row r="4013" spans="1:14" x14ac:dyDescent="0.25">
      <c r="A4013" s="52">
        <v>2016</v>
      </c>
      <c r="B4013" s="45" t="s">
        <v>73</v>
      </c>
      <c r="C4013" s="46" t="s">
        <v>80</v>
      </c>
      <c r="D4013" s="46" t="s">
        <v>89</v>
      </c>
      <c r="H4013" s="46">
        <v>17</v>
      </c>
      <c r="L4013" s="46" t="s">
        <v>103</v>
      </c>
      <c r="M4013" s="48">
        <v>2</v>
      </c>
      <c r="N4013" s="48" t="s">
        <v>116</v>
      </c>
    </row>
    <row r="4014" spans="1:14" x14ac:dyDescent="0.25">
      <c r="A4014" s="52">
        <v>2016</v>
      </c>
      <c r="B4014" s="45" t="s">
        <v>73</v>
      </c>
      <c r="C4014" s="46" t="s">
        <v>80</v>
      </c>
      <c r="D4014" s="46" t="s">
        <v>89</v>
      </c>
      <c r="H4014" s="46">
        <v>17</v>
      </c>
      <c r="L4014" s="46" t="s">
        <v>103</v>
      </c>
      <c r="M4014" s="48">
        <v>3</v>
      </c>
      <c r="N4014" s="48" t="s">
        <v>117</v>
      </c>
    </row>
    <row r="4015" spans="1:14" x14ac:dyDescent="0.25">
      <c r="A4015" s="52">
        <v>2016</v>
      </c>
      <c r="B4015" s="45" t="s">
        <v>73</v>
      </c>
      <c r="C4015" s="46" t="s">
        <v>80</v>
      </c>
      <c r="D4015" s="46" t="s">
        <v>90</v>
      </c>
      <c r="H4015" s="46">
        <v>15</v>
      </c>
      <c r="L4015" s="46" t="s">
        <v>104</v>
      </c>
      <c r="M4015" s="48">
        <v>10</v>
      </c>
    </row>
    <row r="4016" spans="1:14" x14ac:dyDescent="0.25">
      <c r="A4016" s="52">
        <v>2016</v>
      </c>
      <c r="B4016" s="45" t="s">
        <v>73</v>
      </c>
      <c r="C4016" s="46" t="s">
        <v>80</v>
      </c>
      <c r="D4016" s="46" t="s">
        <v>91</v>
      </c>
      <c r="H4016" s="46">
        <v>20</v>
      </c>
      <c r="L4016" s="46" t="s">
        <v>103</v>
      </c>
      <c r="M4016" s="48">
        <v>2</v>
      </c>
      <c r="N4016" s="48" t="s">
        <v>116</v>
      </c>
    </row>
    <row r="4017" spans="1:16" x14ac:dyDescent="0.25">
      <c r="A4017" s="52">
        <v>2016</v>
      </c>
      <c r="B4017" s="45" t="s">
        <v>63</v>
      </c>
      <c r="C4017" s="46" t="s">
        <v>80</v>
      </c>
      <c r="D4017" s="46" t="s">
        <v>110</v>
      </c>
      <c r="H4017" s="46">
        <v>21</v>
      </c>
      <c r="L4017" s="46" t="s">
        <v>103</v>
      </c>
      <c r="M4017" s="48">
        <v>2</v>
      </c>
      <c r="N4017" s="48" t="s">
        <v>116</v>
      </c>
    </row>
    <row r="4018" spans="1:16" x14ac:dyDescent="0.25">
      <c r="A4018" s="52">
        <v>2016</v>
      </c>
      <c r="B4018" s="45" t="s">
        <v>63</v>
      </c>
      <c r="C4018" s="46" t="s">
        <v>80</v>
      </c>
      <c r="D4018" s="46" t="s">
        <v>88</v>
      </c>
      <c r="H4018" s="46">
        <v>17</v>
      </c>
      <c r="L4018" s="46" t="s">
        <v>103</v>
      </c>
      <c r="M4018" s="48">
        <v>5</v>
      </c>
      <c r="N4018" s="48" t="s">
        <v>117</v>
      </c>
      <c r="O4018" s="48">
        <v>3</v>
      </c>
      <c r="P4018" s="48" t="s">
        <v>116</v>
      </c>
    </row>
    <row r="4019" spans="1:16" x14ac:dyDescent="0.25">
      <c r="A4019" s="52">
        <v>2016</v>
      </c>
      <c r="B4019" s="45" t="s">
        <v>76</v>
      </c>
      <c r="C4019" s="46" t="s">
        <v>80</v>
      </c>
      <c r="D4019" s="46" t="s">
        <v>94</v>
      </c>
      <c r="H4019" s="46">
        <v>4</v>
      </c>
      <c r="L4019" s="46" t="s">
        <v>103</v>
      </c>
      <c r="M4019" s="48">
        <v>12</v>
      </c>
    </row>
    <row r="4020" spans="1:16" x14ac:dyDescent="0.25">
      <c r="A4020" s="52">
        <v>2016</v>
      </c>
      <c r="B4020" s="45" t="s">
        <v>76</v>
      </c>
      <c r="C4020" s="46" t="s">
        <v>80</v>
      </c>
      <c r="D4020" s="46" t="s">
        <v>91</v>
      </c>
      <c r="H4020" s="46">
        <v>4</v>
      </c>
      <c r="L4020" s="46" t="s">
        <v>103</v>
      </c>
      <c r="M4020" s="48" t="s">
        <v>110</v>
      </c>
    </row>
    <row r="4021" spans="1:16" x14ac:dyDescent="0.25">
      <c r="A4021" s="52">
        <v>2016</v>
      </c>
      <c r="B4021" s="45" t="s">
        <v>76</v>
      </c>
      <c r="C4021" s="46" t="s">
        <v>80</v>
      </c>
      <c r="D4021" s="46" t="s">
        <v>88</v>
      </c>
      <c r="E4021" s="46" t="s">
        <v>91</v>
      </c>
      <c r="H4021" s="46">
        <v>15</v>
      </c>
      <c r="L4021" s="46" t="s">
        <v>105</v>
      </c>
      <c r="M4021" s="48">
        <v>52</v>
      </c>
    </row>
    <row r="4022" spans="1:16" x14ac:dyDescent="0.25">
      <c r="A4022" s="52">
        <v>2016</v>
      </c>
      <c r="B4022" s="45" t="s">
        <v>76</v>
      </c>
      <c r="C4022" s="46" t="s">
        <v>80</v>
      </c>
      <c r="D4022" s="46" t="s">
        <v>88</v>
      </c>
      <c r="E4022" s="46" t="s">
        <v>91</v>
      </c>
      <c r="H4022" s="46">
        <v>15</v>
      </c>
      <c r="L4022" s="46" t="s">
        <v>105</v>
      </c>
      <c r="M4022" s="48">
        <v>65</v>
      </c>
    </row>
    <row r="4023" spans="1:16" x14ac:dyDescent="0.25">
      <c r="A4023" s="52">
        <v>2016</v>
      </c>
      <c r="B4023" s="45" t="s">
        <v>76</v>
      </c>
      <c r="C4023" s="46" t="s">
        <v>80</v>
      </c>
      <c r="D4023" s="46" t="s">
        <v>88</v>
      </c>
      <c r="H4023" s="46">
        <v>15</v>
      </c>
      <c r="L4023" s="46" t="s">
        <v>103</v>
      </c>
      <c r="M4023" s="48">
        <v>35</v>
      </c>
    </row>
    <row r="4024" spans="1:16" x14ac:dyDescent="0.25">
      <c r="A4024" s="52">
        <v>2016</v>
      </c>
      <c r="B4024" s="45" t="s">
        <v>76</v>
      </c>
      <c r="C4024" s="46" t="s">
        <v>80</v>
      </c>
      <c r="D4024" s="46" t="s">
        <v>89</v>
      </c>
      <c r="H4024" s="46">
        <v>15</v>
      </c>
      <c r="L4024" s="46" t="s">
        <v>105</v>
      </c>
      <c r="M4024" s="48">
        <v>123</v>
      </c>
    </row>
    <row r="4025" spans="1:16" x14ac:dyDescent="0.25">
      <c r="A4025" s="52">
        <v>2016</v>
      </c>
      <c r="B4025" s="45" t="s">
        <v>76</v>
      </c>
      <c r="C4025" s="46" t="s">
        <v>80</v>
      </c>
      <c r="D4025" s="46" t="s">
        <v>89</v>
      </c>
      <c r="H4025" s="46">
        <v>15</v>
      </c>
      <c r="L4025" s="46" t="s">
        <v>103</v>
      </c>
      <c r="M4025" s="48">
        <v>58</v>
      </c>
    </row>
    <row r="4026" spans="1:16" x14ac:dyDescent="0.25">
      <c r="A4026" s="52">
        <v>2016</v>
      </c>
      <c r="B4026" s="45" t="s">
        <v>76</v>
      </c>
      <c r="C4026" s="46" t="s">
        <v>80</v>
      </c>
      <c r="D4026" s="46" t="s">
        <v>89</v>
      </c>
      <c r="H4026" s="46">
        <v>15</v>
      </c>
      <c r="L4026" s="46" t="s">
        <v>105</v>
      </c>
      <c r="M4026" s="48">
        <v>25</v>
      </c>
    </row>
    <row r="4027" spans="1:16" x14ac:dyDescent="0.25">
      <c r="A4027" s="52">
        <v>2016</v>
      </c>
      <c r="B4027" s="45" t="s">
        <v>76</v>
      </c>
      <c r="C4027" s="46" t="s">
        <v>80</v>
      </c>
      <c r="D4027" s="46" t="s">
        <v>88</v>
      </c>
      <c r="E4027" s="46" t="s">
        <v>89</v>
      </c>
      <c r="H4027" s="46">
        <v>15</v>
      </c>
      <c r="L4027" s="46" t="s">
        <v>105</v>
      </c>
      <c r="M4027" s="48">
        <v>103</v>
      </c>
    </row>
    <row r="4028" spans="1:16" x14ac:dyDescent="0.25">
      <c r="A4028" s="52">
        <v>2016</v>
      </c>
      <c r="B4028" s="45" t="s">
        <v>76</v>
      </c>
      <c r="C4028" s="46" t="s">
        <v>80</v>
      </c>
      <c r="D4028" s="46" t="s">
        <v>89</v>
      </c>
      <c r="H4028" s="46">
        <v>15</v>
      </c>
      <c r="L4028" s="46" t="s">
        <v>105</v>
      </c>
      <c r="M4028" s="48">
        <v>156</v>
      </c>
    </row>
    <row r="4029" spans="1:16" x14ac:dyDescent="0.25">
      <c r="A4029" s="52">
        <v>2016</v>
      </c>
      <c r="B4029" s="45" t="s">
        <v>76</v>
      </c>
      <c r="C4029" s="46" t="s">
        <v>80</v>
      </c>
      <c r="D4029" s="46" t="s">
        <v>89</v>
      </c>
      <c r="E4029" s="46" t="s">
        <v>91</v>
      </c>
      <c r="H4029" s="46">
        <v>15</v>
      </c>
      <c r="L4029" s="46" t="s">
        <v>105</v>
      </c>
      <c r="M4029" s="48">
        <v>197</v>
      </c>
    </row>
    <row r="4030" spans="1:16" x14ac:dyDescent="0.25">
      <c r="A4030" s="52">
        <v>2016</v>
      </c>
      <c r="B4030" s="45" t="s">
        <v>76</v>
      </c>
      <c r="C4030" s="46" t="s">
        <v>80</v>
      </c>
      <c r="D4030" s="46" t="s">
        <v>110</v>
      </c>
      <c r="H4030" s="46">
        <v>15</v>
      </c>
      <c r="L4030" s="46" t="s">
        <v>103</v>
      </c>
      <c r="M4030" s="48">
        <v>37</v>
      </c>
    </row>
    <row r="4031" spans="1:16" x14ac:dyDescent="0.25">
      <c r="A4031" s="52">
        <v>2016</v>
      </c>
      <c r="B4031" s="45" t="s">
        <v>76</v>
      </c>
      <c r="C4031" s="46" t="s">
        <v>80</v>
      </c>
      <c r="D4031" s="46" t="s">
        <v>89</v>
      </c>
      <c r="H4031" s="46">
        <v>15</v>
      </c>
      <c r="L4031" s="46" t="s">
        <v>103</v>
      </c>
      <c r="M4031" s="48">
        <v>42</v>
      </c>
    </row>
    <row r="4032" spans="1:16" x14ac:dyDescent="0.25">
      <c r="A4032" s="52">
        <v>2016</v>
      </c>
      <c r="B4032" s="45" t="s">
        <v>39</v>
      </c>
      <c r="C4032" s="46" t="s">
        <v>80</v>
      </c>
      <c r="D4032" s="46" t="s">
        <v>93</v>
      </c>
      <c r="H4032" s="46">
        <v>17</v>
      </c>
      <c r="L4032" s="46" t="s">
        <v>103</v>
      </c>
      <c r="M4032" s="48">
        <v>6</v>
      </c>
      <c r="N4032" s="48" t="s">
        <v>117</v>
      </c>
      <c r="O4032" s="48">
        <v>2</v>
      </c>
      <c r="P4032" s="48" t="s">
        <v>116</v>
      </c>
    </row>
    <row r="4033" spans="1:16" x14ac:dyDescent="0.25">
      <c r="A4033" s="52">
        <v>2016</v>
      </c>
      <c r="B4033" s="45" t="s">
        <v>39</v>
      </c>
      <c r="C4033" s="46" t="s">
        <v>80</v>
      </c>
      <c r="D4033" s="46" t="s">
        <v>110</v>
      </c>
      <c r="H4033" s="46">
        <v>17</v>
      </c>
      <c r="L4033" s="46" t="s">
        <v>103</v>
      </c>
      <c r="M4033" s="48">
        <v>1</v>
      </c>
      <c r="N4033" s="48" t="s">
        <v>117</v>
      </c>
    </row>
    <row r="4034" spans="1:16" x14ac:dyDescent="0.25">
      <c r="A4034" s="52">
        <v>2016</v>
      </c>
      <c r="B4034" s="45" t="s">
        <v>39</v>
      </c>
      <c r="C4034" s="46" t="s">
        <v>80</v>
      </c>
      <c r="D4034" s="46" t="s">
        <v>88</v>
      </c>
      <c r="H4034" s="46">
        <v>17</v>
      </c>
      <c r="L4034" s="46" t="s">
        <v>103</v>
      </c>
      <c r="M4034" s="48" t="s">
        <v>110</v>
      </c>
    </row>
    <row r="4035" spans="1:16" x14ac:dyDescent="0.25">
      <c r="A4035" s="52">
        <v>2016</v>
      </c>
      <c r="B4035" s="45" t="s">
        <v>39</v>
      </c>
      <c r="C4035" s="46" t="s">
        <v>80</v>
      </c>
      <c r="D4035" s="46" t="s">
        <v>88</v>
      </c>
      <c r="H4035" s="46">
        <v>17</v>
      </c>
      <c r="L4035" s="46" t="s">
        <v>103</v>
      </c>
      <c r="M4035" s="48">
        <v>1</v>
      </c>
      <c r="N4035" s="48" t="s">
        <v>117</v>
      </c>
    </row>
    <row r="4036" spans="1:16" x14ac:dyDescent="0.25">
      <c r="A4036" s="52">
        <v>2016</v>
      </c>
      <c r="B4036" s="45" t="s">
        <v>76</v>
      </c>
      <c r="C4036" s="46" t="s">
        <v>84</v>
      </c>
      <c r="D4036" s="46" t="s">
        <v>91</v>
      </c>
      <c r="H4036" s="46">
        <v>4</v>
      </c>
      <c r="L4036" s="46" t="s">
        <v>103</v>
      </c>
      <c r="M4036" s="48">
        <v>87</v>
      </c>
    </row>
    <row r="4037" spans="1:16" x14ac:dyDescent="0.25">
      <c r="A4037" s="52">
        <v>2016</v>
      </c>
      <c r="B4037" s="45" t="s">
        <v>39</v>
      </c>
      <c r="C4037" s="46" t="s">
        <v>80</v>
      </c>
      <c r="D4037" s="46" t="s">
        <v>110</v>
      </c>
      <c r="H4037" s="46">
        <v>17</v>
      </c>
      <c r="L4037" s="46" t="s">
        <v>103</v>
      </c>
      <c r="M4037" s="48">
        <v>3</v>
      </c>
      <c r="N4037" s="48" t="s">
        <v>117</v>
      </c>
    </row>
    <row r="4038" spans="1:16" x14ac:dyDescent="0.25">
      <c r="A4038" s="52">
        <v>2016</v>
      </c>
      <c r="B4038" s="45" t="s">
        <v>76</v>
      </c>
      <c r="C4038" s="46" t="s">
        <v>85</v>
      </c>
      <c r="D4038" s="46" t="s">
        <v>110</v>
      </c>
      <c r="H4038" s="60">
        <v>28</v>
      </c>
      <c r="I4038" s="60"/>
      <c r="J4038" s="60"/>
      <c r="K4038" s="60"/>
      <c r="L4038" s="46" t="s">
        <v>103</v>
      </c>
      <c r="M4038" s="48">
        <v>3</v>
      </c>
      <c r="N4038" s="48" t="s">
        <v>117</v>
      </c>
      <c r="O4038" s="48">
        <v>1</v>
      </c>
      <c r="P4038" s="48" t="s">
        <v>116</v>
      </c>
    </row>
    <row r="4039" spans="1:16" x14ac:dyDescent="0.25">
      <c r="A4039" s="52">
        <v>2016</v>
      </c>
      <c r="B4039" s="45" t="s">
        <v>66</v>
      </c>
      <c r="C4039" s="46" t="s">
        <v>80</v>
      </c>
      <c r="D4039" s="46" t="s">
        <v>93</v>
      </c>
      <c r="H4039" s="46">
        <v>15</v>
      </c>
      <c r="L4039" s="46" t="s">
        <v>105</v>
      </c>
      <c r="M4039" s="48">
        <v>89</v>
      </c>
    </row>
    <row r="4040" spans="1:16" x14ac:dyDescent="0.25">
      <c r="A4040" s="52">
        <v>2016</v>
      </c>
      <c r="B4040" s="45" t="s">
        <v>66</v>
      </c>
      <c r="C4040" s="46" t="s">
        <v>80</v>
      </c>
      <c r="D4040" s="46" t="s">
        <v>93</v>
      </c>
      <c r="H4040" s="46">
        <v>15</v>
      </c>
      <c r="L4040" s="46" t="s">
        <v>103</v>
      </c>
      <c r="M4040" s="48">
        <v>33</v>
      </c>
    </row>
    <row r="4041" spans="1:16" x14ac:dyDescent="0.25">
      <c r="A4041" s="52">
        <v>2016</v>
      </c>
      <c r="B4041" s="45" t="s">
        <v>40</v>
      </c>
      <c r="C4041" s="46" t="s">
        <v>80</v>
      </c>
      <c r="D4041" s="46" t="s">
        <v>110</v>
      </c>
      <c r="H4041" s="46">
        <v>15</v>
      </c>
      <c r="L4041" s="46" t="s">
        <v>103</v>
      </c>
      <c r="M4041" s="48">
        <v>198</v>
      </c>
    </row>
    <row r="4042" spans="1:16" x14ac:dyDescent="0.25">
      <c r="A4042" s="52">
        <v>2016</v>
      </c>
      <c r="B4042" s="45" t="s">
        <v>40</v>
      </c>
      <c r="C4042" s="46" t="s">
        <v>80</v>
      </c>
      <c r="D4042" s="46" t="s">
        <v>93</v>
      </c>
      <c r="H4042" s="46">
        <v>15</v>
      </c>
      <c r="L4042" s="46" t="s">
        <v>103</v>
      </c>
      <c r="M4042" s="48">
        <v>14</v>
      </c>
    </row>
    <row r="4043" spans="1:16" x14ac:dyDescent="0.25">
      <c r="A4043" s="52">
        <v>2016</v>
      </c>
      <c r="B4043" s="45" t="s">
        <v>72</v>
      </c>
      <c r="C4043" s="46" t="s">
        <v>80</v>
      </c>
      <c r="D4043" s="46" t="s">
        <v>88</v>
      </c>
      <c r="E4043" s="46" t="s">
        <v>92</v>
      </c>
      <c r="H4043" s="46">
        <v>15</v>
      </c>
      <c r="L4043" s="46" t="s">
        <v>105</v>
      </c>
      <c r="M4043" s="48">
        <v>85</v>
      </c>
    </row>
    <row r="4044" spans="1:16" x14ac:dyDescent="0.25">
      <c r="A4044" s="52">
        <v>2016</v>
      </c>
      <c r="B4044" s="45" t="s">
        <v>72</v>
      </c>
      <c r="C4044" s="46" t="s">
        <v>80</v>
      </c>
      <c r="D4044" s="46" t="s">
        <v>88</v>
      </c>
      <c r="H4044" s="46">
        <v>15</v>
      </c>
      <c r="L4044" s="46" t="s">
        <v>105</v>
      </c>
      <c r="M4044" s="48">
        <v>84</v>
      </c>
    </row>
    <row r="4045" spans="1:16" x14ac:dyDescent="0.25">
      <c r="A4045" s="52">
        <v>2016</v>
      </c>
      <c r="B4045" s="45" t="s">
        <v>40</v>
      </c>
      <c r="C4045" s="46" t="s">
        <v>80</v>
      </c>
      <c r="D4045" s="46" t="s">
        <v>93</v>
      </c>
      <c r="H4045" s="46">
        <v>15</v>
      </c>
      <c r="L4045" s="46" t="s">
        <v>103</v>
      </c>
      <c r="M4045" s="48">
        <v>12</v>
      </c>
    </row>
    <row r="4046" spans="1:16" x14ac:dyDescent="0.25">
      <c r="A4046" s="52">
        <v>2016</v>
      </c>
      <c r="B4046" s="45" t="s">
        <v>40</v>
      </c>
      <c r="C4046" s="46" t="s">
        <v>80</v>
      </c>
      <c r="D4046" s="46" t="s">
        <v>92</v>
      </c>
      <c r="H4046" s="46">
        <v>15</v>
      </c>
      <c r="I4046" s="46">
        <v>17</v>
      </c>
      <c r="L4046" s="46" t="s">
        <v>103</v>
      </c>
      <c r="M4046" s="48">
        <v>35</v>
      </c>
    </row>
    <row r="4047" spans="1:16" x14ac:dyDescent="0.25">
      <c r="A4047" s="52">
        <v>2016</v>
      </c>
      <c r="B4047" s="45" t="s">
        <v>66</v>
      </c>
      <c r="C4047" s="46" t="s">
        <v>80</v>
      </c>
      <c r="D4047" s="46" t="s">
        <v>110</v>
      </c>
      <c r="H4047" s="46">
        <v>15</v>
      </c>
      <c r="L4047" s="46" t="s">
        <v>103</v>
      </c>
      <c r="M4047" s="48">
        <v>30</v>
      </c>
    </row>
    <row r="4048" spans="1:16" x14ac:dyDescent="0.25">
      <c r="A4048" s="52">
        <v>2016</v>
      </c>
      <c r="B4048" s="45" t="s">
        <v>69</v>
      </c>
      <c r="C4048" s="46" t="s">
        <v>80</v>
      </c>
      <c r="D4048" s="46" t="s">
        <v>88</v>
      </c>
      <c r="E4048" s="46" t="s">
        <v>93</v>
      </c>
      <c r="H4048" s="46">
        <v>17</v>
      </c>
      <c r="L4048" s="46" t="s">
        <v>103</v>
      </c>
      <c r="M4048" s="48">
        <v>2</v>
      </c>
      <c r="N4048" s="48" t="s">
        <v>116</v>
      </c>
    </row>
    <row r="4049" spans="1:22" x14ac:dyDescent="0.25">
      <c r="A4049" s="52">
        <v>2016</v>
      </c>
      <c r="B4049" s="45" t="s">
        <v>69</v>
      </c>
      <c r="C4049" s="46" t="s">
        <v>80</v>
      </c>
      <c r="D4049" s="46" t="s">
        <v>93</v>
      </c>
      <c r="H4049" s="46">
        <v>17</v>
      </c>
      <c r="L4049" s="46" t="s">
        <v>103</v>
      </c>
      <c r="M4049" s="48">
        <v>1</v>
      </c>
      <c r="N4049" s="48" t="s">
        <v>117</v>
      </c>
    </row>
    <row r="4050" spans="1:22" x14ac:dyDescent="0.25">
      <c r="A4050" s="52">
        <v>2016</v>
      </c>
      <c r="B4050" s="45" t="s">
        <v>66</v>
      </c>
      <c r="C4050" s="46" t="s">
        <v>80</v>
      </c>
      <c r="D4050" s="46" t="s">
        <v>93</v>
      </c>
      <c r="H4050" s="46">
        <v>17</v>
      </c>
      <c r="L4050" s="46" t="s">
        <v>103</v>
      </c>
      <c r="M4050" s="48">
        <v>1</v>
      </c>
      <c r="N4050" s="48" t="s">
        <v>117</v>
      </c>
      <c r="O4050" s="48">
        <v>1</v>
      </c>
      <c r="P4050" s="48" t="s">
        <v>116</v>
      </c>
    </row>
    <row r="4051" spans="1:22" x14ac:dyDescent="0.25">
      <c r="A4051" s="52">
        <v>2016</v>
      </c>
      <c r="B4051" s="45" t="s">
        <v>69</v>
      </c>
      <c r="C4051" s="46" t="s">
        <v>80</v>
      </c>
      <c r="D4051" s="46" t="s">
        <v>88</v>
      </c>
      <c r="E4051" s="46" t="s">
        <v>92</v>
      </c>
      <c r="H4051" s="46">
        <v>17</v>
      </c>
      <c r="L4051" s="46" t="s">
        <v>103</v>
      </c>
      <c r="M4051" s="48">
        <v>2</v>
      </c>
      <c r="N4051" s="48" t="s">
        <v>117</v>
      </c>
    </row>
    <row r="4052" spans="1:22" x14ac:dyDescent="0.25">
      <c r="A4052" s="52">
        <v>2016</v>
      </c>
      <c r="B4052" s="45" t="s">
        <v>69</v>
      </c>
      <c r="C4052" s="46" t="s">
        <v>80</v>
      </c>
      <c r="D4052" s="46" t="s">
        <v>88</v>
      </c>
      <c r="E4052" s="46" t="s">
        <v>93</v>
      </c>
      <c r="H4052" s="46">
        <v>17</v>
      </c>
      <c r="L4052" s="46" t="s">
        <v>103</v>
      </c>
      <c r="M4052" s="48">
        <v>1</v>
      </c>
      <c r="N4052" s="48" t="s">
        <v>117</v>
      </c>
      <c r="O4052" s="48">
        <v>1</v>
      </c>
      <c r="P4052" s="48" t="s">
        <v>116</v>
      </c>
    </row>
    <row r="4053" spans="1:22" x14ac:dyDescent="0.25">
      <c r="A4053" s="52">
        <v>2016</v>
      </c>
      <c r="B4053" s="45" t="s">
        <v>66</v>
      </c>
      <c r="C4053" s="46" t="s">
        <v>80</v>
      </c>
      <c r="D4053" s="46" t="s">
        <v>93</v>
      </c>
      <c r="H4053" s="46">
        <v>15</v>
      </c>
      <c r="L4053" s="46" t="s">
        <v>103</v>
      </c>
      <c r="M4053" s="48">
        <v>32</v>
      </c>
    </row>
    <row r="4054" spans="1:22" x14ac:dyDescent="0.25">
      <c r="A4054" s="52">
        <v>2016</v>
      </c>
      <c r="B4054" s="45" t="s">
        <v>69</v>
      </c>
      <c r="C4054" s="46" t="s">
        <v>80</v>
      </c>
      <c r="D4054" s="46" t="s">
        <v>88</v>
      </c>
      <c r="H4054" s="46">
        <v>17</v>
      </c>
      <c r="I4054" s="46">
        <v>21</v>
      </c>
      <c r="L4054" s="46" t="s">
        <v>103</v>
      </c>
      <c r="M4054" s="48">
        <v>1</v>
      </c>
      <c r="N4054" s="48" t="s">
        <v>117</v>
      </c>
      <c r="U4054" s="49">
        <v>1</v>
      </c>
      <c r="V4054" s="49" t="s">
        <v>116</v>
      </c>
    </row>
    <row r="4055" spans="1:22" x14ac:dyDescent="0.25">
      <c r="A4055" s="52">
        <v>2016</v>
      </c>
      <c r="B4055" s="45" t="s">
        <v>75</v>
      </c>
      <c r="C4055" s="46" t="s">
        <v>84</v>
      </c>
      <c r="D4055" s="46" t="s">
        <v>93</v>
      </c>
      <c r="H4055" s="46">
        <v>15</v>
      </c>
      <c r="L4055" s="46" t="s">
        <v>103</v>
      </c>
      <c r="M4055" s="48">
        <v>22</v>
      </c>
    </row>
    <row r="4056" spans="1:22" x14ac:dyDescent="0.25">
      <c r="A4056" s="52">
        <v>2016</v>
      </c>
      <c r="B4056" s="45" t="s">
        <v>69</v>
      </c>
      <c r="C4056" s="46" t="s">
        <v>80</v>
      </c>
      <c r="D4056" s="46" t="s">
        <v>88</v>
      </c>
      <c r="H4056" s="46">
        <v>18</v>
      </c>
      <c r="L4056" s="46" t="s">
        <v>103</v>
      </c>
      <c r="M4056" s="48">
        <v>1</v>
      </c>
      <c r="N4056" s="48" t="s">
        <v>117</v>
      </c>
    </row>
    <row r="4057" spans="1:22" x14ac:dyDescent="0.25">
      <c r="A4057" s="52">
        <v>2016</v>
      </c>
      <c r="B4057" s="45" t="s">
        <v>69</v>
      </c>
      <c r="C4057" s="46" t="s">
        <v>80</v>
      </c>
      <c r="D4057" s="46" t="s">
        <v>88</v>
      </c>
      <c r="E4057" s="46" t="s">
        <v>92</v>
      </c>
      <c r="H4057" s="46">
        <v>17</v>
      </c>
      <c r="L4057" s="46" t="s">
        <v>103</v>
      </c>
      <c r="M4057" s="48">
        <v>1</v>
      </c>
      <c r="N4057" s="48" t="s">
        <v>117</v>
      </c>
      <c r="O4057" s="48">
        <v>1</v>
      </c>
      <c r="P4057" s="48" t="s">
        <v>116</v>
      </c>
    </row>
    <row r="4058" spans="1:22" x14ac:dyDescent="0.25">
      <c r="A4058" s="52">
        <v>2016</v>
      </c>
      <c r="B4058" s="45" t="s">
        <v>69</v>
      </c>
      <c r="C4058" s="46" t="s">
        <v>80</v>
      </c>
      <c r="D4058" s="46" t="s">
        <v>88</v>
      </c>
      <c r="H4058" s="46">
        <v>17</v>
      </c>
      <c r="L4058" s="46" t="s">
        <v>103</v>
      </c>
      <c r="M4058" s="48">
        <v>4</v>
      </c>
      <c r="N4058" s="48" t="s">
        <v>117</v>
      </c>
      <c r="O4058" s="48">
        <v>2</v>
      </c>
      <c r="P4058" s="48" t="s">
        <v>116</v>
      </c>
    </row>
    <row r="4059" spans="1:22" x14ac:dyDescent="0.25">
      <c r="A4059" s="52">
        <v>2016</v>
      </c>
      <c r="B4059" s="45" t="s">
        <v>69</v>
      </c>
      <c r="C4059" s="46" t="s">
        <v>80</v>
      </c>
      <c r="D4059" s="46" t="s">
        <v>88</v>
      </c>
      <c r="H4059" s="46">
        <v>21</v>
      </c>
      <c r="L4059" s="46" t="s">
        <v>103</v>
      </c>
      <c r="M4059" s="48">
        <v>1</v>
      </c>
      <c r="N4059" s="48" t="s">
        <v>116</v>
      </c>
    </row>
    <row r="4060" spans="1:22" x14ac:dyDescent="0.25">
      <c r="A4060" s="52">
        <v>2016</v>
      </c>
      <c r="B4060" s="45" t="s">
        <v>69</v>
      </c>
      <c r="C4060" s="46" t="s">
        <v>80</v>
      </c>
      <c r="D4060" s="46" t="s">
        <v>88</v>
      </c>
      <c r="H4060" s="46">
        <v>18</v>
      </c>
      <c r="L4060" s="46" t="s">
        <v>103</v>
      </c>
      <c r="M4060" s="48">
        <v>1</v>
      </c>
      <c r="N4060" s="48" t="s">
        <v>116</v>
      </c>
    </row>
    <row r="4061" spans="1:22" x14ac:dyDescent="0.25">
      <c r="A4061" s="52">
        <v>2016</v>
      </c>
      <c r="B4061" s="45" t="s">
        <v>69</v>
      </c>
      <c r="C4061" s="46" t="s">
        <v>80</v>
      </c>
      <c r="D4061" s="46" t="s">
        <v>88</v>
      </c>
      <c r="H4061" s="46">
        <v>17</v>
      </c>
      <c r="I4061" s="46">
        <v>21</v>
      </c>
      <c r="L4061" s="46" t="s">
        <v>103</v>
      </c>
      <c r="M4061" s="48">
        <v>1</v>
      </c>
      <c r="N4061" s="48" t="s">
        <v>117</v>
      </c>
      <c r="U4061" s="49">
        <v>1</v>
      </c>
      <c r="V4061" s="49" t="s">
        <v>116</v>
      </c>
    </row>
    <row r="4062" spans="1:22" x14ac:dyDescent="0.25">
      <c r="A4062" s="52">
        <v>2016</v>
      </c>
      <c r="B4062" s="45" t="s">
        <v>69</v>
      </c>
      <c r="C4062" s="46" t="s">
        <v>80</v>
      </c>
      <c r="D4062" s="46" t="s">
        <v>88</v>
      </c>
      <c r="H4062" s="46">
        <v>17</v>
      </c>
      <c r="I4062" s="46">
        <v>20</v>
      </c>
      <c r="L4062" s="46" t="s">
        <v>103</v>
      </c>
      <c r="M4062" s="48">
        <v>2</v>
      </c>
      <c r="N4062" s="48" t="s">
        <v>117</v>
      </c>
      <c r="O4062" s="48">
        <v>1</v>
      </c>
      <c r="P4062" s="48" t="s">
        <v>116</v>
      </c>
      <c r="U4062" s="49">
        <v>1</v>
      </c>
      <c r="V4062" s="49" t="s">
        <v>117</v>
      </c>
    </row>
    <row r="4063" spans="1:22" x14ac:dyDescent="0.25">
      <c r="A4063" s="52">
        <v>2016</v>
      </c>
      <c r="B4063" s="45" t="s">
        <v>59</v>
      </c>
      <c r="C4063" s="46" t="s">
        <v>81</v>
      </c>
      <c r="D4063" s="46" t="s">
        <v>110</v>
      </c>
      <c r="H4063" s="46">
        <v>5</v>
      </c>
      <c r="I4063" s="46">
        <v>7</v>
      </c>
      <c r="L4063" s="46" t="s">
        <v>103</v>
      </c>
      <c r="M4063" s="48">
        <v>400</v>
      </c>
      <c r="S4063" s="49">
        <v>180</v>
      </c>
    </row>
    <row r="4064" spans="1:22" x14ac:dyDescent="0.25">
      <c r="A4064" s="52">
        <v>2016</v>
      </c>
      <c r="B4064" s="45" t="s">
        <v>59</v>
      </c>
      <c r="C4064" s="46" t="s">
        <v>81</v>
      </c>
      <c r="D4064" s="46" t="s">
        <v>110</v>
      </c>
      <c r="H4064" s="46">
        <v>5</v>
      </c>
      <c r="I4064" s="46">
        <v>7</v>
      </c>
      <c r="L4064" s="46" t="s">
        <v>104</v>
      </c>
      <c r="M4064" s="48">
        <v>65</v>
      </c>
      <c r="S4064" s="49">
        <v>45</v>
      </c>
    </row>
    <row r="4065" spans="1:19" x14ac:dyDescent="0.25">
      <c r="A4065" s="52">
        <v>2016</v>
      </c>
      <c r="B4065" s="45" t="s">
        <v>68</v>
      </c>
      <c r="C4065" s="46" t="s">
        <v>80</v>
      </c>
      <c r="D4065" s="46" t="s">
        <v>88</v>
      </c>
      <c r="H4065" s="46">
        <v>17</v>
      </c>
      <c r="L4065" s="46" t="s">
        <v>103</v>
      </c>
      <c r="M4065" s="48">
        <v>1</v>
      </c>
      <c r="N4065" s="48" t="s">
        <v>117</v>
      </c>
    </row>
    <row r="4066" spans="1:19" x14ac:dyDescent="0.25">
      <c r="A4066" s="52">
        <v>2016</v>
      </c>
      <c r="B4066" s="45" t="s">
        <v>68</v>
      </c>
      <c r="C4066" s="46" t="s">
        <v>80</v>
      </c>
      <c r="D4066" s="46" t="s">
        <v>88</v>
      </c>
      <c r="H4066" s="46">
        <v>15</v>
      </c>
      <c r="L4066" s="46" t="s">
        <v>105</v>
      </c>
      <c r="M4066" s="48">
        <v>95</v>
      </c>
    </row>
    <row r="4067" spans="1:19" x14ac:dyDescent="0.25">
      <c r="A4067" s="52">
        <v>2016</v>
      </c>
      <c r="B4067" s="45" t="s">
        <v>59</v>
      </c>
      <c r="C4067" s="46" t="s">
        <v>80</v>
      </c>
      <c r="D4067" s="46" t="s">
        <v>88</v>
      </c>
      <c r="H4067" s="46">
        <v>17</v>
      </c>
      <c r="L4067" s="46" t="s">
        <v>104</v>
      </c>
      <c r="M4067" s="48" t="s">
        <v>110</v>
      </c>
    </row>
    <row r="4068" spans="1:19" x14ac:dyDescent="0.25">
      <c r="A4068" s="52">
        <v>2016</v>
      </c>
      <c r="B4068" s="45" t="s">
        <v>59</v>
      </c>
      <c r="C4068" s="46" t="s">
        <v>80</v>
      </c>
      <c r="D4068" s="46" t="s">
        <v>88</v>
      </c>
      <c r="H4068" s="46">
        <v>17</v>
      </c>
      <c r="L4068" s="46" t="s">
        <v>103</v>
      </c>
      <c r="M4068" s="48" t="s">
        <v>110</v>
      </c>
    </row>
    <row r="4069" spans="1:19" x14ac:dyDescent="0.25">
      <c r="A4069" s="52">
        <v>2016</v>
      </c>
      <c r="B4069" s="45" t="s">
        <v>59</v>
      </c>
      <c r="C4069" s="46" t="s">
        <v>80</v>
      </c>
      <c r="D4069" s="46" t="s">
        <v>88</v>
      </c>
      <c r="H4069" s="46">
        <v>20</v>
      </c>
      <c r="L4069" s="46" t="s">
        <v>103</v>
      </c>
      <c r="M4069" s="48">
        <v>2</v>
      </c>
      <c r="N4069" s="48" t="s">
        <v>116</v>
      </c>
    </row>
    <row r="4070" spans="1:19" x14ac:dyDescent="0.25">
      <c r="A4070" s="52">
        <v>2016</v>
      </c>
      <c r="B4070" s="45" t="s">
        <v>59</v>
      </c>
      <c r="C4070" s="46" t="s">
        <v>80</v>
      </c>
      <c r="D4070" s="46" t="s">
        <v>88</v>
      </c>
      <c r="H4070" s="46">
        <v>20</v>
      </c>
      <c r="L4070" s="46" t="s">
        <v>103</v>
      </c>
      <c r="M4070" s="48">
        <v>2</v>
      </c>
      <c r="N4070" s="48" t="s">
        <v>116</v>
      </c>
    </row>
    <row r="4071" spans="1:19" x14ac:dyDescent="0.25">
      <c r="A4071" s="52">
        <v>2016</v>
      </c>
      <c r="B4071" s="45" t="s">
        <v>59</v>
      </c>
      <c r="C4071" s="46" t="s">
        <v>81</v>
      </c>
      <c r="D4071" s="46" t="s">
        <v>110</v>
      </c>
      <c r="H4071" s="46">
        <v>5</v>
      </c>
      <c r="I4071" s="46">
        <v>7</v>
      </c>
      <c r="L4071" s="46" t="s">
        <v>103</v>
      </c>
      <c r="M4071" s="48">
        <v>230</v>
      </c>
      <c r="S4071" s="49">
        <v>30</v>
      </c>
    </row>
    <row r="4072" spans="1:19" x14ac:dyDescent="0.25">
      <c r="A4072" s="52">
        <v>2016</v>
      </c>
      <c r="B4072" s="45" t="s">
        <v>59</v>
      </c>
      <c r="C4072" s="46" t="s">
        <v>81</v>
      </c>
      <c r="D4072" s="46" t="s">
        <v>110</v>
      </c>
      <c r="H4072" s="46">
        <v>28</v>
      </c>
      <c r="L4072" s="46" t="s">
        <v>103</v>
      </c>
      <c r="M4072" s="48">
        <v>8</v>
      </c>
    </row>
    <row r="4073" spans="1:19" x14ac:dyDescent="0.25">
      <c r="A4073" s="52">
        <v>2016</v>
      </c>
      <c r="B4073" s="45" t="s">
        <v>59</v>
      </c>
      <c r="C4073" s="46" t="s">
        <v>80</v>
      </c>
      <c r="D4073" s="46" t="s">
        <v>88</v>
      </c>
      <c r="E4073" s="46" t="s">
        <v>90</v>
      </c>
      <c r="H4073" s="46">
        <v>20</v>
      </c>
      <c r="L4073" s="46" t="s">
        <v>103</v>
      </c>
      <c r="M4073" s="48">
        <v>3</v>
      </c>
      <c r="N4073" s="48" t="s">
        <v>116</v>
      </c>
    </row>
    <row r="4074" spans="1:19" x14ac:dyDescent="0.25">
      <c r="A4074" s="52">
        <v>2016</v>
      </c>
      <c r="B4074" s="45" t="s">
        <v>59</v>
      </c>
      <c r="C4074" s="46" t="s">
        <v>80</v>
      </c>
      <c r="D4074" s="46" t="s">
        <v>88</v>
      </c>
      <c r="H4074" s="46">
        <v>17</v>
      </c>
      <c r="L4074" s="46" t="s">
        <v>104</v>
      </c>
      <c r="M4074" s="48" t="s">
        <v>110</v>
      </c>
    </row>
    <row r="4075" spans="1:19" x14ac:dyDescent="0.25">
      <c r="A4075" s="52">
        <v>2016</v>
      </c>
      <c r="B4075" s="45" t="s">
        <v>59</v>
      </c>
      <c r="C4075" s="46" t="s">
        <v>81</v>
      </c>
      <c r="D4075" s="46" t="s">
        <v>110</v>
      </c>
      <c r="H4075" s="46">
        <v>5</v>
      </c>
      <c r="I4075" s="46">
        <v>7</v>
      </c>
      <c r="L4075" s="46" t="s">
        <v>104</v>
      </c>
      <c r="M4075" s="48" t="s">
        <v>110</v>
      </c>
    </row>
    <row r="4076" spans="1:19" x14ac:dyDescent="0.25">
      <c r="A4076" s="52">
        <v>2016</v>
      </c>
      <c r="B4076" s="45" t="s">
        <v>68</v>
      </c>
      <c r="C4076" s="46" t="s">
        <v>80</v>
      </c>
      <c r="D4076" s="46" t="s">
        <v>88</v>
      </c>
      <c r="H4076" s="46">
        <v>15</v>
      </c>
      <c r="L4076" s="46" t="s">
        <v>105</v>
      </c>
      <c r="M4076" s="48" t="s">
        <v>110</v>
      </c>
    </row>
    <row r="4077" spans="1:19" x14ac:dyDescent="0.25">
      <c r="A4077" s="52">
        <v>2016</v>
      </c>
      <c r="B4077" s="45" t="s">
        <v>68</v>
      </c>
      <c r="C4077" s="46" t="s">
        <v>80</v>
      </c>
      <c r="D4077" s="46" t="s">
        <v>88</v>
      </c>
      <c r="H4077" s="46">
        <v>17</v>
      </c>
      <c r="L4077" s="46" t="s">
        <v>103</v>
      </c>
      <c r="M4077" s="48" t="s">
        <v>110</v>
      </c>
    </row>
    <row r="4078" spans="1:19" x14ac:dyDescent="0.25">
      <c r="A4078" s="52">
        <v>2016</v>
      </c>
      <c r="B4078" s="45" t="s">
        <v>59</v>
      </c>
      <c r="C4078" s="46" t="s">
        <v>80</v>
      </c>
      <c r="D4078" s="46" t="s">
        <v>110</v>
      </c>
      <c r="H4078" s="46">
        <v>15</v>
      </c>
      <c r="L4078" s="46" t="s">
        <v>105</v>
      </c>
      <c r="M4078" s="48" t="s">
        <v>110</v>
      </c>
    </row>
    <row r="4079" spans="1:19" x14ac:dyDescent="0.25">
      <c r="A4079" s="52">
        <v>2016</v>
      </c>
      <c r="B4079" s="45" t="s">
        <v>45</v>
      </c>
      <c r="C4079" s="46" t="s">
        <v>80</v>
      </c>
      <c r="D4079" s="46" t="s">
        <v>110</v>
      </c>
      <c r="H4079" s="46">
        <v>20</v>
      </c>
      <c r="L4079" s="46" t="s">
        <v>103</v>
      </c>
      <c r="M4079" s="48" t="s">
        <v>110</v>
      </c>
    </row>
    <row r="4080" spans="1:19" x14ac:dyDescent="0.25">
      <c r="A4080" s="52">
        <v>2016</v>
      </c>
      <c r="B4080" s="45" t="s">
        <v>45</v>
      </c>
      <c r="C4080" s="46" t="s">
        <v>80</v>
      </c>
      <c r="D4080" s="46" t="s">
        <v>88</v>
      </c>
      <c r="H4080" s="46">
        <v>20</v>
      </c>
      <c r="L4080" s="46" t="s">
        <v>103</v>
      </c>
      <c r="M4080" s="48" t="s">
        <v>110</v>
      </c>
    </row>
    <row r="4081" spans="1:13" x14ac:dyDescent="0.25">
      <c r="A4081" s="52">
        <v>2016</v>
      </c>
      <c r="B4081" s="45" t="s">
        <v>59</v>
      </c>
      <c r="C4081" s="46" t="s">
        <v>80</v>
      </c>
      <c r="D4081" s="46" t="s">
        <v>110</v>
      </c>
      <c r="H4081" s="46">
        <v>15</v>
      </c>
      <c r="L4081" s="46" t="s">
        <v>105</v>
      </c>
      <c r="M4081" s="48" t="s">
        <v>110</v>
      </c>
    </row>
    <row r="4082" spans="1:13" x14ac:dyDescent="0.25">
      <c r="A4082" s="52">
        <v>2016</v>
      </c>
      <c r="B4082" s="45" t="s">
        <v>59</v>
      </c>
      <c r="C4082" s="46" t="s">
        <v>81</v>
      </c>
      <c r="D4082" s="46" t="s">
        <v>110</v>
      </c>
      <c r="H4082" s="46">
        <v>5</v>
      </c>
      <c r="I4082" s="46">
        <v>7</v>
      </c>
      <c r="L4082" s="46" t="s">
        <v>103</v>
      </c>
      <c r="M4082" s="48" t="s">
        <v>110</v>
      </c>
    </row>
    <row r="4083" spans="1:13" x14ac:dyDescent="0.25">
      <c r="A4083" s="52">
        <v>2016</v>
      </c>
      <c r="B4083" s="45" t="s">
        <v>59</v>
      </c>
      <c r="C4083" s="46" t="s">
        <v>81</v>
      </c>
      <c r="D4083" s="46" t="s">
        <v>110</v>
      </c>
      <c r="H4083" s="46">
        <v>5</v>
      </c>
      <c r="I4083" s="46">
        <v>7</v>
      </c>
      <c r="L4083" s="46" t="s">
        <v>103</v>
      </c>
      <c r="M4083" s="48" t="s">
        <v>110</v>
      </c>
    </row>
    <row r="4084" spans="1:13" x14ac:dyDescent="0.25">
      <c r="A4084" s="52">
        <v>2016</v>
      </c>
      <c r="B4084" s="45" t="s">
        <v>59</v>
      </c>
      <c r="C4084" s="46" t="s">
        <v>81</v>
      </c>
      <c r="D4084" s="46" t="s">
        <v>110</v>
      </c>
      <c r="H4084" s="46">
        <v>5</v>
      </c>
      <c r="I4084" s="46">
        <v>7</v>
      </c>
      <c r="L4084" s="46" t="s">
        <v>103</v>
      </c>
      <c r="M4084" s="48" t="s">
        <v>110</v>
      </c>
    </row>
    <row r="4085" spans="1:13" x14ac:dyDescent="0.25">
      <c r="A4085" s="52">
        <v>2016</v>
      </c>
      <c r="B4085" s="45" t="s">
        <v>59</v>
      </c>
      <c r="C4085" s="46" t="s">
        <v>81</v>
      </c>
      <c r="D4085" s="46" t="s">
        <v>110</v>
      </c>
      <c r="H4085" s="46">
        <v>5</v>
      </c>
      <c r="I4085" s="46">
        <v>7</v>
      </c>
      <c r="L4085" s="46" t="s">
        <v>103</v>
      </c>
      <c r="M4085" s="48" t="s">
        <v>110</v>
      </c>
    </row>
    <row r="4086" spans="1:13" x14ac:dyDescent="0.25">
      <c r="A4086" s="52">
        <v>2016</v>
      </c>
      <c r="B4086" s="45" t="s">
        <v>59</v>
      </c>
      <c r="C4086" s="46" t="s">
        <v>82</v>
      </c>
      <c r="D4086" s="46" t="s">
        <v>110</v>
      </c>
      <c r="H4086" s="46">
        <v>17</v>
      </c>
      <c r="L4086" s="46" t="s">
        <v>104</v>
      </c>
      <c r="M4086" s="48" t="s">
        <v>110</v>
      </c>
    </row>
    <row r="4087" spans="1:13" x14ac:dyDescent="0.25">
      <c r="A4087" s="52">
        <v>2016</v>
      </c>
      <c r="B4087" s="45" t="s">
        <v>59</v>
      </c>
      <c r="C4087" s="46" t="s">
        <v>80</v>
      </c>
      <c r="D4087" s="46" t="s">
        <v>110</v>
      </c>
      <c r="H4087" s="46">
        <v>5</v>
      </c>
      <c r="I4087" s="46">
        <v>7</v>
      </c>
      <c r="L4087" s="46" t="s">
        <v>103</v>
      </c>
      <c r="M4087" s="48" t="s">
        <v>110</v>
      </c>
    </row>
    <row r="4088" spans="1:13" x14ac:dyDescent="0.25">
      <c r="A4088" s="52">
        <v>2016</v>
      </c>
      <c r="B4088" s="45" t="s">
        <v>59</v>
      </c>
      <c r="C4088" s="46" t="s">
        <v>81</v>
      </c>
      <c r="D4088" s="46" t="s">
        <v>110</v>
      </c>
      <c r="H4088" s="46">
        <v>5</v>
      </c>
      <c r="I4088" s="46">
        <v>7</v>
      </c>
      <c r="L4088" s="46" t="s">
        <v>103</v>
      </c>
      <c r="M4088" s="48" t="s">
        <v>110</v>
      </c>
    </row>
    <row r="4089" spans="1:13" x14ac:dyDescent="0.25">
      <c r="A4089" s="52">
        <v>2016</v>
      </c>
      <c r="B4089" s="45" t="s">
        <v>59</v>
      </c>
      <c r="C4089" s="46" t="s">
        <v>81</v>
      </c>
      <c r="D4089" s="46" t="s">
        <v>110</v>
      </c>
      <c r="H4089" s="46">
        <v>5</v>
      </c>
      <c r="I4089" s="46">
        <v>7</v>
      </c>
      <c r="L4089" s="46" t="s">
        <v>103</v>
      </c>
      <c r="M4089" s="48" t="s">
        <v>110</v>
      </c>
    </row>
    <row r="4090" spans="1:13" x14ac:dyDescent="0.25">
      <c r="A4090" s="52">
        <v>2016</v>
      </c>
      <c r="B4090" s="45" t="s">
        <v>59</v>
      </c>
      <c r="C4090" s="46" t="s">
        <v>81</v>
      </c>
      <c r="D4090" s="46" t="s">
        <v>110</v>
      </c>
      <c r="H4090" s="46">
        <v>5</v>
      </c>
      <c r="I4090" s="46">
        <v>7</v>
      </c>
      <c r="L4090" s="46" t="s">
        <v>103</v>
      </c>
      <c r="M4090" s="48" t="s">
        <v>110</v>
      </c>
    </row>
    <row r="4091" spans="1:13" x14ac:dyDescent="0.25">
      <c r="A4091" s="52">
        <v>2016</v>
      </c>
      <c r="B4091" s="45" t="s">
        <v>59</v>
      </c>
      <c r="C4091" s="46" t="s">
        <v>81</v>
      </c>
      <c r="D4091" s="46" t="s">
        <v>110</v>
      </c>
      <c r="H4091" s="46">
        <v>5</v>
      </c>
      <c r="I4091" s="46">
        <v>7</v>
      </c>
      <c r="L4091" s="46" t="s">
        <v>103</v>
      </c>
      <c r="M4091" s="48" t="s">
        <v>110</v>
      </c>
    </row>
    <row r="4092" spans="1:13" x14ac:dyDescent="0.25">
      <c r="A4092" s="52">
        <v>2016</v>
      </c>
      <c r="B4092" s="45" t="s">
        <v>59</v>
      </c>
      <c r="C4092" s="46" t="s">
        <v>81</v>
      </c>
      <c r="D4092" s="46" t="s">
        <v>110</v>
      </c>
      <c r="H4092" s="46">
        <v>5</v>
      </c>
      <c r="I4092" s="46">
        <v>7</v>
      </c>
      <c r="L4092" s="46" t="s">
        <v>103</v>
      </c>
      <c r="M4092" s="48" t="s">
        <v>110</v>
      </c>
    </row>
    <row r="4093" spans="1:13" x14ac:dyDescent="0.25">
      <c r="A4093" s="52">
        <v>2016</v>
      </c>
      <c r="B4093" s="45" t="s">
        <v>59</v>
      </c>
      <c r="C4093" s="46" t="s">
        <v>81</v>
      </c>
      <c r="D4093" s="46" t="s">
        <v>110</v>
      </c>
      <c r="H4093" s="46">
        <v>5</v>
      </c>
      <c r="I4093" s="46">
        <v>7</v>
      </c>
      <c r="L4093" s="46" t="s">
        <v>103</v>
      </c>
      <c r="M4093" s="48" t="s">
        <v>110</v>
      </c>
    </row>
    <row r="4094" spans="1:13" x14ac:dyDescent="0.25">
      <c r="A4094" s="52">
        <v>2016</v>
      </c>
      <c r="B4094" s="45" t="s">
        <v>59</v>
      </c>
      <c r="C4094" s="46" t="s">
        <v>81</v>
      </c>
      <c r="D4094" s="46" t="s">
        <v>110</v>
      </c>
      <c r="H4094" s="46">
        <v>28</v>
      </c>
      <c r="L4094" s="46" t="s">
        <v>103</v>
      </c>
      <c r="M4094" s="48" t="s">
        <v>110</v>
      </c>
    </row>
    <row r="4095" spans="1:13" x14ac:dyDescent="0.25">
      <c r="A4095" s="52">
        <v>2016</v>
      </c>
      <c r="B4095" s="45" t="s">
        <v>68</v>
      </c>
      <c r="C4095" s="46" t="s">
        <v>80</v>
      </c>
      <c r="D4095" s="46" t="s">
        <v>92</v>
      </c>
      <c r="H4095" s="60"/>
      <c r="I4095" s="60"/>
      <c r="J4095" s="60"/>
      <c r="K4095" s="60"/>
      <c r="L4095" s="46" t="s">
        <v>105</v>
      </c>
      <c r="M4095" s="48" t="s">
        <v>110</v>
      </c>
    </row>
    <row r="4096" spans="1:13" x14ac:dyDescent="0.25">
      <c r="A4096" s="52">
        <v>2016</v>
      </c>
      <c r="B4096" s="45" t="s">
        <v>59</v>
      </c>
      <c r="C4096" s="46" t="s">
        <v>80</v>
      </c>
      <c r="D4096" s="46" t="s">
        <v>88</v>
      </c>
      <c r="E4096" s="46" t="s">
        <v>90</v>
      </c>
      <c r="H4096" s="46">
        <v>20</v>
      </c>
      <c r="L4096" s="46" t="s">
        <v>103</v>
      </c>
      <c r="M4096" s="48" t="s">
        <v>110</v>
      </c>
    </row>
    <row r="4097" spans="1:16" x14ac:dyDescent="0.25">
      <c r="A4097" s="52">
        <v>2016</v>
      </c>
      <c r="B4097" s="45" t="s">
        <v>59</v>
      </c>
      <c r="C4097" s="46" t="s">
        <v>81</v>
      </c>
      <c r="D4097" s="46" t="s">
        <v>110</v>
      </c>
      <c r="H4097" s="46">
        <v>5</v>
      </c>
      <c r="I4097" s="46">
        <v>7</v>
      </c>
      <c r="L4097" s="46" t="s">
        <v>103</v>
      </c>
      <c r="M4097" s="48" t="s">
        <v>110</v>
      </c>
    </row>
    <row r="4098" spans="1:16" x14ac:dyDescent="0.25">
      <c r="A4098" s="52">
        <v>2016</v>
      </c>
      <c r="B4098" s="45" t="s">
        <v>59</v>
      </c>
      <c r="C4098" s="46" t="s">
        <v>80</v>
      </c>
      <c r="D4098" s="46" t="s">
        <v>88</v>
      </c>
      <c r="H4098" s="46">
        <v>20</v>
      </c>
      <c r="L4098" s="46" t="s">
        <v>103</v>
      </c>
      <c r="M4098" s="48" t="s">
        <v>110</v>
      </c>
    </row>
    <row r="4099" spans="1:16" x14ac:dyDescent="0.25">
      <c r="A4099" s="52">
        <v>2016</v>
      </c>
      <c r="B4099" s="45" t="s">
        <v>59</v>
      </c>
      <c r="C4099" s="46" t="s">
        <v>80</v>
      </c>
      <c r="D4099" s="46" t="s">
        <v>88</v>
      </c>
      <c r="H4099" s="46">
        <v>20</v>
      </c>
      <c r="L4099" s="46" t="s">
        <v>103</v>
      </c>
      <c r="M4099" s="48" t="s">
        <v>110</v>
      </c>
    </row>
    <row r="4100" spans="1:16" x14ac:dyDescent="0.25">
      <c r="A4100" s="52">
        <v>2016</v>
      </c>
      <c r="B4100" s="45" t="s">
        <v>59</v>
      </c>
      <c r="C4100" s="46" t="s">
        <v>80</v>
      </c>
      <c r="D4100" s="46" t="s">
        <v>88</v>
      </c>
      <c r="H4100" s="46">
        <v>17</v>
      </c>
      <c r="L4100" s="46" t="s">
        <v>103</v>
      </c>
      <c r="M4100" s="48" t="s">
        <v>110</v>
      </c>
    </row>
    <row r="4101" spans="1:16" x14ac:dyDescent="0.25">
      <c r="A4101" s="52">
        <v>2016</v>
      </c>
      <c r="B4101" s="45" t="s">
        <v>65</v>
      </c>
      <c r="C4101" s="46" t="s">
        <v>80</v>
      </c>
      <c r="D4101" s="46" t="s">
        <v>110</v>
      </c>
      <c r="H4101" s="46">
        <v>15</v>
      </c>
      <c r="L4101" s="46" t="s">
        <v>105</v>
      </c>
      <c r="M4101" s="48" t="s">
        <v>110</v>
      </c>
    </row>
    <row r="4102" spans="1:16" x14ac:dyDescent="0.25">
      <c r="A4102" s="52">
        <v>2016</v>
      </c>
      <c r="B4102" s="45" t="s">
        <v>59</v>
      </c>
      <c r="C4102" s="46" t="s">
        <v>80</v>
      </c>
      <c r="D4102" s="46" t="s">
        <v>88</v>
      </c>
      <c r="E4102" s="46" t="s">
        <v>92</v>
      </c>
      <c r="H4102" s="46">
        <v>20</v>
      </c>
      <c r="L4102" s="46" t="s">
        <v>103</v>
      </c>
      <c r="M4102" s="48">
        <v>3</v>
      </c>
      <c r="N4102" s="48" t="s">
        <v>117</v>
      </c>
      <c r="O4102" s="48">
        <v>3</v>
      </c>
      <c r="P4102" s="48" t="s">
        <v>116</v>
      </c>
    </row>
    <row r="4103" spans="1:16" x14ac:dyDescent="0.25">
      <c r="A4103" s="52">
        <v>2016</v>
      </c>
      <c r="B4103" s="45" t="s">
        <v>59</v>
      </c>
      <c r="C4103" s="46" t="s">
        <v>80</v>
      </c>
      <c r="D4103" s="46" t="s">
        <v>88</v>
      </c>
      <c r="H4103" s="46">
        <v>20</v>
      </c>
      <c r="L4103" s="46" t="s">
        <v>103</v>
      </c>
      <c r="M4103" s="48">
        <v>5</v>
      </c>
      <c r="N4103" s="48" t="s">
        <v>117</v>
      </c>
      <c r="O4103" s="48">
        <v>7</v>
      </c>
      <c r="P4103" s="48" t="s">
        <v>116</v>
      </c>
    </row>
    <row r="4104" spans="1:16" x14ac:dyDescent="0.25">
      <c r="A4104" s="52">
        <v>2016</v>
      </c>
      <c r="B4104" s="45" t="s">
        <v>59</v>
      </c>
      <c r="C4104" s="46" t="s">
        <v>80</v>
      </c>
      <c r="D4104" s="46" t="s">
        <v>91</v>
      </c>
      <c r="H4104" s="46">
        <v>20</v>
      </c>
      <c r="L4104" s="46" t="s">
        <v>103</v>
      </c>
      <c r="M4104" s="48" t="s">
        <v>110</v>
      </c>
    </row>
    <row r="4105" spans="1:16" x14ac:dyDescent="0.25">
      <c r="A4105" s="52">
        <v>2016</v>
      </c>
      <c r="B4105" s="45" t="s">
        <v>45</v>
      </c>
      <c r="C4105" s="46" t="s">
        <v>80</v>
      </c>
      <c r="D4105" s="46" t="s">
        <v>88</v>
      </c>
      <c r="H4105" s="46">
        <v>20</v>
      </c>
      <c r="L4105" s="46" t="s">
        <v>103</v>
      </c>
      <c r="M4105" s="48">
        <v>4</v>
      </c>
      <c r="N4105" s="48" t="s">
        <v>116</v>
      </c>
    </row>
    <row r="4106" spans="1:16" x14ac:dyDescent="0.25">
      <c r="A4106" s="52">
        <v>2016</v>
      </c>
      <c r="B4106" s="45" t="s">
        <v>58</v>
      </c>
      <c r="C4106" s="46" t="s">
        <v>80</v>
      </c>
      <c r="D4106" s="46" t="s">
        <v>90</v>
      </c>
      <c r="H4106" s="46">
        <v>15</v>
      </c>
      <c r="L4106" s="46" t="s">
        <v>104</v>
      </c>
      <c r="M4106" s="48" t="s">
        <v>110</v>
      </c>
    </row>
    <row r="4107" spans="1:16" x14ac:dyDescent="0.25">
      <c r="A4107" s="52">
        <v>2016</v>
      </c>
      <c r="B4107" s="45" t="s">
        <v>67</v>
      </c>
      <c r="C4107" s="46" t="s">
        <v>80</v>
      </c>
      <c r="D4107" s="46" t="s">
        <v>88</v>
      </c>
      <c r="H4107" s="46">
        <v>20</v>
      </c>
      <c r="L4107" s="46" t="s">
        <v>103</v>
      </c>
      <c r="M4107" s="48">
        <v>3</v>
      </c>
      <c r="N4107" s="48" t="s">
        <v>116</v>
      </c>
    </row>
    <row r="4108" spans="1:16" x14ac:dyDescent="0.25">
      <c r="A4108" s="52">
        <v>2016</v>
      </c>
      <c r="B4108" s="45" t="s">
        <v>49</v>
      </c>
      <c r="C4108" s="46" t="s">
        <v>80</v>
      </c>
      <c r="D4108" s="46" t="s">
        <v>89</v>
      </c>
      <c r="E4108" s="46" t="s">
        <v>93</v>
      </c>
      <c r="H4108" s="46">
        <v>17</v>
      </c>
      <c r="L4108" s="46" t="s">
        <v>103</v>
      </c>
      <c r="M4108" s="48" t="s">
        <v>110</v>
      </c>
    </row>
    <row r="4109" spans="1:16" x14ac:dyDescent="0.25">
      <c r="A4109" s="52">
        <v>2016</v>
      </c>
      <c r="B4109" s="45" t="s">
        <v>44</v>
      </c>
      <c r="C4109" s="46" t="s">
        <v>80</v>
      </c>
      <c r="D4109" s="46" t="s">
        <v>93</v>
      </c>
      <c r="H4109" s="46">
        <v>15</v>
      </c>
      <c r="L4109" s="46" t="s">
        <v>105</v>
      </c>
      <c r="M4109" s="48" t="s">
        <v>110</v>
      </c>
    </row>
    <row r="4110" spans="1:16" x14ac:dyDescent="0.25">
      <c r="A4110" s="52">
        <v>2016</v>
      </c>
      <c r="B4110" s="45" t="s">
        <v>44</v>
      </c>
      <c r="C4110" s="46" t="s">
        <v>80</v>
      </c>
      <c r="D4110" s="46" t="s">
        <v>93</v>
      </c>
      <c r="H4110" s="46">
        <v>15</v>
      </c>
      <c r="L4110" s="46" t="s">
        <v>103</v>
      </c>
      <c r="M4110" s="48" t="s">
        <v>110</v>
      </c>
    </row>
    <row r="4111" spans="1:16" x14ac:dyDescent="0.25">
      <c r="A4111" s="52">
        <v>2016</v>
      </c>
      <c r="B4111" s="45" t="s">
        <v>61</v>
      </c>
      <c r="C4111" s="46" t="s">
        <v>80</v>
      </c>
      <c r="D4111" s="46" t="s">
        <v>88</v>
      </c>
      <c r="E4111" s="46" t="s">
        <v>92</v>
      </c>
      <c r="H4111" s="46">
        <v>17</v>
      </c>
      <c r="L4111" s="46" t="s">
        <v>104</v>
      </c>
      <c r="M4111" s="48" t="s">
        <v>110</v>
      </c>
    </row>
    <row r="4112" spans="1:16" x14ac:dyDescent="0.25">
      <c r="A4112" s="52">
        <v>2016</v>
      </c>
      <c r="B4112" s="45" t="s">
        <v>61</v>
      </c>
      <c r="C4112" s="46" t="s">
        <v>80</v>
      </c>
      <c r="D4112" s="46" t="s">
        <v>93</v>
      </c>
      <c r="E4112" s="46" t="s">
        <v>91</v>
      </c>
      <c r="H4112" s="46">
        <v>15</v>
      </c>
      <c r="L4112" s="46" t="s">
        <v>104</v>
      </c>
      <c r="M4112" s="48">
        <v>39</v>
      </c>
    </row>
    <row r="4113" spans="1:16" x14ac:dyDescent="0.25">
      <c r="A4113" s="52">
        <v>2016</v>
      </c>
      <c r="B4113" s="45" t="s">
        <v>57</v>
      </c>
      <c r="C4113" s="46" t="s">
        <v>80</v>
      </c>
      <c r="D4113" s="46" t="s">
        <v>88</v>
      </c>
      <c r="H4113" s="46">
        <v>17</v>
      </c>
      <c r="L4113" s="46" t="s">
        <v>103</v>
      </c>
      <c r="M4113" s="48">
        <v>1</v>
      </c>
      <c r="N4113" s="48" t="s">
        <v>117</v>
      </c>
      <c r="O4113" s="48">
        <v>1</v>
      </c>
      <c r="P4113" s="48" t="s">
        <v>116</v>
      </c>
    </row>
    <row r="4114" spans="1:16" x14ac:dyDescent="0.25">
      <c r="A4114" s="52">
        <v>2016</v>
      </c>
      <c r="B4114" s="45" t="s">
        <v>65</v>
      </c>
      <c r="C4114" s="46" t="s">
        <v>82</v>
      </c>
      <c r="D4114" s="46" t="s">
        <v>110</v>
      </c>
      <c r="H4114" s="46">
        <v>15</v>
      </c>
      <c r="L4114" s="46" t="s">
        <v>105</v>
      </c>
      <c r="M4114" s="48" t="s">
        <v>110</v>
      </c>
    </row>
    <row r="4115" spans="1:16" x14ac:dyDescent="0.25">
      <c r="A4115" s="52">
        <v>2016</v>
      </c>
      <c r="B4115" s="45" t="s">
        <v>65</v>
      </c>
      <c r="C4115" s="46" t="s">
        <v>80</v>
      </c>
      <c r="D4115" s="46" t="s">
        <v>94</v>
      </c>
      <c r="H4115" s="46">
        <v>15</v>
      </c>
      <c r="L4115" s="46" t="s">
        <v>104</v>
      </c>
      <c r="M4115" s="48">
        <v>320</v>
      </c>
    </row>
    <row r="4116" spans="1:16" x14ac:dyDescent="0.25">
      <c r="A4116" s="52">
        <v>2016</v>
      </c>
      <c r="B4116" s="45" t="s">
        <v>52</v>
      </c>
      <c r="C4116" s="46" t="s">
        <v>80</v>
      </c>
      <c r="D4116" s="46" t="s">
        <v>88</v>
      </c>
      <c r="H4116" s="46">
        <v>21</v>
      </c>
      <c r="L4116" s="46" t="s">
        <v>103</v>
      </c>
      <c r="M4116" s="48" t="s">
        <v>110</v>
      </c>
    </row>
    <row r="4117" spans="1:16" x14ac:dyDescent="0.25">
      <c r="A4117" s="52">
        <v>2016</v>
      </c>
      <c r="B4117" s="45" t="s">
        <v>66</v>
      </c>
      <c r="C4117" s="46" t="s">
        <v>80</v>
      </c>
      <c r="D4117" s="46" t="s">
        <v>92</v>
      </c>
      <c r="H4117" s="46">
        <v>17</v>
      </c>
      <c r="L4117" s="46" t="s">
        <v>103</v>
      </c>
      <c r="M4117" s="48">
        <v>2</v>
      </c>
      <c r="N4117" s="48" t="s">
        <v>117</v>
      </c>
    </row>
    <row r="4118" spans="1:16" x14ac:dyDescent="0.25">
      <c r="A4118" s="52">
        <v>2016</v>
      </c>
      <c r="B4118" s="45" t="s">
        <v>66</v>
      </c>
      <c r="C4118" s="46" t="s">
        <v>80</v>
      </c>
      <c r="D4118" s="46" t="s">
        <v>88</v>
      </c>
      <c r="H4118" s="46">
        <v>18</v>
      </c>
      <c r="L4118" s="46" t="s">
        <v>103</v>
      </c>
      <c r="M4118" s="48">
        <v>1</v>
      </c>
      <c r="N4118" s="48" t="s">
        <v>116</v>
      </c>
    </row>
    <row r="4119" spans="1:16" x14ac:dyDescent="0.25">
      <c r="A4119" s="52">
        <v>2016</v>
      </c>
      <c r="B4119" s="45" t="s">
        <v>40</v>
      </c>
      <c r="C4119" s="46" t="s">
        <v>80</v>
      </c>
      <c r="D4119" s="46" t="s">
        <v>93</v>
      </c>
      <c r="H4119" s="46">
        <v>15</v>
      </c>
      <c r="L4119" s="46" t="s">
        <v>103</v>
      </c>
      <c r="M4119" s="48">
        <v>98</v>
      </c>
    </row>
    <row r="4120" spans="1:16" x14ac:dyDescent="0.25">
      <c r="A4120" s="52">
        <v>2016</v>
      </c>
      <c r="B4120" s="45" t="s">
        <v>38</v>
      </c>
      <c r="C4120" s="46" t="s">
        <v>80</v>
      </c>
      <c r="D4120" s="46" t="s">
        <v>93</v>
      </c>
      <c r="H4120" s="46">
        <v>15</v>
      </c>
      <c r="L4120" s="46" t="s">
        <v>105</v>
      </c>
      <c r="M4120" s="48">
        <v>23</v>
      </c>
    </row>
    <row r="4121" spans="1:16" x14ac:dyDescent="0.25">
      <c r="A4121" s="52">
        <v>2016</v>
      </c>
      <c r="B4121" s="45" t="s">
        <v>38</v>
      </c>
      <c r="C4121" s="46" t="s">
        <v>80</v>
      </c>
      <c r="D4121" s="46" t="s">
        <v>93</v>
      </c>
      <c r="H4121" s="46">
        <v>17</v>
      </c>
      <c r="L4121" s="46" t="s">
        <v>103</v>
      </c>
      <c r="M4121" s="48">
        <v>1</v>
      </c>
      <c r="N4121" s="48" t="s">
        <v>117</v>
      </c>
    </row>
    <row r="4122" spans="1:16" x14ac:dyDescent="0.25">
      <c r="A4122" s="52">
        <v>2016</v>
      </c>
      <c r="B4122" s="45" t="s">
        <v>38</v>
      </c>
      <c r="C4122" s="46" t="s">
        <v>80</v>
      </c>
      <c r="D4122" s="46" t="s">
        <v>110</v>
      </c>
      <c r="H4122" s="46">
        <v>18</v>
      </c>
      <c r="L4122" s="46" t="s">
        <v>103</v>
      </c>
      <c r="M4122" s="48" t="s">
        <v>110</v>
      </c>
    </row>
    <row r="4123" spans="1:16" x14ac:dyDescent="0.25">
      <c r="A4123" s="52">
        <v>2016</v>
      </c>
      <c r="B4123" s="45" t="s">
        <v>38</v>
      </c>
      <c r="C4123" s="46" t="s">
        <v>80</v>
      </c>
      <c r="D4123" s="46" t="s">
        <v>110</v>
      </c>
      <c r="H4123" s="46">
        <v>18</v>
      </c>
      <c r="L4123" s="46" t="s">
        <v>103</v>
      </c>
      <c r="M4123" s="48" t="s">
        <v>110</v>
      </c>
    </row>
    <row r="4124" spans="1:16" x14ac:dyDescent="0.25">
      <c r="A4124" s="52">
        <v>2017</v>
      </c>
      <c r="B4124" s="45" t="s">
        <v>65</v>
      </c>
      <c r="C4124" s="46" t="s">
        <v>80</v>
      </c>
      <c r="D4124" s="46" t="s">
        <v>89</v>
      </c>
      <c r="H4124" s="46">
        <v>15</v>
      </c>
      <c r="L4124" s="46" t="s">
        <v>105</v>
      </c>
      <c r="M4124" s="48">
        <v>150</v>
      </c>
    </row>
    <row r="4125" spans="1:16" x14ac:dyDescent="0.25">
      <c r="A4125" s="52">
        <v>2017</v>
      </c>
      <c r="B4125" s="45" t="s">
        <v>65</v>
      </c>
      <c r="C4125" s="46" t="s">
        <v>80</v>
      </c>
      <c r="D4125" s="46" t="s">
        <v>89</v>
      </c>
      <c r="H4125" s="46">
        <v>15</v>
      </c>
      <c r="L4125" s="46" t="s">
        <v>105</v>
      </c>
      <c r="M4125" s="48">
        <v>150</v>
      </c>
    </row>
    <row r="4126" spans="1:16" x14ac:dyDescent="0.25">
      <c r="A4126" s="52">
        <v>2017</v>
      </c>
      <c r="B4126" s="45" t="s">
        <v>70</v>
      </c>
      <c r="C4126" s="46" t="s">
        <v>82</v>
      </c>
      <c r="D4126" s="46" t="s">
        <v>110</v>
      </c>
      <c r="H4126" s="46">
        <v>15</v>
      </c>
      <c r="L4126" s="46" t="s">
        <v>104</v>
      </c>
      <c r="M4126" s="48">
        <v>37</v>
      </c>
    </row>
    <row r="4127" spans="1:16" x14ac:dyDescent="0.25">
      <c r="A4127" s="52">
        <v>2017</v>
      </c>
      <c r="B4127" s="45" t="s">
        <v>76</v>
      </c>
      <c r="C4127" s="46" t="s">
        <v>80</v>
      </c>
      <c r="D4127" s="46" t="s">
        <v>89</v>
      </c>
      <c r="H4127" s="46">
        <v>15</v>
      </c>
      <c r="L4127" s="46" t="s">
        <v>105</v>
      </c>
      <c r="M4127" s="48">
        <v>150</v>
      </c>
    </row>
    <row r="4128" spans="1:16" x14ac:dyDescent="0.25">
      <c r="A4128" s="52">
        <v>2017</v>
      </c>
      <c r="B4128" s="45" t="s">
        <v>65</v>
      </c>
      <c r="C4128" s="46" t="s">
        <v>80</v>
      </c>
      <c r="D4128" s="46" t="s">
        <v>94</v>
      </c>
      <c r="H4128" s="46">
        <v>15</v>
      </c>
      <c r="L4128" s="46" t="s">
        <v>105</v>
      </c>
      <c r="M4128" s="48" t="s">
        <v>110</v>
      </c>
    </row>
    <row r="4129" spans="1:16" x14ac:dyDescent="0.25">
      <c r="A4129" s="52">
        <v>2017</v>
      </c>
      <c r="B4129" s="45" t="s">
        <v>65</v>
      </c>
      <c r="C4129" s="46" t="s">
        <v>80</v>
      </c>
      <c r="D4129" s="46" t="s">
        <v>90</v>
      </c>
      <c r="H4129" s="46">
        <v>15</v>
      </c>
      <c r="L4129" s="46" t="s">
        <v>104</v>
      </c>
      <c r="M4129" s="48" t="s">
        <v>110</v>
      </c>
    </row>
    <row r="4130" spans="1:16" x14ac:dyDescent="0.25">
      <c r="A4130" s="52">
        <v>2017</v>
      </c>
      <c r="B4130" s="45" t="s">
        <v>65</v>
      </c>
      <c r="C4130" s="46" t="s">
        <v>80</v>
      </c>
      <c r="D4130" s="46" t="s">
        <v>90</v>
      </c>
      <c r="H4130" s="46">
        <v>15</v>
      </c>
      <c r="L4130" s="46" t="s">
        <v>104</v>
      </c>
      <c r="M4130" s="48" t="s">
        <v>110</v>
      </c>
    </row>
    <row r="4131" spans="1:16" x14ac:dyDescent="0.25">
      <c r="A4131" s="52">
        <v>2017</v>
      </c>
      <c r="B4131" s="45" t="s">
        <v>65</v>
      </c>
      <c r="C4131" s="46" t="s">
        <v>80</v>
      </c>
      <c r="D4131" s="46" t="s">
        <v>90</v>
      </c>
      <c r="E4131" s="46" t="s">
        <v>94</v>
      </c>
      <c r="H4131" s="46">
        <v>15</v>
      </c>
      <c r="L4131" s="46" t="s">
        <v>104</v>
      </c>
      <c r="M4131" s="48" t="s">
        <v>110</v>
      </c>
    </row>
    <row r="4132" spans="1:16" x14ac:dyDescent="0.25">
      <c r="A4132" s="52">
        <v>2017</v>
      </c>
      <c r="B4132" s="45" t="s">
        <v>65</v>
      </c>
      <c r="C4132" s="46" t="s">
        <v>80</v>
      </c>
      <c r="D4132" s="46" t="s">
        <v>90</v>
      </c>
      <c r="H4132" s="46">
        <v>15</v>
      </c>
      <c r="L4132" s="46" t="s">
        <v>104</v>
      </c>
      <c r="M4132" s="48">
        <v>98</v>
      </c>
    </row>
    <row r="4133" spans="1:16" x14ac:dyDescent="0.25">
      <c r="A4133" s="52">
        <v>2017</v>
      </c>
      <c r="B4133" s="45" t="s">
        <v>66</v>
      </c>
      <c r="C4133" s="46" t="s">
        <v>80</v>
      </c>
      <c r="D4133" s="46" t="s">
        <v>93</v>
      </c>
      <c r="H4133" s="46">
        <v>15</v>
      </c>
      <c r="L4133" s="46" t="s">
        <v>103</v>
      </c>
      <c r="M4133" s="48">
        <v>5</v>
      </c>
    </row>
    <row r="4134" spans="1:16" x14ac:dyDescent="0.25">
      <c r="A4134" s="52">
        <v>2017</v>
      </c>
      <c r="B4134" s="45" t="s">
        <v>57</v>
      </c>
      <c r="C4134" s="46" t="s">
        <v>80</v>
      </c>
      <c r="D4134" s="46" t="s">
        <v>89</v>
      </c>
      <c r="H4134" s="46">
        <v>15</v>
      </c>
      <c r="L4134" s="46" t="s">
        <v>105</v>
      </c>
      <c r="M4134" s="48">
        <v>150</v>
      </c>
    </row>
    <row r="4135" spans="1:16" x14ac:dyDescent="0.25">
      <c r="A4135" s="52">
        <v>2017</v>
      </c>
      <c r="B4135" s="45" t="s">
        <v>59</v>
      </c>
      <c r="C4135" s="46" t="s">
        <v>80</v>
      </c>
      <c r="D4135" s="46" t="s">
        <v>94</v>
      </c>
      <c r="H4135" s="46">
        <v>15</v>
      </c>
      <c r="L4135" s="46" t="s">
        <v>103</v>
      </c>
      <c r="M4135" s="48">
        <v>10</v>
      </c>
    </row>
    <row r="4136" spans="1:16" x14ac:dyDescent="0.25">
      <c r="A4136" s="52">
        <v>2017</v>
      </c>
      <c r="B4136" s="45" t="s">
        <v>59</v>
      </c>
      <c r="C4136" s="46" t="s">
        <v>80</v>
      </c>
      <c r="D4136" s="46" t="s">
        <v>94</v>
      </c>
      <c r="H4136" s="46">
        <v>17</v>
      </c>
      <c r="L4136" s="46" t="s">
        <v>104</v>
      </c>
      <c r="M4136" s="48" t="s">
        <v>110</v>
      </c>
    </row>
    <row r="4137" spans="1:16" x14ac:dyDescent="0.25">
      <c r="A4137" s="52">
        <v>2017</v>
      </c>
      <c r="B4137" s="45" t="s">
        <v>53</v>
      </c>
      <c r="C4137" s="46" t="s">
        <v>80</v>
      </c>
      <c r="D4137" s="46" t="s">
        <v>94</v>
      </c>
      <c r="H4137" s="46">
        <v>15</v>
      </c>
      <c r="L4137" s="46" t="s">
        <v>105</v>
      </c>
      <c r="M4137" s="48" t="s">
        <v>110</v>
      </c>
    </row>
    <row r="4138" spans="1:16" x14ac:dyDescent="0.25">
      <c r="A4138" s="52">
        <v>2017</v>
      </c>
      <c r="B4138" s="45" t="s">
        <v>57</v>
      </c>
      <c r="C4138" s="46" t="s">
        <v>80</v>
      </c>
      <c r="D4138" s="46" t="s">
        <v>89</v>
      </c>
      <c r="E4138" s="46" t="s">
        <v>94</v>
      </c>
      <c r="H4138" s="46">
        <v>15</v>
      </c>
      <c r="L4138" s="46" t="s">
        <v>105</v>
      </c>
      <c r="M4138" s="48" t="s">
        <v>110</v>
      </c>
    </row>
    <row r="4139" spans="1:16" x14ac:dyDescent="0.25">
      <c r="A4139" s="52">
        <v>2017</v>
      </c>
      <c r="B4139" s="45" t="s">
        <v>53</v>
      </c>
      <c r="C4139" s="46" t="s">
        <v>80</v>
      </c>
      <c r="D4139" s="46" t="s">
        <v>90</v>
      </c>
      <c r="E4139" s="46" t="s">
        <v>94</v>
      </c>
      <c r="H4139" s="46">
        <v>15</v>
      </c>
      <c r="L4139" s="46" t="s">
        <v>105</v>
      </c>
      <c r="M4139" s="48">
        <v>677</v>
      </c>
    </row>
    <row r="4140" spans="1:16" x14ac:dyDescent="0.25">
      <c r="A4140" s="52">
        <v>2017</v>
      </c>
      <c r="B4140" s="45" t="s">
        <v>57</v>
      </c>
      <c r="C4140" s="46" t="s">
        <v>80</v>
      </c>
      <c r="D4140" s="46" t="s">
        <v>89</v>
      </c>
      <c r="H4140" s="46">
        <v>15</v>
      </c>
      <c r="L4140" s="46" t="s">
        <v>104</v>
      </c>
      <c r="M4140" s="48">
        <v>150</v>
      </c>
    </row>
    <row r="4141" spans="1:16" x14ac:dyDescent="0.25">
      <c r="A4141" s="52">
        <v>2017</v>
      </c>
      <c r="B4141" s="45" t="s">
        <v>58</v>
      </c>
      <c r="C4141" s="46" t="s">
        <v>80</v>
      </c>
      <c r="D4141" s="46" t="s">
        <v>90</v>
      </c>
      <c r="H4141" s="46">
        <v>17</v>
      </c>
      <c r="L4141" s="46" t="s">
        <v>104</v>
      </c>
      <c r="M4141" s="48" t="s">
        <v>110</v>
      </c>
    </row>
    <row r="4142" spans="1:16" x14ac:dyDescent="0.25">
      <c r="A4142" s="52">
        <v>2017</v>
      </c>
      <c r="B4142" s="45" t="s">
        <v>76</v>
      </c>
      <c r="C4142" s="46" t="s">
        <v>80</v>
      </c>
      <c r="D4142" s="46" t="s">
        <v>89</v>
      </c>
      <c r="E4142" s="46" t="s">
        <v>92</v>
      </c>
      <c r="H4142" s="46">
        <v>15</v>
      </c>
      <c r="L4142" s="46" t="s">
        <v>105</v>
      </c>
      <c r="M4142" s="48">
        <v>42</v>
      </c>
    </row>
    <row r="4143" spans="1:16" x14ac:dyDescent="0.25">
      <c r="A4143" s="52">
        <v>2017</v>
      </c>
      <c r="B4143" s="45" t="s">
        <v>59</v>
      </c>
      <c r="C4143" s="46" t="s">
        <v>80</v>
      </c>
      <c r="D4143" s="46" t="s">
        <v>88</v>
      </c>
      <c r="E4143" s="46" t="s">
        <v>92</v>
      </c>
      <c r="H4143" s="46">
        <v>20</v>
      </c>
      <c r="L4143" s="46" t="s">
        <v>103</v>
      </c>
      <c r="M4143" s="48">
        <v>5</v>
      </c>
      <c r="N4143" s="48" t="s">
        <v>117</v>
      </c>
      <c r="O4143" s="48">
        <v>3</v>
      </c>
      <c r="P4143" s="48" t="s">
        <v>116</v>
      </c>
    </row>
    <row r="4144" spans="1:16" x14ac:dyDescent="0.25">
      <c r="A4144" s="52">
        <v>2017</v>
      </c>
      <c r="B4144" s="45" t="s">
        <v>59</v>
      </c>
      <c r="C4144" s="46" t="s">
        <v>85</v>
      </c>
      <c r="D4144" s="46" t="s">
        <v>110</v>
      </c>
      <c r="H4144" s="46">
        <v>28</v>
      </c>
      <c r="I4144" s="46">
        <v>14</v>
      </c>
      <c r="L4144" s="46" t="s">
        <v>103</v>
      </c>
      <c r="M4144" s="48" t="s">
        <v>110</v>
      </c>
    </row>
    <row r="4145" spans="1:19" x14ac:dyDescent="0.25">
      <c r="A4145" s="52">
        <v>2017</v>
      </c>
      <c r="B4145" s="45" t="s">
        <v>66</v>
      </c>
      <c r="C4145" s="46" t="s">
        <v>80</v>
      </c>
      <c r="D4145" s="46" t="s">
        <v>93</v>
      </c>
      <c r="H4145" s="46">
        <v>15</v>
      </c>
      <c r="L4145" s="46" t="s">
        <v>105</v>
      </c>
      <c r="M4145" s="48">
        <v>105</v>
      </c>
    </row>
    <row r="4146" spans="1:19" x14ac:dyDescent="0.25">
      <c r="A4146" s="52">
        <v>2017</v>
      </c>
      <c r="B4146" s="45" t="s">
        <v>38</v>
      </c>
      <c r="C4146" s="46" t="s">
        <v>80</v>
      </c>
      <c r="D4146" s="46" t="s">
        <v>88</v>
      </c>
      <c r="H4146" s="46">
        <v>15</v>
      </c>
      <c r="L4146" s="46" t="s">
        <v>105</v>
      </c>
      <c r="M4146" s="48">
        <v>15</v>
      </c>
    </row>
    <row r="4147" spans="1:19" x14ac:dyDescent="0.25">
      <c r="A4147" s="52">
        <v>2017</v>
      </c>
      <c r="B4147" s="45" t="s">
        <v>38</v>
      </c>
      <c r="C4147" s="46" t="s">
        <v>80</v>
      </c>
      <c r="D4147" s="46" t="s">
        <v>93</v>
      </c>
      <c r="H4147" s="46">
        <v>15</v>
      </c>
      <c r="L4147" s="46" t="s">
        <v>105</v>
      </c>
      <c r="M4147" s="48">
        <v>7</v>
      </c>
    </row>
    <row r="4148" spans="1:19" x14ac:dyDescent="0.25">
      <c r="A4148" s="52">
        <v>2017</v>
      </c>
      <c r="B4148" s="45" t="s">
        <v>38</v>
      </c>
      <c r="C4148" s="46" t="s">
        <v>80</v>
      </c>
      <c r="D4148" s="46" t="s">
        <v>93</v>
      </c>
      <c r="H4148" s="46">
        <v>15</v>
      </c>
      <c r="L4148" s="46" t="s">
        <v>105</v>
      </c>
      <c r="M4148" s="48">
        <v>12</v>
      </c>
    </row>
    <row r="4149" spans="1:19" x14ac:dyDescent="0.25">
      <c r="A4149" s="52">
        <v>2017</v>
      </c>
      <c r="B4149" s="45" t="s">
        <v>38</v>
      </c>
      <c r="C4149" s="46" t="s">
        <v>80</v>
      </c>
      <c r="D4149" s="46" t="s">
        <v>93</v>
      </c>
      <c r="H4149" s="46">
        <v>15</v>
      </c>
      <c r="L4149" s="46" t="s">
        <v>105</v>
      </c>
      <c r="M4149" s="48">
        <v>24</v>
      </c>
    </row>
    <row r="4150" spans="1:19" x14ac:dyDescent="0.25">
      <c r="A4150" s="52">
        <v>2017</v>
      </c>
      <c r="B4150" s="45" t="s">
        <v>75</v>
      </c>
      <c r="C4150" s="46" t="s">
        <v>80</v>
      </c>
      <c r="D4150" s="46" t="s">
        <v>93</v>
      </c>
      <c r="H4150" s="46">
        <v>15</v>
      </c>
      <c r="I4150" s="46">
        <v>16</v>
      </c>
      <c r="L4150" s="46" t="s">
        <v>103</v>
      </c>
      <c r="M4150" s="48">
        <v>20</v>
      </c>
      <c r="S4150" s="49">
        <v>18</v>
      </c>
    </row>
    <row r="4151" spans="1:19" x14ac:dyDescent="0.25">
      <c r="A4151" s="52">
        <v>2017</v>
      </c>
      <c r="B4151" s="45" t="s">
        <v>68</v>
      </c>
      <c r="C4151" s="46" t="s">
        <v>80</v>
      </c>
      <c r="D4151" s="46" t="s">
        <v>88</v>
      </c>
      <c r="E4151" s="46" t="s">
        <v>92</v>
      </c>
      <c r="H4151" s="46">
        <v>15</v>
      </c>
      <c r="L4151" s="46" t="s">
        <v>105</v>
      </c>
      <c r="M4151" s="48" t="s">
        <v>110</v>
      </c>
    </row>
    <row r="4152" spans="1:19" x14ac:dyDescent="0.25">
      <c r="A4152" s="52">
        <v>2017</v>
      </c>
      <c r="B4152" s="45" t="s">
        <v>52</v>
      </c>
      <c r="C4152" s="46" t="s">
        <v>81</v>
      </c>
      <c r="D4152" s="46" t="s">
        <v>110</v>
      </c>
      <c r="H4152" s="46">
        <v>28</v>
      </c>
      <c r="I4152" s="46">
        <v>14</v>
      </c>
      <c r="L4152" s="46" t="s">
        <v>103</v>
      </c>
      <c r="M4152" s="48" t="s">
        <v>110</v>
      </c>
    </row>
    <row r="4153" spans="1:19" x14ac:dyDescent="0.25">
      <c r="A4153" s="52">
        <v>2017</v>
      </c>
      <c r="B4153" s="45" t="s">
        <v>52</v>
      </c>
      <c r="C4153" s="46" t="s">
        <v>81</v>
      </c>
      <c r="D4153" s="46" t="s">
        <v>110</v>
      </c>
      <c r="H4153" s="46">
        <v>28</v>
      </c>
      <c r="I4153" s="46">
        <v>14</v>
      </c>
      <c r="L4153" s="46" t="s">
        <v>103</v>
      </c>
      <c r="M4153" s="48" t="s">
        <v>110</v>
      </c>
    </row>
    <row r="4154" spans="1:19" x14ac:dyDescent="0.25">
      <c r="A4154" s="52">
        <v>2017</v>
      </c>
      <c r="B4154" s="45" t="s">
        <v>52</v>
      </c>
      <c r="C4154" s="46" t="s">
        <v>81</v>
      </c>
      <c r="D4154" s="46" t="s">
        <v>110</v>
      </c>
      <c r="H4154" s="46">
        <v>28</v>
      </c>
      <c r="I4154" s="46">
        <v>14</v>
      </c>
      <c r="L4154" s="46" t="s">
        <v>103</v>
      </c>
      <c r="M4154" s="48" t="s">
        <v>110</v>
      </c>
    </row>
    <row r="4155" spans="1:19" x14ac:dyDescent="0.25">
      <c r="A4155" s="52">
        <v>2017</v>
      </c>
      <c r="B4155" s="45" t="s">
        <v>42</v>
      </c>
      <c r="C4155" s="46" t="s">
        <v>80</v>
      </c>
      <c r="D4155" s="46" t="s">
        <v>90</v>
      </c>
      <c r="H4155" s="46">
        <v>15</v>
      </c>
      <c r="L4155" s="46" t="s">
        <v>103</v>
      </c>
      <c r="M4155" s="48">
        <v>72</v>
      </c>
    </row>
    <row r="4156" spans="1:19" x14ac:dyDescent="0.25">
      <c r="A4156" s="52">
        <v>2017</v>
      </c>
      <c r="B4156" s="45" t="s">
        <v>37</v>
      </c>
      <c r="C4156" s="46" t="s">
        <v>80</v>
      </c>
      <c r="D4156" s="46" t="s">
        <v>90</v>
      </c>
      <c r="H4156" s="46">
        <v>15</v>
      </c>
      <c r="L4156" s="46" t="s">
        <v>103</v>
      </c>
      <c r="M4156" s="48">
        <v>79</v>
      </c>
    </row>
    <row r="4157" spans="1:19" x14ac:dyDescent="0.25">
      <c r="A4157" s="52">
        <v>2017</v>
      </c>
      <c r="B4157" s="45" t="s">
        <v>47</v>
      </c>
      <c r="C4157" s="46" t="s">
        <v>80</v>
      </c>
      <c r="D4157" s="46" t="s">
        <v>89</v>
      </c>
      <c r="H4157" s="46">
        <v>15</v>
      </c>
      <c r="L4157" s="46" t="s">
        <v>105</v>
      </c>
      <c r="M4157" s="48" t="s">
        <v>110</v>
      </c>
    </row>
    <row r="4158" spans="1:19" x14ac:dyDescent="0.25">
      <c r="A4158" s="52">
        <v>2017</v>
      </c>
      <c r="B4158" s="45" t="s">
        <v>38</v>
      </c>
      <c r="C4158" s="46" t="s">
        <v>80</v>
      </c>
      <c r="D4158" s="46" t="s">
        <v>93</v>
      </c>
      <c r="H4158" s="46">
        <v>17</v>
      </c>
      <c r="L4158" s="46" t="s">
        <v>103</v>
      </c>
      <c r="M4158" s="48">
        <v>1</v>
      </c>
      <c r="N4158" s="48" t="s">
        <v>117</v>
      </c>
    </row>
    <row r="4159" spans="1:19" x14ac:dyDescent="0.25">
      <c r="A4159" s="52">
        <v>2017</v>
      </c>
      <c r="B4159" s="45" t="s">
        <v>47</v>
      </c>
      <c r="C4159" s="46" t="s">
        <v>80</v>
      </c>
      <c r="D4159" s="46" t="s">
        <v>90</v>
      </c>
      <c r="H4159" s="46">
        <v>17</v>
      </c>
      <c r="L4159" s="46" t="s">
        <v>104</v>
      </c>
      <c r="M4159" s="48" t="s">
        <v>110</v>
      </c>
    </row>
    <row r="4160" spans="1:19" x14ac:dyDescent="0.25">
      <c r="A4160" s="52">
        <v>2017</v>
      </c>
      <c r="B4160" s="45" t="s">
        <v>47</v>
      </c>
      <c r="C4160" s="46" t="s">
        <v>80</v>
      </c>
      <c r="D4160" s="46" t="s">
        <v>90</v>
      </c>
      <c r="H4160" s="46">
        <v>15</v>
      </c>
      <c r="L4160" s="46" t="s">
        <v>104</v>
      </c>
      <c r="M4160" s="48" t="s">
        <v>110</v>
      </c>
    </row>
    <row r="4161" spans="1:13" x14ac:dyDescent="0.25">
      <c r="A4161" s="52">
        <v>2017</v>
      </c>
      <c r="B4161" s="45" t="s">
        <v>76</v>
      </c>
      <c r="C4161" s="46" t="s">
        <v>80</v>
      </c>
      <c r="D4161" s="46" t="s">
        <v>89</v>
      </c>
      <c r="H4161" s="46">
        <v>15</v>
      </c>
      <c r="L4161" s="46" t="s">
        <v>105</v>
      </c>
      <c r="M4161" s="48">
        <v>52</v>
      </c>
    </row>
    <row r="4162" spans="1:13" x14ac:dyDescent="0.25">
      <c r="A4162" s="52">
        <v>2017</v>
      </c>
      <c r="B4162" s="45" t="s">
        <v>65</v>
      </c>
      <c r="C4162" s="46" t="s">
        <v>82</v>
      </c>
      <c r="D4162" s="46" t="s">
        <v>110</v>
      </c>
      <c r="H4162" s="46">
        <v>15</v>
      </c>
      <c r="L4162" s="46" t="s">
        <v>104</v>
      </c>
      <c r="M4162" s="48" t="s">
        <v>110</v>
      </c>
    </row>
    <row r="4163" spans="1:13" x14ac:dyDescent="0.25">
      <c r="A4163" s="52">
        <v>2017</v>
      </c>
      <c r="B4163" s="45" t="s">
        <v>65</v>
      </c>
      <c r="C4163" s="46" t="s">
        <v>80</v>
      </c>
      <c r="D4163" s="46" t="s">
        <v>110</v>
      </c>
      <c r="H4163" s="46">
        <v>15</v>
      </c>
      <c r="L4163" s="46" t="s">
        <v>105</v>
      </c>
      <c r="M4163" s="48" t="s">
        <v>110</v>
      </c>
    </row>
    <row r="4164" spans="1:13" x14ac:dyDescent="0.25">
      <c r="A4164" s="52">
        <v>2017</v>
      </c>
      <c r="B4164" s="45" t="s">
        <v>58</v>
      </c>
      <c r="C4164" s="46" t="s">
        <v>80</v>
      </c>
      <c r="D4164" s="46" t="s">
        <v>90</v>
      </c>
      <c r="H4164" s="46">
        <v>15</v>
      </c>
      <c r="L4164" s="46" t="s">
        <v>104</v>
      </c>
      <c r="M4164" s="48" t="s">
        <v>110</v>
      </c>
    </row>
    <row r="4165" spans="1:13" x14ac:dyDescent="0.25">
      <c r="A4165" s="52">
        <v>2017</v>
      </c>
      <c r="B4165" s="45" t="s">
        <v>38</v>
      </c>
      <c r="C4165" s="46" t="s">
        <v>80</v>
      </c>
      <c r="D4165" s="46" t="s">
        <v>93</v>
      </c>
      <c r="H4165" s="46">
        <v>15</v>
      </c>
      <c r="L4165" s="46" t="s">
        <v>104</v>
      </c>
      <c r="M4165" s="48">
        <v>9</v>
      </c>
    </row>
    <row r="4166" spans="1:13" x14ac:dyDescent="0.25">
      <c r="A4166" s="52">
        <v>2017</v>
      </c>
      <c r="B4166" s="45" t="s">
        <v>47</v>
      </c>
      <c r="C4166" s="46" t="s">
        <v>80</v>
      </c>
      <c r="D4166" s="46" t="s">
        <v>88</v>
      </c>
      <c r="E4166" s="46" t="s">
        <v>90</v>
      </c>
      <c r="F4166" s="46" t="s">
        <v>94</v>
      </c>
      <c r="H4166" s="46">
        <v>15</v>
      </c>
      <c r="L4166" s="46" t="s">
        <v>104</v>
      </c>
      <c r="M4166" s="48" t="s">
        <v>110</v>
      </c>
    </row>
    <row r="4167" spans="1:13" x14ac:dyDescent="0.25">
      <c r="A4167" s="52">
        <v>2017</v>
      </c>
      <c r="B4167" s="45" t="s">
        <v>39</v>
      </c>
      <c r="C4167" s="46" t="s">
        <v>85</v>
      </c>
      <c r="D4167" s="46" t="s">
        <v>110</v>
      </c>
      <c r="H4167" s="46">
        <v>28</v>
      </c>
      <c r="L4167" s="46" t="s">
        <v>103</v>
      </c>
      <c r="M4167" s="48">
        <v>5</v>
      </c>
    </row>
    <row r="4168" spans="1:13" x14ac:dyDescent="0.25">
      <c r="A4168" s="52">
        <v>2017</v>
      </c>
      <c r="B4168" s="45" t="s">
        <v>47</v>
      </c>
      <c r="C4168" s="46" t="s">
        <v>80</v>
      </c>
      <c r="D4168" s="46" t="s">
        <v>90</v>
      </c>
      <c r="H4168" s="46">
        <v>15</v>
      </c>
      <c r="L4168" s="46" t="s">
        <v>104</v>
      </c>
      <c r="M4168" s="48" t="s">
        <v>110</v>
      </c>
    </row>
    <row r="4169" spans="1:13" x14ac:dyDescent="0.25">
      <c r="A4169" s="52">
        <v>2017</v>
      </c>
      <c r="B4169" s="45" t="s">
        <v>61</v>
      </c>
      <c r="C4169" s="46" t="s">
        <v>80</v>
      </c>
      <c r="D4169" s="46" t="s">
        <v>90</v>
      </c>
      <c r="H4169" s="46">
        <v>15</v>
      </c>
      <c r="L4169" s="46" t="s">
        <v>104</v>
      </c>
      <c r="M4169" s="48" t="s">
        <v>110</v>
      </c>
    </row>
    <row r="4170" spans="1:13" x14ac:dyDescent="0.25">
      <c r="A4170" s="52">
        <v>2017</v>
      </c>
      <c r="B4170" s="45" t="s">
        <v>47</v>
      </c>
      <c r="C4170" s="46" t="s">
        <v>80</v>
      </c>
      <c r="D4170" s="46" t="s">
        <v>90</v>
      </c>
      <c r="H4170" s="46">
        <v>15</v>
      </c>
      <c r="L4170" s="46" t="s">
        <v>104</v>
      </c>
      <c r="M4170" s="48" t="s">
        <v>110</v>
      </c>
    </row>
    <row r="4171" spans="1:13" x14ac:dyDescent="0.25">
      <c r="A4171" s="52">
        <v>2017</v>
      </c>
      <c r="B4171" s="45" t="s">
        <v>47</v>
      </c>
      <c r="C4171" s="46" t="s">
        <v>80</v>
      </c>
      <c r="D4171" s="46" t="s">
        <v>90</v>
      </c>
      <c r="H4171" s="46">
        <v>15</v>
      </c>
      <c r="L4171" s="46" t="s">
        <v>104</v>
      </c>
      <c r="M4171" s="48" t="s">
        <v>110</v>
      </c>
    </row>
    <row r="4172" spans="1:13" x14ac:dyDescent="0.25">
      <c r="A4172" s="52">
        <v>2017</v>
      </c>
      <c r="B4172" s="45" t="s">
        <v>47</v>
      </c>
      <c r="C4172" s="46" t="s">
        <v>80</v>
      </c>
      <c r="D4172" s="46" t="s">
        <v>89</v>
      </c>
      <c r="H4172" s="46">
        <v>15</v>
      </c>
      <c r="L4172" s="46" t="s">
        <v>104</v>
      </c>
      <c r="M4172" s="48" t="s">
        <v>110</v>
      </c>
    </row>
    <row r="4173" spans="1:13" x14ac:dyDescent="0.25">
      <c r="A4173" s="52">
        <v>2017</v>
      </c>
      <c r="B4173" s="45" t="s">
        <v>47</v>
      </c>
      <c r="C4173" s="46" t="s">
        <v>80</v>
      </c>
      <c r="D4173" s="46" t="s">
        <v>90</v>
      </c>
      <c r="H4173" s="46">
        <v>15</v>
      </c>
      <c r="L4173" s="46" t="s">
        <v>104</v>
      </c>
      <c r="M4173" s="48" t="s">
        <v>110</v>
      </c>
    </row>
    <row r="4174" spans="1:13" x14ac:dyDescent="0.25">
      <c r="A4174" s="52">
        <v>2017</v>
      </c>
      <c r="B4174" s="45" t="s">
        <v>38</v>
      </c>
      <c r="C4174" s="46" t="s">
        <v>80</v>
      </c>
      <c r="D4174" s="46" t="s">
        <v>94</v>
      </c>
      <c r="H4174" s="46">
        <v>17</v>
      </c>
      <c r="L4174" s="46" t="s">
        <v>103</v>
      </c>
      <c r="M4174" s="48" t="s">
        <v>110</v>
      </c>
    </row>
    <row r="4175" spans="1:13" x14ac:dyDescent="0.25">
      <c r="A4175" s="52">
        <v>2017</v>
      </c>
      <c r="B4175" s="45" t="s">
        <v>76</v>
      </c>
      <c r="C4175" s="46" t="s">
        <v>80</v>
      </c>
      <c r="D4175" s="46" t="s">
        <v>89</v>
      </c>
      <c r="H4175" s="46">
        <v>15</v>
      </c>
      <c r="L4175" s="46" t="s">
        <v>105</v>
      </c>
      <c r="M4175" s="48">
        <v>48</v>
      </c>
    </row>
    <row r="4176" spans="1:13" x14ac:dyDescent="0.25">
      <c r="A4176" s="52">
        <v>2017</v>
      </c>
      <c r="B4176" s="45" t="s">
        <v>59</v>
      </c>
      <c r="C4176" s="46" t="s">
        <v>85</v>
      </c>
      <c r="D4176" s="46" t="s">
        <v>110</v>
      </c>
      <c r="H4176" s="46">
        <v>28</v>
      </c>
      <c r="L4176" s="46" t="s">
        <v>103</v>
      </c>
      <c r="M4176" s="48">
        <v>2</v>
      </c>
    </row>
    <row r="4177" spans="1:16" x14ac:dyDescent="0.25">
      <c r="A4177" s="52">
        <v>2017</v>
      </c>
      <c r="B4177" s="45" t="s">
        <v>59</v>
      </c>
      <c r="C4177" s="46" t="s">
        <v>85</v>
      </c>
      <c r="D4177" s="46" t="s">
        <v>110</v>
      </c>
      <c r="H4177" s="46">
        <v>28</v>
      </c>
      <c r="L4177" s="46" t="s">
        <v>103</v>
      </c>
      <c r="M4177" s="48">
        <v>3</v>
      </c>
    </row>
    <row r="4178" spans="1:16" x14ac:dyDescent="0.25">
      <c r="A4178" s="52">
        <v>2017</v>
      </c>
      <c r="B4178" s="45" t="s">
        <v>59</v>
      </c>
      <c r="C4178" s="46" t="s">
        <v>85</v>
      </c>
      <c r="D4178" s="46" t="s">
        <v>110</v>
      </c>
      <c r="H4178" s="46">
        <v>28</v>
      </c>
      <c r="L4178" s="46" t="s">
        <v>103</v>
      </c>
      <c r="M4178" s="48">
        <v>1</v>
      </c>
    </row>
    <row r="4179" spans="1:16" x14ac:dyDescent="0.25">
      <c r="A4179" s="52">
        <v>2017</v>
      </c>
      <c r="B4179" s="45" t="s">
        <v>37</v>
      </c>
      <c r="C4179" s="46" t="s">
        <v>80</v>
      </c>
      <c r="D4179" s="46" t="s">
        <v>90</v>
      </c>
      <c r="E4179" s="46" t="s">
        <v>92</v>
      </c>
      <c r="H4179" s="46">
        <v>15</v>
      </c>
      <c r="L4179" s="46" t="s">
        <v>105</v>
      </c>
      <c r="M4179" s="48">
        <v>58</v>
      </c>
    </row>
    <row r="4180" spans="1:16" x14ac:dyDescent="0.25">
      <c r="A4180" s="52">
        <v>2017</v>
      </c>
      <c r="B4180" s="45" t="s">
        <v>57</v>
      </c>
      <c r="C4180" s="46" t="s">
        <v>80</v>
      </c>
      <c r="D4180" s="46" t="s">
        <v>89</v>
      </c>
      <c r="H4180" s="46">
        <v>15</v>
      </c>
      <c r="L4180" s="46" t="s">
        <v>105</v>
      </c>
      <c r="M4180" s="48" t="s">
        <v>110</v>
      </c>
    </row>
    <row r="4181" spans="1:16" x14ac:dyDescent="0.25">
      <c r="A4181" s="52">
        <v>2017</v>
      </c>
      <c r="B4181" s="45" t="s">
        <v>65</v>
      </c>
      <c r="C4181" s="46" t="s">
        <v>80</v>
      </c>
      <c r="D4181" s="46" t="s">
        <v>89</v>
      </c>
      <c r="H4181" s="46">
        <v>15</v>
      </c>
      <c r="L4181" s="46" t="s">
        <v>104</v>
      </c>
      <c r="M4181" s="48" t="s">
        <v>110</v>
      </c>
    </row>
    <row r="4182" spans="1:16" x14ac:dyDescent="0.25">
      <c r="A4182" s="52">
        <v>2017</v>
      </c>
      <c r="B4182" s="45" t="s">
        <v>65</v>
      </c>
      <c r="C4182" s="46" t="s">
        <v>80</v>
      </c>
      <c r="D4182" s="46" t="s">
        <v>89</v>
      </c>
      <c r="H4182" s="46">
        <v>15</v>
      </c>
      <c r="L4182" s="46" t="s">
        <v>104</v>
      </c>
      <c r="M4182" s="48">
        <v>50</v>
      </c>
    </row>
    <row r="4183" spans="1:16" x14ac:dyDescent="0.25">
      <c r="A4183" s="52">
        <v>2017</v>
      </c>
      <c r="B4183" s="45" t="s">
        <v>38</v>
      </c>
      <c r="C4183" s="46" t="s">
        <v>85</v>
      </c>
      <c r="D4183" s="46" t="s">
        <v>110</v>
      </c>
      <c r="H4183" s="46">
        <v>28</v>
      </c>
      <c r="L4183" s="46" t="s">
        <v>103</v>
      </c>
      <c r="M4183" s="48">
        <v>1</v>
      </c>
    </row>
    <row r="4184" spans="1:16" x14ac:dyDescent="0.25">
      <c r="A4184" s="52">
        <v>2017</v>
      </c>
      <c r="B4184" s="45" t="s">
        <v>48</v>
      </c>
      <c r="C4184" s="46" t="s">
        <v>80</v>
      </c>
      <c r="D4184" s="46" t="s">
        <v>93</v>
      </c>
      <c r="H4184" s="46">
        <v>15</v>
      </c>
      <c r="L4184" s="46" t="s">
        <v>103</v>
      </c>
      <c r="M4184" s="48">
        <v>6</v>
      </c>
    </row>
    <row r="4185" spans="1:16" x14ac:dyDescent="0.25">
      <c r="A4185" s="52">
        <v>2017</v>
      </c>
      <c r="B4185" s="45" t="s">
        <v>57</v>
      </c>
      <c r="C4185" s="46" t="s">
        <v>80</v>
      </c>
      <c r="D4185" s="46" t="s">
        <v>89</v>
      </c>
      <c r="H4185" s="46">
        <v>15</v>
      </c>
      <c r="L4185" s="46" t="s">
        <v>104</v>
      </c>
      <c r="M4185" s="48">
        <v>279</v>
      </c>
    </row>
    <row r="4186" spans="1:16" x14ac:dyDescent="0.25">
      <c r="A4186" s="52">
        <v>2017</v>
      </c>
      <c r="B4186" s="45" t="s">
        <v>59</v>
      </c>
      <c r="C4186" s="46" t="s">
        <v>82</v>
      </c>
      <c r="D4186" s="46" t="s">
        <v>110</v>
      </c>
      <c r="H4186" s="46">
        <v>15</v>
      </c>
      <c r="L4186" s="46" t="s">
        <v>105</v>
      </c>
      <c r="M4186" s="48">
        <v>218</v>
      </c>
    </row>
    <row r="4187" spans="1:16" x14ac:dyDescent="0.25">
      <c r="A4187" s="52">
        <v>2017</v>
      </c>
      <c r="B4187" s="45" t="s">
        <v>38</v>
      </c>
      <c r="C4187" s="46" t="s">
        <v>80</v>
      </c>
      <c r="D4187" s="46" t="s">
        <v>93</v>
      </c>
      <c r="H4187" s="46">
        <v>17</v>
      </c>
      <c r="L4187" s="46" t="s">
        <v>103</v>
      </c>
      <c r="M4187" s="48">
        <v>2</v>
      </c>
      <c r="N4187" s="48" t="s">
        <v>117</v>
      </c>
      <c r="O4187" s="48">
        <v>2</v>
      </c>
      <c r="P4187" s="48" t="s">
        <v>116</v>
      </c>
    </row>
    <row r="4188" spans="1:16" x14ac:dyDescent="0.25">
      <c r="A4188" s="52">
        <v>2017</v>
      </c>
      <c r="B4188" s="45" t="s">
        <v>68</v>
      </c>
      <c r="C4188" s="46" t="s">
        <v>80</v>
      </c>
      <c r="D4188" s="46" t="s">
        <v>110</v>
      </c>
      <c r="H4188" s="46">
        <v>17</v>
      </c>
      <c r="L4188" s="46" t="s">
        <v>103</v>
      </c>
      <c r="M4188" s="48">
        <v>3</v>
      </c>
      <c r="N4188" s="48" t="s">
        <v>117</v>
      </c>
    </row>
    <row r="4189" spans="1:16" x14ac:dyDescent="0.25">
      <c r="A4189" s="52">
        <v>2017</v>
      </c>
      <c r="B4189" s="45" t="s">
        <v>52</v>
      </c>
      <c r="C4189" s="46" t="s">
        <v>80</v>
      </c>
      <c r="D4189" s="46" t="s">
        <v>88</v>
      </c>
      <c r="H4189" s="46">
        <v>17</v>
      </c>
      <c r="L4189" s="46" t="s">
        <v>103</v>
      </c>
      <c r="M4189" s="48" t="s">
        <v>110</v>
      </c>
    </row>
    <row r="4190" spans="1:16" x14ac:dyDescent="0.25">
      <c r="A4190" s="52">
        <v>2017</v>
      </c>
      <c r="B4190" s="45" t="s">
        <v>76</v>
      </c>
      <c r="C4190" s="46" t="s">
        <v>80</v>
      </c>
      <c r="D4190" s="46" t="s">
        <v>89</v>
      </c>
      <c r="H4190" s="46">
        <v>15</v>
      </c>
      <c r="L4190" s="46" t="s">
        <v>105</v>
      </c>
      <c r="M4190" s="48">
        <v>245</v>
      </c>
    </row>
    <row r="4191" spans="1:16" x14ac:dyDescent="0.25">
      <c r="A4191" s="52">
        <v>2017</v>
      </c>
      <c r="B4191" s="45" t="s">
        <v>76</v>
      </c>
      <c r="C4191" s="46" t="s">
        <v>85</v>
      </c>
      <c r="D4191" s="46" t="s">
        <v>110</v>
      </c>
      <c r="H4191" s="46">
        <v>28</v>
      </c>
      <c r="L4191" s="46" t="s">
        <v>103</v>
      </c>
      <c r="M4191" s="48">
        <v>2</v>
      </c>
    </row>
    <row r="4192" spans="1:16" x14ac:dyDescent="0.25">
      <c r="A4192" s="52">
        <v>2017</v>
      </c>
      <c r="B4192" s="45" t="s">
        <v>76</v>
      </c>
      <c r="C4192" s="46" t="s">
        <v>80</v>
      </c>
      <c r="D4192" s="46" t="s">
        <v>89</v>
      </c>
      <c r="H4192" s="46">
        <v>15</v>
      </c>
      <c r="L4192" s="46" t="s">
        <v>105</v>
      </c>
      <c r="M4192" s="48">
        <v>125</v>
      </c>
    </row>
    <row r="4193" spans="1:16" x14ac:dyDescent="0.25">
      <c r="A4193" s="52">
        <v>2017</v>
      </c>
      <c r="B4193" s="45" t="s">
        <v>65</v>
      </c>
      <c r="C4193" s="46" t="s">
        <v>80</v>
      </c>
      <c r="D4193" s="46" t="s">
        <v>90</v>
      </c>
      <c r="H4193" s="46">
        <v>15</v>
      </c>
      <c r="L4193" s="46" t="s">
        <v>104</v>
      </c>
      <c r="M4193" s="48" t="s">
        <v>110</v>
      </c>
    </row>
    <row r="4194" spans="1:16" x14ac:dyDescent="0.25">
      <c r="A4194" s="52">
        <v>2017</v>
      </c>
      <c r="B4194" s="45" t="s">
        <v>52</v>
      </c>
      <c r="C4194" s="46" t="s">
        <v>80</v>
      </c>
      <c r="D4194" s="46" t="s">
        <v>93</v>
      </c>
      <c r="H4194" s="46">
        <v>17</v>
      </c>
      <c r="L4194" s="46" t="s">
        <v>103</v>
      </c>
      <c r="M4194" s="48" t="s">
        <v>110</v>
      </c>
    </row>
    <row r="4195" spans="1:16" x14ac:dyDescent="0.25">
      <c r="A4195" s="52">
        <v>2017</v>
      </c>
      <c r="B4195" s="45" t="s">
        <v>76</v>
      </c>
      <c r="C4195" s="46" t="s">
        <v>80</v>
      </c>
      <c r="D4195" s="46" t="s">
        <v>88</v>
      </c>
      <c r="E4195" s="46" t="s">
        <v>89</v>
      </c>
      <c r="H4195" s="46">
        <v>17</v>
      </c>
      <c r="L4195" s="46" t="s">
        <v>103</v>
      </c>
      <c r="M4195" s="48">
        <v>1</v>
      </c>
      <c r="N4195" s="48" t="s">
        <v>117</v>
      </c>
    </row>
    <row r="4196" spans="1:16" x14ac:dyDescent="0.25">
      <c r="A4196" s="52">
        <v>2017</v>
      </c>
      <c r="B4196" s="45" t="s">
        <v>76</v>
      </c>
      <c r="C4196" s="46" t="s">
        <v>80</v>
      </c>
      <c r="D4196" s="46" t="s">
        <v>88</v>
      </c>
      <c r="E4196" s="46" t="s">
        <v>89</v>
      </c>
      <c r="H4196" s="46">
        <v>15</v>
      </c>
      <c r="L4196" s="46" t="s">
        <v>105</v>
      </c>
      <c r="M4196" s="48">
        <v>97</v>
      </c>
    </row>
    <row r="4197" spans="1:16" x14ac:dyDescent="0.25">
      <c r="A4197" s="52">
        <v>2017</v>
      </c>
      <c r="B4197" s="45" t="s">
        <v>37</v>
      </c>
      <c r="C4197" s="46" t="s">
        <v>80</v>
      </c>
      <c r="D4197" s="46" t="s">
        <v>93</v>
      </c>
      <c r="H4197" s="46">
        <v>15</v>
      </c>
      <c r="L4197" s="46" t="s">
        <v>103</v>
      </c>
      <c r="M4197" s="48">
        <v>96</v>
      </c>
    </row>
    <row r="4198" spans="1:16" x14ac:dyDescent="0.25">
      <c r="A4198" s="52">
        <v>2017</v>
      </c>
      <c r="B4198" s="45" t="s">
        <v>37</v>
      </c>
      <c r="C4198" s="46" t="s">
        <v>80</v>
      </c>
      <c r="D4198" s="46" t="s">
        <v>93</v>
      </c>
      <c r="H4198" s="46">
        <v>15</v>
      </c>
      <c r="L4198" s="46" t="s">
        <v>103</v>
      </c>
      <c r="M4198" s="48">
        <v>44</v>
      </c>
    </row>
    <row r="4199" spans="1:16" x14ac:dyDescent="0.25">
      <c r="A4199" s="52">
        <v>2017</v>
      </c>
      <c r="B4199" s="45" t="s">
        <v>37</v>
      </c>
      <c r="C4199" s="46" t="s">
        <v>80</v>
      </c>
      <c r="D4199" s="46" t="s">
        <v>93</v>
      </c>
      <c r="H4199" s="46">
        <v>15</v>
      </c>
      <c r="L4199" s="46" t="s">
        <v>103</v>
      </c>
      <c r="M4199" s="48">
        <v>53</v>
      </c>
    </row>
    <row r="4200" spans="1:16" x14ac:dyDescent="0.25">
      <c r="A4200" s="52">
        <v>2017</v>
      </c>
      <c r="B4200" s="45" t="s">
        <v>78</v>
      </c>
      <c r="C4200" s="46" t="s">
        <v>80</v>
      </c>
      <c r="D4200" s="46" t="s">
        <v>110</v>
      </c>
      <c r="H4200" s="46">
        <v>15</v>
      </c>
      <c r="L4200" s="46" t="s">
        <v>104</v>
      </c>
      <c r="M4200" s="48">
        <v>182</v>
      </c>
    </row>
    <row r="4201" spans="1:16" x14ac:dyDescent="0.25">
      <c r="A4201" s="52">
        <v>2017</v>
      </c>
      <c r="B4201" s="45" t="s">
        <v>47</v>
      </c>
      <c r="C4201" s="46" t="s">
        <v>80</v>
      </c>
      <c r="D4201" s="46" t="s">
        <v>90</v>
      </c>
      <c r="H4201" s="46">
        <v>15</v>
      </c>
      <c r="I4201" s="46">
        <v>16</v>
      </c>
      <c r="L4201" s="46" t="s">
        <v>104</v>
      </c>
      <c r="M4201" s="48" t="s">
        <v>110</v>
      </c>
    </row>
    <row r="4202" spans="1:16" x14ac:dyDescent="0.25">
      <c r="A4202" s="52">
        <v>2017</v>
      </c>
      <c r="B4202" s="45" t="s">
        <v>66</v>
      </c>
      <c r="C4202" s="46" t="s">
        <v>80</v>
      </c>
      <c r="D4202" s="46" t="s">
        <v>93</v>
      </c>
      <c r="H4202" s="46">
        <v>15</v>
      </c>
      <c r="L4202" s="46" t="s">
        <v>103</v>
      </c>
      <c r="M4202" s="48">
        <v>87</v>
      </c>
    </row>
    <row r="4203" spans="1:16" x14ac:dyDescent="0.25">
      <c r="A4203" s="52">
        <v>2017</v>
      </c>
      <c r="B4203" s="45" t="s">
        <v>38</v>
      </c>
      <c r="C4203" s="46" t="s">
        <v>80</v>
      </c>
      <c r="D4203" s="46" t="s">
        <v>93</v>
      </c>
      <c r="H4203" s="46">
        <v>17</v>
      </c>
      <c r="L4203" s="46" t="s">
        <v>103</v>
      </c>
      <c r="M4203" s="48">
        <v>2</v>
      </c>
      <c r="N4203" s="48" t="s">
        <v>117</v>
      </c>
    </row>
    <row r="4204" spans="1:16" x14ac:dyDescent="0.25">
      <c r="A4204" s="52">
        <v>2017</v>
      </c>
      <c r="B4204" s="45" t="s">
        <v>59</v>
      </c>
      <c r="C4204" s="46" t="s">
        <v>85</v>
      </c>
      <c r="D4204" s="46" t="s">
        <v>110</v>
      </c>
      <c r="H4204" s="46">
        <v>28</v>
      </c>
      <c r="L4204" s="46" t="s">
        <v>103</v>
      </c>
      <c r="M4204" s="48" t="s">
        <v>110</v>
      </c>
    </row>
    <row r="4205" spans="1:16" x14ac:dyDescent="0.25">
      <c r="A4205" s="52">
        <v>2017</v>
      </c>
      <c r="B4205" s="45" t="s">
        <v>37</v>
      </c>
      <c r="C4205" s="46" t="s">
        <v>80</v>
      </c>
      <c r="D4205" s="46" t="s">
        <v>90</v>
      </c>
      <c r="H4205" s="46">
        <v>17</v>
      </c>
      <c r="L4205" s="46" t="s">
        <v>103</v>
      </c>
      <c r="M4205" s="48">
        <v>1</v>
      </c>
      <c r="N4205" s="48" t="s">
        <v>117</v>
      </c>
      <c r="O4205" s="48">
        <v>2</v>
      </c>
      <c r="P4205" s="48" t="s">
        <v>116</v>
      </c>
    </row>
    <row r="4206" spans="1:16" x14ac:dyDescent="0.25">
      <c r="A4206" s="52">
        <v>2017</v>
      </c>
      <c r="B4206" s="45" t="s">
        <v>37</v>
      </c>
      <c r="C4206" s="46" t="s">
        <v>80</v>
      </c>
      <c r="D4206" s="46" t="s">
        <v>90</v>
      </c>
      <c r="H4206" s="46">
        <v>17</v>
      </c>
      <c r="L4206" s="46" t="s">
        <v>103</v>
      </c>
      <c r="M4206" s="48">
        <v>1</v>
      </c>
      <c r="N4206" s="48" t="s">
        <v>117</v>
      </c>
      <c r="O4206" s="48">
        <v>3</v>
      </c>
      <c r="P4206" s="48" t="s">
        <v>116</v>
      </c>
    </row>
    <row r="4207" spans="1:16" x14ac:dyDescent="0.25">
      <c r="A4207" s="52">
        <v>2017</v>
      </c>
      <c r="B4207" s="45" t="s">
        <v>37</v>
      </c>
      <c r="C4207" s="46" t="s">
        <v>80</v>
      </c>
      <c r="D4207" s="46" t="s">
        <v>90</v>
      </c>
      <c r="H4207" s="46">
        <v>15</v>
      </c>
      <c r="L4207" s="46" t="s">
        <v>103</v>
      </c>
      <c r="M4207" s="48">
        <v>45</v>
      </c>
    </row>
    <row r="4208" spans="1:16" x14ac:dyDescent="0.25">
      <c r="A4208" s="52">
        <v>2017</v>
      </c>
      <c r="B4208" s="45" t="s">
        <v>59</v>
      </c>
      <c r="C4208" s="46" t="s">
        <v>80</v>
      </c>
      <c r="D4208" s="46" t="s">
        <v>88</v>
      </c>
      <c r="H4208" s="46">
        <v>20</v>
      </c>
      <c r="L4208" s="46" t="s">
        <v>103</v>
      </c>
      <c r="M4208" s="48">
        <v>3</v>
      </c>
      <c r="N4208" s="48" t="s">
        <v>117</v>
      </c>
      <c r="O4208" s="48">
        <v>7</v>
      </c>
      <c r="P4208" s="48" t="s">
        <v>116</v>
      </c>
    </row>
    <row r="4209" spans="1:22" x14ac:dyDescent="0.25">
      <c r="A4209" s="52">
        <v>2017</v>
      </c>
      <c r="B4209" s="45" t="s">
        <v>42</v>
      </c>
      <c r="C4209" s="46" t="s">
        <v>80</v>
      </c>
      <c r="D4209" s="46" t="s">
        <v>90</v>
      </c>
      <c r="H4209" s="46">
        <v>15</v>
      </c>
      <c r="L4209" s="46" t="s">
        <v>103</v>
      </c>
      <c r="M4209" s="48">
        <v>24</v>
      </c>
    </row>
    <row r="4210" spans="1:22" x14ac:dyDescent="0.25">
      <c r="A4210" s="52">
        <v>2017</v>
      </c>
      <c r="B4210" s="45" t="s">
        <v>68</v>
      </c>
      <c r="C4210" s="46" t="s">
        <v>80</v>
      </c>
      <c r="D4210" s="46" t="s">
        <v>94</v>
      </c>
      <c r="H4210" s="46">
        <v>17</v>
      </c>
      <c r="L4210" s="46" t="s">
        <v>104</v>
      </c>
      <c r="M4210" s="48" t="s">
        <v>110</v>
      </c>
    </row>
    <row r="4211" spans="1:22" x14ac:dyDescent="0.25">
      <c r="A4211" s="52">
        <v>2017</v>
      </c>
      <c r="B4211" s="45" t="s">
        <v>65</v>
      </c>
      <c r="C4211" s="46" t="s">
        <v>80</v>
      </c>
      <c r="D4211" s="46" t="s">
        <v>90</v>
      </c>
      <c r="H4211" s="46">
        <v>15</v>
      </c>
      <c r="L4211" s="46" t="s">
        <v>104</v>
      </c>
      <c r="M4211" s="48">
        <v>230</v>
      </c>
    </row>
    <row r="4212" spans="1:22" x14ac:dyDescent="0.25">
      <c r="A4212" s="52">
        <v>2017</v>
      </c>
      <c r="B4212" s="45" t="s">
        <v>42</v>
      </c>
      <c r="C4212" s="46" t="s">
        <v>80</v>
      </c>
      <c r="D4212" s="46" t="s">
        <v>90</v>
      </c>
      <c r="H4212" s="46">
        <v>15</v>
      </c>
      <c r="L4212" s="46" t="s">
        <v>103</v>
      </c>
      <c r="M4212" s="48">
        <v>82</v>
      </c>
    </row>
    <row r="4213" spans="1:22" x14ac:dyDescent="0.25">
      <c r="A4213" s="52">
        <v>2017</v>
      </c>
      <c r="B4213" s="45" t="s">
        <v>37</v>
      </c>
      <c r="C4213" s="46" t="s">
        <v>80</v>
      </c>
      <c r="D4213" s="46" t="s">
        <v>90</v>
      </c>
      <c r="H4213" s="46">
        <v>15</v>
      </c>
      <c r="L4213" s="46" t="s">
        <v>103</v>
      </c>
      <c r="M4213" s="48">
        <v>102</v>
      </c>
    </row>
    <row r="4214" spans="1:22" x14ac:dyDescent="0.25">
      <c r="A4214" s="52">
        <v>2017</v>
      </c>
      <c r="B4214" s="45" t="s">
        <v>67</v>
      </c>
      <c r="C4214" s="46" t="s">
        <v>81</v>
      </c>
      <c r="D4214" s="46" t="s">
        <v>110</v>
      </c>
      <c r="H4214" s="46">
        <v>15</v>
      </c>
      <c r="L4214" s="46" t="s">
        <v>103</v>
      </c>
      <c r="M4214" s="48" t="s">
        <v>110</v>
      </c>
    </row>
    <row r="4215" spans="1:22" x14ac:dyDescent="0.25">
      <c r="A4215" s="52">
        <v>2017</v>
      </c>
      <c r="B4215" s="45" t="s">
        <v>54</v>
      </c>
      <c r="C4215" s="46" t="s">
        <v>80</v>
      </c>
      <c r="D4215" s="46" t="s">
        <v>88</v>
      </c>
      <c r="E4215" s="46" t="s">
        <v>89</v>
      </c>
      <c r="H4215" s="46">
        <v>15</v>
      </c>
      <c r="L4215" s="46" t="s">
        <v>103</v>
      </c>
      <c r="M4215" s="48">
        <v>12</v>
      </c>
    </row>
    <row r="4216" spans="1:22" x14ac:dyDescent="0.25">
      <c r="A4216" s="52">
        <v>2017</v>
      </c>
      <c r="B4216" s="45" t="s">
        <v>71</v>
      </c>
      <c r="C4216" s="46" t="s">
        <v>80</v>
      </c>
      <c r="D4216" s="46" t="s">
        <v>90</v>
      </c>
      <c r="H4216" s="46">
        <v>15</v>
      </c>
      <c r="L4216" s="46" t="s">
        <v>104</v>
      </c>
      <c r="M4216" s="48">
        <v>89</v>
      </c>
    </row>
    <row r="4217" spans="1:22" x14ac:dyDescent="0.25">
      <c r="A4217" s="52">
        <v>2017</v>
      </c>
      <c r="B4217" s="45" t="s">
        <v>58</v>
      </c>
      <c r="C4217" s="46" t="s">
        <v>80</v>
      </c>
      <c r="D4217" s="46" t="s">
        <v>90</v>
      </c>
      <c r="H4217" s="46">
        <v>15</v>
      </c>
      <c r="L4217" s="46" t="s">
        <v>104</v>
      </c>
      <c r="M4217" s="48" t="s">
        <v>110</v>
      </c>
    </row>
    <row r="4218" spans="1:22" x14ac:dyDescent="0.25">
      <c r="A4218" s="52">
        <v>2017</v>
      </c>
      <c r="B4218" s="45" t="s">
        <v>57</v>
      </c>
      <c r="C4218" s="46" t="s">
        <v>80</v>
      </c>
      <c r="D4218" s="46" t="s">
        <v>88</v>
      </c>
      <c r="E4218" s="46" t="s">
        <v>94</v>
      </c>
      <c r="H4218" s="46">
        <v>15</v>
      </c>
      <c r="L4218" s="46" t="s">
        <v>105</v>
      </c>
      <c r="M4218" s="48">
        <v>132</v>
      </c>
    </row>
    <row r="4219" spans="1:22" x14ac:dyDescent="0.25">
      <c r="A4219" s="52">
        <v>2017</v>
      </c>
      <c r="B4219" s="45" t="s">
        <v>69</v>
      </c>
      <c r="C4219" s="46" t="s">
        <v>80</v>
      </c>
      <c r="D4219" s="46" t="s">
        <v>88</v>
      </c>
      <c r="H4219" s="46">
        <v>17</v>
      </c>
      <c r="L4219" s="46" t="s">
        <v>103</v>
      </c>
      <c r="M4219" s="48">
        <v>1</v>
      </c>
      <c r="N4219" s="48" t="s">
        <v>117</v>
      </c>
    </row>
    <row r="4220" spans="1:22" x14ac:dyDescent="0.25">
      <c r="A4220" s="52">
        <v>2017</v>
      </c>
      <c r="B4220" s="45" t="s">
        <v>69</v>
      </c>
      <c r="C4220" s="46" t="s">
        <v>80</v>
      </c>
      <c r="D4220" s="46" t="s">
        <v>88</v>
      </c>
      <c r="H4220" s="46">
        <v>17</v>
      </c>
      <c r="I4220" s="46">
        <v>18</v>
      </c>
      <c r="J4220" s="46">
        <v>21</v>
      </c>
      <c r="L4220" s="46" t="s">
        <v>103</v>
      </c>
      <c r="M4220" s="48" t="s">
        <v>110</v>
      </c>
    </row>
    <row r="4221" spans="1:22" x14ac:dyDescent="0.25">
      <c r="A4221" s="52">
        <v>2017</v>
      </c>
      <c r="B4221" s="45" t="s">
        <v>69</v>
      </c>
      <c r="C4221" s="46" t="s">
        <v>80</v>
      </c>
      <c r="D4221" s="46" t="s">
        <v>88</v>
      </c>
      <c r="H4221" s="46">
        <v>17</v>
      </c>
      <c r="I4221" s="46">
        <v>18</v>
      </c>
      <c r="L4221" s="46" t="s">
        <v>103</v>
      </c>
      <c r="M4221" s="48">
        <v>2</v>
      </c>
      <c r="N4221" s="48" t="s">
        <v>117</v>
      </c>
      <c r="O4221" s="48">
        <v>1</v>
      </c>
      <c r="P4221" s="48" t="s">
        <v>116</v>
      </c>
      <c r="U4221" s="49">
        <v>1</v>
      </c>
      <c r="V4221" s="49" t="s">
        <v>116</v>
      </c>
    </row>
    <row r="4222" spans="1:22" x14ac:dyDescent="0.25">
      <c r="A4222" s="52">
        <v>2017</v>
      </c>
      <c r="B4222" s="45" t="s">
        <v>54</v>
      </c>
      <c r="C4222" s="46" t="s">
        <v>85</v>
      </c>
      <c r="D4222" s="46" t="s">
        <v>89</v>
      </c>
      <c r="H4222" s="46">
        <v>28</v>
      </c>
      <c r="L4222" s="46" t="s">
        <v>103</v>
      </c>
      <c r="M4222" s="48" t="s">
        <v>110</v>
      </c>
    </row>
    <row r="4223" spans="1:22" x14ac:dyDescent="0.25">
      <c r="A4223" s="52">
        <v>2017</v>
      </c>
      <c r="B4223" s="45" t="s">
        <v>38</v>
      </c>
      <c r="C4223" s="46" t="s">
        <v>80</v>
      </c>
      <c r="D4223" s="46" t="s">
        <v>93</v>
      </c>
      <c r="H4223" s="46">
        <v>17</v>
      </c>
      <c r="L4223" s="46" t="s">
        <v>103</v>
      </c>
      <c r="M4223" s="48">
        <v>1</v>
      </c>
      <c r="N4223" s="48" t="s">
        <v>117</v>
      </c>
      <c r="O4223" s="48">
        <v>1</v>
      </c>
      <c r="P4223" s="48" t="s">
        <v>116</v>
      </c>
    </row>
    <row r="4224" spans="1:22" x14ac:dyDescent="0.25">
      <c r="A4224" s="52">
        <v>2017</v>
      </c>
      <c r="B4224" s="45" t="s">
        <v>45</v>
      </c>
      <c r="C4224" s="46" t="s">
        <v>80</v>
      </c>
      <c r="D4224" s="46" t="s">
        <v>89</v>
      </c>
      <c r="H4224" s="46">
        <v>17</v>
      </c>
      <c r="L4224" s="46" t="s">
        <v>103</v>
      </c>
      <c r="M4224" s="48">
        <v>2</v>
      </c>
      <c r="N4224" s="48" t="s">
        <v>116</v>
      </c>
    </row>
    <row r="4225" spans="1:14" x14ac:dyDescent="0.25">
      <c r="A4225" s="52">
        <v>2017</v>
      </c>
      <c r="B4225" s="45" t="s">
        <v>47</v>
      </c>
      <c r="C4225" s="46" t="s">
        <v>80</v>
      </c>
      <c r="D4225" s="46" t="s">
        <v>90</v>
      </c>
      <c r="H4225" s="46">
        <v>15</v>
      </c>
      <c r="L4225" s="46" t="s">
        <v>104</v>
      </c>
      <c r="M4225" s="48" t="s">
        <v>110</v>
      </c>
    </row>
    <row r="4226" spans="1:14" x14ac:dyDescent="0.25">
      <c r="A4226" s="52">
        <v>2017</v>
      </c>
      <c r="B4226" s="45" t="s">
        <v>47</v>
      </c>
      <c r="C4226" s="46" t="s">
        <v>80</v>
      </c>
      <c r="D4226" s="46" t="s">
        <v>90</v>
      </c>
      <c r="H4226" s="46">
        <v>22</v>
      </c>
      <c r="L4226" s="46" t="s">
        <v>103</v>
      </c>
      <c r="M4226" s="48" t="s">
        <v>110</v>
      </c>
    </row>
    <row r="4227" spans="1:14" x14ac:dyDescent="0.25">
      <c r="A4227" s="52">
        <v>2017</v>
      </c>
      <c r="B4227" s="45" t="s">
        <v>59</v>
      </c>
      <c r="C4227" s="46" t="s">
        <v>85</v>
      </c>
      <c r="D4227" s="46" t="s">
        <v>110</v>
      </c>
      <c r="H4227" s="46">
        <v>28</v>
      </c>
      <c r="L4227" s="46" t="s">
        <v>103</v>
      </c>
      <c r="M4227" s="48">
        <v>5</v>
      </c>
    </row>
    <row r="4228" spans="1:14" x14ac:dyDescent="0.25">
      <c r="A4228" s="52">
        <v>2017</v>
      </c>
      <c r="B4228" s="45" t="s">
        <v>65</v>
      </c>
      <c r="C4228" s="46" t="s">
        <v>80</v>
      </c>
      <c r="D4228" s="46" t="s">
        <v>89</v>
      </c>
      <c r="H4228" s="46">
        <v>15</v>
      </c>
      <c r="L4228" s="46" t="s">
        <v>103</v>
      </c>
      <c r="M4228" s="48">
        <v>35</v>
      </c>
    </row>
    <row r="4229" spans="1:14" x14ac:dyDescent="0.25">
      <c r="A4229" s="52">
        <v>2017</v>
      </c>
      <c r="B4229" s="45" t="s">
        <v>47</v>
      </c>
      <c r="C4229" s="46" t="s">
        <v>80</v>
      </c>
      <c r="D4229" s="46" t="s">
        <v>90</v>
      </c>
      <c r="H4229" s="46">
        <v>15</v>
      </c>
      <c r="L4229" s="46" t="s">
        <v>104</v>
      </c>
      <c r="M4229" s="48" t="s">
        <v>110</v>
      </c>
    </row>
    <row r="4230" spans="1:14" x14ac:dyDescent="0.25">
      <c r="A4230" s="52">
        <v>2017</v>
      </c>
      <c r="B4230" s="45" t="s">
        <v>47</v>
      </c>
      <c r="C4230" s="46" t="s">
        <v>80</v>
      </c>
      <c r="D4230" s="46" t="s">
        <v>89</v>
      </c>
      <c r="H4230" s="46">
        <v>15</v>
      </c>
      <c r="L4230" s="46" t="s">
        <v>104</v>
      </c>
      <c r="M4230" s="48" t="s">
        <v>110</v>
      </c>
    </row>
    <row r="4231" spans="1:14" x14ac:dyDescent="0.25">
      <c r="A4231" s="52">
        <v>2017</v>
      </c>
      <c r="B4231" s="45" t="s">
        <v>38</v>
      </c>
      <c r="C4231" s="46" t="s">
        <v>80</v>
      </c>
      <c r="D4231" s="46" t="s">
        <v>93</v>
      </c>
      <c r="H4231" s="46">
        <v>15</v>
      </c>
      <c r="L4231" s="46" t="s">
        <v>105</v>
      </c>
      <c r="M4231" s="48">
        <v>11</v>
      </c>
    </row>
    <row r="4232" spans="1:14" x14ac:dyDescent="0.25">
      <c r="A4232" s="52">
        <v>2017</v>
      </c>
      <c r="B4232" s="45" t="s">
        <v>61</v>
      </c>
      <c r="C4232" s="46" t="s">
        <v>80</v>
      </c>
      <c r="D4232" s="46" t="s">
        <v>88</v>
      </c>
      <c r="H4232" s="46">
        <v>15</v>
      </c>
      <c r="L4232" s="46" t="s">
        <v>104</v>
      </c>
      <c r="M4232" s="48">
        <v>51</v>
      </c>
    </row>
    <row r="4233" spans="1:14" x14ac:dyDescent="0.25">
      <c r="A4233" s="52">
        <v>2017</v>
      </c>
      <c r="B4233" s="45" t="s">
        <v>39</v>
      </c>
      <c r="C4233" s="46" t="s">
        <v>81</v>
      </c>
      <c r="D4233" s="46" t="s">
        <v>110</v>
      </c>
      <c r="H4233" s="46">
        <v>5</v>
      </c>
      <c r="L4233" s="46" t="s">
        <v>103</v>
      </c>
      <c r="M4233" s="48">
        <v>50</v>
      </c>
    </row>
    <row r="4234" spans="1:14" x14ac:dyDescent="0.25">
      <c r="A4234" s="52">
        <v>2017</v>
      </c>
      <c r="B4234" s="45" t="s">
        <v>38</v>
      </c>
      <c r="C4234" s="46" t="s">
        <v>80</v>
      </c>
      <c r="D4234" s="46" t="s">
        <v>93</v>
      </c>
      <c r="H4234" s="46">
        <v>15</v>
      </c>
      <c r="L4234" s="46" t="s">
        <v>105</v>
      </c>
      <c r="M4234" s="48">
        <v>11</v>
      </c>
    </row>
    <row r="4235" spans="1:14" x14ac:dyDescent="0.25">
      <c r="A4235" s="52">
        <v>2017</v>
      </c>
      <c r="B4235" s="45" t="s">
        <v>38</v>
      </c>
      <c r="C4235" s="46" t="s">
        <v>80</v>
      </c>
      <c r="D4235" s="46" t="s">
        <v>93</v>
      </c>
      <c r="H4235" s="46">
        <v>17</v>
      </c>
      <c r="L4235" s="46" t="s">
        <v>103</v>
      </c>
      <c r="M4235" s="48">
        <v>1</v>
      </c>
      <c r="N4235" s="48" t="s">
        <v>117</v>
      </c>
    </row>
    <row r="4236" spans="1:14" x14ac:dyDescent="0.25">
      <c r="A4236" s="52">
        <v>2017</v>
      </c>
      <c r="B4236" s="45" t="s">
        <v>38</v>
      </c>
      <c r="C4236" s="46" t="s">
        <v>80</v>
      </c>
      <c r="D4236" s="46" t="s">
        <v>88</v>
      </c>
      <c r="H4236" s="46">
        <v>18</v>
      </c>
      <c r="L4236" s="46" t="s">
        <v>103</v>
      </c>
      <c r="M4236" s="48">
        <v>1</v>
      </c>
      <c r="N4236" s="48" t="s">
        <v>116</v>
      </c>
    </row>
    <row r="4237" spans="1:14" x14ac:dyDescent="0.25">
      <c r="A4237" s="52">
        <v>2017</v>
      </c>
      <c r="B4237" s="45" t="s">
        <v>47</v>
      </c>
      <c r="C4237" s="46" t="s">
        <v>80</v>
      </c>
      <c r="D4237" s="46" t="s">
        <v>90</v>
      </c>
      <c r="H4237" s="46">
        <v>15</v>
      </c>
      <c r="L4237" s="46" t="s">
        <v>104</v>
      </c>
      <c r="M4237" s="48" t="s">
        <v>110</v>
      </c>
    </row>
    <row r="4238" spans="1:14" x14ac:dyDescent="0.25">
      <c r="A4238" s="52">
        <v>2017</v>
      </c>
      <c r="B4238" s="45" t="s">
        <v>38</v>
      </c>
      <c r="C4238" s="46" t="s">
        <v>80</v>
      </c>
      <c r="D4238" s="46" t="s">
        <v>93</v>
      </c>
      <c r="H4238" s="46">
        <v>15</v>
      </c>
      <c r="L4238" s="46" t="s">
        <v>105</v>
      </c>
      <c r="M4238" s="48">
        <v>17</v>
      </c>
    </row>
    <row r="4239" spans="1:14" x14ac:dyDescent="0.25">
      <c r="A4239" s="52">
        <v>2017</v>
      </c>
      <c r="B4239" s="45" t="s">
        <v>42</v>
      </c>
      <c r="C4239" s="46" t="s">
        <v>80</v>
      </c>
      <c r="D4239" s="46" t="s">
        <v>93</v>
      </c>
      <c r="H4239" s="46">
        <v>17</v>
      </c>
      <c r="L4239" s="46" t="s">
        <v>103</v>
      </c>
      <c r="M4239" s="48">
        <v>2</v>
      </c>
      <c r="N4239" s="48" t="s">
        <v>117</v>
      </c>
    </row>
    <row r="4240" spans="1:14" x14ac:dyDescent="0.25">
      <c r="A4240" s="52">
        <v>2017</v>
      </c>
      <c r="B4240" s="45" t="s">
        <v>59</v>
      </c>
      <c r="C4240" s="46" t="s">
        <v>85</v>
      </c>
      <c r="D4240" s="46" t="s">
        <v>110</v>
      </c>
      <c r="H4240" s="46">
        <v>28</v>
      </c>
      <c r="L4240" s="46" t="s">
        <v>103</v>
      </c>
      <c r="M4240" s="48">
        <v>1</v>
      </c>
    </row>
    <row r="4241" spans="1:16" x14ac:dyDescent="0.25">
      <c r="A4241" s="52">
        <v>2017</v>
      </c>
      <c r="B4241" s="45" t="s">
        <v>65</v>
      </c>
      <c r="C4241" s="46" t="s">
        <v>80</v>
      </c>
      <c r="D4241" s="46" t="s">
        <v>93</v>
      </c>
      <c r="E4241" s="46" t="s">
        <v>94</v>
      </c>
      <c r="H4241" s="46">
        <v>15</v>
      </c>
      <c r="L4241" s="46" t="s">
        <v>104</v>
      </c>
      <c r="M4241" s="48" t="s">
        <v>110</v>
      </c>
    </row>
    <row r="4242" spans="1:16" x14ac:dyDescent="0.25">
      <c r="A4242" s="52">
        <v>2017</v>
      </c>
      <c r="B4242" s="45" t="s">
        <v>76</v>
      </c>
      <c r="C4242" s="46" t="s">
        <v>80</v>
      </c>
      <c r="D4242" s="46" t="s">
        <v>89</v>
      </c>
      <c r="H4242" s="46">
        <v>15</v>
      </c>
      <c r="L4242" s="46" t="s">
        <v>103</v>
      </c>
      <c r="M4242" s="48">
        <v>93</v>
      </c>
    </row>
    <row r="4243" spans="1:16" x14ac:dyDescent="0.25">
      <c r="A4243" s="52">
        <v>2017</v>
      </c>
      <c r="B4243" s="45" t="s">
        <v>49</v>
      </c>
      <c r="C4243" s="46" t="s">
        <v>80</v>
      </c>
      <c r="D4243" s="46" t="s">
        <v>88</v>
      </c>
      <c r="E4243" s="46" t="s">
        <v>93</v>
      </c>
      <c r="H4243" s="46">
        <v>17</v>
      </c>
      <c r="L4243" s="46" t="s">
        <v>103</v>
      </c>
      <c r="M4243" s="48" t="s">
        <v>110</v>
      </c>
    </row>
    <row r="4244" spans="1:16" x14ac:dyDescent="0.25">
      <c r="A4244" s="52">
        <v>2017</v>
      </c>
      <c r="B4244" s="45" t="s">
        <v>38</v>
      </c>
      <c r="C4244" s="46" t="s">
        <v>80</v>
      </c>
      <c r="D4244" s="46" t="s">
        <v>93</v>
      </c>
      <c r="H4244" s="46">
        <v>17</v>
      </c>
      <c r="L4244" s="46" t="s">
        <v>103</v>
      </c>
      <c r="M4244" s="48" t="s">
        <v>110</v>
      </c>
    </row>
    <row r="4245" spans="1:16" x14ac:dyDescent="0.25">
      <c r="A4245" s="52">
        <v>2017</v>
      </c>
      <c r="B4245" s="45" t="s">
        <v>65</v>
      </c>
      <c r="C4245" s="46" t="s">
        <v>85</v>
      </c>
      <c r="D4245" s="46" t="s">
        <v>110</v>
      </c>
      <c r="H4245" s="46">
        <v>28</v>
      </c>
      <c r="L4245" s="46" t="s">
        <v>103</v>
      </c>
      <c r="M4245" s="48" t="s">
        <v>110</v>
      </c>
    </row>
    <row r="4246" spans="1:16" x14ac:dyDescent="0.25">
      <c r="A4246" s="52">
        <v>2017</v>
      </c>
      <c r="B4246" s="45" t="s">
        <v>42</v>
      </c>
      <c r="C4246" s="46" t="s">
        <v>80</v>
      </c>
      <c r="D4246" s="46" t="s">
        <v>92</v>
      </c>
      <c r="H4246" s="46">
        <v>17</v>
      </c>
      <c r="L4246" s="46" t="s">
        <v>103</v>
      </c>
      <c r="M4246" s="48">
        <v>1</v>
      </c>
      <c r="N4246" s="48" t="s">
        <v>117</v>
      </c>
      <c r="O4246" s="48">
        <v>1</v>
      </c>
      <c r="P4246" s="48" t="s">
        <v>116</v>
      </c>
    </row>
    <row r="4247" spans="1:16" x14ac:dyDescent="0.25">
      <c r="A4247" s="52">
        <v>2017</v>
      </c>
      <c r="B4247" s="45" t="s">
        <v>38</v>
      </c>
      <c r="C4247" s="46" t="s">
        <v>80</v>
      </c>
      <c r="D4247" s="46" t="s">
        <v>93</v>
      </c>
      <c r="H4247" s="46">
        <v>17</v>
      </c>
      <c r="L4247" s="46" t="s">
        <v>103</v>
      </c>
      <c r="M4247" s="48">
        <v>1</v>
      </c>
      <c r="N4247" s="48" t="s">
        <v>117</v>
      </c>
    </row>
    <row r="4248" spans="1:16" x14ac:dyDescent="0.25">
      <c r="A4248" s="52">
        <v>2017</v>
      </c>
      <c r="B4248" s="45" t="s">
        <v>38</v>
      </c>
      <c r="C4248" s="46" t="s">
        <v>80</v>
      </c>
      <c r="D4248" s="46" t="s">
        <v>88</v>
      </c>
      <c r="H4248" s="46">
        <v>18</v>
      </c>
      <c r="L4248" s="46" t="s">
        <v>103</v>
      </c>
      <c r="M4248" s="48" t="s">
        <v>110</v>
      </c>
    </row>
    <row r="4249" spans="1:16" x14ac:dyDescent="0.25">
      <c r="A4249" s="52">
        <v>2017</v>
      </c>
      <c r="B4249" s="45" t="s">
        <v>38</v>
      </c>
      <c r="C4249" s="46" t="s">
        <v>80</v>
      </c>
      <c r="D4249" s="46" t="s">
        <v>93</v>
      </c>
      <c r="H4249" s="46">
        <v>15</v>
      </c>
      <c r="L4249" s="46" t="s">
        <v>103</v>
      </c>
      <c r="M4249" s="48">
        <v>28</v>
      </c>
    </row>
    <row r="4250" spans="1:16" x14ac:dyDescent="0.25">
      <c r="A4250" s="52">
        <v>2017</v>
      </c>
      <c r="B4250" s="45" t="s">
        <v>65</v>
      </c>
      <c r="C4250" s="46" t="s">
        <v>81</v>
      </c>
      <c r="D4250" s="46" t="s">
        <v>110</v>
      </c>
      <c r="H4250" s="46">
        <v>5</v>
      </c>
      <c r="L4250" s="46" t="s">
        <v>104</v>
      </c>
      <c r="M4250" s="48">
        <v>50</v>
      </c>
    </row>
    <row r="4251" spans="1:16" x14ac:dyDescent="0.25">
      <c r="A4251" s="52">
        <v>2017</v>
      </c>
      <c r="B4251" s="45" t="s">
        <v>65</v>
      </c>
      <c r="C4251" s="46" t="s">
        <v>81</v>
      </c>
      <c r="D4251" s="46" t="s">
        <v>110</v>
      </c>
      <c r="H4251" s="46">
        <v>5</v>
      </c>
      <c r="L4251" s="46" t="s">
        <v>104</v>
      </c>
      <c r="M4251" s="48">
        <v>32</v>
      </c>
    </row>
    <row r="4252" spans="1:16" x14ac:dyDescent="0.25">
      <c r="A4252" s="52">
        <v>2017</v>
      </c>
      <c r="B4252" s="45" t="s">
        <v>65</v>
      </c>
      <c r="C4252" s="46" t="s">
        <v>81</v>
      </c>
      <c r="D4252" s="46" t="s">
        <v>110</v>
      </c>
      <c r="H4252" s="46">
        <v>5</v>
      </c>
      <c r="L4252" s="46" t="s">
        <v>104</v>
      </c>
      <c r="M4252" s="48">
        <v>20</v>
      </c>
    </row>
    <row r="4253" spans="1:16" x14ac:dyDescent="0.25">
      <c r="A4253" s="52">
        <v>2017</v>
      </c>
      <c r="B4253" s="45" t="s">
        <v>54</v>
      </c>
      <c r="C4253" s="46" t="s">
        <v>80</v>
      </c>
      <c r="D4253" s="46" t="s">
        <v>93</v>
      </c>
      <c r="H4253" s="46">
        <v>17</v>
      </c>
      <c r="L4253" s="46" t="s">
        <v>103</v>
      </c>
      <c r="M4253" s="48">
        <v>2</v>
      </c>
      <c r="N4253" s="48" t="s">
        <v>117</v>
      </c>
      <c r="O4253" s="48">
        <v>4</v>
      </c>
      <c r="P4253" s="48" t="s">
        <v>116</v>
      </c>
    </row>
    <row r="4254" spans="1:16" x14ac:dyDescent="0.25">
      <c r="A4254" s="52">
        <v>2017</v>
      </c>
      <c r="B4254" s="45" t="s">
        <v>54</v>
      </c>
      <c r="C4254" s="46" t="s">
        <v>80</v>
      </c>
      <c r="D4254" s="46" t="s">
        <v>89</v>
      </c>
      <c r="H4254" s="46">
        <v>15</v>
      </c>
      <c r="L4254" s="46" t="s">
        <v>103</v>
      </c>
      <c r="M4254" s="48">
        <v>45</v>
      </c>
    </row>
    <row r="4255" spans="1:16" x14ac:dyDescent="0.25">
      <c r="A4255" s="52">
        <v>2017</v>
      </c>
      <c r="B4255" s="45" t="s">
        <v>38</v>
      </c>
      <c r="C4255" s="46" t="s">
        <v>80</v>
      </c>
      <c r="D4255" s="46" t="s">
        <v>88</v>
      </c>
      <c r="H4255" s="46">
        <v>17</v>
      </c>
      <c r="L4255" s="46" t="s">
        <v>103</v>
      </c>
      <c r="M4255" s="48">
        <v>1</v>
      </c>
      <c r="N4255" s="48" t="s">
        <v>117</v>
      </c>
      <c r="O4255" s="48">
        <v>2</v>
      </c>
      <c r="P4255" s="48" t="s">
        <v>116</v>
      </c>
    </row>
    <row r="4256" spans="1:16" x14ac:dyDescent="0.25">
      <c r="A4256" s="52">
        <v>2017</v>
      </c>
      <c r="B4256" s="45" t="s">
        <v>47</v>
      </c>
      <c r="C4256" s="46" t="s">
        <v>80</v>
      </c>
      <c r="D4256" s="46" t="s">
        <v>90</v>
      </c>
      <c r="H4256" s="46">
        <v>15</v>
      </c>
      <c r="L4256" s="46" t="s">
        <v>104</v>
      </c>
      <c r="M4256" s="48" t="s">
        <v>110</v>
      </c>
    </row>
    <row r="4257" spans="1:16" x14ac:dyDescent="0.25">
      <c r="A4257" s="52">
        <v>2017</v>
      </c>
      <c r="B4257" s="45" t="s">
        <v>58</v>
      </c>
      <c r="C4257" s="46" t="s">
        <v>80</v>
      </c>
      <c r="D4257" s="46" t="s">
        <v>90</v>
      </c>
      <c r="H4257" s="46">
        <v>15</v>
      </c>
      <c r="L4257" s="46" t="s">
        <v>104</v>
      </c>
      <c r="M4257" s="48" t="s">
        <v>110</v>
      </c>
    </row>
    <row r="4258" spans="1:16" x14ac:dyDescent="0.25">
      <c r="A4258" s="52">
        <v>2017</v>
      </c>
      <c r="B4258" s="45" t="s">
        <v>61</v>
      </c>
      <c r="C4258" s="46" t="s">
        <v>80</v>
      </c>
      <c r="D4258" s="46" t="s">
        <v>89</v>
      </c>
      <c r="H4258" s="46">
        <v>15</v>
      </c>
      <c r="L4258" s="46" t="s">
        <v>104</v>
      </c>
      <c r="M4258" s="48">
        <v>20</v>
      </c>
    </row>
    <row r="4259" spans="1:16" x14ac:dyDescent="0.25">
      <c r="A4259" s="52">
        <v>2017</v>
      </c>
      <c r="B4259" s="45" t="s">
        <v>38</v>
      </c>
      <c r="C4259" s="46" t="s">
        <v>80</v>
      </c>
      <c r="D4259" s="46" t="s">
        <v>89</v>
      </c>
      <c r="H4259" s="46">
        <v>15</v>
      </c>
      <c r="L4259" s="46" t="s">
        <v>104</v>
      </c>
      <c r="M4259" s="48">
        <v>21</v>
      </c>
    </row>
    <row r="4260" spans="1:16" x14ac:dyDescent="0.25">
      <c r="A4260" s="52">
        <v>2017</v>
      </c>
      <c r="B4260" s="45" t="s">
        <v>69</v>
      </c>
      <c r="C4260" s="46" t="s">
        <v>80</v>
      </c>
      <c r="D4260" s="46" t="s">
        <v>88</v>
      </c>
      <c r="E4260" s="46" t="s">
        <v>89</v>
      </c>
      <c r="H4260" s="46">
        <v>17</v>
      </c>
      <c r="L4260" s="46" t="s">
        <v>103</v>
      </c>
      <c r="M4260" s="48">
        <v>1</v>
      </c>
      <c r="N4260" s="48" t="s">
        <v>116</v>
      </c>
    </row>
    <row r="4261" spans="1:16" x14ac:dyDescent="0.25">
      <c r="A4261" s="52">
        <v>2017</v>
      </c>
      <c r="B4261" s="45" t="s">
        <v>69</v>
      </c>
      <c r="C4261" s="46" t="s">
        <v>80</v>
      </c>
      <c r="D4261" s="46" t="s">
        <v>88</v>
      </c>
      <c r="H4261" s="46">
        <v>18</v>
      </c>
      <c r="L4261" s="46" t="s">
        <v>103</v>
      </c>
      <c r="M4261" s="48">
        <v>1</v>
      </c>
      <c r="N4261" s="48" t="s">
        <v>116</v>
      </c>
    </row>
    <row r="4262" spans="1:16" x14ac:dyDescent="0.25">
      <c r="A4262" s="52">
        <v>2017</v>
      </c>
      <c r="B4262" s="45" t="s">
        <v>61</v>
      </c>
      <c r="C4262" s="46" t="s">
        <v>80</v>
      </c>
      <c r="D4262" s="46" t="s">
        <v>88</v>
      </c>
      <c r="E4262" s="46" t="s">
        <v>89</v>
      </c>
      <c r="H4262" s="46">
        <v>15</v>
      </c>
      <c r="L4262" s="46" t="s">
        <v>104</v>
      </c>
      <c r="M4262" s="48">
        <v>10</v>
      </c>
    </row>
    <row r="4263" spans="1:16" x14ac:dyDescent="0.25">
      <c r="A4263" s="52">
        <v>2017</v>
      </c>
      <c r="B4263" s="45" t="s">
        <v>38</v>
      </c>
      <c r="C4263" s="46" t="s">
        <v>80</v>
      </c>
      <c r="D4263" s="46" t="s">
        <v>93</v>
      </c>
      <c r="H4263" s="46">
        <v>17</v>
      </c>
      <c r="L4263" s="46" t="s">
        <v>103</v>
      </c>
      <c r="M4263" s="48">
        <v>1</v>
      </c>
      <c r="N4263" s="48" t="s">
        <v>117</v>
      </c>
      <c r="O4263" s="48">
        <v>1</v>
      </c>
      <c r="P4263" s="48" t="s">
        <v>116</v>
      </c>
    </row>
    <row r="4264" spans="1:16" x14ac:dyDescent="0.25">
      <c r="A4264" s="52">
        <v>2017</v>
      </c>
      <c r="B4264" s="45" t="s">
        <v>52</v>
      </c>
      <c r="C4264" s="46" t="s">
        <v>80</v>
      </c>
      <c r="D4264" s="46" t="s">
        <v>89</v>
      </c>
      <c r="H4264" s="46">
        <v>17</v>
      </c>
      <c r="L4264" s="46" t="s">
        <v>103</v>
      </c>
      <c r="M4264" s="48" t="s">
        <v>110</v>
      </c>
    </row>
    <row r="4265" spans="1:16" x14ac:dyDescent="0.25">
      <c r="A4265" s="52">
        <v>2017</v>
      </c>
      <c r="B4265" s="45" t="s">
        <v>53</v>
      </c>
      <c r="C4265" s="46" t="s">
        <v>82</v>
      </c>
      <c r="D4265" s="46" t="s">
        <v>110</v>
      </c>
      <c r="H4265" s="46">
        <v>5</v>
      </c>
      <c r="L4265" s="46" t="s">
        <v>104</v>
      </c>
      <c r="M4265" s="48">
        <v>87</v>
      </c>
    </row>
    <row r="4266" spans="1:16" x14ac:dyDescent="0.25">
      <c r="A4266" s="52">
        <v>2017</v>
      </c>
      <c r="B4266" s="45" t="s">
        <v>59</v>
      </c>
      <c r="C4266" s="46" t="s">
        <v>80</v>
      </c>
      <c r="D4266" s="46" t="s">
        <v>89</v>
      </c>
      <c r="H4266" s="46">
        <v>17</v>
      </c>
      <c r="L4266" s="46" t="s">
        <v>103</v>
      </c>
      <c r="M4266" s="48">
        <v>1</v>
      </c>
      <c r="N4266" s="48" t="s">
        <v>117</v>
      </c>
    </row>
    <row r="4267" spans="1:16" x14ac:dyDescent="0.25">
      <c r="A4267" s="52">
        <v>2017</v>
      </c>
      <c r="B4267" s="45" t="s">
        <v>54</v>
      </c>
      <c r="C4267" s="46" t="s">
        <v>81</v>
      </c>
      <c r="D4267" s="46" t="s">
        <v>110</v>
      </c>
      <c r="H4267" s="46">
        <v>5</v>
      </c>
      <c r="L4267" s="46" t="s">
        <v>103</v>
      </c>
      <c r="M4267" s="48">
        <v>400</v>
      </c>
    </row>
    <row r="4268" spans="1:16" x14ac:dyDescent="0.25">
      <c r="A4268" s="52">
        <v>2017</v>
      </c>
      <c r="B4268" s="45" t="s">
        <v>71</v>
      </c>
      <c r="C4268" s="46" t="s">
        <v>81</v>
      </c>
      <c r="D4268" s="46" t="s">
        <v>110</v>
      </c>
      <c r="H4268" s="46">
        <v>5</v>
      </c>
      <c r="L4268" s="46" t="s">
        <v>104</v>
      </c>
      <c r="M4268" s="48">
        <v>115</v>
      </c>
    </row>
    <row r="4269" spans="1:16" x14ac:dyDescent="0.25">
      <c r="A4269" s="52">
        <v>2017</v>
      </c>
      <c r="B4269" s="45" t="s">
        <v>57</v>
      </c>
      <c r="C4269" s="46" t="s">
        <v>81</v>
      </c>
      <c r="D4269" s="46" t="s">
        <v>110</v>
      </c>
      <c r="H4269" s="46">
        <v>5</v>
      </c>
      <c r="L4269" s="46" t="s">
        <v>104</v>
      </c>
      <c r="M4269" s="48">
        <v>21</v>
      </c>
    </row>
    <row r="4270" spans="1:16" x14ac:dyDescent="0.25">
      <c r="A4270" s="52">
        <v>2017</v>
      </c>
      <c r="B4270" s="45" t="s">
        <v>54</v>
      </c>
      <c r="C4270" s="46" t="s">
        <v>85</v>
      </c>
      <c r="D4270" s="46" t="s">
        <v>110</v>
      </c>
      <c r="H4270" s="46">
        <v>28</v>
      </c>
      <c r="L4270" s="46" t="s">
        <v>103</v>
      </c>
      <c r="M4270" s="48" t="s">
        <v>110</v>
      </c>
    </row>
    <row r="4271" spans="1:16" x14ac:dyDescent="0.25">
      <c r="A4271" s="52">
        <v>2017</v>
      </c>
      <c r="B4271" s="45" t="s">
        <v>38</v>
      </c>
      <c r="C4271" s="46" t="s">
        <v>80</v>
      </c>
      <c r="D4271" s="46" t="s">
        <v>93</v>
      </c>
      <c r="H4271" s="46">
        <v>17</v>
      </c>
      <c r="L4271" s="46" t="s">
        <v>103</v>
      </c>
      <c r="M4271" s="48">
        <v>5</v>
      </c>
      <c r="N4271" s="48" t="s">
        <v>117</v>
      </c>
      <c r="O4271" s="48">
        <v>2</v>
      </c>
      <c r="P4271" s="48" t="s">
        <v>116</v>
      </c>
    </row>
    <row r="4272" spans="1:16" x14ac:dyDescent="0.25">
      <c r="A4272" s="52">
        <v>2017</v>
      </c>
      <c r="B4272" s="45" t="s">
        <v>68</v>
      </c>
      <c r="C4272" s="46" t="s">
        <v>85</v>
      </c>
      <c r="D4272" s="46" t="s">
        <v>110</v>
      </c>
      <c r="H4272" s="46">
        <v>28</v>
      </c>
      <c r="L4272" s="46" t="s">
        <v>103</v>
      </c>
      <c r="M4272" s="48">
        <v>3</v>
      </c>
    </row>
    <row r="4273" spans="1:16" x14ac:dyDescent="0.25">
      <c r="A4273" s="52">
        <v>2017</v>
      </c>
      <c r="B4273" s="45" t="s">
        <v>52</v>
      </c>
      <c r="C4273" s="46" t="s">
        <v>80</v>
      </c>
      <c r="D4273" s="46" t="s">
        <v>89</v>
      </c>
      <c r="H4273" s="46">
        <v>17</v>
      </c>
      <c r="L4273" s="46" t="s">
        <v>103</v>
      </c>
      <c r="M4273" s="48" t="s">
        <v>110</v>
      </c>
    </row>
    <row r="4274" spans="1:16" x14ac:dyDescent="0.25">
      <c r="A4274" s="52">
        <v>2017</v>
      </c>
      <c r="B4274" s="45" t="s">
        <v>37</v>
      </c>
      <c r="C4274" s="46" t="s">
        <v>80</v>
      </c>
      <c r="D4274" s="46" t="s">
        <v>90</v>
      </c>
      <c r="H4274" s="46">
        <v>17</v>
      </c>
      <c r="L4274" s="46" t="s">
        <v>103</v>
      </c>
      <c r="M4274" s="48">
        <v>10</v>
      </c>
      <c r="N4274" s="48" t="s">
        <v>117</v>
      </c>
      <c r="O4274" s="48">
        <v>4</v>
      </c>
      <c r="P4274" s="48" t="s">
        <v>116</v>
      </c>
    </row>
    <row r="4275" spans="1:16" x14ac:dyDescent="0.25">
      <c r="A4275" s="52">
        <v>2017</v>
      </c>
      <c r="B4275" s="45" t="s">
        <v>59</v>
      </c>
      <c r="C4275" s="46" t="s">
        <v>80</v>
      </c>
      <c r="D4275" s="46" t="s">
        <v>89</v>
      </c>
      <c r="H4275" s="46">
        <v>17</v>
      </c>
      <c r="L4275" s="46" t="s">
        <v>103</v>
      </c>
      <c r="M4275" s="48">
        <v>3</v>
      </c>
      <c r="N4275" s="48" t="s">
        <v>117</v>
      </c>
      <c r="O4275" s="48">
        <v>2</v>
      </c>
      <c r="P4275" s="48" t="s">
        <v>116</v>
      </c>
    </row>
    <row r="4276" spans="1:16" x14ac:dyDescent="0.25">
      <c r="A4276" s="52">
        <v>2017</v>
      </c>
      <c r="B4276" s="45" t="s">
        <v>58</v>
      </c>
      <c r="C4276" s="46" t="s">
        <v>80</v>
      </c>
      <c r="D4276" s="46" t="s">
        <v>90</v>
      </c>
      <c r="H4276" s="46">
        <v>15</v>
      </c>
      <c r="L4276" s="46" t="s">
        <v>104</v>
      </c>
      <c r="M4276" s="48" t="s">
        <v>110</v>
      </c>
    </row>
    <row r="4277" spans="1:16" x14ac:dyDescent="0.25">
      <c r="A4277" s="52">
        <v>2017</v>
      </c>
      <c r="B4277" s="45" t="s">
        <v>71</v>
      </c>
      <c r="C4277" s="46" t="s">
        <v>81</v>
      </c>
      <c r="D4277" s="46" t="s">
        <v>110</v>
      </c>
      <c r="H4277" s="46">
        <v>5</v>
      </c>
      <c r="L4277" s="46" t="s">
        <v>104</v>
      </c>
      <c r="M4277" s="48">
        <v>65</v>
      </c>
    </row>
    <row r="4278" spans="1:16" x14ac:dyDescent="0.25">
      <c r="A4278" s="52">
        <v>2017</v>
      </c>
      <c r="B4278" s="45" t="s">
        <v>71</v>
      </c>
      <c r="C4278" s="46" t="s">
        <v>81</v>
      </c>
      <c r="D4278" s="46" t="s">
        <v>110</v>
      </c>
      <c r="H4278" s="46">
        <v>5</v>
      </c>
      <c r="L4278" s="46" t="s">
        <v>104</v>
      </c>
      <c r="M4278" s="48">
        <v>130</v>
      </c>
    </row>
    <row r="4279" spans="1:16" x14ac:dyDescent="0.25">
      <c r="A4279" s="52">
        <v>2017</v>
      </c>
      <c r="B4279" s="45" t="s">
        <v>45</v>
      </c>
      <c r="C4279" s="46" t="s">
        <v>80</v>
      </c>
      <c r="D4279" s="46" t="s">
        <v>89</v>
      </c>
      <c r="H4279" s="46">
        <v>17</v>
      </c>
      <c r="L4279" s="46" t="s">
        <v>103</v>
      </c>
      <c r="M4279" s="48">
        <v>3</v>
      </c>
      <c r="N4279" s="48" t="s">
        <v>116</v>
      </c>
    </row>
    <row r="4280" spans="1:16" x14ac:dyDescent="0.25">
      <c r="A4280" s="52">
        <v>2017</v>
      </c>
      <c r="B4280" s="45" t="s">
        <v>45</v>
      </c>
      <c r="C4280" s="46" t="s">
        <v>80</v>
      </c>
      <c r="D4280" s="46" t="s">
        <v>94</v>
      </c>
      <c r="H4280" s="46">
        <v>17</v>
      </c>
      <c r="L4280" s="46" t="s">
        <v>103</v>
      </c>
      <c r="M4280" s="48">
        <v>2</v>
      </c>
      <c r="N4280" s="48" t="s">
        <v>116</v>
      </c>
    </row>
    <row r="4281" spans="1:16" x14ac:dyDescent="0.25">
      <c r="A4281" s="52">
        <v>2017</v>
      </c>
      <c r="B4281" s="45" t="s">
        <v>52</v>
      </c>
      <c r="C4281" s="46" t="s">
        <v>80</v>
      </c>
      <c r="D4281" s="46" t="s">
        <v>89</v>
      </c>
      <c r="H4281" s="46">
        <v>17</v>
      </c>
      <c r="L4281" s="46" t="s">
        <v>103</v>
      </c>
      <c r="M4281" s="48" t="s">
        <v>110</v>
      </c>
    </row>
    <row r="4282" spans="1:16" x14ac:dyDescent="0.25">
      <c r="A4282" s="52">
        <v>2017</v>
      </c>
      <c r="B4282" s="45" t="s">
        <v>64</v>
      </c>
      <c r="C4282" s="46" t="s">
        <v>84</v>
      </c>
      <c r="D4282" s="46" t="s">
        <v>88</v>
      </c>
      <c r="E4282" s="46" t="s">
        <v>93</v>
      </c>
      <c r="H4282" s="46">
        <v>20</v>
      </c>
      <c r="L4282" s="46" t="s">
        <v>103</v>
      </c>
      <c r="M4282" s="48" t="s">
        <v>110</v>
      </c>
    </row>
    <row r="4283" spans="1:16" x14ac:dyDescent="0.25">
      <c r="A4283" s="52">
        <v>2017</v>
      </c>
      <c r="B4283" s="45" t="s">
        <v>64</v>
      </c>
      <c r="C4283" s="46" t="s">
        <v>80</v>
      </c>
      <c r="D4283" s="46" t="s">
        <v>93</v>
      </c>
      <c r="H4283" s="46">
        <v>17</v>
      </c>
      <c r="L4283" s="46" t="s">
        <v>103</v>
      </c>
      <c r="M4283" s="48" t="s">
        <v>110</v>
      </c>
    </row>
    <row r="4284" spans="1:16" x14ac:dyDescent="0.25">
      <c r="A4284" s="52">
        <v>2017</v>
      </c>
      <c r="B4284" s="45" t="s">
        <v>69</v>
      </c>
      <c r="C4284" s="46" t="s">
        <v>80</v>
      </c>
      <c r="D4284" s="46" t="s">
        <v>88</v>
      </c>
      <c r="H4284" s="46">
        <v>17</v>
      </c>
      <c r="I4284" s="46">
        <v>18</v>
      </c>
      <c r="J4284" s="46">
        <v>21</v>
      </c>
      <c r="L4284" s="46" t="s">
        <v>103</v>
      </c>
      <c r="M4284" s="48" t="s">
        <v>110</v>
      </c>
    </row>
    <row r="4285" spans="1:16" x14ac:dyDescent="0.25">
      <c r="A4285" s="52">
        <v>2017</v>
      </c>
      <c r="B4285" s="45" t="s">
        <v>52</v>
      </c>
      <c r="C4285" s="46" t="s">
        <v>80</v>
      </c>
      <c r="D4285" s="46" t="s">
        <v>91</v>
      </c>
      <c r="H4285" s="46">
        <v>17</v>
      </c>
      <c r="L4285" s="46" t="s">
        <v>103</v>
      </c>
      <c r="M4285" s="48" t="s">
        <v>110</v>
      </c>
    </row>
    <row r="4286" spans="1:16" x14ac:dyDescent="0.25">
      <c r="A4286" s="52">
        <v>2017</v>
      </c>
      <c r="B4286" s="45" t="s">
        <v>64</v>
      </c>
      <c r="C4286" s="46" t="s">
        <v>80</v>
      </c>
      <c r="D4286" s="46" t="s">
        <v>88</v>
      </c>
      <c r="H4286" s="46">
        <v>20</v>
      </c>
      <c r="L4286" s="46" t="s">
        <v>103</v>
      </c>
      <c r="M4286" s="48">
        <v>2</v>
      </c>
      <c r="N4286" s="48" t="s">
        <v>117</v>
      </c>
      <c r="O4286" s="48">
        <v>10</v>
      </c>
      <c r="P4286" s="48" t="s">
        <v>116</v>
      </c>
    </row>
    <row r="4287" spans="1:16" x14ac:dyDescent="0.25">
      <c r="A4287" s="52">
        <v>2017</v>
      </c>
      <c r="B4287" s="45" t="s">
        <v>64</v>
      </c>
      <c r="C4287" s="46" t="s">
        <v>80</v>
      </c>
      <c r="D4287" s="46" t="s">
        <v>88</v>
      </c>
      <c r="H4287" s="46">
        <v>20</v>
      </c>
      <c r="L4287" s="46" t="s">
        <v>103</v>
      </c>
      <c r="M4287" s="48">
        <v>3</v>
      </c>
      <c r="N4287" s="48" t="s">
        <v>117</v>
      </c>
      <c r="O4287" s="48">
        <v>8</v>
      </c>
      <c r="P4287" s="48" t="s">
        <v>116</v>
      </c>
    </row>
    <row r="4288" spans="1:16" x14ac:dyDescent="0.25">
      <c r="A4288" s="52">
        <v>2017</v>
      </c>
      <c r="B4288" s="45" t="s">
        <v>64</v>
      </c>
      <c r="C4288" s="46" t="s">
        <v>80</v>
      </c>
      <c r="D4288" s="46" t="s">
        <v>88</v>
      </c>
      <c r="H4288" s="46">
        <v>20</v>
      </c>
      <c r="L4288" s="46" t="s">
        <v>103</v>
      </c>
      <c r="M4288" s="48" t="s">
        <v>110</v>
      </c>
    </row>
    <row r="4289" spans="1:16" x14ac:dyDescent="0.25">
      <c r="A4289" s="52">
        <v>2017</v>
      </c>
      <c r="B4289" s="45" t="s">
        <v>61</v>
      </c>
      <c r="C4289" s="46" t="s">
        <v>80</v>
      </c>
      <c r="D4289" s="46" t="s">
        <v>89</v>
      </c>
      <c r="H4289" s="46">
        <v>15</v>
      </c>
      <c r="L4289" s="46" t="s">
        <v>104</v>
      </c>
      <c r="M4289" s="48">
        <v>37</v>
      </c>
    </row>
    <row r="4290" spans="1:16" x14ac:dyDescent="0.25">
      <c r="A4290" s="52">
        <v>2017</v>
      </c>
      <c r="B4290" s="45" t="s">
        <v>38</v>
      </c>
      <c r="C4290" s="46" t="s">
        <v>80</v>
      </c>
      <c r="D4290" s="46" t="s">
        <v>93</v>
      </c>
      <c r="H4290" s="46">
        <v>17</v>
      </c>
      <c r="L4290" s="46" t="s">
        <v>103</v>
      </c>
      <c r="M4290" s="48">
        <v>1</v>
      </c>
      <c r="N4290" s="48" t="s">
        <v>117</v>
      </c>
    </row>
    <row r="4291" spans="1:16" x14ac:dyDescent="0.25">
      <c r="A4291" s="52">
        <v>2017</v>
      </c>
      <c r="B4291" s="45" t="s">
        <v>64</v>
      </c>
      <c r="C4291" s="46" t="s">
        <v>80</v>
      </c>
      <c r="D4291" s="46" t="s">
        <v>88</v>
      </c>
      <c r="H4291" s="46">
        <v>20</v>
      </c>
      <c r="L4291" s="46" t="s">
        <v>103</v>
      </c>
      <c r="M4291" s="48" t="s">
        <v>110</v>
      </c>
    </row>
    <row r="4292" spans="1:16" x14ac:dyDescent="0.25">
      <c r="A4292" s="52">
        <v>2017</v>
      </c>
      <c r="B4292" s="45" t="s">
        <v>45</v>
      </c>
      <c r="C4292" s="46" t="s">
        <v>85</v>
      </c>
      <c r="D4292" s="46" t="s">
        <v>110</v>
      </c>
      <c r="H4292" s="46">
        <v>28</v>
      </c>
      <c r="L4292" s="46" t="s">
        <v>103</v>
      </c>
      <c r="M4292" s="48">
        <v>2</v>
      </c>
    </row>
    <row r="4293" spans="1:16" x14ac:dyDescent="0.25">
      <c r="A4293" s="52">
        <v>2017</v>
      </c>
      <c r="B4293" s="45" t="s">
        <v>68</v>
      </c>
      <c r="C4293" s="46" t="s">
        <v>81</v>
      </c>
      <c r="D4293" s="46" t="s">
        <v>110</v>
      </c>
      <c r="H4293" s="46">
        <v>17</v>
      </c>
      <c r="L4293" s="46" t="s">
        <v>103</v>
      </c>
      <c r="M4293" s="48">
        <v>1</v>
      </c>
      <c r="N4293" s="48" t="s">
        <v>117</v>
      </c>
      <c r="O4293" s="48">
        <v>1</v>
      </c>
      <c r="P4293" s="48" t="s">
        <v>116</v>
      </c>
    </row>
    <row r="4294" spans="1:16" x14ac:dyDescent="0.25">
      <c r="A4294" s="52">
        <v>2017</v>
      </c>
      <c r="B4294" s="45" t="s">
        <v>64</v>
      </c>
      <c r="C4294" s="46" t="s">
        <v>80</v>
      </c>
      <c r="D4294" s="46" t="s">
        <v>88</v>
      </c>
      <c r="H4294" s="46">
        <v>17</v>
      </c>
      <c r="L4294" s="46" t="s">
        <v>103</v>
      </c>
      <c r="M4294" s="48" t="s">
        <v>110</v>
      </c>
    </row>
    <row r="4295" spans="1:16" x14ac:dyDescent="0.25">
      <c r="A4295" s="52">
        <v>2017</v>
      </c>
      <c r="B4295" s="45" t="s">
        <v>54</v>
      </c>
      <c r="C4295" s="46" t="s">
        <v>80</v>
      </c>
      <c r="D4295" s="46" t="s">
        <v>88</v>
      </c>
      <c r="H4295" s="46">
        <v>18</v>
      </c>
      <c r="L4295" s="46" t="s">
        <v>103</v>
      </c>
      <c r="M4295" s="48" t="s">
        <v>110</v>
      </c>
    </row>
    <row r="4296" spans="1:16" x14ac:dyDescent="0.25">
      <c r="A4296" s="52">
        <v>2017</v>
      </c>
      <c r="B4296" s="45" t="s">
        <v>49</v>
      </c>
      <c r="C4296" s="46" t="s">
        <v>80</v>
      </c>
      <c r="D4296" s="46" t="s">
        <v>93</v>
      </c>
      <c r="H4296" s="46">
        <v>20</v>
      </c>
      <c r="L4296" s="46" t="s">
        <v>103</v>
      </c>
      <c r="M4296" s="48" t="s">
        <v>110</v>
      </c>
    </row>
    <row r="4297" spans="1:16" x14ac:dyDescent="0.25">
      <c r="A4297" s="52">
        <v>2017</v>
      </c>
      <c r="B4297" s="45" t="s">
        <v>53</v>
      </c>
      <c r="C4297" s="46" t="s">
        <v>82</v>
      </c>
      <c r="D4297" s="46" t="s">
        <v>110</v>
      </c>
      <c r="H4297" s="46">
        <v>5</v>
      </c>
      <c r="L4297" s="46" t="s">
        <v>104</v>
      </c>
      <c r="M4297" s="48">
        <v>195</v>
      </c>
    </row>
    <row r="4298" spans="1:16" x14ac:dyDescent="0.25">
      <c r="A4298" s="52">
        <v>2017</v>
      </c>
      <c r="B4298" s="45" t="s">
        <v>59</v>
      </c>
      <c r="C4298" s="46" t="s">
        <v>80</v>
      </c>
      <c r="D4298" s="46" t="s">
        <v>110</v>
      </c>
      <c r="H4298" s="46">
        <v>17</v>
      </c>
      <c r="L4298" s="46" t="s">
        <v>103</v>
      </c>
      <c r="M4298" s="48">
        <v>4</v>
      </c>
      <c r="N4298" s="48" t="s">
        <v>117</v>
      </c>
      <c r="O4298" s="48">
        <v>3</v>
      </c>
      <c r="P4298" s="48" t="s">
        <v>116</v>
      </c>
    </row>
    <row r="4299" spans="1:16" x14ac:dyDescent="0.25">
      <c r="A4299" s="52">
        <v>2017</v>
      </c>
      <c r="B4299" s="45" t="s">
        <v>59</v>
      </c>
      <c r="C4299" s="46" t="s">
        <v>80</v>
      </c>
      <c r="D4299" s="46" t="s">
        <v>88</v>
      </c>
      <c r="H4299" s="46">
        <v>15</v>
      </c>
      <c r="L4299" s="46" t="s">
        <v>103</v>
      </c>
      <c r="M4299" s="48">
        <v>35</v>
      </c>
    </row>
    <row r="4300" spans="1:16" x14ac:dyDescent="0.25">
      <c r="A4300" s="52">
        <v>2017</v>
      </c>
      <c r="B4300" s="45" t="s">
        <v>64</v>
      </c>
      <c r="C4300" s="46" t="s">
        <v>80</v>
      </c>
      <c r="D4300" s="46" t="s">
        <v>88</v>
      </c>
      <c r="E4300" s="46" t="s">
        <v>89</v>
      </c>
      <c r="H4300" s="46">
        <v>20</v>
      </c>
      <c r="L4300" s="46" t="s">
        <v>103</v>
      </c>
      <c r="M4300" s="48" t="s">
        <v>110</v>
      </c>
    </row>
    <row r="4301" spans="1:16" x14ac:dyDescent="0.25">
      <c r="A4301" s="52">
        <v>2017</v>
      </c>
      <c r="B4301" s="45" t="s">
        <v>59</v>
      </c>
      <c r="C4301" s="46" t="s">
        <v>80</v>
      </c>
      <c r="D4301" s="46" t="s">
        <v>88</v>
      </c>
      <c r="H4301" s="46">
        <v>20</v>
      </c>
      <c r="L4301" s="46" t="s">
        <v>103</v>
      </c>
      <c r="M4301" s="48" t="s">
        <v>110</v>
      </c>
    </row>
    <row r="4302" spans="1:16" x14ac:dyDescent="0.25">
      <c r="A4302" s="52">
        <v>2017</v>
      </c>
      <c r="B4302" s="45" t="s">
        <v>61</v>
      </c>
      <c r="C4302" s="46" t="s">
        <v>80</v>
      </c>
      <c r="D4302" s="46" t="s">
        <v>90</v>
      </c>
      <c r="H4302" s="46">
        <v>15</v>
      </c>
      <c r="L4302" s="46" t="s">
        <v>104</v>
      </c>
      <c r="M4302" s="48">
        <v>42</v>
      </c>
    </row>
    <row r="4303" spans="1:16" x14ac:dyDescent="0.25">
      <c r="A4303" s="52">
        <v>2017</v>
      </c>
      <c r="B4303" s="45" t="s">
        <v>47</v>
      </c>
      <c r="C4303" s="46" t="s">
        <v>80</v>
      </c>
      <c r="D4303" s="46" t="s">
        <v>90</v>
      </c>
      <c r="H4303" s="46">
        <v>15</v>
      </c>
      <c r="L4303" s="46" t="s">
        <v>104</v>
      </c>
      <c r="M4303" s="48" t="s">
        <v>110</v>
      </c>
    </row>
    <row r="4304" spans="1:16" x14ac:dyDescent="0.25">
      <c r="A4304" s="52">
        <v>2017</v>
      </c>
      <c r="B4304" s="45" t="s">
        <v>59</v>
      </c>
      <c r="C4304" s="46" t="s">
        <v>80</v>
      </c>
      <c r="D4304" s="46" t="s">
        <v>89</v>
      </c>
      <c r="H4304" s="46">
        <v>17</v>
      </c>
      <c r="L4304" s="46" t="s">
        <v>103</v>
      </c>
      <c r="M4304" s="48">
        <v>2</v>
      </c>
      <c r="N4304" s="48" t="s">
        <v>117</v>
      </c>
      <c r="O4304" s="48">
        <v>1</v>
      </c>
      <c r="P4304" s="48" t="s">
        <v>116</v>
      </c>
    </row>
    <row r="4305" spans="1:16" x14ac:dyDescent="0.25">
      <c r="A4305" s="52">
        <v>2017</v>
      </c>
      <c r="B4305" s="45" t="s">
        <v>68</v>
      </c>
      <c r="C4305" s="46" t="s">
        <v>80</v>
      </c>
      <c r="D4305" s="46" t="s">
        <v>94</v>
      </c>
      <c r="H4305" s="46">
        <v>15</v>
      </c>
      <c r="L4305" s="46" t="s">
        <v>103</v>
      </c>
      <c r="M4305" s="48">
        <v>114</v>
      </c>
    </row>
    <row r="4306" spans="1:16" x14ac:dyDescent="0.25">
      <c r="A4306" s="52">
        <v>2017</v>
      </c>
      <c r="B4306" s="45" t="s">
        <v>37</v>
      </c>
      <c r="C4306" s="46" t="s">
        <v>80</v>
      </c>
      <c r="D4306" s="46" t="s">
        <v>93</v>
      </c>
      <c r="H4306" s="46">
        <v>17</v>
      </c>
      <c r="L4306" s="46" t="s">
        <v>103</v>
      </c>
      <c r="M4306" s="48">
        <v>3</v>
      </c>
      <c r="N4306" s="48" t="s">
        <v>117</v>
      </c>
      <c r="O4306" s="48">
        <v>2</v>
      </c>
      <c r="P4306" s="48" t="s">
        <v>116</v>
      </c>
    </row>
    <row r="4307" spans="1:16" x14ac:dyDescent="0.25">
      <c r="A4307" s="52">
        <v>2017</v>
      </c>
      <c r="B4307" s="45" t="s">
        <v>42</v>
      </c>
      <c r="C4307" s="46" t="s">
        <v>80</v>
      </c>
      <c r="D4307" s="46" t="s">
        <v>93</v>
      </c>
      <c r="H4307" s="46">
        <v>17</v>
      </c>
      <c r="L4307" s="46" t="s">
        <v>103</v>
      </c>
      <c r="M4307" s="48">
        <v>4</v>
      </c>
      <c r="N4307" s="48" t="s">
        <v>117</v>
      </c>
    </row>
    <row r="4308" spans="1:16" x14ac:dyDescent="0.25">
      <c r="A4308" s="52">
        <v>2017</v>
      </c>
      <c r="B4308" s="45" t="s">
        <v>56</v>
      </c>
      <c r="C4308" s="46" t="s">
        <v>80</v>
      </c>
      <c r="D4308" s="46" t="s">
        <v>90</v>
      </c>
      <c r="H4308" s="46">
        <v>15</v>
      </c>
      <c r="L4308" s="46" t="s">
        <v>105</v>
      </c>
      <c r="M4308" s="48" t="s">
        <v>110</v>
      </c>
    </row>
    <row r="4309" spans="1:16" x14ac:dyDescent="0.25">
      <c r="A4309" s="52">
        <v>2017</v>
      </c>
      <c r="B4309" s="45" t="s">
        <v>59</v>
      </c>
      <c r="C4309" s="46" t="s">
        <v>80</v>
      </c>
      <c r="D4309" s="46" t="s">
        <v>110</v>
      </c>
      <c r="H4309" s="46">
        <v>20</v>
      </c>
      <c r="L4309" s="46" t="s">
        <v>103</v>
      </c>
      <c r="M4309" s="48">
        <v>4</v>
      </c>
      <c r="N4309" s="48" t="s">
        <v>117</v>
      </c>
      <c r="O4309" s="48">
        <v>10</v>
      </c>
      <c r="P4309" s="48" t="s">
        <v>116</v>
      </c>
    </row>
    <row r="4310" spans="1:16" x14ac:dyDescent="0.25">
      <c r="A4310" s="52">
        <v>2017</v>
      </c>
      <c r="B4310" s="45" t="s">
        <v>42</v>
      </c>
      <c r="C4310" s="46" t="s">
        <v>80</v>
      </c>
      <c r="D4310" s="46" t="s">
        <v>90</v>
      </c>
      <c r="H4310" s="46">
        <v>17</v>
      </c>
      <c r="L4310" s="46" t="s">
        <v>103</v>
      </c>
      <c r="M4310" s="48">
        <v>1</v>
      </c>
      <c r="N4310" s="48" t="s">
        <v>116</v>
      </c>
    </row>
    <row r="4311" spans="1:16" x14ac:dyDescent="0.25">
      <c r="A4311" s="52">
        <v>2017</v>
      </c>
      <c r="B4311" s="45" t="s">
        <v>37</v>
      </c>
      <c r="C4311" s="46" t="s">
        <v>80</v>
      </c>
      <c r="D4311" s="46" t="s">
        <v>93</v>
      </c>
      <c r="H4311" s="46">
        <v>17</v>
      </c>
      <c r="L4311" s="46" t="s">
        <v>103</v>
      </c>
      <c r="M4311" s="48">
        <v>2</v>
      </c>
      <c r="N4311" s="48" t="s">
        <v>117</v>
      </c>
      <c r="O4311" s="48">
        <v>1</v>
      </c>
      <c r="P4311" s="48" t="s">
        <v>116</v>
      </c>
    </row>
    <row r="4312" spans="1:16" x14ac:dyDescent="0.25">
      <c r="A4312" s="52">
        <v>2017</v>
      </c>
      <c r="B4312" s="45" t="s">
        <v>42</v>
      </c>
      <c r="C4312" s="46" t="s">
        <v>80</v>
      </c>
      <c r="D4312" s="46" t="s">
        <v>90</v>
      </c>
      <c r="H4312" s="46">
        <v>17</v>
      </c>
      <c r="L4312" s="46" t="s">
        <v>103</v>
      </c>
      <c r="M4312" s="48">
        <v>1</v>
      </c>
      <c r="N4312" s="48" t="s">
        <v>117</v>
      </c>
    </row>
    <row r="4313" spans="1:16" x14ac:dyDescent="0.25">
      <c r="A4313" s="52">
        <v>2017</v>
      </c>
      <c r="B4313" s="45" t="s">
        <v>38</v>
      </c>
      <c r="C4313" s="46" t="s">
        <v>80</v>
      </c>
      <c r="D4313" s="46" t="s">
        <v>93</v>
      </c>
      <c r="H4313" s="46">
        <v>17</v>
      </c>
      <c r="L4313" s="46" t="s">
        <v>103</v>
      </c>
      <c r="M4313" s="48" t="s">
        <v>110</v>
      </c>
    </row>
    <row r="4314" spans="1:16" x14ac:dyDescent="0.25">
      <c r="A4314" s="52">
        <v>2017</v>
      </c>
      <c r="B4314" s="45" t="s">
        <v>59</v>
      </c>
      <c r="C4314" s="46" t="s">
        <v>80</v>
      </c>
      <c r="D4314" s="46" t="s">
        <v>88</v>
      </c>
      <c r="H4314" s="46">
        <v>20</v>
      </c>
      <c r="L4314" s="46" t="s">
        <v>103</v>
      </c>
      <c r="M4314" s="48">
        <v>1</v>
      </c>
      <c r="N4314" s="48" t="s">
        <v>117</v>
      </c>
      <c r="O4314" s="48">
        <v>3</v>
      </c>
      <c r="P4314" s="48" t="s">
        <v>116</v>
      </c>
    </row>
    <row r="4315" spans="1:16" x14ac:dyDescent="0.25">
      <c r="A4315" s="52">
        <v>2017</v>
      </c>
      <c r="B4315" s="45" t="s">
        <v>69</v>
      </c>
      <c r="C4315" s="46" t="s">
        <v>80</v>
      </c>
      <c r="D4315" s="46" t="s">
        <v>88</v>
      </c>
      <c r="E4315" s="46" t="s">
        <v>89</v>
      </c>
      <c r="H4315" s="46">
        <v>17</v>
      </c>
      <c r="L4315" s="46" t="s">
        <v>103</v>
      </c>
      <c r="M4315" s="48">
        <v>1</v>
      </c>
      <c r="N4315" s="48" t="s">
        <v>116</v>
      </c>
    </row>
    <row r="4316" spans="1:16" x14ac:dyDescent="0.25">
      <c r="A4316" s="52">
        <v>2017</v>
      </c>
      <c r="B4316" s="45" t="s">
        <v>66</v>
      </c>
      <c r="C4316" s="46" t="s">
        <v>80</v>
      </c>
      <c r="D4316" s="46" t="s">
        <v>93</v>
      </c>
      <c r="H4316" s="46">
        <v>15</v>
      </c>
      <c r="L4316" s="46" t="s">
        <v>103</v>
      </c>
      <c r="M4316" s="48">
        <v>36</v>
      </c>
    </row>
    <row r="4317" spans="1:16" x14ac:dyDescent="0.25">
      <c r="A4317" s="52">
        <v>2017</v>
      </c>
      <c r="B4317" s="45" t="s">
        <v>64</v>
      </c>
      <c r="C4317" s="46" t="s">
        <v>80</v>
      </c>
      <c r="D4317" s="46" t="s">
        <v>88</v>
      </c>
      <c r="H4317" s="46">
        <v>20</v>
      </c>
      <c r="L4317" s="46" t="s">
        <v>103</v>
      </c>
      <c r="M4317" s="48" t="s">
        <v>110</v>
      </c>
    </row>
    <row r="4318" spans="1:16" x14ac:dyDescent="0.25">
      <c r="A4318" s="52">
        <v>2017</v>
      </c>
      <c r="B4318" s="45" t="s">
        <v>71</v>
      </c>
      <c r="C4318" s="46" t="s">
        <v>80</v>
      </c>
      <c r="D4318" s="46" t="s">
        <v>110</v>
      </c>
      <c r="H4318" s="46">
        <v>15</v>
      </c>
      <c r="L4318" s="46" t="s">
        <v>104</v>
      </c>
      <c r="M4318" s="48" t="s">
        <v>110</v>
      </c>
    </row>
    <row r="4319" spans="1:16" x14ac:dyDescent="0.25">
      <c r="A4319" s="52">
        <v>2017</v>
      </c>
      <c r="B4319" s="45" t="s">
        <v>47</v>
      </c>
      <c r="C4319" s="46" t="s">
        <v>80</v>
      </c>
      <c r="D4319" s="46" t="s">
        <v>93</v>
      </c>
      <c r="E4319" s="46" t="s">
        <v>91</v>
      </c>
      <c r="H4319" s="46">
        <v>15</v>
      </c>
      <c r="L4319" s="46" t="s">
        <v>104</v>
      </c>
      <c r="M4319" s="48" t="s">
        <v>110</v>
      </c>
    </row>
    <row r="4320" spans="1:16" x14ac:dyDescent="0.25">
      <c r="A4320" s="52">
        <v>2017</v>
      </c>
      <c r="B4320" s="45" t="s">
        <v>59</v>
      </c>
      <c r="C4320" s="46" t="s">
        <v>84</v>
      </c>
      <c r="D4320" s="46" t="s">
        <v>89</v>
      </c>
      <c r="H4320" s="46">
        <v>17</v>
      </c>
      <c r="L4320" s="46" t="s">
        <v>103</v>
      </c>
      <c r="M4320" s="48" t="s">
        <v>110</v>
      </c>
    </row>
    <row r="4321" spans="1:16" x14ac:dyDescent="0.25">
      <c r="A4321" s="52">
        <v>2017</v>
      </c>
      <c r="B4321" s="45" t="s">
        <v>68</v>
      </c>
      <c r="C4321" s="46" t="s">
        <v>85</v>
      </c>
      <c r="D4321" s="46" t="s">
        <v>110</v>
      </c>
      <c r="H4321" s="46">
        <v>28</v>
      </c>
      <c r="L4321" s="46" t="s">
        <v>103</v>
      </c>
      <c r="M4321" s="48">
        <v>3</v>
      </c>
    </row>
    <row r="4322" spans="1:16" x14ac:dyDescent="0.25">
      <c r="A4322" s="52">
        <v>2017</v>
      </c>
      <c r="B4322" s="45" t="s">
        <v>37</v>
      </c>
      <c r="C4322" s="46" t="s">
        <v>80</v>
      </c>
      <c r="D4322" s="46" t="s">
        <v>90</v>
      </c>
      <c r="H4322" s="46">
        <v>17</v>
      </c>
      <c r="L4322" s="46" t="s">
        <v>103</v>
      </c>
      <c r="M4322" s="48">
        <v>2</v>
      </c>
      <c r="N4322" s="48" t="s">
        <v>117</v>
      </c>
      <c r="O4322" s="48">
        <v>5</v>
      </c>
      <c r="P4322" s="48" t="s">
        <v>116</v>
      </c>
    </row>
    <row r="4323" spans="1:16" x14ac:dyDescent="0.25">
      <c r="A4323" s="52">
        <v>2017</v>
      </c>
      <c r="B4323" s="45" t="s">
        <v>47</v>
      </c>
      <c r="C4323" s="46" t="s">
        <v>80</v>
      </c>
      <c r="D4323" s="46" t="s">
        <v>90</v>
      </c>
      <c r="H4323" s="46">
        <v>15</v>
      </c>
      <c r="L4323" s="46" t="s">
        <v>104</v>
      </c>
      <c r="M4323" s="48" t="s">
        <v>110</v>
      </c>
    </row>
    <row r="4324" spans="1:16" x14ac:dyDescent="0.25">
      <c r="A4324" s="52">
        <v>2017</v>
      </c>
      <c r="B4324" s="45" t="s">
        <v>47</v>
      </c>
      <c r="C4324" s="46" t="s">
        <v>80</v>
      </c>
      <c r="D4324" s="46" t="s">
        <v>90</v>
      </c>
      <c r="H4324" s="46">
        <v>15</v>
      </c>
      <c r="L4324" s="46" t="s">
        <v>104</v>
      </c>
      <c r="M4324" s="48" t="s">
        <v>110</v>
      </c>
    </row>
    <row r="4325" spans="1:16" x14ac:dyDescent="0.25">
      <c r="A4325" s="52">
        <v>2017</v>
      </c>
      <c r="B4325" s="45" t="s">
        <v>54</v>
      </c>
      <c r="C4325" s="46" t="s">
        <v>80</v>
      </c>
      <c r="D4325" s="46" t="s">
        <v>88</v>
      </c>
      <c r="H4325" s="46">
        <v>18</v>
      </c>
      <c r="L4325" s="46" t="s">
        <v>103</v>
      </c>
      <c r="M4325" s="48">
        <v>1</v>
      </c>
      <c r="N4325" s="48" t="s">
        <v>116</v>
      </c>
    </row>
    <row r="4326" spans="1:16" x14ac:dyDescent="0.25">
      <c r="A4326" s="52">
        <v>2017</v>
      </c>
      <c r="B4326" s="45" t="s">
        <v>52</v>
      </c>
      <c r="C4326" s="46" t="s">
        <v>80</v>
      </c>
      <c r="D4326" s="46" t="s">
        <v>89</v>
      </c>
      <c r="H4326" s="46">
        <v>17</v>
      </c>
      <c r="L4326" s="46" t="s">
        <v>103</v>
      </c>
      <c r="M4326" s="48" t="s">
        <v>110</v>
      </c>
    </row>
    <row r="4327" spans="1:16" x14ac:dyDescent="0.25">
      <c r="A4327" s="52">
        <v>2017</v>
      </c>
      <c r="B4327" s="45" t="s">
        <v>76</v>
      </c>
      <c r="C4327" s="46" t="s">
        <v>80</v>
      </c>
      <c r="D4327" s="46" t="s">
        <v>89</v>
      </c>
      <c r="E4327" s="46" t="s">
        <v>92</v>
      </c>
      <c r="H4327" s="46">
        <v>15</v>
      </c>
      <c r="L4327" s="46" t="s">
        <v>105</v>
      </c>
      <c r="M4327" s="48">
        <v>130</v>
      </c>
    </row>
    <row r="4328" spans="1:16" x14ac:dyDescent="0.25">
      <c r="A4328" s="52">
        <v>2017</v>
      </c>
      <c r="B4328" s="45" t="s">
        <v>37</v>
      </c>
      <c r="C4328" s="46" t="s">
        <v>80</v>
      </c>
      <c r="D4328" s="46" t="s">
        <v>90</v>
      </c>
      <c r="H4328" s="46">
        <v>17</v>
      </c>
      <c r="L4328" s="46" t="s">
        <v>103</v>
      </c>
      <c r="M4328" s="48">
        <v>4</v>
      </c>
      <c r="N4328" s="48" t="s">
        <v>117</v>
      </c>
      <c r="O4328" s="48">
        <v>3</v>
      </c>
      <c r="P4328" s="48" t="s">
        <v>116</v>
      </c>
    </row>
    <row r="4329" spans="1:16" x14ac:dyDescent="0.25">
      <c r="A4329" s="52">
        <v>2017</v>
      </c>
      <c r="B4329" s="45" t="s">
        <v>37</v>
      </c>
      <c r="C4329" s="46" t="s">
        <v>80</v>
      </c>
      <c r="D4329" s="46" t="s">
        <v>90</v>
      </c>
      <c r="H4329" s="46">
        <v>15</v>
      </c>
      <c r="L4329" s="46" t="s">
        <v>103</v>
      </c>
      <c r="M4329" s="48">
        <v>76</v>
      </c>
    </row>
    <row r="4330" spans="1:16" x14ac:dyDescent="0.25">
      <c r="A4330" s="52">
        <v>2017</v>
      </c>
      <c r="B4330" s="45" t="s">
        <v>42</v>
      </c>
      <c r="C4330" s="46" t="s">
        <v>80</v>
      </c>
      <c r="D4330" s="46" t="s">
        <v>90</v>
      </c>
      <c r="H4330" s="46">
        <v>15</v>
      </c>
      <c r="L4330" s="46" t="s">
        <v>103</v>
      </c>
      <c r="M4330" s="48">
        <v>49</v>
      </c>
    </row>
    <row r="4331" spans="1:16" x14ac:dyDescent="0.25">
      <c r="A4331" s="52">
        <v>2017</v>
      </c>
      <c r="B4331" s="45" t="s">
        <v>53</v>
      </c>
      <c r="C4331" s="46" t="s">
        <v>80</v>
      </c>
      <c r="D4331" s="46" t="s">
        <v>89</v>
      </c>
      <c r="H4331" s="46">
        <v>17</v>
      </c>
      <c r="L4331" s="46" t="s">
        <v>103</v>
      </c>
      <c r="M4331" s="48">
        <v>1</v>
      </c>
      <c r="N4331" s="48" t="s">
        <v>117</v>
      </c>
    </row>
    <row r="4332" spans="1:16" x14ac:dyDescent="0.25">
      <c r="A4332" s="52">
        <v>2017</v>
      </c>
      <c r="B4332" s="45" t="s">
        <v>76</v>
      </c>
      <c r="C4332" s="46" t="s">
        <v>82</v>
      </c>
      <c r="D4332" s="46" t="s">
        <v>110</v>
      </c>
      <c r="H4332" s="46">
        <v>15</v>
      </c>
      <c r="L4332" s="46" t="s">
        <v>103</v>
      </c>
      <c r="M4332" s="48">
        <v>20</v>
      </c>
    </row>
    <row r="4333" spans="1:16" x14ac:dyDescent="0.25">
      <c r="A4333" s="52">
        <v>2017</v>
      </c>
      <c r="B4333" s="45" t="s">
        <v>66</v>
      </c>
      <c r="C4333" s="46" t="s">
        <v>80</v>
      </c>
      <c r="D4333" s="46" t="s">
        <v>90</v>
      </c>
      <c r="H4333" s="46">
        <v>15</v>
      </c>
      <c r="L4333" s="46" t="s">
        <v>103</v>
      </c>
      <c r="M4333" s="48">
        <v>25</v>
      </c>
    </row>
    <row r="4334" spans="1:16" x14ac:dyDescent="0.25">
      <c r="A4334" s="52">
        <v>2017</v>
      </c>
      <c r="B4334" s="45" t="s">
        <v>59</v>
      </c>
      <c r="C4334" s="46" t="s">
        <v>84</v>
      </c>
      <c r="D4334" s="46" t="s">
        <v>89</v>
      </c>
      <c r="H4334" s="46">
        <v>17</v>
      </c>
      <c r="L4334" s="46" t="s">
        <v>104</v>
      </c>
      <c r="M4334" s="48">
        <v>4</v>
      </c>
      <c r="N4334" s="48" t="s">
        <v>117</v>
      </c>
      <c r="O4334" s="48">
        <v>5</v>
      </c>
      <c r="P4334" s="48" t="s">
        <v>116</v>
      </c>
    </row>
    <row r="4335" spans="1:16" x14ac:dyDescent="0.25">
      <c r="A4335" s="52">
        <v>2017</v>
      </c>
      <c r="B4335" s="45" t="s">
        <v>59</v>
      </c>
      <c r="C4335" s="46" t="s">
        <v>80</v>
      </c>
      <c r="D4335" s="46" t="s">
        <v>89</v>
      </c>
      <c r="H4335" s="46">
        <v>17</v>
      </c>
      <c r="L4335" s="46" t="s">
        <v>103</v>
      </c>
      <c r="M4335" s="48">
        <v>2</v>
      </c>
      <c r="N4335" s="48" t="s">
        <v>117</v>
      </c>
      <c r="O4335" s="48">
        <v>1</v>
      </c>
      <c r="P4335" s="48" t="s">
        <v>116</v>
      </c>
    </row>
    <row r="4336" spans="1:16" x14ac:dyDescent="0.25">
      <c r="A4336" s="52">
        <v>2017</v>
      </c>
      <c r="B4336" s="45" t="s">
        <v>59</v>
      </c>
      <c r="C4336" s="46" t="s">
        <v>80</v>
      </c>
      <c r="D4336" s="46" t="s">
        <v>89</v>
      </c>
      <c r="H4336" s="46">
        <v>17</v>
      </c>
      <c r="L4336" s="46" t="s">
        <v>103</v>
      </c>
      <c r="M4336" s="48">
        <v>3</v>
      </c>
      <c r="N4336" s="48" t="s">
        <v>116</v>
      </c>
    </row>
    <row r="4337" spans="1:19" x14ac:dyDescent="0.25">
      <c r="A4337" s="52">
        <v>2017</v>
      </c>
      <c r="B4337" s="45" t="s">
        <v>39</v>
      </c>
      <c r="C4337" s="46" t="s">
        <v>80</v>
      </c>
      <c r="D4337" s="46" t="s">
        <v>89</v>
      </c>
      <c r="H4337" s="46">
        <v>17</v>
      </c>
      <c r="L4337" s="46" t="s">
        <v>103</v>
      </c>
      <c r="M4337" s="48">
        <v>2</v>
      </c>
      <c r="N4337" s="48" t="s">
        <v>117</v>
      </c>
      <c r="O4337" s="48">
        <v>1</v>
      </c>
      <c r="P4337" s="48" t="s">
        <v>116</v>
      </c>
    </row>
    <row r="4338" spans="1:19" x14ac:dyDescent="0.25">
      <c r="A4338" s="52">
        <v>2017</v>
      </c>
      <c r="B4338" s="45" t="s">
        <v>76</v>
      </c>
      <c r="C4338" s="46" t="s">
        <v>80</v>
      </c>
      <c r="D4338" s="46" t="s">
        <v>110</v>
      </c>
      <c r="H4338" s="46">
        <v>25</v>
      </c>
      <c r="I4338" s="46">
        <v>26</v>
      </c>
      <c r="L4338" s="46" t="s">
        <v>103</v>
      </c>
      <c r="M4338" s="48">
        <v>9</v>
      </c>
      <c r="S4338" s="49">
        <v>14</v>
      </c>
    </row>
    <row r="4339" spans="1:19" x14ac:dyDescent="0.25">
      <c r="A4339" s="52">
        <v>2017</v>
      </c>
      <c r="B4339" s="45" t="s">
        <v>61</v>
      </c>
      <c r="C4339" s="46" t="s">
        <v>80</v>
      </c>
      <c r="D4339" s="46" t="s">
        <v>89</v>
      </c>
      <c r="E4339" s="46" t="s">
        <v>90</v>
      </c>
      <c r="H4339" s="46">
        <v>15</v>
      </c>
      <c r="L4339" s="46" t="s">
        <v>103</v>
      </c>
      <c r="M4339" s="48">
        <v>320</v>
      </c>
    </row>
    <row r="4340" spans="1:19" x14ac:dyDescent="0.25">
      <c r="A4340" s="52">
        <v>2017</v>
      </c>
      <c r="B4340" s="45" t="s">
        <v>59</v>
      </c>
      <c r="C4340" s="46" t="s">
        <v>80</v>
      </c>
      <c r="D4340" s="46" t="s">
        <v>89</v>
      </c>
      <c r="H4340" s="46">
        <v>17</v>
      </c>
      <c r="L4340" s="46" t="s">
        <v>103</v>
      </c>
      <c r="M4340" s="48">
        <v>1</v>
      </c>
      <c r="N4340" s="48" t="s">
        <v>117</v>
      </c>
    </row>
    <row r="4341" spans="1:19" x14ac:dyDescent="0.25">
      <c r="A4341" s="52">
        <v>2017</v>
      </c>
      <c r="B4341" s="45" t="s">
        <v>76</v>
      </c>
      <c r="C4341" s="46" t="s">
        <v>80</v>
      </c>
      <c r="D4341" s="46" t="s">
        <v>89</v>
      </c>
      <c r="H4341" s="46">
        <v>15</v>
      </c>
      <c r="L4341" s="46" t="s">
        <v>103</v>
      </c>
      <c r="M4341" s="48">
        <v>45</v>
      </c>
    </row>
    <row r="4342" spans="1:19" x14ac:dyDescent="0.25">
      <c r="A4342" s="52">
        <v>2017</v>
      </c>
      <c r="B4342" s="45" t="s">
        <v>53</v>
      </c>
      <c r="C4342" s="46" t="s">
        <v>80</v>
      </c>
      <c r="D4342" s="46" t="s">
        <v>94</v>
      </c>
      <c r="H4342" s="46">
        <v>17</v>
      </c>
      <c r="L4342" s="46" t="s">
        <v>103</v>
      </c>
      <c r="M4342" s="48">
        <v>5</v>
      </c>
      <c r="N4342" s="48" t="s">
        <v>117</v>
      </c>
      <c r="O4342" s="48">
        <v>1</v>
      </c>
      <c r="P4342" s="48" t="s">
        <v>116</v>
      </c>
    </row>
    <row r="4343" spans="1:19" x14ac:dyDescent="0.25">
      <c r="A4343" s="52">
        <v>2017</v>
      </c>
      <c r="B4343" s="45" t="s">
        <v>76</v>
      </c>
      <c r="C4343" s="46" t="s">
        <v>80</v>
      </c>
      <c r="D4343" s="46" t="s">
        <v>89</v>
      </c>
      <c r="H4343" s="46">
        <v>15</v>
      </c>
      <c r="L4343" s="46" t="s">
        <v>103</v>
      </c>
      <c r="M4343" s="48">
        <v>126</v>
      </c>
    </row>
    <row r="4344" spans="1:19" x14ac:dyDescent="0.25">
      <c r="A4344" s="52">
        <v>2017</v>
      </c>
      <c r="B4344" s="45" t="s">
        <v>38</v>
      </c>
      <c r="C4344" s="46" t="s">
        <v>80</v>
      </c>
      <c r="D4344" s="46" t="s">
        <v>94</v>
      </c>
      <c r="H4344" s="46">
        <v>17</v>
      </c>
      <c r="L4344" s="46" t="s">
        <v>103</v>
      </c>
      <c r="M4344" s="48">
        <v>1</v>
      </c>
      <c r="N4344" s="48" t="s">
        <v>117</v>
      </c>
      <c r="O4344" s="48">
        <v>2</v>
      </c>
      <c r="P4344" s="48" t="s">
        <v>116</v>
      </c>
    </row>
    <row r="4345" spans="1:19" x14ac:dyDescent="0.25">
      <c r="A4345" s="52">
        <v>2017</v>
      </c>
      <c r="B4345" s="45" t="s">
        <v>76</v>
      </c>
      <c r="C4345" s="46" t="s">
        <v>80</v>
      </c>
      <c r="D4345" s="46" t="s">
        <v>89</v>
      </c>
      <c r="H4345" s="46">
        <v>15</v>
      </c>
      <c r="L4345" s="46" t="s">
        <v>103</v>
      </c>
      <c r="M4345" s="48">
        <v>34</v>
      </c>
    </row>
    <row r="4346" spans="1:19" x14ac:dyDescent="0.25">
      <c r="A4346" s="52">
        <v>2017</v>
      </c>
      <c r="B4346" s="45" t="s">
        <v>65</v>
      </c>
      <c r="C4346" s="46" t="s">
        <v>80</v>
      </c>
      <c r="D4346" s="46" t="s">
        <v>89</v>
      </c>
      <c r="H4346" s="46">
        <v>15</v>
      </c>
      <c r="L4346" s="46" t="s">
        <v>105</v>
      </c>
      <c r="M4346" s="48" t="s">
        <v>110</v>
      </c>
    </row>
    <row r="4347" spans="1:19" x14ac:dyDescent="0.25">
      <c r="A4347" s="52">
        <v>2017</v>
      </c>
      <c r="B4347" s="45" t="s">
        <v>66</v>
      </c>
      <c r="C4347" s="46" t="s">
        <v>80</v>
      </c>
      <c r="D4347" s="46" t="s">
        <v>88</v>
      </c>
      <c r="E4347" s="46" t="s">
        <v>92</v>
      </c>
      <c r="H4347" s="46">
        <v>17</v>
      </c>
      <c r="I4347" s="46">
        <v>18</v>
      </c>
      <c r="L4347" s="46" t="s">
        <v>103</v>
      </c>
      <c r="M4347" s="48">
        <v>1</v>
      </c>
      <c r="N4347" s="48" t="s">
        <v>117</v>
      </c>
      <c r="O4347" s="48">
        <v>1</v>
      </c>
      <c r="P4347" s="48" t="s">
        <v>116</v>
      </c>
    </row>
    <row r="4348" spans="1:19" x14ac:dyDescent="0.25">
      <c r="A4348" s="52">
        <v>2017</v>
      </c>
      <c r="B4348" s="45" t="s">
        <v>59</v>
      </c>
      <c r="C4348" s="46" t="s">
        <v>80</v>
      </c>
      <c r="D4348" s="46" t="s">
        <v>88</v>
      </c>
      <c r="H4348" s="46">
        <v>17</v>
      </c>
      <c r="L4348" s="46" t="s">
        <v>103</v>
      </c>
      <c r="M4348" s="48" t="s">
        <v>110</v>
      </c>
    </row>
    <row r="4349" spans="1:19" x14ac:dyDescent="0.25">
      <c r="A4349" s="52">
        <v>2017</v>
      </c>
      <c r="B4349" s="45" t="s">
        <v>52</v>
      </c>
      <c r="C4349" s="46" t="s">
        <v>80</v>
      </c>
      <c r="D4349" s="46" t="s">
        <v>94</v>
      </c>
      <c r="H4349" s="46">
        <v>18</v>
      </c>
      <c r="L4349" s="46" t="s">
        <v>103</v>
      </c>
      <c r="M4349" s="48" t="s">
        <v>110</v>
      </c>
    </row>
    <row r="4350" spans="1:19" x14ac:dyDescent="0.25">
      <c r="A4350" s="52">
        <v>2017</v>
      </c>
      <c r="B4350" s="45" t="s">
        <v>65</v>
      </c>
      <c r="C4350" s="46" t="s">
        <v>80</v>
      </c>
      <c r="D4350" s="46" t="s">
        <v>90</v>
      </c>
      <c r="E4350" s="46" t="s">
        <v>94</v>
      </c>
      <c r="H4350" s="46">
        <v>15</v>
      </c>
      <c r="L4350" s="46" t="s">
        <v>104</v>
      </c>
      <c r="M4350" s="48" t="s">
        <v>110</v>
      </c>
    </row>
    <row r="4351" spans="1:19" x14ac:dyDescent="0.25">
      <c r="A4351" s="52">
        <v>2017</v>
      </c>
      <c r="B4351" s="45" t="s">
        <v>38</v>
      </c>
      <c r="C4351" s="46" t="s">
        <v>85</v>
      </c>
      <c r="D4351" s="46" t="s">
        <v>93</v>
      </c>
      <c r="H4351" s="46">
        <v>28</v>
      </c>
      <c r="L4351" s="46" t="s">
        <v>103</v>
      </c>
      <c r="M4351" s="48" t="s">
        <v>110</v>
      </c>
    </row>
    <row r="4352" spans="1:19" x14ac:dyDescent="0.25">
      <c r="A4352" s="52">
        <v>2017</v>
      </c>
      <c r="B4352" s="45" t="s">
        <v>65</v>
      </c>
      <c r="C4352" s="46" t="s">
        <v>80</v>
      </c>
      <c r="D4352" s="46" t="s">
        <v>110</v>
      </c>
      <c r="H4352" s="46">
        <v>14</v>
      </c>
      <c r="L4352" s="46" t="s">
        <v>103</v>
      </c>
      <c r="M4352" s="48" t="s">
        <v>110</v>
      </c>
    </row>
    <row r="4353" spans="1:16" x14ac:dyDescent="0.25">
      <c r="A4353" s="52">
        <v>2017</v>
      </c>
      <c r="B4353" s="45" t="s">
        <v>59</v>
      </c>
      <c r="C4353" s="46" t="s">
        <v>80</v>
      </c>
      <c r="D4353" s="46" t="s">
        <v>88</v>
      </c>
      <c r="H4353" s="46">
        <v>15</v>
      </c>
      <c r="L4353" s="46" t="s">
        <v>103</v>
      </c>
      <c r="M4353" s="48">
        <v>20</v>
      </c>
    </row>
    <row r="4354" spans="1:16" x14ac:dyDescent="0.25">
      <c r="A4354" s="52">
        <v>2017</v>
      </c>
      <c r="B4354" s="45" t="s">
        <v>53</v>
      </c>
      <c r="C4354" s="46" t="s">
        <v>80</v>
      </c>
      <c r="D4354" s="46" t="s">
        <v>89</v>
      </c>
      <c r="H4354" s="46">
        <v>17</v>
      </c>
      <c r="L4354" s="46" t="s">
        <v>103</v>
      </c>
      <c r="M4354" s="48" t="s">
        <v>110</v>
      </c>
    </row>
    <row r="4355" spans="1:16" x14ac:dyDescent="0.25">
      <c r="A4355" s="52">
        <v>2017</v>
      </c>
      <c r="B4355" s="45" t="s">
        <v>52</v>
      </c>
      <c r="C4355" s="46" t="s">
        <v>80</v>
      </c>
      <c r="D4355" s="46" t="s">
        <v>88</v>
      </c>
      <c r="H4355" s="46">
        <v>20</v>
      </c>
      <c r="L4355" s="46" t="s">
        <v>103</v>
      </c>
      <c r="M4355" s="48" t="s">
        <v>110</v>
      </c>
    </row>
    <row r="4356" spans="1:16" x14ac:dyDescent="0.25">
      <c r="A4356" s="52">
        <v>2017</v>
      </c>
      <c r="B4356" s="45" t="s">
        <v>47</v>
      </c>
      <c r="C4356" s="46" t="s">
        <v>82</v>
      </c>
      <c r="D4356" s="46" t="s">
        <v>110</v>
      </c>
      <c r="H4356" s="46">
        <v>15</v>
      </c>
      <c r="L4356" s="46" t="s">
        <v>104</v>
      </c>
      <c r="M4356" s="48" t="s">
        <v>110</v>
      </c>
    </row>
    <row r="4357" spans="1:16" x14ac:dyDescent="0.25">
      <c r="A4357" s="52">
        <v>2017</v>
      </c>
      <c r="B4357" s="45" t="s">
        <v>64</v>
      </c>
      <c r="C4357" s="46" t="s">
        <v>80</v>
      </c>
      <c r="D4357" s="46" t="s">
        <v>88</v>
      </c>
      <c r="H4357" s="46">
        <v>20</v>
      </c>
      <c r="L4357" s="46" t="s">
        <v>103</v>
      </c>
      <c r="M4357" s="48" t="s">
        <v>110</v>
      </c>
    </row>
    <row r="4358" spans="1:16" x14ac:dyDescent="0.25">
      <c r="A4358" s="52">
        <v>2017</v>
      </c>
      <c r="B4358" s="45" t="s">
        <v>53</v>
      </c>
      <c r="C4358" s="46" t="s">
        <v>80</v>
      </c>
      <c r="D4358" s="46" t="s">
        <v>88</v>
      </c>
      <c r="H4358" s="46">
        <v>15</v>
      </c>
      <c r="L4358" s="46" t="s">
        <v>104</v>
      </c>
      <c r="M4358" s="48">
        <v>75</v>
      </c>
    </row>
    <row r="4359" spans="1:16" x14ac:dyDescent="0.25">
      <c r="A4359" s="52">
        <v>2017</v>
      </c>
      <c r="B4359" s="45" t="s">
        <v>59</v>
      </c>
      <c r="C4359" s="46" t="s">
        <v>80</v>
      </c>
      <c r="D4359" s="46" t="s">
        <v>88</v>
      </c>
      <c r="H4359" s="46">
        <v>17</v>
      </c>
      <c r="L4359" s="46" t="s">
        <v>103</v>
      </c>
      <c r="M4359" s="48" t="s">
        <v>110</v>
      </c>
    </row>
    <row r="4360" spans="1:16" x14ac:dyDescent="0.25">
      <c r="A4360" s="52">
        <v>2017</v>
      </c>
      <c r="B4360" s="45" t="s">
        <v>47</v>
      </c>
      <c r="C4360" s="46" t="s">
        <v>80</v>
      </c>
      <c r="D4360" s="46" t="s">
        <v>94</v>
      </c>
      <c r="H4360" s="46">
        <v>15</v>
      </c>
      <c r="L4360" s="46" t="s">
        <v>105</v>
      </c>
      <c r="M4360" s="48" t="s">
        <v>110</v>
      </c>
    </row>
    <row r="4361" spans="1:16" x14ac:dyDescent="0.25">
      <c r="A4361" s="52">
        <v>2017</v>
      </c>
      <c r="B4361" s="45" t="s">
        <v>64</v>
      </c>
      <c r="C4361" s="46" t="s">
        <v>80</v>
      </c>
      <c r="D4361" s="46" t="s">
        <v>88</v>
      </c>
      <c r="E4361" s="46" t="s">
        <v>89</v>
      </c>
      <c r="H4361" s="46">
        <v>20</v>
      </c>
      <c r="L4361" s="46" t="s">
        <v>103</v>
      </c>
      <c r="M4361" s="48" t="s">
        <v>110</v>
      </c>
    </row>
    <row r="4362" spans="1:16" x14ac:dyDescent="0.25">
      <c r="A4362" s="52">
        <v>2017</v>
      </c>
      <c r="B4362" s="45" t="s">
        <v>37</v>
      </c>
      <c r="C4362" s="46" t="s">
        <v>80</v>
      </c>
      <c r="D4362" s="46" t="s">
        <v>93</v>
      </c>
      <c r="H4362" s="46">
        <v>17</v>
      </c>
      <c r="L4362" s="46" t="s">
        <v>103</v>
      </c>
      <c r="M4362" s="48">
        <v>2</v>
      </c>
      <c r="N4362" s="48" t="s">
        <v>117</v>
      </c>
      <c r="O4362" s="48">
        <v>2</v>
      </c>
      <c r="P4362" s="48" t="s">
        <v>116</v>
      </c>
    </row>
    <row r="4363" spans="1:16" x14ac:dyDescent="0.25">
      <c r="A4363" s="52">
        <v>2017</v>
      </c>
      <c r="B4363" s="45" t="s">
        <v>37</v>
      </c>
      <c r="C4363" s="46" t="s">
        <v>80</v>
      </c>
      <c r="D4363" s="46" t="s">
        <v>91</v>
      </c>
      <c r="H4363" s="46">
        <v>12</v>
      </c>
      <c r="L4363" s="46" t="s">
        <v>103</v>
      </c>
      <c r="M4363" s="48">
        <v>24</v>
      </c>
    </row>
    <row r="4364" spans="1:16" x14ac:dyDescent="0.25">
      <c r="A4364" s="52">
        <v>2017</v>
      </c>
      <c r="B4364" s="45" t="s">
        <v>64</v>
      </c>
      <c r="C4364" s="46" t="s">
        <v>80</v>
      </c>
      <c r="D4364" s="46" t="s">
        <v>88</v>
      </c>
      <c r="E4364" s="46" t="s">
        <v>89</v>
      </c>
      <c r="H4364" s="46">
        <v>20</v>
      </c>
      <c r="L4364" s="46" t="s">
        <v>103</v>
      </c>
      <c r="M4364" s="48" t="s">
        <v>110</v>
      </c>
    </row>
    <row r="4365" spans="1:16" x14ac:dyDescent="0.25">
      <c r="A4365" s="52">
        <v>2017</v>
      </c>
      <c r="B4365" s="45" t="s">
        <v>64</v>
      </c>
      <c r="C4365" s="46" t="s">
        <v>80</v>
      </c>
      <c r="D4365" s="46" t="s">
        <v>88</v>
      </c>
      <c r="E4365" s="46" t="s">
        <v>92</v>
      </c>
      <c r="F4365" s="46" t="s">
        <v>89</v>
      </c>
      <c r="H4365" s="46">
        <v>22</v>
      </c>
      <c r="L4365" s="46" t="s">
        <v>103</v>
      </c>
      <c r="M4365" s="48" t="s">
        <v>110</v>
      </c>
    </row>
    <row r="4366" spans="1:16" x14ac:dyDescent="0.25">
      <c r="A4366" s="52">
        <v>2017</v>
      </c>
      <c r="B4366" s="45" t="s">
        <v>65</v>
      </c>
      <c r="C4366" s="46" t="s">
        <v>82</v>
      </c>
      <c r="D4366" s="46" t="s">
        <v>110</v>
      </c>
      <c r="H4366" s="46">
        <v>15</v>
      </c>
      <c r="L4366" s="46" t="s">
        <v>104</v>
      </c>
      <c r="M4366" s="48" t="s">
        <v>110</v>
      </c>
    </row>
    <row r="4367" spans="1:16" x14ac:dyDescent="0.25">
      <c r="A4367" s="52">
        <v>2017</v>
      </c>
      <c r="B4367" s="45" t="s">
        <v>65</v>
      </c>
      <c r="C4367" s="46" t="s">
        <v>82</v>
      </c>
      <c r="D4367" s="46" t="s">
        <v>110</v>
      </c>
      <c r="H4367" s="46">
        <v>15</v>
      </c>
      <c r="L4367" s="46" t="s">
        <v>104</v>
      </c>
      <c r="M4367" s="48" t="s">
        <v>110</v>
      </c>
    </row>
    <row r="4368" spans="1:16" x14ac:dyDescent="0.25">
      <c r="A4368" s="52">
        <v>2017</v>
      </c>
      <c r="B4368" s="45" t="s">
        <v>64</v>
      </c>
      <c r="C4368" s="46" t="s">
        <v>80</v>
      </c>
      <c r="D4368" s="46" t="s">
        <v>88</v>
      </c>
      <c r="H4368" s="46">
        <v>20</v>
      </c>
      <c r="L4368" s="46" t="s">
        <v>103</v>
      </c>
      <c r="M4368" s="48" t="s">
        <v>110</v>
      </c>
    </row>
    <row r="4369" spans="1:22" x14ac:dyDescent="0.25">
      <c r="A4369" s="52">
        <v>2017</v>
      </c>
      <c r="B4369" s="45" t="s">
        <v>38</v>
      </c>
      <c r="C4369" s="46" t="s">
        <v>80</v>
      </c>
      <c r="D4369" s="46" t="s">
        <v>94</v>
      </c>
      <c r="H4369" s="46">
        <v>17</v>
      </c>
      <c r="L4369" s="46" t="s">
        <v>103</v>
      </c>
      <c r="M4369" s="48">
        <v>2</v>
      </c>
      <c r="N4369" s="48" t="s">
        <v>117</v>
      </c>
    </row>
    <row r="4370" spans="1:22" x14ac:dyDescent="0.25">
      <c r="A4370" s="52">
        <v>2017</v>
      </c>
      <c r="B4370" s="45" t="s">
        <v>38</v>
      </c>
      <c r="C4370" s="46" t="s">
        <v>80</v>
      </c>
      <c r="D4370" s="46" t="s">
        <v>94</v>
      </c>
      <c r="H4370" s="46">
        <v>15</v>
      </c>
      <c r="I4370" s="46">
        <v>17</v>
      </c>
      <c r="L4370" s="46" t="s">
        <v>103</v>
      </c>
      <c r="M4370" s="48">
        <v>77</v>
      </c>
      <c r="U4370" s="49">
        <v>2</v>
      </c>
      <c r="V4370" s="49" t="s">
        <v>117</v>
      </c>
    </row>
    <row r="4371" spans="1:22" x14ac:dyDescent="0.25">
      <c r="A4371" s="52">
        <v>2017</v>
      </c>
      <c r="B4371" s="45" t="s">
        <v>59</v>
      </c>
      <c r="C4371" s="46" t="s">
        <v>80</v>
      </c>
      <c r="D4371" s="46" t="s">
        <v>88</v>
      </c>
      <c r="H4371" s="46">
        <v>17</v>
      </c>
      <c r="L4371" s="46" t="s">
        <v>103</v>
      </c>
      <c r="M4371" s="48" t="s">
        <v>110</v>
      </c>
    </row>
    <row r="4372" spans="1:22" x14ac:dyDescent="0.25">
      <c r="A4372" s="52">
        <v>2017</v>
      </c>
      <c r="B4372" s="45" t="s">
        <v>66</v>
      </c>
      <c r="C4372" s="46" t="s">
        <v>80</v>
      </c>
      <c r="D4372" s="46" t="s">
        <v>93</v>
      </c>
      <c r="H4372" s="46">
        <v>15</v>
      </c>
      <c r="L4372" s="46" t="s">
        <v>105</v>
      </c>
      <c r="M4372" s="48">
        <v>87</v>
      </c>
    </row>
    <row r="4373" spans="1:22" x14ac:dyDescent="0.25">
      <c r="A4373" s="52">
        <v>2017</v>
      </c>
      <c r="B4373" s="45" t="s">
        <v>64</v>
      </c>
      <c r="C4373" s="46" t="s">
        <v>80</v>
      </c>
      <c r="D4373" s="46" t="s">
        <v>88</v>
      </c>
      <c r="E4373" s="46" t="s">
        <v>89</v>
      </c>
      <c r="F4373" s="46" t="s">
        <v>92</v>
      </c>
      <c r="H4373" s="46">
        <v>20</v>
      </c>
      <c r="L4373" s="46" t="s">
        <v>103</v>
      </c>
      <c r="M4373" s="48" t="s">
        <v>110</v>
      </c>
    </row>
    <row r="4374" spans="1:22" x14ac:dyDescent="0.25">
      <c r="A4374" s="52">
        <v>2017</v>
      </c>
      <c r="B4374" s="45" t="s">
        <v>66</v>
      </c>
      <c r="C4374" s="46" t="s">
        <v>80</v>
      </c>
      <c r="D4374" s="46" t="s">
        <v>93</v>
      </c>
      <c r="H4374" s="60"/>
      <c r="I4374" s="60"/>
      <c r="J4374" s="60"/>
      <c r="K4374" s="60"/>
      <c r="L4374" s="46" t="s">
        <v>103</v>
      </c>
      <c r="M4374" s="48" t="s">
        <v>110</v>
      </c>
    </row>
    <row r="4375" spans="1:22" x14ac:dyDescent="0.25">
      <c r="A4375" s="52">
        <v>2017</v>
      </c>
      <c r="B4375" s="45" t="s">
        <v>38</v>
      </c>
      <c r="C4375" s="46" t="s">
        <v>80</v>
      </c>
      <c r="D4375" s="46" t="s">
        <v>91</v>
      </c>
      <c r="H4375" s="46">
        <v>12</v>
      </c>
      <c r="L4375" s="46" t="s">
        <v>103</v>
      </c>
      <c r="M4375" s="48">
        <v>180</v>
      </c>
    </row>
    <row r="4376" spans="1:22" x14ac:dyDescent="0.25">
      <c r="A4376" s="52">
        <v>2017</v>
      </c>
      <c r="B4376" s="45" t="s">
        <v>62</v>
      </c>
      <c r="C4376" s="46" t="s">
        <v>80</v>
      </c>
      <c r="D4376" s="46" t="s">
        <v>90</v>
      </c>
      <c r="H4376" s="46">
        <v>15</v>
      </c>
      <c r="L4376" s="46" t="s">
        <v>104</v>
      </c>
      <c r="M4376" s="48">
        <v>11</v>
      </c>
    </row>
    <row r="4377" spans="1:22" x14ac:dyDescent="0.25">
      <c r="A4377" s="52">
        <v>2017</v>
      </c>
      <c r="B4377" s="45" t="s">
        <v>62</v>
      </c>
      <c r="C4377" s="46" t="s">
        <v>80</v>
      </c>
      <c r="D4377" s="46" t="s">
        <v>90</v>
      </c>
      <c r="H4377" s="46">
        <v>15</v>
      </c>
      <c r="L4377" s="46" t="s">
        <v>104</v>
      </c>
      <c r="M4377" s="48">
        <v>21</v>
      </c>
    </row>
    <row r="4378" spans="1:22" x14ac:dyDescent="0.25">
      <c r="A4378" s="52">
        <v>2017</v>
      </c>
      <c r="B4378" s="45" t="s">
        <v>64</v>
      </c>
      <c r="C4378" s="46" t="s">
        <v>80</v>
      </c>
      <c r="D4378" s="46" t="s">
        <v>88</v>
      </c>
      <c r="E4378" s="46" t="s">
        <v>89</v>
      </c>
      <c r="F4378" s="46" t="s">
        <v>92</v>
      </c>
      <c r="H4378" s="46">
        <v>20</v>
      </c>
      <c r="L4378" s="46" t="s">
        <v>103</v>
      </c>
      <c r="M4378" s="48" t="s">
        <v>110</v>
      </c>
    </row>
    <row r="4379" spans="1:22" x14ac:dyDescent="0.25">
      <c r="A4379" s="52">
        <v>2017</v>
      </c>
      <c r="B4379" s="45" t="s">
        <v>59</v>
      </c>
      <c r="C4379" s="46" t="s">
        <v>80</v>
      </c>
      <c r="D4379" s="46" t="s">
        <v>88</v>
      </c>
      <c r="H4379" s="46">
        <v>17</v>
      </c>
      <c r="L4379" s="46" t="s">
        <v>103</v>
      </c>
      <c r="M4379" s="48" t="s">
        <v>110</v>
      </c>
    </row>
    <row r="4380" spans="1:22" x14ac:dyDescent="0.25">
      <c r="A4380" s="52">
        <v>2017</v>
      </c>
      <c r="B4380" s="45" t="s">
        <v>59</v>
      </c>
      <c r="C4380" s="46" t="s">
        <v>80</v>
      </c>
      <c r="D4380" s="46" t="s">
        <v>92</v>
      </c>
      <c r="H4380" s="46">
        <v>20</v>
      </c>
      <c r="L4380" s="46" t="s">
        <v>103</v>
      </c>
      <c r="M4380" s="48">
        <v>4</v>
      </c>
      <c r="N4380" s="48" t="s">
        <v>117</v>
      </c>
      <c r="O4380" s="48">
        <v>5</v>
      </c>
      <c r="P4380" s="48" t="s">
        <v>116</v>
      </c>
      <c r="Q4380" s="48">
        <v>1</v>
      </c>
      <c r="R4380" s="48" t="s">
        <v>115</v>
      </c>
    </row>
    <row r="4381" spans="1:22" x14ac:dyDescent="0.25">
      <c r="A4381" s="52">
        <v>2017</v>
      </c>
      <c r="B4381" s="45" t="s">
        <v>59</v>
      </c>
      <c r="C4381" s="46" t="s">
        <v>80</v>
      </c>
      <c r="D4381" s="46" t="s">
        <v>88</v>
      </c>
      <c r="H4381" s="46">
        <v>20</v>
      </c>
      <c r="L4381" s="46" t="s">
        <v>103</v>
      </c>
      <c r="M4381" s="48">
        <v>5</v>
      </c>
      <c r="N4381" s="48" t="s">
        <v>117</v>
      </c>
      <c r="O4381" s="48">
        <v>8</v>
      </c>
      <c r="P4381" s="48" t="s">
        <v>116</v>
      </c>
      <c r="Q4381" s="48">
        <v>5</v>
      </c>
      <c r="R4381" s="48" t="s">
        <v>115</v>
      </c>
    </row>
    <row r="4382" spans="1:22" x14ac:dyDescent="0.25">
      <c r="A4382" s="52">
        <v>2017</v>
      </c>
      <c r="B4382" s="45" t="s">
        <v>59</v>
      </c>
      <c r="C4382" s="46" t="s">
        <v>80</v>
      </c>
      <c r="D4382" s="46" t="s">
        <v>91</v>
      </c>
      <c r="H4382" s="46">
        <v>20</v>
      </c>
      <c r="L4382" s="46" t="s">
        <v>103</v>
      </c>
      <c r="M4382" s="48" t="s">
        <v>110</v>
      </c>
    </row>
    <row r="4383" spans="1:22" x14ac:dyDescent="0.25">
      <c r="A4383" s="52">
        <v>2017</v>
      </c>
      <c r="B4383" s="45" t="s">
        <v>59</v>
      </c>
      <c r="C4383" s="46" t="s">
        <v>80</v>
      </c>
      <c r="D4383" s="46" t="s">
        <v>88</v>
      </c>
      <c r="H4383" s="46">
        <v>20</v>
      </c>
      <c r="L4383" s="46" t="s">
        <v>103</v>
      </c>
      <c r="M4383" s="48">
        <v>1</v>
      </c>
      <c r="N4383" s="48" t="s">
        <v>117</v>
      </c>
      <c r="O4383" s="48">
        <v>1</v>
      </c>
      <c r="P4383" s="48" t="s">
        <v>116</v>
      </c>
    </row>
    <row r="4384" spans="1:22" x14ac:dyDescent="0.25">
      <c r="A4384" s="52">
        <v>2017</v>
      </c>
      <c r="B4384" s="45" t="s">
        <v>62</v>
      </c>
      <c r="C4384" s="46" t="s">
        <v>81</v>
      </c>
      <c r="D4384" s="46" t="s">
        <v>110</v>
      </c>
      <c r="H4384" s="46">
        <v>15</v>
      </c>
      <c r="L4384" s="46" t="s">
        <v>103</v>
      </c>
      <c r="M4384" s="48">
        <v>227</v>
      </c>
    </row>
    <row r="4385" spans="1:16" x14ac:dyDescent="0.25">
      <c r="A4385" s="52">
        <v>2017</v>
      </c>
      <c r="B4385" s="45" t="s">
        <v>66</v>
      </c>
      <c r="C4385" s="46" t="s">
        <v>80</v>
      </c>
      <c r="D4385" s="46" t="s">
        <v>93</v>
      </c>
      <c r="H4385" s="46">
        <v>15</v>
      </c>
      <c r="L4385" s="46" t="s">
        <v>103</v>
      </c>
      <c r="M4385" s="48">
        <v>15</v>
      </c>
    </row>
    <row r="4386" spans="1:16" x14ac:dyDescent="0.25">
      <c r="A4386" s="52">
        <v>2017</v>
      </c>
      <c r="B4386" s="45" t="s">
        <v>43</v>
      </c>
      <c r="C4386" s="46" t="s">
        <v>80</v>
      </c>
      <c r="D4386" s="46" t="s">
        <v>88</v>
      </c>
      <c r="H4386" s="46">
        <v>17</v>
      </c>
      <c r="L4386" s="46" t="s">
        <v>103</v>
      </c>
      <c r="M4386" s="48" t="s">
        <v>110</v>
      </c>
    </row>
    <row r="4387" spans="1:16" x14ac:dyDescent="0.25">
      <c r="A4387" s="52">
        <v>2017</v>
      </c>
      <c r="B4387" s="45" t="s">
        <v>64</v>
      </c>
      <c r="C4387" s="46" t="s">
        <v>80</v>
      </c>
      <c r="D4387" s="46" t="s">
        <v>88</v>
      </c>
      <c r="H4387" s="46">
        <v>20</v>
      </c>
      <c r="L4387" s="46" t="s">
        <v>103</v>
      </c>
      <c r="M4387" s="48" t="s">
        <v>110</v>
      </c>
    </row>
    <row r="4388" spans="1:16" x14ac:dyDescent="0.25">
      <c r="A4388" s="52">
        <v>2017</v>
      </c>
      <c r="B4388" s="45" t="s">
        <v>39</v>
      </c>
      <c r="C4388" s="46" t="s">
        <v>80</v>
      </c>
      <c r="D4388" s="46" t="s">
        <v>91</v>
      </c>
      <c r="H4388" s="46">
        <v>12</v>
      </c>
      <c r="L4388" s="46" t="s">
        <v>103</v>
      </c>
      <c r="M4388" s="48">
        <v>35</v>
      </c>
    </row>
    <row r="4389" spans="1:16" x14ac:dyDescent="0.25">
      <c r="A4389" s="52">
        <v>2017</v>
      </c>
      <c r="B4389" s="45" t="s">
        <v>42</v>
      </c>
      <c r="C4389" s="46" t="s">
        <v>80</v>
      </c>
      <c r="D4389" s="46" t="s">
        <v>90</v>
      </c>
      <c r="H4389" s="46">
        <v>15</v>
      </c>
      <c r="L4389" s="46" t="s">
        <v>103</v>
      </c>
      <c r="M4389" s="48">
        <v>69</v>
      </c>
    </row>
    <row r="4390" spans="1:16" x14ac:dyDescent="0.25">
      <c r="A4390" s="52">
        <v>2017</v>
      </c>
      <c r="B4390" s="45" t="s">
        <v>62</v>
      </c>
      <c r="C4390" s="46" t="s">
        <v>80</v>
      </c>
      <c r="D4390" s="46" t="s">
        <v>91</v>
      </c>
      <c r="H4390" s="46">
        <v>12</v>
      </c>
      <c r="L4390" s="46" t="s">
        <v>103</v>
      </c>
      <c r="M4390" s="48">
        <v>30</v>
      </c>
    </row>
    <row r="4391" spans="1:16" x14ac:dyDescent="0.25">
      <c r="A4391" s="52">
        <v>2017</v>
      </c>
      <c r="B4391" s="45" t="s">
        <v>37</v>
      </c>
      <c r="C4391" s="46" t="s">
        <v>80</v>
      </c>
      <c r="D4391" s="46" t="s">
        <v>90</v>
      </c>
      <c r="H4391" s="46">
        <v>15</v>
      </c>
      <c r="L4391" s="46" t="s">
        <v>103</v>
      </c>
      <c r="M4391" s="48">
        <v>81</v>
      </c>
    </row>
    <row r="4392" spans="1:16" x14ac:dyDescent="0.25">
      <c r="A4392" s="52">
        <v>2017</v>
      </c>
      <c r="B4392" s="45" t="s">
        <v>64</v>
      </c>
      <c r="C4392" s="46" t="s">
        <v>85</v>
      </c>
      <c r="D4392" s="46" t="s">
        <v>110</v>
      </c>
      <c r="H4392" s="46">
        <v>28</v>
      </c>
      <c r="L4392" s="46" t="s">
        <v>103</v>
      </c>
      <c r="M4392" s="48" t="s">
        <v>110</v>
      </c>
    </row>
    <row r="4393" spans="1:16" x14ac:dyDescent="0.25">
      <c r="A4393" s="52">
        <v>2017</v>
      </c>
      <c r="B4393" s="45" t="s">
        <v>59</v>
      </c>
      <c r="C4393" s="46" t="s">
        <v>80</v>
      </c>
      <c r="D4393" s="46" t="s">
        <v>88</v>
      </c>
      <c r="H4393" s="46">
        <v>20</v>
      </c>
      <c r="L4393" s="46" t="s">
        <v>103</v>
      </c>
      <c r="M4393" s="48">
        <v>1</v>
      </c>
      <c r="N4393" s="48" t="s">
        <v>116</v>
      </c>
    </row>
    <row r="4394" spans="1:16" x14ac:dyDescent="0.25">
      <c r="A4394" s="52">
        <v>2017</v>
      </c>
      <c r="B4394" s="45" t="s">
        <v>41</v>
      </c>
      <c r="C4394" s="46" t="s">
        <v>80</v>
      </c>
      <c r="D4394" s="46" t="s">
        <v>90</v>
      </c>
      <c r="H4394" s="46">
        <v>15</v>
      </c>
      <c r="L4394" s="46" t="s">
        <v>103</v>
      </c>
      <c r="M4394" s="48">
        <v>12</v>
      </c>
    </row>
    <row r="4395" spans="1:16" x14ac:dyDescent="0.25">
      <c r="A4395" s="52">
        <v>2017</v>
      </c>
      <c r="B4395" s="45" t="s">
        <v>64</v>
      </c>
      <c r="C4395" s="46" t="s">
        <v>80</v>
      </c>
      <c r="D4395" s="46" t="s">
        <v>96</v>
      </c>
      <c r="H4395" s="46">
        <v>20</v>
      </c>
      <c r="L4395" s="46" t="s">
        <v>103</v>
      </c>
      <c r="M4395" s="48" t="s">
        <v>110</v>
      </c>
    </row>
    <row r="4396" spans="1:16" x14ac:dyDescent="0.25">
      <c r="A4396" s="52">
        <v>2017</v>
      </c>
      <c r="B4396" s="45" t="s">
        <v>64</v>
      </c>
      <c r="C4396" s="46" t="s">
        <v>80</v>
      </c>
      <c r="D4396" s="46" t="s">
        <v>88</v>
      </c>
      <c r="H4396" s="46">
        <v>17</v>
      </c>
      <c r="L4396" s="46" t="s">
        <v>103</v>
      </c>
      <c r="M4396" s="48" t="s">
        <v>110</v>
      </c>
    </row>
    <row r="4397" spans="1:16" x14ac:dyDescent="0.25">
      <c r="A4397" s="52">
        <v>2017</v>
      </c>
      <c r="B4397" s="45" t="s">
        <v>65</v>
      </c>
      <c r="C4397" s="46" t="s">
        <v>80</v>
      </c>
      <c r="D4397" s="46" t="s">
        <v>89</v>
      </c>
      <c r="H4397" s="46">
        <v>17</v>
      </c>
      <c r="L4397" s="46" t="s">
        <v>104</v>
      </c>
      <c r="M4397" s="48" t="s">
        <v>110</v>
      </c>
    </row>
    <row r="4398" spans="1:16" x14ac:dyDescent="0.25">
      <c r="A4398" s="52">
        <v>2017</v>
      </c>
      <c r="B4398" s="45" t="s">
        <v>65</v>
      </c>
      <c r="C4398" s="46" t="s">
        <v>80</v>
      </c>
      <c r="D4398" s="46" t="s">
        <v>89</v>
      </c>
      <c r="H4398" s="46">
        <v>17</v>
      </c>
      <c r="L4398" s="46" t="s">
        <v>104</v>
      </c>
      <c r="M4398" s="48" t="s">
        <v>110</v>
      </c>
    </row>
    <row r="4399" spans="1:16" x14ac:dyDescent="0.25">
      <c r="A4399" s="52">
        <v>2017</v>
      </c>
      <c r="B4399" s="45" t="s">
        <v>39</v>
      </c>
      <c r="C4399" s="46" t="s">
        <v>80</v>
      </c>
      <c r="D4399" s="46" t="s">
        <v>93</v>
      </c>
      <c r="H4399" s="46">
        <v>17</v>
      </c>
      <c r="L4399" s="46" t="s">
        <v>103</v>
      </c>
      <c r="M4399" s="48">
        <v>2</v>
      </c>
      <c r="N4399" s="48" t="s">
        <v>117</v>
      </c>
      <c r="O4399" s="48">
        <v>4</v>
      </c>
      <c r="P4399" s="48" t="s">
        <v>116</v>
      </c>
    </row>
    <row r="4400" spans="1:16" x14ac:dyDescent="0.25">
      <c r="A4400" s="52">
        <v>2017</v>
      </c>
      <c r="B4400" s="45" t="s">
        <v>38</v>
      </c>
      <c r="C4400" s="46" t="s">
        <v>80</v>
      </c>
      <c r="D4400" s="46" t="s">
        <v>88</v>
      </c>
      <c r="H4400" s="46">
        <v>18</v>
      </c>
      <c r="L4400" s="46" t="s">
        <v>103</v>
      </c>
      <c r="M4400" s="48" t="s">
        <v>110</v>
      </c>
    </row>
    <row r="4401" spans="1:16" x14ac:dyDescent="0.25">
      <c r="A4401" s="52">
        <v>2017</v>
      </c>
      <c r="B4401" s="45" t="s">
        <v>59</v>
      </c>
      <c r="C4401" s="46" t="s">
        <v>80</v>
      </c>
      <c r="D4401" s="46" t="s">
        <v>88</v>
      </c>
      <c r="H4401" s="46">
        <v>17</v>
      </c>
      <c r="L4401" s="46" t="s">
        <v>103</v>
      </c>
      <c r="M4401" s="48">
        <v>2</v>
      </c>
      <c r="N4401" s="48" t="s">
        <v>117</v>
      </c>
    </row>
    <row r="4402" spans="1:16" x14ac:dyDescent="0.25">
      <c r="A4402" s="52">
        <v>2017</v>
      </c>
      <c r="B4402" s="45" t="s">
        <v>54</v>
      </c>
      <c r="C4402" s="46" t="s">
        <v>80</v>
      </c>
      <c r="D4402" s="46" t="s">
        <v>93</v>
      </c>
      <c r="H4402" s="46">
        <v>17</v>
      </c>
      <c r="L4402" s="46" t="s">
        <v>103</v>
      </c>
      <c r="M4402" s="48">
        <v>3</v>
      </c>
      <c r="N4402" s="48" t="s">
        <v>117</v>
      </c>
      <c r="O4402" s="48">
        <v>1</v>
      </c>
      <c r="P4402" s="48" t="s">
        <v>116</v>
      </c>
    </row>
    <row r="4403" spans="1:16" x14ac:dyDescent="0.25">
      <c r="A4403" s="52">
        <v>2017</v>
      </c>
      <c r="B4403" s="45" t="s">
        <v>54</v>
      </c>
      <c r="C4403" s="46" t="s">
        <v>80</v>
      </c>
      <c r="D4403" s="46" t="s">
        <v>93</v>
      </c>
      <c r="H4403" s="46">
        <v>17</v>
      </c>
      <c r="L4403" s="46" t="s">
        <v>103</v>
      </c>
      <c r="M4403" s="48" t="s">
        <v>110</v>
      </c>
    </row>
    <row r="4404" spans="1:16" x14ac:dyDescent="0.25">
      <c r="A4404" s="52">
        <v>2017</v>
      </c>
      <c r="B4404" s="45" t="s">
        <v>59</v>
      </c>
      <c r="C4404" s="46" t="s">
        <v>80</v>
      </c>
      <c r="D4404" s="46" t="s">
        <v>94</v>
      </c>
      <c r="H4404" s="46">
        <v>17</v>
      </c>
      <c r="L4404" s="46" t="s">
        <v>104</v>
      </c>
      <c r="M4404" s="48" t="s">
        <v>110</v>
      </c>
    </row>
    <row r="4405" spans="1:16" x14ac:dyDescent="0.25">
      <c r="A4405" s="52">
        <v>2017</v>
      </c>
      <c r="B4405" s="45" t="s">
        <v>59</v>
      </c>
      <c r="C4405" s="46" t="s">
        <v>80</v>
      </c>
      <c r="D4405" s="46" t="s">
        <v>91</v>
      </c>
      <c r="H4405" s="46">
        <v>17</v>
      </c>
      <c r="L4405" s="46" t="s">
        <v>104</v>
      </c>
      <c r="M4405" s="48" t="s">
        <v>110</v>
      </c>
    </row>
    <row r="4406" spans="1:16" x14ac:dyDescent="0.25">
      <c r="A4406" s="52">
        <v>2017</v>
      </c>
      <c r="B4406" s="45" t="s">
        <v>64</v>
      </c>
      <c r="C4406" s="46" t="s">
        <v>80</v>
      </c>
      <c r="D4406" s="46" t="s">
        <v>88</v>
      </c>
      <c r="E4406" s="46" t="s">
        <v>93</v>
      </c>
      <c r="H4406" s="46">
        <v>20</v>
      </c>
      <c r="L4406" s="46" t="s">
        <v>103</v>
      </c>
      <c r="M4406" s="48" t="s">
        <v>110</v>
      </c>
    </row>
    <row r="4407" spans="1:16" x14ac:dyDescent="0.25">
      <c r="A4407" s="52">
        <v>2017</v>
      </c>
      <c r="B4407" s="45" t="s">
        <v>38</v>
      </c>
      <c r="C4407" s="46" t="s">
        <v>80</v>
      </c>
      <c r="D4407" s="46" t="s">
        <v>88</v>
      </c>
      <c r="H4407" s="46">
        <v>17</v>
      </c>
      <c r="L4407" s="46" t="s">
        <v>103</v>
      </c>
      <c r="M4407" s="48">
        <v>6</v>
      </c>
      <c r="N4407" s="48" t="s">
        <v>117</v>
      </c>
      <c r="O4407" s="48">
        <v>3</v>
      </c>
      <c r="P4407" s="48" t="s">
        <v>116</v>
      </c>
    </row>
    <row r="4408" spans="1:16" x14ac:dyDescent="0.25">
      <c r="A4408" s="52">
        <v>2017</v>
      </c>
      <c r="B4408" s="45" t="s">
        <v>52</v>
      </c>
      <c r="C4408" s="46" t="s">
        <v>80</v>
      </c>
      <c r="D4408" s="46" t="s">
        <v>110</v>
      </c>
      <c r="H4408" s="46">
        <v>17</v>
      </c>
      <c r="L4408" s="46" t="s">
        <v>103</v>
      </c>
      <c r="M4408" s="48" t="s">
        <v>110</v>
      </c>
    </row>
    <row r="4409" spans="1:16" x14ac:dyDescent="0.25">
      <c r="A4409" s="52">
        <v>2017</v>
      </c>
      <c r="B4409" s="45" t="s">
        <v>52</v>
      </c>
      <c r="C4409" s="46" t="s">
        <v>80</v>
      </c>
      <c r="D4409" s="46" t="s">
        <v>88</v>
      </c>
      <c r="H4409" s="46">
        <v>21</v>
      </c>
      <c r="L4409" s="46" t="s">
        <v>103</v>
      </c>
      <c r="M4409" s="48" t="s">
        <v>110</v>
      </c>
    </row>
    <row r="4410" spans="1:16" x14ac:dyDescent="0.25">
      <c r="A4410" s="52">
        <v>2017</v>
      </c>
      <c r="B4410" s="45" t="s">
        <v>39</v>
      </c>
      <c r="C4410" s="46" t="s">
        <v>80</v>
      </c>
      <c r="D4410" s="46" t="s">
        <v>93</v>
      </c>
      <c r="H4410" s="46">
        <v>25</v>
      </c>
      <c r="L4410" s="46" t="s">
        <v>103</v>
      </c>
      <c r="M4410" s="48">
        <v>51</v>
      </c>
    </row>
    <row r="4411" spans="1:16" x14ac:dyDescent="0.25">
      <c r="A4411" s="52">
        <v>2017</v>
      </c>
      <c r="B4411" s="45" t="s">
        <v>65</v>
      </c>
      <c r="C4411" s="46" t="s">
        <v>80</v>
      </c>
      <c r="D4411" s="46" t="s">
        <v>90</v>
      </c>
      <c r="H4411" s="46">
        <v>15</v>
      </c>
      <c r="L4411" s="46" t="s">
        <v>105</v>
      </c>
      <c r="M4411" s="48" t="s">
        <v>110</v>
      </c>
    </row>
    <row r="4412" spans="1:16" x14ac:dyDescent="0.25">
      <c r="A4412" s="52">
        <v>2017</v>
      </c>
      <c r="B4412" s="45" t="s">
        <v>65</v>
      </c>
      <c r="C4412" s="46" t="s">
        <v>82</v>
      </c>
      <c r="D4412" s="46" t="s">
        <v>110</v>
      </c>
      <c r="H4412" s="46">
        <v>15</v>
      </c>
      <c r="L4412" s="46" t="s">
        <v>105</v>
      </c>
      <c r="M4412" s="48" t="s">
        <v>110</v>
      </c>
    </row>
    <row r="4413" spans="1:16" x14ac:dyDescent="0.25">
      <c r="A4413" s="52">
        <v>2017</v>
      </c>
      <c r="B4413" s="45" t="s">
        <v>57</v>
      </c>
      <c r="C4413" s="46" t="s">
        <v>80</v>
      </c>
      <c r="D4413" s="46" t="s">
        <v>88</v>
      </c>
      <c r="H4413" s="46">
        <v>14</v>
      </c>
      <c r="I4413" s="46">
        <v>17</v>
      </c>
      <c r="L4413" s="46" t="s">
        <v>103</v>
      </c>
      <c r="M4413" s="48" t="s">
        <v>110</v>
      </c>
    </row>
    <row r="4414" spans="1:16" x14ac:dyDescent="0.25">
      <c r="A4414" s="52">
        <v>2017</v>
      </c>
      <c r="B4414" s="45" t="s">
        <v>65</v>
      </c>
      <c r="C4414" s="46" t="s">
        <v>80</v>
      </c>
      <c r="D4414" s="46" t="s">
        <v>110</v>
      </c>
      <c r="H4414" s="46">
        <v>15</v>
      </c>
      <c r="L4414" s="46" t="s">
        <v>104</v>
      </c>
      <c r="M4414" s="48" t="s">
        <v>110</v>
      </c>
    </row>
    <row r="4415" spans="1:16" x14ac:dyDescent="0.25">
      <c r="A4415" s="52">
        <v>2017</v>
      </c>
      <c r="B4415" s="45" t="s">
        <v>65</v>
      </c>
      <c r="C4415" s="46" t="s">
        <v>80</v>
      </c>
      <c r="D4415" s="46" t="s">
        <v>110</v>
      </c>
      <c r="H4415" s="46">
        <v>15</v>
      </c>
      <c r="L4415" s="46" t="s">
        <v>104</v>
      </c>
      <c r="M4415" s="48" t="s">
        <v>110</v>
      </c>
    </row>
    <row r="4416" spans="1:16" x14ac:dyDescent="0.25">
      <c r="A4416" s="52">
        <v>2017</v>
      </c>
      <c r="B4416" s="45" t="s">
        <v>57</v>
      </c>
      <c r="C4416" s="46" t="s">
        <v>80</v>
      </c>
      <c r="D4416" s="46" t="s">
        <v>88</v>
      </c>
      <c r="H4416" s="46">
        <v>14</v>
      </c>
      <c r="I4416" s="46">
        <v>17</v>
      </c>
      <c r="L4416" s="46" t="s">
        <v>103</v>
      </c>
      <c r="M4416" s="48" t="s">
        <v>110</v>
      </c>
    </row>
    <row r="4417" spans="1:16" x14ac:dyDescent="0.25">
      <c r="A4417" s="52">
        <v>2017</v>
      </c>
      <c r="B4417" s="45" t="s">
        <v>64</v>
      </c>
      <c r="C4417" s="46" t="s">
        <v>80</v>
      </c>
      <c r="D4417" s="46" t="s">
        <v>88</v>
      </c>
      <c r="H4417" s="46">
        <v>20</v>
      </c>
      <c r="L4417" s="46" t="s">
        <v>103</v>
      </c>
      <c r="M4417" s="48">
        <v>3</v>
      </c>
      <c r="N4417" s="48" t="s">
        <v>117</v>
      </c>
      <c r="O4417" s="48">
        <v>8</v>
      </c>
      <c r="P4417" s="48" t="s">
        <v>116</v>
      </c>
    </row>
    <row r="4418" spans="1:16" x14ac:dyDescent="0.25">
      <c r="A4418" s="52">
        <v>2017</v>
      </c>
      <c r="B4418" s="45" t="s">
        <v>64</v>
      </c>
      <c r="C4418" s="46" t="s">
        <v>80</v>
      </c>
      <c r="D4418" s="46" t="s">
        <v>88</v>
      </c>
      <c r="H4418" s="46">
        <v>20</v>
      </c>
      <c r="L4418" s="46" t="s">
        <v>103</v>
      </c>
      <c r="M4418" s="48" t="s">
        <v>110</v>
      </c>
    </row>
    <row r="4419" spans="1:16" x14ac:dyDescent="0.25">
      <c r="A4419" s="52">
        <v>2017</v>
      </c>
      <c r="B4419" s="45" t="s">
        <v>59</v>
      </c>
      <c r="C4419" s="46" t="s">
        <v>80</v>
      </c>
      <c r="D4419" s="46" t="s">
        <v>88</v>
      </c>
      <c r="H4419" s="46">
        <v>17</v>
      </c>
      <c r="L4419" s="46" t="s">
        <v>104</v>
      </c>
      <c r="M4419" s="48">
        <v>3</v>
      </c>
      <c r="N4419" s="48" t="s">
        <v>116</v>
      </c>
    </row>
    <row r="4420" spans="1:16" x14ac:dyDescent="0.25">
      <c r="A4420" s="52">
        <v>2017</v>
      </c>
      <c r="B4420" s="45" t="s">
        <v>59</v>
      </c>
      <c r="C4420" s="46" t="s">
        <v>80</v>
      </c>
      <c r="D4420" s="46" t="s">
        <v>88</v>
      </c>
      <c r="H4420" s="46">
        <v>17</v>
      </c>
      <c r="L4420" s="46" t="s">
        <v>104</v>
      </c>
      <c r="M4420" s="48">
        <v>9</v>
      </c>
      <c r="N4420" s="48" t="s">
        <v>117</v>
      </c>
      <c r="O4420" s="48">
        <v>9</v>
      </c>
      <c r="P4420" s="48" t="s">
        <v>116</v>
      </c>
    </row>
    <row r="4421" spans="1:16" x14ac:dyDescent="0.25">
      <c r="A4421" s="52">
        <v>2017</v>
      </c>
      <c r="B4421" s="45" t="s">
        <v>59</v>
      </c>
      <c r="C4421" s="46" t="s">
        <v>80</v>
      </c>
      <c r="D4421" s="46" t="s">
        <v>88</v>
      </c>
      <c r="E4421" s="46" t="s">
        <v>92</v>
      </c>
      <c r="H4421" s="46">
        <v>17</v>
      </c>
      <c r="L4421" s="46" t="s">
        <v>104</v>
      </c>
      <c r="M4421" s="48" t="s">
        <v>110</v>
      </c>
    </row>
    <row r="4422" spans="1:16" x14ac:dyDescent="0.25">
      <c r="A4422" s="52">
        <v>2017</v>
      </c>
      <c r="B4422" s="45" t="s">
        <v>59</v>
      </c>
      <c r="C4422" s="46" t="s">
        <v>80</v>
      </c>
      <c r="D4422" s="46" t="s">
        <v>88</v>
      </c>
      <c r="H4422" s="46">
        <v>17</v>
      </c>
      <c r="L4422" s="46" t="s">
        <v>104</v>
      </c>
      <c r="M4422" s="48">
        <v>4</v>
      </c>
      <c r="N4422" s="48" t="s">
        <v>117</v>
      </c>
    </row>
    <row r="4423" spans="1:16" x14ac:dyDescent="0.25">
      <c r="A4423" s="52">
        <v>2017</v>
      </c>
      <c r="B4423" s="45" t="s">
        <v>59</v>
      </c>
      <c r="C4423" s="46" t="s">
        <v>80</v>
      </c>
      <c r="D4423" s="46" t="s">
        <v>88</v>
      </c>
      <c r="H4423" s="46">
        <v>17</v>
      </c>
      <c r="L4423" s="46" t="s">
        <v>104</v>
      </c>
      <c r="M4423" s="48" t="s">
        <v>110</v>
      </c>
    </row>
    <row r="4424" spans="1:16" x14ac:dyDescent="0.25">
      <c r="A4424" s="52">
        <v>2017</v>
      </c>
      <c r="B4424" s="45" t="s">
        <v>59</v>
      </c>
      <c r="C4424" s="46" t="s">
        <v>80</v>
      </c>
      <c r="D4424" s="46" t="s">
        <v>88</v>
      </c>
      <c r="H4424" s="46">
        <v>17</v>
      </c>
      <c r="L4424" s="46" t="s">
        <v>104</v>
      </c>
      <c r="M4424" s="48" t="s">
        <v>110</v>
      </c>
    </row>
    <row r="4425" spans="1:16" x14ac:dyDescent="0.25">
      <c r="A4425" s="52">
        <v>2017</v>
      </c>
      <c r="B4425" s="45" t="s">
        <v>59</v>
      </c>
      <c r="C4425" s="46" t="s">
        <v>80</v>
      </c>
      <c r="D4425" s="46" t="s">
        <v>88</v>
      </c>
      <c r="H4425" s="46">
        <v>17</v>
      </c>
      <c r="L4425" s="46" t="s">
        <v>104</v>
      </c>
      <c r="M4425" s="48" t="s">
        <v>110</v>
      </c>
    </row>
    <row r="4426" spans="1:16" x14ac:dyDescent="0.25">
      <c r="A4426" s="52">
        <v>2017</v>
      </c>
      <c r="B4426" s="45" t="s">
        <v>38</v>
      </c>
      <c r="C4426" s="46" t="s">
        <v>80</v>
      </c>
      <c r="D4426" s="46" t="s">
        <v>91</v>
      </c>
      <c r="H4426" s="46">
        <v>12</v>
      </c>
      <c r="L4426" s="46" t="s">
        <v>103</v>
      </c>
      <c r="M4426" s="48">
        <v>34</v>
      </c>
    </row>
    <row r="4427" spans="1:16" x14ac:dyDescent="0.25">
      <c r="A4427" s="52">
        <v>2017</v>
      </c>
      <c r="B4427" s="45" t="s">
        <v>64</v>
      </c>
      <c r="C4427" s="46" t="s">
        <v>80</v>
      </c>
      <c r="D4427" s="46" t="s">
        <v>88</v>
      </c>
      <c r="H4427" s="46">
        <v>20</v>
      </c>
      <c r="L4427" s="46" t="s">
        <v>103</v>
      </c>
      <c r="M4427" s="48" t="s">
        <v>110</v>
      </c>
    </row>
    <row r="4428" spans="1:16" x14ac:dyDescent="0.25">
      <c r="A4428" s="52">
        <v>2017</v>
      </c>
      <c r="B4428" s="45" t="s">
        <v>59</v>
      </c>
      <c r="C4428" s="46" t="s">
        <v>80</v>
      </c>
      <c r="D4428" s="46" t="s">
        <v>88</v>
      </c>
      <c r="H4428" s="46">
        <v>17</v>
      </c>
      <c r="L4428" s="46" t="s">
        <v>103</v>
      </c>
      <c r="M4428" s="48">
        <v>4</v>
      </c>
      <c r="N4428" s="48" t="s">
        <v>117</v>
      </c>
    </row>
    <row r="4429" spans="1:16" x14ac:dyDescent="0.25">
      <c r="A4429" s="52">
        <v>2017</v>
      </c>
      <c r="B4429" s="45" t="s">
        <v>45</v>
      </c>
      <c r="C4429" s="46" t="s">
        <v>80</v>
      </c>
      <c r="D4429" s="46" t="s">
        <v>88</v>
      </c>
      <c r="H4429" s="46">
        <v>17</v>
      </c>
      <c r="L4429" s="46" t="s">
        <v>103</v>
      </c>
      <c r="M4429" s="48">
        <v>1</v>
      </c>
      <c r="N4429" s="48" t="s">
        <v>116</v>
      </c>
    </row>
    <row r="4430" spans="1:16" x14ac:dyDescent="0.25">
      <c r="A4430" s="52">
        <v>2017</v>
      </c>
      <c r="B4430" s="45" t="s">
        <v>59</v>
      </c>
      <c r="C4430" s="46" t="s">
        <v>80</v>
      </c>
      <c r="D4430" s="46" t="s">
        <v>88</v>
      </c>
      <c r="H4430" s="46">
        <v>20</v>
      </c>
      <c r="L4430" s="46" t="s">
        <v>103</v>
      </c>
      <c r="M4430" s="48">
        <v>2</v>
      </c>
      <c r="N4430" s="48" t="s">
        <v>116</v>
      </c>
    </row>
    <row r="4431" spans="1:16" x14ac:dyDescent="0.25">
      <c r="A4431" s="52">
        <v>2017</v>
      </c>
      <c r="B4431" s="45" t="s">
        <v>56</v>
      </c>
      <c r="C4431" s="46" t="s">
        <v>80</v>
      </c>
      <c r="D4431" s="46" t="s">
        <v>93</v>
      </c>
      <c r="H4431" s="46">
        <v>15</v>
      </c>
      <c r="L4431" s="46" t="s">
        <v>103</v>
      </c>
      <c r="M4431" s="48" t="s">
        <v>110</v>
      </c>
    </row>
    <row r="4432" spans="1:16" x14ac:dyDescent="0.25">
      <c r="A4432" s="52">
        <v>2017</v>
      </c>
      <c r="B4432" s="45" t="s">
        <v>53</v>
      </c>
      <c r="C4432" s="46" t="s">
        <v>80</v>
      </c>
      <c r="D4432" s="46" t="s">
        <v>88</v>
      </c>
      <c r="H4432" s="46">
        <v>15</v>
      </c>
      <c r="L4432" s="46" t="s">
        <v>104</v>
      </c>
      <c r="M4432" s="48">
        <v>175</v>
      </c>
    </row>
    <row r="4433" spans="1:16" x14ac:dyDescent="0.25">
      <c r="A4433" s="52">
        <v>2017</v>
      </c>
      <c r="B4433" s="45" t="s">
        <v>54</v>
      </c>
      <c r="C4433" s="46" t="s">
        <v>80</v>
      </c>
      <c r="D4433" s="46" t="s">
        <v>88</v>
      </c>
      <c r="H4433" s="46">
        <v>18</v>
      </c>
      <c r="L4433" s="46" t="s">
        <v>103</v>
      </c>
      <c r="M4433" s="48" t="s">
        <v>110</v>
      </c>
    </row>
    <row r="4434" spans="1:16" x14ac:dyDescent="0.25">
      <c r="A4434" s="52">
        <v>2017</v>
      </c>
      <c r="B4434" s="45" t="s">
        <v>54</v>
      </c>
      <c r="C4434" s="46" t="s">
        <v>80</v>
      </c>
      <c r="D4434" s="46" t="s">
        <v>88</v>
      </c>
      <c r="H4434" s="46">
        <v>17</v>
      </c>
      <c r="L4434" s="46" t="s">
        <v>103</v>
      </c>
      <c r="M4434" s="48">
        <v>1</v>
      </c>
      <c r="N4434" s="48" t="s">
        <v>117</v>
      </c>
    </row>
    <row r="4435" spans="1:16" x14ac:dyDescent="0.25">
      <c r="A4435" s="52">
        <v>2017</v>
      </c>
      <c r="B4435" s="45" t="s">
        <v>54</v>
      </c>
      <c r="C4435" s="46" t="s">
        <v>80</v>
      </c>
      <c r="D4435" s="46" t="s">
        <v>88</v>
      </c>
      <c r="H4435" s="46">
        <v>17</v>
      </c>
      <c r="L4435" s="46" t="s">
        <v>103</v>
      </c>
      <c r="M4435" s="48">
        <v>2</v>
      </c>
      <c r="N4435" s="48" t="s">
        <v>117</v>
      </c>
      <c r="O4435" s="48">
        <v>22</v>
      </c>
      <c r="P4435" s="48" t="s">
        <v>116</v>
      </c>
    </row>
    <row r="4436" spans="1:16" x14ac:dyDescent="0.25">
      <c r="A4436" s="52">
        <v>2017</v>
      </c>
      <c r="B4436" s="45" t="s">
        <v>38</v>
      </c>
      <c r="C4436" s="46" t="s">
        <v>80</v>
      </c>
      <c r="D4436" s="46" t="s">
        <v>93</v>
      </c>
      <c r="H4436" s="46">
        <v>17</v>
      </c>
      <c r="L4436" s="46" t="s">
        <v>103</v>
      </c>
      <c r="M4436" s="48">
        <v>1</v>
      </c>
      <c r="N4436" s="48" t="s">
        <v>116</v>
      </c>
    </row>
    <row r="4437" spans="1:16" x14ac:dyDescent="0.25">
      <c r="A4437" s="52">
        <v>2017</v>
      </c>
      <c r="B4437" s="45" t="s">
        <v>48</v>
      </c>
      <c r="C4437" s="46" t="s">
        <v>80</v>
      </c>
      <c r="D4437" s="46" t="s">
        <v>93</v>
      </c>
      <c r="H4437" s="46">
        <v>15</v>
      </c>
      <c r="L4437" s="46" t="s">
        <v>103</v>
      </c>
      <c r="M4437" s="48">
        <v>21</v>
      </c>
    </row>
    <row r="4438" spans="1:16" x14ac:dyDescent="0.25">
      <c r="A4438" s="52">
        <v>2017</v>
      </c>
      <c r="B4438" s="45" t="s">
        <v>47</v>
      </c>
      <c r="C4438" s="46" t="s">
        <v>80</v>
      </c>
      <c r="D4438" s="46" t="s">
        <v>93</v>
      </c>
      <c r="E4438" s="46" t="s">
        <v>91</v>
      </c>
      <c r="H4438" s="46">
        <v>15</v>
      </c>
      <c r="L4438" s="46" t="s">
        <v>104</v>
      </c>
      <c r="M4438" s="48" t="s">
        <v>110</v>
      </c>
    </row>
    <row r="4439" spans="1:16" x14ac:dyDescent="0.25">
      <c r="A4439" s="52">
        <v>2017</v>
      </c>
      <c r="B4439" s="45" t="s">
        <v>47</v>
      </c>
      <c r="C4439" s="46" t="s">
        <v>80</v>
      </c>
      <c r="D4439" s="46" t="s">
        <v>90</v>
      </c>
      <c r="H4439" s="46">
        <v>15</v>
      </c>
      <c r="L4439" s="46" t="s">
        <v>104</v>
      </c>
      <c r="M4439" s="48" t="s">
        <v>110</v>
      </c>
    </row>
    <row r="4440" spans="1:16" x14ac:dyDescent="0.25">
      <c r="A4440" s="52">
        <v>2017</v>
      </c>
      <c r="B4440" s="45" t="s">
        <v>52</v>
      </c>
      <c r="C4440" s="46" t="s">
        <v>80</v>
      </c>
      <c r="D4440" s="46" t="s">
        <v>88</v>
      </c>
      <c r="H4440" s="46">
        <v>17</v>
      </c>
      <c r="L4440" s="46" t="s">
        <v>103</v>
      </c>
      <c r="M4440" s="48" t="s">
        <v>110</v>
      </c>
    </row>
    <row r="4441" spans="1:16" x14ac:dyDescent="0.25">
      <c r="A4441" s="52">
        <v>2017</v>
      </c>
      <c r="B4441" s="45" t="s">
        <v>52</v>
      </c>
      <c r="C4441" s="46" t="s">
        <v>80</v>
      </c>
      <c r="D4441" s="46" t="s">
        <v>94</v>
      </c>
      <c r="H4441" s="46">
        <v>17</v>
      </c>
      <c r="I4441" s="46">
        <v>18</v>
      </c>
      <c r="J4441" s="46">
        <v>21</v>
      </c>
      <c r="L4441" s="46" t="s">
        <v>103</v>
      </c>
      <c r="M4441" s="48" t="s">
        <v>110</v>
      </c>
    </row>
    <row r="4442" spans="1:16" x14ac:dyDescent="0.25">
      <c r="A4442" s="52">
        <v>2017</v>
      </c>
      <c r="B4442" s="45" t="s">
        <v>64</v>
      </c>
      <c r="C4442" s="46" t="s">
        <v>80</v>
      </c>
      <c r="D4442" s="46" t="s">
        <v>88</v>
      </c>
      <c r="H4442" s="46">
        <v>20</v>
      </c>
      <c r="L4442" s="46" t="s">
        <v>103</v>
      </c>
      <c r="M4442" s="48" t="s">
        <v>110</v>
      </c>
    </row>
    <row r="4443" spans="1:16" x14ac:dyDescent="0.25">
      <c r="A4443" s="52">
        <v>2017</v>
      </c>
      <c r="B4443" s="45" t="s">
        <v>56</v>
      </c>
      <c r="C4443" s="46" t="s">
        <v>80</v>
      </c>
      <c r="D4443" s="46" t="s">
        <v>90</v>
      </c>
      <c r="E4443" s="46" t="s">
        <v>93</v>
      </c>
      <c r="H4443" s="46">
        <v>15</v>
      </c>
      <c r="L4443" s="46" t="s">
        <v>103</v>
      </c>
      <c r="M4443" s="48" t="s">
        <v>110</v>
      </c>
    </row>
    <row r="4444" spans="1:16" x14ac:dyDescent="0.25">
      <c r="A4444" s="52">
        <v>2017</v>
      </c>
      <c r="B4444" s="45" t="s">
        <v>54</v>
      </c>
      <c r="C4444" s="46" t="s">
        <v>80</v>
      </c>
      <c r="D4444" s="46" t="s">
        <v>88</v>
      </c>
      <c r="H4444" s="46">
        <v>22</v>
      </c>
      <c r="L4444" s="46" t="s">
        <v>103</v>
      </c>
      <c r="M4444" s="48" t="s">
        <v>110</v>
      </c>
    </row>
    <row r="4445" spans="1:16" x14ac:dyDescent="0.25">
      <c r="A4445" s="52">
        <v>2017</v>
      </c>
      <c r="B4445" s="45" t="s">
        <v>65</v>
      </c>
      <c r="C4445" s="46" t="s">
        <v>80</v>
      </c>
      <c r="D4445" s="46" t="s">
        <v>90</v>
      </c>
      <c r="H4445" s="46">
        <v>15</v>
      </c>
      <c r="L4445" s="46" t="s">
        <v>104</v>
      </c>
      <c r="M4445" s="48" t="s">
        <v>110</v>
      </c>
    </row>
    <row r="4446" spans="1:16" x14ac:dyDescent="0.25">
      <c r="A4446" s="52">
        <v>2017</v>
      </c>
      <c r="B4446" s="45" t="s">
        <v>47</v>
      </c>
      <c r="C4446" s="46" t="s">
        <v>80</v>
      </c>
      <c r="D4446" s="46" t="s">
        <v>90</v>
      </c>
      <c r="E4446" s="46" t="s">
        <v>93</v>
      </c>
      <c r="H4446" s="46">
        <v>17</v>
      </c>
      <c r="L4446" s="46" t="s">
        <v>103</v>
      </c>
      <c r="M4446" s="48">
        <v>3</v>
      </c>
      <c r="N4446" s="48" t="s">
        <v>116</v>
      </c>
    </row>
    <row r="4447" spans="1:16" x14ac:dyDescent="0.25">
      <c r="A4447" s="52">
        <v>2017</v>
      </c>
      <c r="B4447" s="45" t="s">
        <v>47</v>
      </c>
      <c r="C4447" s="46" t="s">
        <v>80</v>
      </c>
      <c r="D4447" s="46" t="s">
        <v>110</v>
      </c>
      <c r="H4447" s="46">
        <v>15</v>
      </c>
      <c r="L4447" s="46" t="s">
        <v>104</v>
      </c>
      <c r="M4447" s="48" t="s">
        <v>110</v>
      </c>
    </row>
    <row r="4448" spans="1:16" x14ac:dyDescent="0.25">
      <c r="A4448" s="52">
        <v>2017</v>
      </c>
      <c r="B4448" s="45" t="s">
        <v>47</v>
      </c>
      <c r="C4448" s="46" t="s">
        <v>80</v>
      </c>
      <c r="D4448" s="46" t="s">
        <v>90</v>
      </c>
      <c r="E4448" s="46" t="s">
        <v>94</v>
      </c>
      <c r="H4448" s="46">
        <v>15</v>
      </c>
      <c r="L4448" s="46" t="s">
        <v>104</v>
      </c>
      <c r="M4448" s="48" t="s">
        <v>110</v>
      </c>
    </row>
    <row r="4449" spans="1:16" x14ac:dyDescent="0.25">
      <c r="A4449" s="52">
        <v>2017</v>
      </c>
      <c r="B4449" s="45" t="s">
        <v>42</v>
      </c>
      <c r="C4449" s="46" t="s">
        <v>80</v>
      </c>
      <c r="D4449" s="46" t="s">
        <v>93</v>
      </c>
      <c r="H4449" s="46">
        <v>15</v>
      </c>
      <c r="L4449" s="46" t="s">
        <v>103</v>
      </c>
      <c r="M4449" s="48" t="s">
        <v>110</v>
      </c>
    </row>
    <row r="4450" spans="1:16" x14ac:dyDescent="0.25">
      <c r="A4450" s="52">
        <v>2017</v>
      </c>
      <c r="B4450" s="45" t="s">
        <v>47</v>
      </c>
      <c r="C4450" s="46" t="s">
        <v>80</v>
      </c>
      <c r="D4450" s="46" t="s">
        <v>94</v>
      </c>
      <c r="H4450" s="46">
        <v>15</v>
      </c>
      <c r="L4450" s="46" t="s">
        <v>104</v>
      </c>
      <c r="M4450" s="48" t="s">
        <v>110</v>
      </c>
    </row>
    <row r="4451" spans="1:16" x14ac:dyDescent="0.25">
      <c r="A4451" s="52">
        <v>2017</v>
      </c>
      <c r="B4451" s="45" t="s">
        <v>73</v>
      </c>
      <c r="C4451" s="46" t="s">
        <v>80</v>
      </c>
      <c r="D4451" s="46" t="s">
        <v>89</v>
      </c>
      <c r="E4451" s="46" t="s">
        <v>90</v>
      </c>
      <c r="H4451" s="46">
        <v>17</v>
      </c>
      <c r="L4451" s="46" t="s">
        <v>103</v>
      </c>
      <c r="M4451" s="48">
        <v>1</v>
      </c>
      <c r="N4451" s="48" t="s">
        <v>117</v>
      </c>
      <c r="O4451" s="48">
        <v>1</v>
      </c>
      <c r="P4451" s="48" t="s">
        <v>116</v>
      </c>
    </row>
    <row r="4452" spans="1:16" x14ac:dyDescent="0.25">
      <c r="A4452" s="52">
        <v>2017</v>
      </c>
      <c r="B4452" s="45" t="s">
        <v>57</v>
      </c>
      <c r="C4452" s="46" t="s">
        <v>80</v>
      </c>
      <c r="D4452" s="46" t="s">
        <v>90</v>
      </c>
      <c r="H4452" s="46">
        <v>15</v>
      </c>
      <c r="L4452" s="46" t="s">
        <v>104</v>
      </c>
      <c r="M4452" s="48" t="s">
        <v>110</v>
      </c>
    </row>
    <row r="4453" spans="1:16" x14ac:dyDescent="0.25">
      <c r="A4453" s="52">
        <v>2017</v>
      </c>
      <c r="B4453" s="45" t="s">
        <v>73</v>
      </c>
      <c r="C4453" s="46" t="s">
        <v>85</v>
      </c>
      <c r="D4453" s="46" t="s">
        <v>110</v>
      </c>
      <c r="H4453" s="46">
        <v>28</v>
      </c>
      <c r="L4453" s="46" t="s">
        <v>103</v>
      </c>
      <c r="M4453" s="48" t="s">
        <v>110</v>
      </c>
    </row>
    <row r="4454" spans="1:16" x14ac:dyDescent="0.25">
      <c r="A4454" s="52">
        <v>2017</v>
      </c>
      <c r="B4454" s="45" t="s">
        <v>39</v>
      </c>
      <c r="C4454" s="46" t="s">
        <v>80</v>
      </c>
      <c r="D4454" s="46" t="s">
        <v>88</v>
      </c>
      <c r="H4454" s="46">
        <v>21</v>
      </c>
      <c r="L4454" s="46" t="s">
        <v>103</v>
      </c>
      <c r="M4454" s="48" t="s">
        <v>110</v>
      </c>
    </row>
    <row r="4455" spans="1:16" x14ac:dyDescent="0.25">
      <c r="A4455" s="52">
        <v>2017</v>
      </c>
      <c r="B4455" s="45" t="s">
        <v>53</v>
      </c>
      <c r="C4455" s="46" t="s">
        <v>80</v>
      </c>
      <c r="D4455" s="46" t="s">
        <v>110</v>
      </c>
      <c r="H4455" s="46">
        <v>15</v>
      </c>
      <c r="L4455" s="46" t="s">
        <v>104</v>
      </c>
      <c r="M4455" s="48">
        <v>50</v>
      </c>
    </row>
    <row r="4456" spans="1:16" x14ac:dyDescent="0.25">
      <c r="A4456" s="52">
        <v>2017</v>
      </c>
      <c r="B4456" s="45" t="s">
        <v>54</v>
      </c>
      <c r="C4456" s="46" t="s">
        <v>80</v>
      </c>
      <c r="D4456" s="46" t="s">
        <v>88</v>
      </c>
      <c r="H4456" s="46">
        <v>17</v>
      </c>
      <c r="L4456" s="46" t="s">
        <v>103</v>
      </c>
      <c r="M4456" s="48">
        <v>1</v>
      </c>
      <c r="N4456" s="48" t="s">
        <v>117</v>
      </c>
      <c r="O4456" s="48">
        <v>1</v>
      </c>
      <c r="P4456" s="48" t="s">
        <v>116</v>
      </c>
    </row>
    <row r="4457" spans="1:16" x14ac:dyDescent="0.25">
      <c r="A4457" s="52">
        <v>2017</v>
      </c>
      <c r="B4457" s="45" t="s">
        <v>47</v>
      </c>
      <c r="C4457" s="46" t="s">
        <v>80</v>
      </c>
      <c r="D4457" s="46" t="s">
        <v>91</v>
      </c>
      <c r="H4457" s="46">
        <v>15</v>
      </c>
      <c r="L4457" s="46" t="s">
        <v>104</v>
      </c>
      <c r="M4457" s="48" t="s">
        <v>110</v>
      </c>
    </row>
    <row r="4458" spans="1:16" x14ac:dyDescent="0.25">
      <c r="A4458" s="52">
        <v>2017</v>
      </c>
      <c r="B4458" s="45" t="s">
        <v>65</v>
      </c>
      <c r="C4458" s="46" t="s">
        <v>85</v>
      </c>
      <c r="D4458" s="46" t="s">
        <v>90</v>
      </c>
      <c r="H4458" s="46">
        <v>14</v>
      </c>
      <c r="I4458" s="46">
        <v>28</v>
      </c>
      <c r="L4458" s="46" t="s">
        <v>103</v>
      </c>
      <c r="M4458" s="48">
        <v>4</v>
      </c>
    </row>
    <row r="4459" spans="1:16" x14ac:dyDescent="0.25">
      <c r="A4459" s="52">
        <v>2017</v>
      </c>
      <c r="B4459" s="45" t="s">
        <v>65</v>
      </c>
      <c r="C4459" s="46" t="s">
        <v>85</v>
      </c>
      <c r="D4459" s="46" t="s">
        <v>90</v>
      </c>
      <c r="H4459" s="46">
        <v>14</v>
      </c>
      <c r="I4459" s="46">
        <v>28</v>
      </c>
      <c r="L4459" s="46" t="s">
        <v>103</v>
      </c>
      <c r="M4459" s="48" t="s">
        <v>110</v>
      </c>
    </row>
    <row r="4460" spans="1:16" x14ac:dyDescent="0.25">
      <c r="A4460" s="52">
        <v>2017</v>
      </c>
      <c r="B4460" s="45" t="s">
        <v>64</v>
      </c>
      <c r="C4460" s="46" t="s">
        <v>80</v>
      </c>
      <c r="D4460" s="46" t="s">
        <v>88</v>
      </c>
      <c r="H4460" s="46">
        <v>17</v>
      </c>
      <c r="L4460" s="46" t="s">
        <v>103</v>
      </c>
      <c r="M4460" s="48" t="s">
        <v>110</v>
      </c>
    </row>
    <row r="4461" spans="1:16" x14ac:dyDescent="0.25">
      <c r="A4461" s="52">
        <v>2017</v>
      </c>
      <c r="B4461" s="45" t="s">
        <v>64</v>
      </c>
      <c r="C4461" s="46" t="s">
        <v>80</v>
      </c>
      <c r="D4461" s="46" t="s">
        <v>88</v>
      </c>
      <c r="H4461" s="46">
        <v>20</v>
      </c>
      <c r="L4461" s="46" t="s">
        <v>103</v>
      </c>
      <c r="M4461" s="48" t="s">
        <v>110</v>
      </c>
    </row>
    <row r="4462" spans="1:16" x14ac:dyDescent="0.25">
      <c r="A4462" s="52">
        <v>2017</v>
      </c>
      <c r="B4462" s="45" t="s">
        <v>57</v>
      </c>
      <c r="C4462" s="46" t="s">
        <v>80</v>
      </c>
      <c r="D4462" s="46" t="s">
        <v>90</v>
      </c>
      <c r="H4462" s="46">
        <v>15</v>
      </c>
      <c r="L4462" s="46" t="s">
        <v>104</v>
      </c>
      <c r="M4462" s="48">
        <v>72</v>
      </c>
    </row>
    <row r="4463" spans="1:16" x14ac:dyDescent="0.25">
      <c r="A4463" s="52">
        <v>2017</v>
      </c>
      <c r="B4463" s="45" t="s">
        <v>53</v>
      </c>
      <c r="C4463" s="46" t="s">
        <v>81</v>
      </c>
      <c r="D4463" s="46" t="s">
        <v>110</v>
      </c>
      <c r="H4463" s="46">
        <v>5</v>
      </c>
      <c r="L4463" s="46" t="s">
        <v>104</v>
      </c>
      <c r="M4463" s="48">
        <v>20</v>
      </c>
    </row>
    <row r="4464" spans="1:16" x14ac:dyDescent="0.25">
      <c r="A4464" s="52">
        <v>2017</v>
      </c>
      <c r="B4464" s="45" t="s">
        <v>71</v>
      </c>
      <c r="C4464" s="46" t="s">
        <v>81</v>
      </c>
      <c r="D4464" s="46" t="s">
        <v>110</v>
      </c>
      <c r="H4464" s="46">
        <v>5</v>
      </c>
      <c r="L4464" s="46" t="s">
        <v>104</v>
      </c>
      <c r="M4464" s="48">
        <v>45</v>
      </c>
    </row>
    <row r="4465" spans="1:16" x14ac:dyDescent="0.25">
      <c r="A4465" s="52">
        <v>2017</v>
      </c>
      <c r="B4465" s="45" t="s">
        <v>53</v>
      </c>
      <c r="C4465" s="46" t="s">
        <v>82</v>
      </c>
      <c r="D4465" s="46" t="s">
        <v>110</v>
      </c>
      <c r="H4465" s="46">
        <v>5</v>
      </c>
      <c r="L4465" s="46" t="s">
        <v>104</v>
      </c>
      <c r="M4465" s="48">
        <v>65</v>
      </c>
    </row>
    <row r="4466" spans="1:16" x14ac:dyDescent="0.25">
      <c r="A4466" s="52">
        <v>2017</v>
      </c>
      <c r="B4466" s="45" t="s">
        <v>53</v>
      </c>
      <c r="C4466" s="46" t="s">
        <v>80</v>
      </c>
      <c r="D4466" s="46" t="s">
        <v>110</v>
      </c>
      <c r="H4466" s="46">
        <v>5</v>
      </c>
      <c r="L4466" s="46" t="s">
        <v>104</v>
      </c>
      <c r="M4466" s="48">
        <v>100</v>
      </c>
    </row>
    <row r="4467" spans="1:16" x14ac:dyDescent="0.25">
      <c r="A4467" s="52">
        <v>2017</v>
      </c>
      <c r="B4467" s="45" t="s">
        <v>53</v>
      </c>
      <c r="C4467" s="46" t="s">
        <v>80</v>
      </c>
      <c r="D4467" s="46" t="s">
        <v>110</v>
      </c>
      <c r="H4467" s="46">
        <v>5</v>
      </c>
      <c r="L4467" s="46" t="s">
        <v>104</v>
      </c>
      <c r="M4467" s="48">
        <v>125</v>
      </c>
    </row>
    <row r="4468" spans="1:16" x14ac:dyDescent="0.25">
      <c r="A4468" s="52">
        <v>2017</v>
      </c>
      <c r="B4468" s="45" t="s">
        <v>47</v>
      </c>
      <c r="C4468" s="46" t="s">
        <v>80</v>
      </c>
      <c r="D4468" s="46" t="s">
        <v>90</v>
      </c>
      <c r="H4468" s="46">
        <v>15</v>
      </c>
      <c r="L4468" s="46" t="s">
        <v>104</v>
      </c>
      <c r="M4468" s="48" t="s">
        <v>110</v>
      </c>
    </row>
    <row r="4469" spans="1:16" x14ac:dyDescent="0.25">
      <c r="A4469" s="52">
        <v>2017</v>
      </c>
      <c r="B4469" s="45" t="s">
        <v>62</v>
      </c>
      <c r="C4469" s="46" t="s">
        <v>80</v>
      </c>
      <c r="D4469" s="46" t="s">
        <v>88</v>
      </c>
      <c r="H4469" s="46">
        <v>17</v>
      </c>
      <c r="L4469" s="46" t="s">
        <v>103</v>
      </c>
      <c r="M4469" s="48">
        <v>1</v>
      </c>
      <c r="N4469" s="48" t="s">
        <v>117</v>
      </c>
      <c r="O4469" s="48">
        <v>1</v>
      </c>
      <c r="P4469" s="48" t="s">
        <v>116</v>
      </c>
    </row>
    <row r="4470" spans="1:16" x14ac:dyDescent="0.25">
      <c r="A4470" s="52">
        <v>2017</v>
      </c>
      <c r="B4470" s="45" t="s">
        <v>69</v>
      </c>
      <c r="C4470" s="46" t="s">
        <v>80</v>
      </c>
      <c r="D4470" s="46" t="s">
        <v>88</v>
      </c>
      <c r="H4470" s="46">
        <v>18</v>
      </c>
      <c r="L4470" s="46" t="s">
        <v>103</v>
      </c>
      <c r="M4470" s="48">
        <v>2</v>
      </c>
      <c r="N4470" s="48" t="s">
        <v>116</v>
      </c>
    </row>
    <row r="4471" spans="1:16" x14ac:dyDescent="0.25">
      <c r="A4471" s="52">
        <v>2017</v>
      </c>
      <c r="B4471" s="45" t="s">
        <v>40</v>
      </c>
      <c r="C4471" s="46" t="s">
        <v>80</v>
      </c>
      <c r="D4471" s="46" t="s">
        <v>93</v>
      </c>
      <c r="E4471" s="46" t="s">
        <v>92</v>
      </c>
      <c r="H4471" s="46">
        <v>15</v>
      </c>
      <c r="L4471" s="46" t="s">
        <v>103</v>
      </c>
      <c r="M4471" s="48">
        <v>25</v>
      </c>
    </row>
    <row r="4472" spans="1:16" x14ac:dyDescent="0.25">
      <c r="A4472" s="52">
        <v>2017</v>
      </c>
      <c r="B4472" s="45" t="s">
        <v>47</v>
      </c>
      <c r="C4472" s="46" t="s">
        <v>80</v>
      </c>
      <c r="D4472" s="46" t="s">
        <v>90</v>
      </c>
      <c r="H4472" s="46">
        <v>15</v>
      </c>
      <c r="L4472" s="46" t="s">
        <v>104</v>
      </c>
      <c r="M4472" s="48" t="s">
        <v>110</v>
      </c>
    </row>
    <row r="4473" spans="1:16" x14ac:dyDescent="0.25">
      <c r="A4473" s="52">
        <v>2017</v>
      </c>
      <c r="B4473" s="45" t="s">
        <v>38</v>
      </c>
      <c r="C4473" s="46" t="s">
        <v>80</v>
      </c>
      <c r="D4473" s="46" t="s">
        <v>91</v>
      </c>
      <c r="H4473" s="46">
        <v>12</v>
      </c>
      <c r="L4473" s="46" t="s">
        <v>103</v>
      </c>
      <c r="M4473" s="48">
        <v>11</v>
      </c>
    </row>
    <row r="4474" spans="1:16" x14ac:dyDescent="0.25">
      <c r="A4474" s="52">
        <v>2017</v>
      </c>
      <c r="B4474" s="45" t="s">
        <v>64</v>
      </c>
      <c r="C4474" s="46" t="s">
        <v>80</v>
      </c>
      <c r="D4474" s="46" t="s">
        <v>88</v>
      </c>
      <c r="H4474" s="46">
        <v>20</v>
      </c>
      <c r="L4474" s="46" t="s">
        <v>103</v>
      </c>
      <c r="M4474" s="48" t="s">
        <v>110</v>
      </c>
    </row>
    <row r="4475" spans="1:16" x14ac:dyDescent="0.25">
      <c r="A4475" s="52">
        <v>2017</v>
      </c>
      <c r="B4475" s="45" t="s">
        <v>47</v>
      </c>
      <c r="C4475" s="46" t="s">
        <v>80</v>
      </c>
      <c r="D4475" s="46" t="s">
        <v>90</v>
      </c>
      <c r="H4475" s="46">
        <v>15</v>
      </c>
      <c r="L4475" s="46" t="s">
        <v>104</v>
      </c>
      <c r="M4475" s="48" t="s">
        <v>110</v>
      </c>
    </row>
    <row r="4476" spans="1:16" x14ac:dyDescent="0.25">
      <c r="A4476" s="52">
        <v>2017</v>
      </c>
      <c r="B4476" s="45" t="s">
        <v>47</v>
      </c>
      <c r="C4476" s="46" t="s">
        <v>80</v>
      </c>
      <c r="D4476" s="46" t="s">
        <v>91</v>
      </c>
      <c r="H4476" s="46">
        <v>15</v>
      </c>
      <c r="L4476" s="46" t="s">
        <v>104</v>
      </c>
      <c r="M4476" s="48" t="s">
        <v>110</v>
      </c>
    </row>
    <row r="4477" spans="1:16" x14ac:dyDescent="0.25">
      <c r="A4477" s="52">
        <v>2017</v>
      </c>
      <c r="B4477" s="45" t="s">
        <v>47</v>
      </c>
      <c r="C4477" s="46" t="s">
        <v>80</v>
      </c>
      <c r="D4477" s="46" t="s">
        <v>89</v>
      </c>
      <c r="E4477" s="46" t="s">
        <v>92</v>
      </c>
      <c r="H4477" s="46">
        <v>15</v>
      </c>
      <c r="L4477" s="46" t="s">
        <v>104</v>
      </c>
      <c r="M4477" s="48" t="s">
        <v>110</v>
      </c>
    </row>
    <row r="4478" spans="1:16" x14ac:dyDescent="0.25">
      <c r="A4478" s="52">
        <v>2017</v>
      </c>
      <c r="B4478" s="45" t="s">
        <v>47</v>
      </c>
      <c r="C4478" s="46" t="s">
        <v>80</v>
      </c>
      <c r="D4478" s="46" t="s">
        <v>110</v>
      </c>
      <c r="H4478" s="46">
        <v>15</v>
      </c>
      <c r="L4478" s="46" t="s">
        <v>104</v>
      </c>
      <c r="M4478" s="48" t="s">
        <v>110</v>
      </c>
    </row>
    <row r="4479" spans="1:16" x14ac:dyDescent="0.25">
      <c r="A4479" s="52">
        <v>2017</v>
      </c>
      <c r="B4479" s="45" t="s">
        <v>47</v>
      </c>
      <c r="C4479" s="46" t="s">
        <v>80</v>
      </c>
      <c r="D4479" s="46" t="s">
        <v>90</v>
      </c>
      <c r="H4479" s="46">
        <v>17</v>
      </c>
      <c r="L4479" s="46" t="s">
        <v>104</v>
      </c>
      <c r="M4479" s="48" t="s">
        <v>110</v>
      </c>
    </row>
    <row r="4480" spans="1:16" x14ac:dyDescent="0.25">
      <c r="A4480" s="52">
        <v>2017</v>
      </c>
      <c r="B4480" s="45" t="s">
        <v>76</v>
      </c>
      <c r="C4480" s="46" t="s">
        <v>80</v>
      </c>
      <c r="D4480" s="46" t="s">
        <v>94</v>
      </c>
      <c r="H4480" s="46">
        <v>17</v>
      </c>
      <c r="L4480" s="46" t="s">
        <v>103</v>
      </c>
      <c r="M4480" s="48" t="s">
        <v>110</v>
      </c>
    </row>
    <row r="4481" spans="1:18" x14ac:dyDescent="0.25">
      <c r="A4481" s="52">
        <v>2017</v>
      </c>
      <c r="B4481" s="45" t="s">
        <v>47</v>
      </c>
      <c r="C4481" s="46" t="s">
        <v>80</v>
      </c>
      <c r="D4481" s="46" t="s">
        <v>90</v>
      </c>
      <c r="H4481" s="46">
        <v>17</v>
      </c>
      <c r="L4481" s="46" t="s">
        <v>104</v>
      </c>
      <c r="M4481" s="48" t="s">
        <v>110</v>
      </c>
    </row>
    <row r="4482" spans="1:18" x14ac:dyDescent="0.25">
      <c r="A4482" s="52">
        <v>2017</v>
      </c>
      <c r="B4482" s="45" t="s">
        <v>59</v>
      </c>
      <c r="C4482" s="46" t="s">
        <v>80</v>
      </c>
      <c r="D4482" s="46" t="s">
        <v>88</v>
      </c>
      <c r="H4482" s="46">
        <v>20</v>
      </c>
      <c r="L4482" s="46" t="s">
        <v>103</v>
      </c>
      <c r="M4482" s="48" t="s">
        <v>110</v>
      </c>
    </row>
    <row r="4483" spans="1:18" x14ac:dyDescent="0.25">
      <c r="A4483" s="52">
        <v>2017</v>
      </c>
      <c r="B4483" s="45" t="s">
        <v>52</v>
      </c>
      <c r="C4483" s="46" t="s">
        <v>80</v>
      </c>
      <c r="D4483" s="46" t="s">
        <v>88</v>
      </c>
      <c r="H4483" s="46">
        <v>17</v>
      </c>
      <c r="L4483" s="46" t="s">
        <v>103</v>
      </c>
      <c r="M4483" s="48" t="s">
        <v>110</v>
      </c>
    </row>
    <row r="4484" spans="1:18" x14ac:dyDescent="0.25">
      <c r="A4484" s="52">
        <v>2017</v>
      </c>
      <c r="B4484" s="45" t="s">
        <v>64</v>
      </c>
      <c r="C4484" s="46" t="s">
        <v>80</v>
      </c>
      <c r="D4484" s="46" t="s">
        <v>88</v>
      </c>
      <c r="H4484" s="46">
        <v>20</v>
      </c>
      <c r="L4484" s="46" t="s">
        <v>103</v>
      </c>
      <c r="M4484" s="48" t="s">
        <v>110</v>
      </c>
    </row>
    <row r="4485" spans="1:18" x14ac:dyDescent="0.25">
      <c r="A4485" s="52">
        <v>2017</v>
      </c>
      <c r="B4485" s="45" t="s">
        <v>73</v>
      </c>
      <c r="C4485" s="46" t="s">
        <v>80</v>
      </c>
      <c r="D4485" s="46" t="s">
        <v>94</v>
      </c>
      <c r="H4485" s="46">
        <v>15</v>
      </c>
      <c r="L4485" s="46" t="s">
        <v>104</v>
      </c>
      <c r="M4485" s="48">
        <v>5</v>
      </c>
    </row>
    <row r="4486" spans="1:18" x14ac:dyDescent="0.25">
      <c r="A4486" s="52">
        <v>2017</v>
      </c>
      <c r="B4486" s="45" t="s">
        <v>54</v>
      </c>
      <c r="C4486" s="46" t="s">
        <v>80</v>
      </c>
      <c r="D4486" s="46" t="s">
        <v>88</v>
      </c>
      <c r="H4486" s="46">
        <v>17</v>
      </c>
      <c r="L4486" s="46" t="s">
        <v>103</v>
      </c>
      <c r="M4486" s="48">
        <v>5</v>
      </c>
      <c r="N4486" s="48" t="s">
        <v>117</v>
      </c>
      <c r="O4486" s="48">
        <v>7</v>
      </c>
      <c r="P4486" s="48" t="s">
        <v>116</v>
      </c>
    </row>
    <row r="4487" spans="1:18" x14ac:dyDescent="0.25">
      <c r="A4487" s="52">
        <v>2017</v>
      </c>
      <c r="B4487" s="45" t="s">
        <v>59</v>
      </c>
      <c r="C4487" s="46" t="s">
        <v>85</v>
      </c>
      <c r="D4487" s="46" t="s">
        <v>91</v>
      </c>
      <c r="H4487" s="46">
        <v>28</v>
      </c>
      <c r="L4487" s="46" t="s">
        <v>103</v>
      </c>
      <c r="M4487" s="48" t="s">
        <v>110</v>
      </c>
    </row>
    <row r="4488" spans="1:18" x14ac:dyDescent="0.25">
      <c r="A4488" s="52">
        <v>2017</v>
      </c>
      <c r="B4488" s="45" t="s">
        <v>59</v>
      </c>
      <c r="C4488" s="46" t="s">
        <v>80</v>
      </c>
      <c r="D4488" s="46" t="s">
        <v>91</v>
      </c>
      <c r="H4488" s="46">
        <v>20</v>
      </c>
      <c r="L4488" s="46" t="s">
        <v>103</v>
      </c>
      <c r="M4488" s="48">
        <v>8</v>
      </c>
      <c r="N4488" s="48" t="s">
        <v>117</v>
      </c>
      <c r="O4488" s="48">
        <v>9</v>
      </c>
      <c r="P4488" s="48" t="s">
        <v>116</v>
      </c>
      <c r="Q4488" s="48">
        <v>4</v>
      </c>
      <c r="R4488" s="48" t="s">
        <v>115</v>
      </c>
    </row>
    <row r="4489" spans="1:18" x14ac:dyDescent="0.25">
      <c r="A4489" s="52">
        <v>2017</v>
      </c>
      <c r="B4489" s="45" t="s">
        <v>59</v>
      </c>
      <c r="C4489" s="46" t="s">
        <v>80</v>
      </c>
      <c r="D4489" s="46" t="s">
        <v>88</v>
      </c>
      <c r="H4489" s="46">
        <v>20</v>
      </c>
      <c r="L4489" s="46" t="s">
        <v>103</v>
      </c>
      <c r="M4489" s="48">
        <v>4</v>
      </c>
      <c r="N4489" s="48" t="s">
        <v>117</v>
      </c>
      <c r="O4489" s="48">
        <v>2</v>
      </c>
      <c r="P4489" s="48" t="s">
        <v>116</v>
      </c>
    </row>
    <row r="4490" spans="1:18" x14ac:dyDescent="0.25">
      <c r="A4490" s="52">
        <v>2017</v>
      </c>
      <c r="B4490" s="45" t="s">
        <v>64</v>
      </c>
      <c r="C4490" s="46" t="s">
        <v>80</v>
      </c>
      <c r="D4490" s="46" t="s">
        <v>88</v>
      </c>
      <c r="H4490" s="46">
        <v>20</v>
      </c>
      <c r="L4490" s="46" t="s">
        <v>103</v>
      </c>
      <c r="M4490" s="48" t="s">
        <v>110</v>
      </c>
    </row>
    <row r="4491" spans="1:18" x14ac:dyDescent="0.25">
      <c r="A4491" s="52">
        <v>2017</v>
      </c>
      <c r="B4491" s="45" t="s">
        <v>77</v>
      </c>
      <c r="C4491" s="46" t="s">
        <v>80</v>
      </c>
      <c r="D4491" s="46" t="s">
        <v>88</v>
      </c>
      <c r="E4491" s="46" t="s">
        <v>90</v>
      </c>
      <c r="F4491" s="46" t="s">
        <v>92</v>
      </c>
      <c r="H4491" s="46">
        <v>17</v>
      </c>
      <c r="L4491" s="46" t="s">
        <v>103</v>
      </c>
      <c r="M4491" s="48" t="s">
        <v>110</v>
      </c>
    </row>
    <row r="4492" spans="1:18" x14ac:dyDescent="0.25">
      <c r="A4492" s="52">
        <v>2017</v>
      </c>
      <c r="B4492" s="45" t="s">
        <v>73</v>
      </c>
      <c r="C4492" s="46" t="s">
        <v>80</v>
      </c>
      <c r="D4492" s="46" t="s">
        <v>94</v>
      </c>
      <c r="E4492" s="46" t="s">
        <v>92</v>
      </c>
      <c r="H4492" s="46">
        <v>15</v>
      </c>
      <c r="L4492" s="46" t="s">
        <v>104</v>
      </c>
      <c r="M4492" s="48">
        <v>4</v>
      </c>
    </row>
    <row r="4493" spans="1:18" x14ac:dyDescent="0.25">
      <c r="A4493" s="52">
        <v>2017</v>
      </c>
      <c r="B4493" s="45" t="s">
        <v>73</v>
      </c>
      <c r="C4493" s="46" t="s">
        <v>85</v>
      </c>
      <c r="D4493" s="46" t="s">
        <v>110</v>
      </c>
      <c r="H4493" s="46">
        <v>28</v>
      </c>
      <c r="L4493" s="46" t="s">
        <v>103</v>
      </c>
      <c r="M4493" s="48">
        <v>5</v>
      </c>
    </row>
    <row r="4494" spans="1:18" x14ac:dyDescent="0.25">
      <c r="A4494" s="52">
        <v>2017</v>
      </c>
      <c r="B4494" s="45" t="s">
        <v>73</v>
      </c>
      <c r="C4494" s="46" t="s">
        <v>80</v>
      </c>
      <c r="D4494" s="46" t="s">
        <v>91</v>
      </c>
      <c r="H4494" s="46">
        <v>15</v>
      </c>
      <c r="L4494" s="46" t="s">
        <v>104</v>
      </c>
      <c r="M4494" s="48">
        <v>10</v>
      </c>
    </row>
    <row r="4495" spans="1:18" x14ac:dyDescent="0.25">
      <c r="A4495" s="52">
        <v>2017</v>
      </c>
      <c r="B4495" s="45" t="s">
        <v>42</v>
      </c>
      <c r="C4495" s="46" t="s">
        <v>80</v>
      </c>
      <c r="D4495" s="46" t="s">
        <v>90</v>
      </c>
      <c r="H4495" s="46">
        <v>15</v>
      </c>
      <c r="L4495" s="46" t="s">
        <v>104</v>
      </c>
      <c r="M4495" s="48" t="s">
        <v>110</v>
      </c>
    </row>
    <row r="4496" spans="1:18" x14ac:dyDescent="0.25">
      <c r="A4496" s="52">
        <v>2017</v>
      </c>
      <c r="B4496" s="45" t="s">
        <v>64</v>
      </c>
      <c r="C4496" s="46" t="s">
        <v>80</v>
      </c>
      <c r="D4496" s="46" t="s">
        <v>88</v>
      </c>
      <c r="H4496" s="46">
        <v>20</v>
      </c>
      <c r="L4496" s="46" t="s">
        <v>103</v>
      </c>
      <c r="M4496" s="48" t="s">
        <v>110</v>
      </c>
    </row>
    <row r="4497" spans="1:14" x14ac:dyDescent="0.25">
      <c r="A4497" s="52">
        <v>2017</v>
      </c>
      <c r="B4497" s="45" t="s">
        <v>64</v>
      </c>
      <c r="C4497" s="46" t="s">
        <v>80</v>
      </c>
      <c r="D4497" s="46" t="s">
        <v>88</v>
      </c>
      <c r="H4497" s="46">
        <v>15</v>
      </c>
      <c r="L4497" s="46" t="s">
        <v>103</v>
      </c>
      <c r="M4497" s="48" t="s">
        <v>110</v>
      </c>
    </row>
    <row r="4498" spans="1:14" x14ac:dyDescent="0.25">
      <c r="A4498" s="52">
        <v>2017</v>
      </c>
      <c r="B4498" s="45" t="s">
        <v>73</v>
      </c>
      <c r="C4498" s="46" t="s">
        <v>80</v>
      </c>
      <c r="D4498" s="46" t="s">
        <v>91</v>
      </c>
      <c r="H4498" s="46">
        <v>17</v>
      </c>
      <c r="L4498" s="46" t="s">
        <v>103</v>
      </c>
      <c r="M4498" s="48">
        <v>1</v>
      </c>
      <c r="N4498" s="48" t="s">
        <v>116</v>
      </c>
    </row>
    <row r="4499" spans="1:14" x14ac:dyDescent="0.25">
      <c r="A4499" s="52">
        <v>2017</v>
      </c>
      <c r="B4499" s="45" t="s">
        <v>53</v>
      </c>
      <c r="C4499" s="46" t="s">
        <v>80</v>
      </c>
      <c r="D4499" s="46" t="s">
        <v>90</v>
      </c>
      <c r="H4499" s="46">
        <v>15</v>
      </c>
      <c r="L4499" s="46" t="s">
        <v>105</v>
      </c>
      <c r="M4499" s="48">
        <v>117</v>
      </c>
    </row>
    <row r="4500" spans="1:14" x14ac:dyDescent="0.25">
      <c r="A4500" s="52">
        <v>2017</v>
      </c>
      <c r="B4500" s="45" t="s">
        <v>47</v>
      </c>
      <c r="C4500" s="46" t="s">
        <v>80</v>
      </c>
      <c r="D4500" s="46" t="s">
        <v>90</v>
      </c>
      <c r="H4500" s="46">
        <v>17</v>
      </c>
      <c r="L4500" s="46" t="s">
        <v>104</v>
      </c>
      <c r="M4500" s="48" t="s">
        <v>110</v>
      </c>
    </row>
    <row r="4501" spans="1:14" x14ac:dyDescent="0.25">
      <c r="A4501" s="52">
        <v>2017</v>
      </c>
      <c r="B4501" s="45" t="s">
        <v>64</v>
      </c>
      <c r="C4501" s="46" t="s">
        <v>80</v>
      </c>
      <c r="D4501" s="46" t="s">
        <v>88</v>
      </c>
      <c r="H4501" s="46">
        <v>17</v>
      </c>
      <c r="I4501" s="46">
        <v>20</v>
      </c>
      <c r="L4501" s="46" t="s">
        <v>103</v>
      </c>
      <c r="M4501" s="48" t="s">
        <v>110</v>
      </c>
    </row>
    <row r="4502" spans="1:14" x14ac:dyDescent="0.25">
      <c r="A4502" s="52">
        <v>2017</v>
      </c>
      <c r="B4502" s="45" t="s">
        <v>59</v>
      </c>
      <c r="C4502" s="46" t="s">
        <v>80</v>
      </c>
      <c r="D4502" s="46" t="s">
        <v>89</v>
      </c>
      <c r="H4502" s="46">
        <v>17</v>
      </c>
      <c r="L4502" s="46" t="s">
        <v>103</v>
      </c>
      <c r="M4502" s="48">
        <v>1</v>
      </c>
      <c r="N4502" s="48" t="s">
        <v>116</v>
      </c>
    </row>
    <row r="4503" spans="1:14" x14ac:dyDescent="0.25">
      <c r="A4503" s="52">
        <v>2017</v>
      </c>
      <c r="B4503" s="45" t="s">
        <v>69</v>
      </c>
      <c r="C4503" s="46" t="s">
        <v>80</v>
      </c>
      <c r="D4503" s="46" t="s">
        <v>88</v>
      </c>
      <c r="H4503" s="46">
        <v>18</v>
      </c>
      <c r="I4503" s="46">
        <v>21</v>
      </c>
      <c r="L4503" s="46" t="s">
        <v>103</v>
      </c>
      <c r="M4503" s="48" t="s">
        <v>110</v>
      </c>
    </row>
    <row r="4504" spans="1:14" x14ac:dyDescent="0.25">
      <c r="A4504" s="52">
        <v>2017</v>
      </c>
      <c r="B4504" s="45" t="s">
        <v>59</v>
      </c>
      <c r="C4504" s="46" t="s">
        <v>80</v>
      </c>
      <c r="D4504" s="46" t="s">
        <v>90</v>
      </c>
      <c r="H4504" s="46">
        <v>15</v>
      </c>
      <c r="L4504" s="46" t="s">
        <v>103</v>
      </c>
      <c r="M4504" s="48">
        <v>40</v>
      </c>
    </row>
    <row r="4505" spans="1:14" x14ac:dyDescent="0.25">
      <c r="A4505" s="52">
        <v>2017</v>
      </c>
      <c r="B4505" s="45" t="s">
        <v>52</v>
      </c>
      <c r="C4505" s="46" t="s">
        <v>80</v>
      </c>
      <c r="D4505" s="46" t="s">
        <v>88</v>
      </c>
      <c r="H4505" s="46">
        <v>21</v>
      </c>
      <c r="L4505" s="46" t="s">
        <v>103</v>
      </c>
      <c r="M4505" s="48" t="s">
        <v>110</v>
      </c>
    </row>
    <row r="4506" spans="1:14" x14ac:dyDescent="0.25">
      <c r="A4506" s="52">
        <v>2017</v>
      </c>
      <c r="B4506" s="45" t="s">
        <v>65</v>
      </c>
      <c r="C4506" s="46" t="s">
        <v>80</v>
      </c>
      <c r="D4506" s="46" t="s">
        <v>90</v>
      </c>
      <c r="H4506" s="46">
        <v>15</v>
      </c>
      <c r="L4506" s="46" t="s">
        <v>104</v>
      </c>
      <c r="M4506" s="48" t="s">
        <v>110</v>
      </c>
    </row>
    <row r="4507" spans="1:14" x14ac:dyDescent="0.25">
      <c r="A4507" s="52">
        <v>2017</v>
      </c>
      <c r="B4507" s="45" t="s">
        <v>65</v>
      </c>
      <c r="C4507" s="46" t="s">
        <v>80</v>
      </c>
      <c r="D4507" s="46" t="s">
        <v>94</v>
      </c>
      <c r="H4507" s="46">
        <v>15</v>
      </c>
      <c r="L4507" s="46" t="s">
        <v>105</v>
      </c>
      <c r="M4507" s="48" t="s">
        <v>110</v>
      </c>
    </row>
    <row r="4508" spans="1:14" x14ac:dyDescent="0.25">
      <c r="A4508" s="52">
        <v>2017</v>
      </c>
      <c r="B4508" s="45" t="s">
        <v>65</v>
      </c>
      <c r="C4508" s="46" t="s">
        <v>80</v>
      </c>
      <c r="D4508" s="46" t="s">
        <v>90</v>
      </c>
      <c r="H4508" s="46">
        <v>15</v>
      </c>
      <c r="L4508" s="46" t="s">
        <v>104</v>
      </c>
      <c r="M4508" s="48" t="s">
        <v>110</v>
      </c>
    </row>
    <row r="4509" spans="1:14" x14ac:dyDescent="0.25">
      <c r="A4509" s="52">
        <v>2017</v>
      </c>
      <c r="B4509" s="45" t="s">
        <v>65</v>
      </c>
      <c r="C4509" s="46" t="s">
        <v>80</v>
      </c>
      <c r="D4509" s="46" t="s">
        <v>94</v>
      </c>
      <c r="H4509" s="46">
        <v>15</v>
      </c>
      <c r="L4509" s="46" t="s">
        <v>105</v>
      </c>
      <c r="M4509" s="48" t="s">
        <v>110</v>
      </c>
    </row>
    <row r="4510" spans="1:14" x14ac:dyDescent="0.25">
      <c r="A4510" s="52">
        <v>2017</v>
      </c>
      <c r="B4510" s="45" t="s">
        <v>65</v>
      </c>
      <c r="C4510" s="46" t="s">
        <v>80</v>
      </c>
      <c r="D4510" s="46" t="s">
        <v>90</v>
      </c>
      <c r="H4510" s="46">
        <v>15</v>
      </c>
      <c r="L4510" s="46" t="s">
        <v>104</v>
      </c>
      <c r="M4510" s="48" t="s">
        <v>110</v>
      </c>
    </row>
    <row r="4511" spans="1:14" x14ac:dyDescent="0.25">
      <c r="A4511" s="52">
        <v>2017</v>
      </c>
      <c r="B4511" s="45" t="s">
        <v>65</v>
      </c>
      <c r="C4511" s="46" t="s">
        <v>80</v>
      </c>
      <c r="D4511" s="46" t="s">
        <v>90</v>
      </c>
      <c r="H4511" s="46">
        <v>15</v>
      </c>
      <c r="L4511" s="46" t="s">
        <v>104</v>
      </c>
      <c r="M4511" s="48" t="s">
        <v>110</v>
      </c>
    </row>
    <row r="4512" spans="1:14" x14ac:dyDescent="0.25">
      <c r="A4512" s="52">
        <v>2017</v>
      </c>
      <c r="B4512" s="45" t="s">
        <v>41</v>
      </c>
      <c r="C4512" s="46" t="s">
        <v>80</v>
      </c>
      <c r="D4512" s="46" t="s">
        <v>88</v>
      </c>
      <c r="E4512" s="46" t="s">
        <v>92</v>
      </c>
      <c r="H4512" s="46">
        <v>15</v>
      </c>
      <c r="L4512" s="46" t="s">
        <v>103</v>
      </c>
      <c r="M4512" s="48">
        <v>57</v>
      </c>
    </row>
    <row r="4513" spans="1:16" x14ac:dyDescent="0.25">
      <c r="A4513" s="52">
        <v>2017</v>
      </c>
      <c r="B4513" s="45" t="s">
        <v>76</v>
      </c>
      <c r="C4513" s="46" t="s">
        <v>80</v>
      </c>
      <c r="D4513" s="46" t="s">
        <v>94</v>
      </c>
      <c r="H4513" s="46">
        <v>4</v>
      </c>
      <c r="L4513" s="46" t="s">
        <v>103</v>
      </c>
      <c r="M4513" s="48">
        <v>10</v>
      </c>
    </row>
    <row r="4514" spans="1:16" x14ac:dyDescent="0.25">
      <c r="A4514" s="52">
        <v>2017</v>
      </c>
      <c r="B4514" s="45" t="s">
        <v>59</v>
      </c>
      <c r="C4514" s="46" t="s">
        <v>80</v>
      </c>
      <c r="D4514" s="46" t="s">
        <v>88</v>
      </c>
      <c r="H4514" s="46">
        <v>20</v>
      </c>
      <c r="L4514" s="46" t="s">
        <v>103</v>
      </c>
      <c r="M4514" s="48" t="s">
        <v>110</v>
      </c>
    </row>
    <row r="4515" spans="1:16" x14ac:dyDescent="0.25">
      <c r="A4515" s="52">
        <v>2017</v>
      </c>
      <c r="B4515" s="45" t="s">
        <v>39</v>
      </c>
      <c r="C4515" s="46" t="s">
        <v>81</v>
      </c>
      <c r="D4515" s="46" t="s">
        <v>110</v>
      </c>
      <c r="H4515" s="46">
        <v>5</v>
      </c>
      <c r="L4515" s="46" t="s">
        <v>103</v>
      </c>
      <c r="M4515" s="48">
        <v>136</v>
      </c>
    </row>
    <row r="4516" spans="1:16" x14ac:dyDescent="0.25">
      <c r="A4516" s="52">
        <v>2017</v>
      </c>
      <c r="B4516" s="45" t="s">
        <v>62</v>
      </c>
      <c r="C4516" s="46" t="s">
        <v>80</v>
      </c>
      <c r="D4516" s="46" t="s">
        <v>90</v>
      </c>
      <c r="H4516" s="46">
        <v>15</v>
      </c>
      <c r="L4516" s="46" t="s">
        <v>103</v>
      </c>
      <c r="M4516" s="48">
        <v>70</v>
      </c>
    </row>
    <row r="4517" spans="1:16" x14ac:dyDescent="0.25">
      <c r="A4517" s="52">
        <v>2017</v>
      </c>
      <c r="B4517" s="45" t="s">
        <v>37</v>
      </c>
      <c r="C4517" s="46" t="s">
        <v>81</v>
      </c>
      <c r="D4517" s="46" t="s">
        <v>110</v>
      </c>
      <c r="H4517" s="46">
        <v>15</v>
      </c>
      <c r="L4517" s="46" t="s">
        <v>103</v>
      </c>
      <c r="M4517" s="48">
        <v>30</v>
      </c>
    </row>
    <row r="4518" spans="1:16" x14ac:dyDescent="0.25">
      <c r="A4518" s="52">
        <v>2017</v>
      </c>
      <c r="B4518" s="45" t="s">
        <v>64</v>
      </c>
      <c r="C4518" s="46" t="s">
        <v>80</v>
      </c>
      <c r="D4518" s="46" t="s">
        <v>88</v>
      </c>
      <c r="H4518" s="46">
        <v>17</v>
      </c>
      <c r="L4518" s="46" t="s">
        <v>103</v>
      </c>
      <c r="M4518" s="48" t="s">
        <v>110</v>
      </c>
    </row>
    <row r="4519" spans="1:16" x14ac:dyDescent="0.25">
      <c r="A4519" s="52">
        <v>2017</v>
      </c>
      <c r="B4519" s="45" t="s">
        <v>67</v>
      </c>
      <c r="C4519" s="46" t="s">
        <v>80</v>
      </c>
      <c r="D4519" s="46" t="s">
        <v>88</v>
      </c>
      <c r="H4519" s="46">
        <v>20</v>
      </c>
      <c r="L4519" s="46" t="s">
        <v>103</v>
      </c>
      <c r="M4519" s="48" t="s">
        <v>110</v>
      </c>
    </row>
    <row r="4520" spans="1:16" x14ac:dyDescent="0.25">
      <c r="A4520" s="52">
        <v>2017</v>
      </c>
      <c r="B4520" s="45" t="s">
        <v>73</v>
      </c>
      <c r="C4520" s="46" t="s">
        <v>80</v>
      </c>
      <c r="D4520" s="46" t="s">
        <v>91</v>
      </c>
      <c r="H4520" s="46">
        <v>17</v>
      </c>
      <c r="L4520" s="46" t="s">
        <v>104</v>
      </c>
      <c r="M4520" s="48">
        <v>4</v>
      </c>
      <c r="N4520" s="48" t="s">
        <v>117</v>
      </c>
      <c r="O4520" s="48">
        <v>9</v>
      </c>
      <c r="P4520" s="48" t="s">
        <v>116</v>
      </c>
    </row>
    <row r="4521" spans="1:16" x14ac:dyDescent="0.25">
      <c r="A4521" s="52">
        <v>2017</v>
      </c>
      <c r="B4521" s="45" t="s">
        <v>73</v>
      </c>
      <c r="C4521" s="46" t="s">
        <v>80</v>
      </c>
      <c r="D4521" s="46" t="s">
        <v>90</v>
      </c>
      <c r="E4521" s="46" t="s">
        <v>91</v>
      </c>
      <c r="H4521" s="46">
        <v>17</v>
      </c>
      <c r="L4521" s="46" t="s">
        <v>103</v>
      </c>
      <c r="M4521" s="48">
        <v>1</v>
      </c>
      <c r="N4521" s="48" t="s">
        <v>117</v>
      </c>
    </row>
    <row r="4522" spans="1:16" x14ac:dyDescent="0.25">
      <c r="A4522" s="52">
        <v>2017</v>
      </c>
      <c r="B4522" s="45" t="s">
        <v>48</v>
      </c>
      <c r="C4522" s="46" t="s">
        <v>80</v>
      </c>
      <c r="D4522" s="46" t="s">
        <v>93</v>
      </c>
      <c r="H4522" s="46">
        <v>15</v>
      </c>
      <c r="L4522" s="46" t="s">
        <v>103</v>
      </c>
      <c r="M4522" s="48">
        <v>16</v>
      </c>
    </row>
    <row r="4523" spans="1:16" x14ac:dyDescent="0.25">
      <c r="A4523" s="52">
        <v>2017</v>
      </c>
      <c r="B4523" s="45" t="s">
        <v>66</v>
      </c>
      <c r="C4523" s="46" t="s">
        <v>81</v>
      </c>
      <c r="D4523" s="46" t="s">
        <v>110</v>
      </c>
      <c r="H4523" s="46">
        <v>15</v>
      </c>
      <c r="L4523" s="46" t="s">
        <v>103</v>
      </c>
      <c r="M4523" s="48">
        <v>10</v>
      </c>
    </row>
    <row r="4524" spans="1:16" x14ac:dyDescent="0.25">
      <c r="A4524" s="52">
        <v>2017</v>
      </c>
      <c r="B4524" s="45" t="s">
        <v>38</v>
      </c>
      <c r="C4524" s="46" t="s">
        <v>80</v>
      </c>
      <c r="D4524" s="46" t="s">
        <v>110</v>
      </c>
      <c r="H4524" s="60"/>
      <c r="I4524" s="60"/>
      <c r="J4524" s="60"/>
      <c r="K4524" s="60"/>
      <c r="L4524" s="46" t="s">
        <v>103</v>
      </c>
      <c r="M4524" s="48" t="s">
        <v>110</v>
      </c>
    </row>
    <row r="4525" spans="1:16" x14ac:dyDescent="0.25">
      <c r="A4525" s="52">
        <v>2017</v>
      </c>
      <c r="B4525" s="45" t="s">
        <v>64</v>
      </c>
      <c r="C4525" s="46" t="s">
        <v>80</v>
      </c>
      <c r="D4525" s="46" t="s">
        <v>88</v>
      </c>
      <c r="H4525" s="46">
        <v>20</v>
      </c>
      <c r="L4525" s="46" t="s">
        <v>103</v>
      </c>
      <c r="M4525" s="48">
        <v>2</v>
      </c>
      <c r="N4525" s="48" t="s">
        <v>117</v>
      </c>
    </row>
    <row r="4526" spans="1:16" x14ac:dyDescent="0.25">
      <c r="A4526" s="52">
        <v>2017</v>
      </c>
      <c r="B4526" s="45" t="s">
        <v>53</v>
      </c>
      <c r="C4526" s="46" t="s">
        <v>80</v>
      </c>
      <c r="D4526" s="46" t="s">
        <v>94</v>
      </c>
      <c r="H4526" s="46">
        <v>15</v>
      </c>
      <c r="L4526" s="46" t="s">
        <v>104</v>
      </c>
      <c r="M4526" s="48">
        <v>116</v>
      </c>
    </row>
    <row r="4527" spans="1:16" x14ac:dyDescent="0.25">
      <c r="A4527" s="52">
        <v>2017</v>
      </c>
      <c r="B4527" s="45" t="s">
        <v>38</v>
      </c>
      <c r="C4527" s="46" t="s">
        <v>80</v>
      </c>
      <c r="D4527" s="46" t="s">
        <v>88</v>
      </c>
      <c r="H4527" s="46">
        <v>18</v>
      </c>
      <c r="L4527" s="46" t="s">
        <v>103</v>
      </c>
      <c r="M4527" s="48">
        <v>2</v>
      </c>
      <c r="N4527" s="48" t="s">
        <v>116</v>
      </c>
    </row>
    <row r="4528" spans="1:16" x14ac:dyDescent="0.25">
      <c r="A4528" s="52">
        <v>2017</v>
      </c>
      <c r="B4528" s="45" t="s">
        <v>66</v>
      </c>
      <c r="C4528" s="46" t="s">
        <v>80</v>
      </c>
      <c r="D4528" s="46" t="s">
        <v>93</v>
      </c>
      <c r="H4528" s="46">
        <v>15</v>
      </c>
      <c r="L4528" s="46" t="s">
        <v>103</v>
      </c>
      <c r="M4528" s="48">
        <v>5</v>
      </c>
    </row>
    <row r="4529" spans="1:19" x14ac:dyDescent="0.25">
      <c r="A4529" s="52">
        <v>2017</v>
      </c>
      <c r="B4529" s="45" t="s">
        <v>54</v>
      </c>
      <c r="C4529" s="46" t="s">
        <v>80</v>
      </c>
      <c r="D4529" s="46" t="s">
        <v>88</v>
      </c>
      <c r="H4529" s="46">
        <v>17</v>
      </c>
      <c r="L4529" s="46" t="s">
        <v>103</v>
      </c>
      <c r="M4529" s="48">
        <v>2</v>
      </c>
      <c r="N4529" s="48" t="s">
        <v>117</v>
      </c>
      <c r="O4529" s="48">
        <v>4</v>
      </c>
      <c r="P4529" s="48" t="s">
        <v>116</v>
      </c>
    </row>
    <row r="4530" spans="1:19" x14ac:dyDescent="0.25">
      <c r="A4530" s="52">
        <v>2017</v>
      </c>
      <c r="B4530" s="45" t="s">
        <v>65</v>
      </c>
      <c r="C4530" s="46" t="s">
        <v>80</v>
      </c>
      <c r="D4530" s="46" t="s">
        <v>90</v>
      </c>
      <c r="H4530" s="46">
        <v>15</v>
      </c>
      <c r="L4530" s="46" t="s">
        <v>104</v>
      </c>
      <c r="M4530" s="48" t="s">
        <v>110</v>
      </c>
    </row>
    <row r="4531" spans="1:19" x14ac:dyDescent="0.25">
      <c r="A4531" s="52">
        <v>2017</v>
      </c>
      <c r="B4531" s="45" t="s">
        <v>73</v>
      </c>
      <c r="C4531" s="46" t="s">
        <v>80</v>
      </c>
      <c r="D4531" s="46" t="s">
        <v>91</v>
      </c>
      <c r="H4531" s="46">
        <v>17</v>
      </c>
      <c r="L4531" s="46" t="s">
        <v>104</v>
      </c>
      <c r="M4531" s="48" t="s">
        <v>110</v>
      </c>
    </row>
    <row r="4532" spans="1:19" x14ac:dyDescent="0.25">
      <c r="A4532" s="52">
        <v>2017</v>
      </c>
      <c r="B4532" s="45" t="s">
        <v>62</v>
      </c>
      <c r="C4532" s="46" t="s">
        <v>80</v>
      </c>
      <c r="D4532" s="46" t="s">
        <v>91</v>
      </c>
      <c r="H4532" s="46">
        <v>12</v>
      </c>
      <c r="L4532" s="46" t="s">
        <v>103</v>
      </c>
      <c r="M4532" s="48">
        <v>22</v>
      </c>
    </row>
    <row r="4533" spans="1:19" x14ac:dyDescent="0.25">
      <c r="A4533" s="52">
        <v>2017</v>
      </c>
      <c r="B4533" s="45" t="s">
        <v>66</v>
      </c>
      <c r="C4533" s="46" t="s">
        <v>80</v>
      </c>
      <c r="D4533" s="46" t="s">
        <v>90</v>
      </c>
      <c r="E4533" s="46" t="s">
        <v>93</v>
      </c>
      <c r="H4533" s="46">
        <v>15</v>
      </c>
      <c r="L4533" s="46" t="s">
        <v>103</v>
      </c>
      <c r="M4533" s="48">
        <v>14</v>
      </c>
    </row>
    <row r="4534" spans="1:19" x14ac:dyDescent="0.25">
      <c r="A4534" s="52">
        <v>2017</v>
      </c>
      <c r="B4534" s="45" t="s">
        <v>73</v>
      </c>
      <c r="C4534" s="46" t="s">
        <v>80</v>
      </c>
      <c r="D4534" s="46" t="s">
        <v>88</v>
      </c>
      <c r="E4534" s="46" t="s">
        <v>91</v>
      </c>
      <c r="H4534" s="46">
        <v>15</v>
      </c>
      <c r="L4534" s="46" t="s">
        <v>105</v>
      </c>
      <c r="M4534" s="48">
        <v>40</v>
      </c>
    </row>
    <row r="4535" spans="1:19" x14ac:dyDescent="0.25">
      <c r="A4535" s="52">
        <v>2017</v>
      </c>
      <c r="B4535" s="45" t="s">
        <v>65</v>
      </c>
      <c r="C4535" s="46" t="s">
        <v>80</v>
      </c>
      <c r="D4535" s="46" t="s">
        <v>90</v>
      </c>
      <c r="H4535" s="46">
        <v>15</v>
      </c>
      <c r="L4535" s="46" t="s">
        <v>104</v>
      </c>
      <c r="M4535" s="48" t="s">
        <v>110</v>
      </c>
    </row>
    <row r="4536" spans="1:19" x14ac:dyDescent="0.25">
      <c r="A4536" s="52">
        <v>2017</v>
      </c>
      <c r="B4536" s="45" t="s">
        <v>39</v>
      </c>
      <c r="C4536" s="46" t="s">
        <v>80</v>
      </c>
      <c r="D4536" s="46" t="s">
        <v>91</v>
      </c>
      <c r="H4536" s="46">
        <v>12</v>
      </c>
      <c r="L4536" s="46" t="s">
        <v>103</v>
      </c>
      <c r="M4536" s="48">
        <v>30</v>
      </c>
    </row>
    <row r="4537" spans="1:19" x14ac:dyDescent="0.25">
      <c r="A4537" s="52">
        <v>2017</v>
      </c>
      <c r="B4537" s="45" t="s">
        <v>65</v>
      </c>
      <c r="C4537" s="46" t="s">
        <v>80</v>
      </c>
      <c r="D4537" s="46" t="s">
        <v>88</v>
      </c>
      <c r="H4537" s="46">
        <v>14</v>
      </c>
      <c r="L4537" s="46" t="s">
        <v>103</v>
      </c>
      <c r="M4537" s="48" t="s">
        <v>110</v>
      </c>
    </row>
    <row r="4538" spans="1:19" x14ac:dyDescent="0.25">
      <c r="A4538" s="52">
        <v>2017</v>
      </c>
      <c r="B4538" s="45" t="s">
        <v>65</v>
      </c>
      <c r="C4538" s="46" t="s">
        <v>81</v>
      </c>
      <c r="D4538" s="46" t="s">
        <v>110</v>
      </c>
      <c r="H4538" s="46">
        <v>14</v>
      </c>
      <c r="L4538" s="46" t="s">
        <v>103</v>
      </c>
      <c r="M4538" s="48" t="s">
        <v>110</v>
      </c>
    </row>
    <row r="4539" spans="1:19" x14ac:dyDescent="0.25">
      <c r="A4539" s="52">
        <v>2017</v>
      </c>
      <c r="B4539" s="45" t="s">
        <v>37</v>
      </c>
      <c r="C4539" s="46" t="s">
        <v>80</v>
      </c>
      <c r="D4539" s="46" t="s">
        <v>91</v>
      </c>
      <c r="H4539" s="46">
        <v>12</v>
      </c>
      <c r="L4539" s="46" t="s">
        <v>103</v>
      </c>
      <c r="M4539" s="48">
        <v>26</v>
      </c>
    </row>
    <row r="4540" spans="1:19" x14ac:dyDescent="0.25">
      <c r="A4540" s="52">
        <v>2017</v>
      </c>
      <c r="B4540" s="45" t="s">
        <v>47</v>
      </c>
      <c r="C4540" s="46" t="s">
        <v>80</v>
      </c>
      <c r="D4540" s="46" t="s">
        <v>90</v>
      </c>
      <c r="H4540" s="46">
        <v>15</v>
      </c>
      <c r="L4540" s="46" t="s">
        <v>104</v>
      </c>
      <c r="M4540" s="48" t="s">
        <v>110</v>
      </c>
    </row>
    <row r="4541" spans="1:19" x14ac:dyDescent="0.25">
      <c r="A4541" s="52">
        <v>2017</v>
      </c>
      <c r="B4541" s="45" t="s">
        <v>76</v>
      </c>
      <c r="C4541" s="46" t="s">
        <v>80</v>
      </c>
      <c r="D4541" s="46" t="s">
        <v>91</v>
      </c>
      <c r="H4541" s="46">
        <v>4</v>
      </c>
      <c r="I4541" s="46">
        <v>16</v>
      </c>
      <c r="L4541" s="46" t="s">
        <v>103</v>
      </c>
      <c r="M4541" s="48">
        <v>45</v>
      </c>
      <c r="S4541" s="49">
        <v>5</v>
      </c>
    </row>
    <row r="4542" spans="1:19" x14ac:dyDescent="0.25">
      <c r="A4542" s="52">
        <v>2017</v>
      </c>
      <c r="B4542" s="45" t="s">
        <v>47</v>
      </c>
      <c r="C4542" s="46" t="s">
        <v>80</v>
      </c>
      <c r="D4542" s="46" t="s">
        <v>90</v>
      </c>
      <c r="H4542" s="46">
        <v>15</v>
      </c>
      <c r="L4542" s="46" t="s">
        <v>104</v>
      </c>
      <c r="M4542" s="48" t="s">
        <v>110</v>
      </c>
    </row>
    <row r="4543" spans="1:19" x14ac:dyDescent="0.25">
      <c r="A4543" s="52">
        <v>2017</v>
      </c>
      <c r="B4543" s="45" t="s">
        <v>47</v>
      </c>
      <c r="C4543" s="46" t="s">
        <v>80</v>
      </c>
      <c r="D4543" s="46" t="s">
        <v>90</v>
      </c>
      <c r="H4543" s="46">
        <v>15</v>
      </c>
      <c r="L4543" s="46" t="s">
        <v>104</v>
      </c>
      <c r="M4543" s="48" t="s">
        <v>110</v>
      </c>
    </row>
    <row r="4544" spans="1:19" x14ac:dyDescent="0.25">
      <c r="A4544" s="52">
        <v>2017</v>
      </c>
      <c r="B4544" s="45" t="s">
        <v>47</v>
      </c>
      <c r="C4544" s="46" t="s">
        <v>80</v>
      </c>
      <c r="D4544" s="46" t="s">
        <v>90</v>
      </c>
      <c r="H4544" s="46">
        <v>17</v>
      </c>
      <c r="L4544" s="46" t="s">
        <v>103</v>
      </c>
      <c r="M4544" s="48" t="s">
        <v>110</v>
      </c>
    </row>
    <row r="4545" spans="1:16" x14ac:dyDescent="0.25">
      <c r="A4545" s="52">
        <v>2017</v>
      </c>
      <c r="B4545" s="45" t="s">
        <v>47</v>
      </c>
      <c r="C4545" s="46" t="s">
        <v>80</v>
      </c>
      <c r="D4545" s="46" t="s">
        <v>94</v>
      </c>
      <c r="H4545" s="46">
        <v>15</v>
      </c>
      <c r="L4545" s="46" t="s">
        <v>104</v>
      </c>
      <c r="M4545" s="48" t="s">
        <v>110</v>
      </c>
    </row>
    <row r="4546" spans="1:16" x14ac:dyDescent="0.25">
      <c r="A4546" s="52">
        <v>2017</v>
      </c>
      <c r="B4546" s="45" t="s">
        <v>71</v>
      </c>
      <c r="C4546" s="46" t="s">
        <v>81</v>
      </c>
      <c r="D4546" s="46" t="s">
        <v>110</v>
      </c>
      <c r="H4546" s="46">
        <v>5</v>
      </c>
      <c r="L4546" s="46" t="s">
        <v>104</v>
      </c>
      <c r="M4546" s="48">
        <v>25</v>
      </c>
    </row>
    <row r="4547" spans="1:16" x14ac:dyDescent="0.25">
      <c r="A4547" s="52">
        <v>2017</v>
      </c>
      <c r="B4547" s="45" t="s">
        <v>71</v>
      </c>
      <c r="C4547" s="46" t="s">
        <v>81</v>
      </c>
      <c r="D4547" s="46" t="s">
        <v>110</v>
      </c>
      <c r="H4547" s="46">
        <v>5</v>
      </c>
      <c r="L4547" s="46" t="s">
        <v>104</v>
      </c>
      <c r="M4547" s="48">
        <v>25</v>
      </c>
    </row>
    <row r="4548" spans="1:16" x14ac:dyDescent="0.25">
      <c r="A4548" s="52">
        <v>2017</v>
      </c>
      <c r="B4548" s="45" t="s">
        <v>47</v>
      </c>
      <c r="C4548" s="46" t="s">
        <v>80</v>
      </c>
      <c r="D4548" s="46" t="s">
        <v>90</v>
      </c>
      <c r="E4548" s="46" t="s">
        <v>94</v>
      </c>
      <c r="H4548" s="46">
        <v>15</v>
      </c>
      <c r="L4548" s="46" t="s">
        <v>104</v>
      </c>
      <c r="M4548" s="48" t="s">
        <v>110</v>
      </c>
    </row>
    <row r="4549" spans="1:16" x14ac:dyDescent="0.25">
      <c r="A4549" s="52">
        <v>2017</v>
      </c>
      <c r="B4549" s="45" t="s">
        <v>40</v>
      </c>
      <c r="C4549" s="46" t="s">
        <v>80</v>
      </c>
      <c r="D4549" s="46" t="s">
        <v>110</v>
      </c>
      <c r="H4549" s="46">
        <v>15</v>
      </c>
      <c r="L4549" s="46" t="s">
        <v>103</v>
      </c>
      <c r="M4549" s="48">
        <v>20</v>
      </c>
    </row>
    <row r="4550" spans="1:16" x14ac:dyDescent="0.25">
      <c r="A4550" s="52">
        <v>2017</v>
      </c>
      <c r="B4550" s="45" t="s">
        <v>75</v>
      </c>
      <c r="C4550" s="46" t="s">
        <v>80</v>
      </c>
      <c r="D4550" s="46" t="s">
        <v>110</v>
      </c>
      <c r="H4550" s="46">
        <v>15</v>
      </c>
      <c r="L4550" s="46" t="s">
        <v>105</v>
      </c>
      <c r="M4550" s="48">
        <v>97</v>
      </c>
    </row>
    <row r="4551" spans="1:16" x14ac:dyDescent="0.25">
      <c r="A4551" s="52">
        <v>2017</v>
      </c>
      <c r="B4551" s="45" t="s">
        <v>57</v>
      </c>
      <c r="C4551" s="46" t="s">
        <v>80</v>
      </c>
      <c r="D4551" s="46" t="s">
        <v>90</v>
      </c>
      <c r="H4551" s="46">
        <v>15</v>
      </c>
      <c r="L4551" s="46" t="s">
        <v>104</v>
      </c>
      <c r="M4551" s="48" t="s">
        <v>110</v>
      </c>
    </row>
    <row r="4552" spans="1:16" x14ac:dyDescent="0.25">
      <c r="A4552" s="52">
        <v>2017</v>
      </c>
      <c r="B4552" s="45" t="s">
        <v>52</v>
      </c>
      <c r="C4552" s="46" t="s">
        <v>80</v>
      </c>
      <c r="D4552" s="46" t="s">
        <v>94</v>
      </c>
      <c r="H4552" s="46">
        <v>17</v>
      </c>
      <c r="I4552" s="46">
        <v>18</v>
      </c>
      <c r="J4552" s="46">
        <v>21</v>
      </c>
      <c r="L4552" s="46" t="s">
        <v>103</v>
      </c>
      <c r="M4552" s="48" t="s">
        <v>110</v>
      </c>
    </row>
    <row r="4553" spans="1:16" x14ac:dyDescent="0.25">
      <c r="A4553" s="52">
        <v>2017</v>
      </c>
      <c r="B4553" s="45" t="s">
        <v>53</v>
      </c>
      <c r="C4553" s="46" t="s">
        <v>81</v>
      </c>
      <c r="D4553" s="46" t="s">
        <v>110</v>
      </c>
      <c r="H4553" s="46">
        <v>5</v>
      </c>
      <c r="L4553" s="46" t="s">
        <v>104</v>
      </c>
      <c r="M4553" s="48">
        <v>75</v>
      </c>
    </row>
    <row r="4554" spans="1:16" x14ac:dyDescent="0.25">
      <c r="A4554" s="52">
        <v>2017</v>
      </c>
      <c r="B4554" s="45" t="s">
        <v>61</v>
      </c>
      <c r="C4554" s="46" t="s">
        <v>80</v>
      </c>
      <c r="D4554" s="46" t="s">
        <v>89</v>
      </c>
      <c r="H4554" s="46">
        <v>17</v>
      </c>
      <c r="L4554" s="46" t="s">
        <v>104</v>
      </c>
      <c r="M4554" s="48">
        <v>2</v>
      </c>
      <c r="N4554" s="48" t="s">
        <v>117</v>
      </c>
      <c r="O4554" s="48">
        <v>2</v>
      </c>
      <c r="P4554" s="48" t="s">
        <v>116</v>
      </c>
    </row>
    <row r="4555" spans="1:16" x14ac:dyDescent="0.25">
      <c r="A4555" s="52">
        <v>2017</v>
      </c>
      <c r="B4555" s="45" t="s">
        <v>47</v>
      </c>
      <c r="C4555" s="46" t="s">
        <v>80</v>
      </c>
      <c r="D4555" s="46" t="s">
        <v>93</v>
      </c>
      <c r="H4555" s="46">
        <v>15</v>
      </c>
      <c r="L4555" s="46" t="s">
        <v>104</v>
      </c>
      <c r="M4555" s="48" t="s">
        <v>110</v>
      </c>
    </row>
    <row r="4556" spans="1:16" x14ac:dyDescent="0.25">
      <c r="A4556" s="52">
        <v>2017</v>
      </c>
      <c r="B4556" s="45" t="s">
        <v>53</v>
      </c>
      <c r="C4556" s="46" t="s">
        <v>80</v>
      </c>
      <c r="D4556" s="46" t="s">
        <v>94</v>
      </c>
      <c r="H4556" s="46">
        <v>15</v>
      </c>
      <c r="L4556" s="46" t="s">
        <v>104</v>
      </c>
      <c r="M4556" s="48">
        <v>75</v>
      </c>
    </row>
    <row r="4557" spans="1:16" x14ac:dyDescent="0.25">
      <c r="A4557" s="52">
        <v>2017</v>
      </c>
      <c r="B4557" s="45" t="s">
        <v>53</v>
      </c>
      <c r="C4557" s="46" t="s">
        <v>80</v>
      </c>
      <c r="D4557" s="46" t="s">
        <v>89</v>
      </c>
      <c r="E4557" s="46" t="s">
        <v>94</v>
      </c>
      <c r="H4557" s="46">
        <v>17</v>
      </c>
      <c r="L4557" s="46" t="s">
        <v>103</v>
      </c>
      <c r="M4557" s="48">
        <v>2</v>
      </c>
      <c r="N4557" s="48" t="s">
        <v>117</v>
      </c>
      <c r="O4557" s="48">
        <v>1</v>
      </c>
      <c r="P4557" s="48" t="s">
        <v>116</v>
      </c>
    </row>
    <row r="4558" spans="1:16" x14ac:dyDescent="0.25">
      <c r="A4558" s="52">
        <v>2017</v>
      </c>
      <c r="B4558" s="45" t="s">
        <v>47</v>
      </c>
      <c r="C4558" s="46" t="s">
        <v>80</v>
      </c>
      <c r="D4558" s="46" t="s">
        <v>93</v>
      </c>
      <c r="H4558" s="46">
        <v>15</v>
      </c>
      <c r="L4558" s="46" t="s">
        <v>104</v>
      </c>
      <c r="M4558" s="48" t="s">
        <v>110</v>
      </c>
    </row>
    <row r="4559" spans="1:16" x14ac:dyDescent="0.25">
      <c r="A4559" s="52">
        <v>2017</v>
      </c>
      <c r="B4559" s="45" t="s">
        <v>58</v>
      </c>
      <c r="C4559" s="46" t="s">
        <v>80</v>
      </c>
      <c r="D4559" s="46" t="s">
        <v>90</v>
      </c>
      <c r="H4559" s="46">
        <v>15</v>
      </c>
      <c r="L4559" s="46" t="s">
        <v>104</v>
      </c>
      <c r="M4559" s="48" t="s">
        <v>110</v>
      </c>
    </row>
    <row r="4560" spans="1:16" x14ac:dyDescent="0.25">
      <c r="A4560" s="52">
        <v>2017</v>
      </c>
      <c r="B4560" s="45" t="s">
        <v>52</v>
      </c>
      <c r="C4560" s="46" t="s">
        <v>80</v>
      </c>
      <c r="D4560" s="46" t="s">
        <v>89</v>
      </c>
      <c r="H4560" s="46">
        <v>17</v>
      </c>
      <c r="L4560" s="46" t="s">
        <v>103</v>
      </c>
      <c r="M4560" s="48" t="s">
        <v>110</v>
      </c>
    </row>
    <row r="4561" spans="1:16" x14ac:dyDescent="0.25">
      <c r="A4561" s="52">
        <v>2017</v>
      </c>
      <c r="B4561" s="45" t="s">
        <v>58</v>
      </c>
      <c r="C4561" s="46" t="s">
        <v>80</v>
      </c>
      <c r="D4561" s="46" t="s">
        <v>90</v>
      </c>
      <c r="H4561" s="46">
        <v>15</v>
      </c>
      <c r="L4561" s="46" t="s">
        <v>104</v>
      </c>
      <c r="M4561" s="48" t="s">
        <v>110</v>
      </c>
    </row>
    <row r="4562" spans="1:16" x14ac:dyDescent="0.25">
      <c r="A4562" s="52">
        <v>2017</v>
      </c>
      <c r="B4562" s="45" t="s">
        <v>53</v>
      </c>
      <c r="C4562" s="46" t="s">
        <v>82</v>
      </c>
      <c r="D4562" s="46" t="s">
        <v>110</v>
      </c>
      <c r="H4562" s="46">
        <v>17</v>
      </c>
      <c r="L4562" s="46" t="s">
        <v>103</v>
      </c>
      <c r="M4562" s="48">
        <v>3</v>
      </c>
      <c r="N4562" s="48" t="s">
        <v>117</v>
      </c>
      <c r="O4562" s="48">
        <v>1</v>
      </c>
      <c r="P4562" s="48" t="s">
        <v>116</v>
      </c>
    </row>
    <row r="4563" spans="1:16" x14ac:dyDescent="0.25">
      <c r="A4563" s="52">
        <v>2017</v>
      </c>
      <c r="B4563" s="45" t="s">
        <v>65</v>
      </c>
      <c r="C4563" s="46" t="s">
        <v>80</v>
      </c>
      <c r="D4563" s="46" t="s">
        <v>88</v>
      </c>
      <c r="H4563" s="46">
        <v>22</v>
      </c>
      <c r="L4563" s="46" t="s">
        <v>103</v>
      </c>
      <c r="M4563" s="48" t="s">
        <v>110</v>
      </c>
    </row>
    <row r="4564" spans="1:16" x14ac:dyDescent="0.25">
      <c r="A4564" s="52">
        <v>2017</v>
      </c>
      <c r="B4564" s="45" t="s">
        <v>65</v>
      </c>
      <c r="C4564" s="46" t="s">
        <v>80</v>
      </c>
      <c r="D4564" s="46" t="s">
        <v>88</v>
      </c>
      <c r="H4564" s="46">
        <v>15</v>
      </c>
      <c r="L4564" s="46" t="s">
        <v>104</v>
      </c>
      <c r="M4564" s="48" t="s">
        <v>110</v>
      </c>
    </row>
    <row r="4565" spans="1:16" x14ac:dyDescent="0.25">
      <c r="A4565" s="52">
        <v>2017</v>
      </c>
      <c r="B4565" s="45" t="s">
        <v>59</v>
      </c>
      <c r="C4565" s="46" t="s">
        <v>80</v>
      </c>
      <c r="D4565" s="46" t="s">
        <v>88</v>
      </c>
      <c r="H4565" s="46">
        <v>21</v>
      </c>
      <c r="L4565" s="46" t="s">
        <v>103</v>
      </c>
      <c r="M4565" s="48">
        <v>1</v>
      </c>
      <c r="N4565" s="48" t="s">
        <v>116</v>
      </c>
    </row>
    <row r="4566" spans="1:16" x14ac:dyDescent="0.25">
      <c r="A4566" s="52">
        <v>2017</v>
      </c>
      <c r="B4566" s="45" t="s">
        <v>59</v>
      </c>
      <c r="C4566" s="46" t="s">
        <v>80</v>
      </c>
      <c r="D4566" s="46" t="s">
        <v>88</v>
      </c>
      <c r="H4566" s="46">
        <v>20</v>
      </c>
      <c r="L4566" s="46" t="s">
        <v>103</v>
      </c>
      <c r="M4566" s="48">
        <v>2</v>
      </c>
      <c r="N4566" s="48" t="s">
        <v>116</v>
      </c>
    </row>
    <row r="4567" spans="1:16" x14ac:dyDescent="0.25">
      <c r="A4567" s="52">
        <v>2017</v>
      </c>
      <c r="B4567" s="45" t="s">
        <v>76</v>
      </c>
      <c r="C4567" s="46" t="s">
        <v>80</v>
      </c>
      <c r="D4567" s="46" t="s">
        <v>88</v>
      </c>
      <c r="H4567" s="46">
        <v>17</v>
      </c>
      <c r="L4567" s="46" t="s">
        <v>103</v>
      </c>
      <c r="M4567" s="48">
        <v>1</v>
      </c>
      <c r="N4567" s="48" t="s">
        <v>117</v>
      </c>
    </row>
    <row r="4568" spans="1:16" x14ac:dyDescent="0.25">
      <c r="A4568" s="52">
        <v>2017</v>
      </c>
      <c r="B4568" s="45" t="s">
        <v>64</v>
      </c>
      <c r="C4568" s="46" t="s">
        <v>80</v>
      </c>
      <c r="D4568" s="46" t="s">
        <v>93</v>
      </c>
      <c r="H4568" s="46">
        <v>17</v>
      </c>
      <c r="L4568" s="46" t="s">
        <v>103</v>
      </c>
      <c r="M4568" s="48" t="s">
        <v>110</v>
      </c>
    </row>
    <row r="4569" spans="1:16" x14ac:dyDescent="0.25">
      <c r="A4569" s="52">
        <v>2017</v>
      </c>
      <c r="B4569" s="45" t="s">
        <v>65</v>
      </c>
      <c r="C4569" s="46" t="s">
        <v>80</v>
      </c>
      <c r="D4569" s="46" t="s">
        <v>90</v>
      </c>
      <c r="H4569" s="46">
        <v>15</v>
      </c>
      <c r="L4569" s="46" t="s">
        <v>104</v>
      </c>
      <c r="M4569" s="48" t="s">
        <v>110</v>
      </c>
    </row>
    <row r="4570" spans="1:16" x14ac:dyDescent="0.25">
      <c r="A4570" s="52">
        <v>2017</v>
      </c>
      <c r="B4570" s="45" t="s">
        <v>65</v>
      </c>
      <c r="C4570" s="46" t="s">
        <v>80</v>
      </c>
      <c r="D4570" s="46" t="s">
        <v>90</v>
      </c>
      <c r="H4570" s="46">
        <v>15</v>
      </c>
      <c r="L4570" s="46" t="s">
        <v>104</v>
      </c>
      <c r="M4570" s="48" t="s">
        <v>110</v>
      </c>
    </row>
    <row r="4571" spans="1:16" x14ac:dyDescent="0.25">
      <c r="A4571" s="52">
        <v>2017</v>
      </c>
      <c r="B4571" s="45" t="s">
        <v>47</v>
      </c>
      <c r="C4571" s="46" t="s">
        <v>80</v>
      </c>
      <c r="D4571" s="46" t="s">
        <v>93</v>
      </c>
      <c r="H4571" s="46">
        <v>15</v>
      </c>
      <c r="L4571" s="46" t="s">
        <v>104</v>
      </c>
      <c r="M4571" s="48" t="s">
        <v>110</v>
      </c>
    </row>
    <row r="4572" spans="1:16" x14ac:dyDescent="0.25">
      <c r="A4572" s="52">
        <v>2017</v>
      </c>
      <c r="B4572" s="45" t="s">
        <v>65</v>
      </c>
      <c r="C4572" s="46" t="s">
        <v>85</v>
      </c>
      <c r="D4572" s="46" t="s">
        <v>90</v>
      </c>
      <c r="H4572" s="46">
        <v>28</v>
      </c>
      <c r="L4572" s="46" t="s">
        <v>103</v>
      </c>
      <c r="M4572" s="48" t="s">
        <v>110</v>
      </c>
    </row>
    <row r="4573" spans="1:16" x14ac:dyDescent="0.25">
      <c r="A4573" s="52">
        <v>2017</v>
      </c>
      <c r="B4573" s="45" t="s">
        <v>65</v>
      </c>
      <c r="C4573" s="46" t="s">
        <v>85</v>
      </c>
      <c r="D4573" s="46" t="s">
        <v>90</v>
      </c>
      <c r="H4573" s="46">
        <v>14</v>
      </c>
      <c r="I4573" s="46">
        <v>28</v>
      </c>
      <c r="L4573" s="46" t="s">
        <v>103</v>
      </c>
      <c r="M4573" s="48" t="s">
        <v>110</v>
      </c>
    </row>
    <row r="4574" spans="1:16" x14ac:dyDescent="0.25">
      <c r="A4574" s="52">
        <v>2017</v>
      </c>
      <c r="B4574" s="45" t="s">
        <v>47</v>
      </c>
      <c r="C4574" s="46" t="s">
        <v>80</v>
      </c>
      <c r="D4574" s="46" t="s">
        <v>90</v>
      </c>
      <c r="H4574" s="46">
        <v>15</v>
      </c>
      <c r="L4574" s="46" t="s">
        <v>104</v>
      </c>
      <c r="M4574" s="48" t="s">
        <v>110</v>
      </c>
    </row>
    <row r="4575" spans="1:16" x14ac:dyDescent="0.25">
      <c r="A4575" s="52">
        <v>2017</v>
      </c>
      <c r="B4575" s="45" t="s">
        <v>54</v>
      </c>
      <c r="C4575" s="46" t="s">
        <v>80</v>
      </c>
      <c r="D4575" s="46" t="s">
        <v>88</v>
      </c>
      <c r="H4575" s="46">
        <v>17</v>
      </c>
      <c r="L4575" s="46" t="s">
        <v>103</v>
      </c>
      <c r="M4575" s="48">
        <v>1</v>
      </c>
      <c r="N4575" s="48" t="s">
        <v>117</v>
      </c>
    </row>
    <row r="4576" spans="1:16" x14ac:dyDescent="0.25">
      <c r="A4576" s="52">
        <v>2017</v>
      </c>
      <c r="B4576" s="45" t="s">
        <v>47</v>
      </c>
      <c r="C4576" s="46" t="s">
        <v>80</v>
      </c>
      <c r="D4576" s="46" t="s">
        <v>90</v>
      </c>
      <c r="E4576" s="46" t="s">
        <v>94</v>
      </c>
      <c r="H4576" s="46">
        <v>15</v>
      </c>
      <c r="L4576" s="46" t="s">
        <v>104</v>
      </c>
      <c r="M4576" s="48" t="s">
        <v>110</v>
      </c>
    </row>
    <row r="4577" spans="1:14" x14ac:dyDescent="0.25">
      <c r="A4577" s="52">
        <v>2017</v>
      </c>
      <c r="B4577" s="45" t="s">
        <v>47</v>
      </c>
      <c r="C4577" s="46" t="s">
        <v>80</v>
      </c>
      <c r="D4577" s="46" t="s">
        <v>90</v>
      </c>
      <c r="H4577" s="46">
        <v>15</v>
      </c>
      <c r="L4577" s="46" t="s">
        <v>104</v>
      </c>
      <c r="M4577" s="48" t="s">
        <v>110</v>
      </c>
    </row>
    <row r="4578" spans="1:14" x14ac:dyDescent="0.25">
      <c r="A4578" s="52">
        <v>2017</v>
      </c>
      <c r="B4578" s="45" t="s">
        <v>58</v>
      </c>
      <c r="C4578" s="46" t="s">
        <v>80</v>
      </c>
      <c r="D4578" s="46" t="s">
        <v>90</v>
      </c>
      <c r="H4578" s="46">
        <v>15</v>
      </c>
      <c r="L4578" s="46" t="s">
        <v>104</v>
      </c>
      <c r="M4578" s="48" t="s">
        <v>110</v>
      </c>
    </row>
    <row r="4579" spans="1:14" x14ac:dyDescent="0.25">
      <c r="A4579" s="52">
        <v>2017</v>
      </c>
      <c r="B4579" s="45" t="s">
        <v>37</v>
      </c>
      <c r="C4579" s="46" t="s">
        <v>80</v>
      </c>
      <c r="D4579" s="46" t="s">
        <v>90</v>
      </c>
      <c r="E4579" s="46" t="s">
        <v>93</v>
      </c>
      <c r="H4579" s="46">
        <v>15</v>
      </c>
      <c r="L4579" s="46" t="s">
        <v>105</v>
      </c>
      <c r="M4579" s="48">
        <v>18</v>
      </c>
    </row>
    <row r="4580" spans="1:14" x14ac:dyDescent="0.25">
      <c r="A4580" s="52">
        <v>2017</v>
      </c>
      <c r="B4580" s="45" t="s">
        <v>37</v>
      </c>
      <c r="C4580" s="46" t="s">
        <v>80</v>
      </c>
      <c r="D4580" s="46" t="s">
        <v>90</v>
      </c>
      <c r="E4580" s="46" t="s">
        <v>92</v>
      </c>
      <c r="H4580" s="46">
        <v>15</v>
      </c>
      <c r="L4580" s="46" t="s">
        <v>105</v>
      </c>
      <c r="M4580" s="48">
        <v>65</v>
      </c>
    </row>
    <row r="4581" spans="1:14" x14ac:dyDescent="0.25">
      <c r="A4581" s="52">
        <v>2017</v>
      </c>
      <c r="B4581" s="45" t="s">
        <v>73</v>
      </c>
      <c r="C4581" s="46" t="s">
        <v>80</v>
      </c>
      <c r="D4581" s="46" t="s">
        <v>91</v>
      </c>
      <c r="H4581" s="46">
        <v>17</v>
      </c>
      <c r="L4581" s="46" t="s">
        <v>104</v>
      </c>
      <c r="M4581" s="48">
        <v>4</v>
      </c>
      <c r="N4581" s="48" t="s">
        <v>117</v>
      </c>
    </row>
    <row r="4582" spans="1:14" x14ac:dyDescent="0.25">
      <c r="A4582" s="52">
        <v>2017</v>
      </c>
      <c r="B4582" s="45" t="s">
        <v>64</v>
      </c>
      <c r="C4582" s="46" t="s">
        <v>80</v>
      </c>
      <c r="D4582" s="46" t="s">
        <v>96</v>
      </c>
      <c r="H4582" s="46">
        <v>17</v>
      </c>
      <c r="L4582" s="46" t="s">
        <v>103</v>
      </c>
      <c r="M4582" s="48" t="s">
        <v>110</v>
      </c>
    </row>
    <row r="4583" spans="1:14" x14ac:dyDescent="0.25">
      <c r="A4583" s="52">
        <v>2017</v>
      </c>
      <c r="B4583" s="45" t="s">
        <v>48</v>
      </c>
      <c r="C4583" s="46" t="s">
        <v>80</v>
      </c>
      <c r="D4583" s="46" t="s">
        <v>93</v>
      </c>
      <c r="H4583" s="46">
        <v>15</v>
      </c>
      <c r="L4583" s="46" t="s">
        <v>103</v>
      </c>
      <c r="M4583" s="48">
        <v>21</v>
      </c>
    </row>
    <row r="4584" spans="1:14" x14ac:dyDescent="0.25">
      <c r="A4584" s="52">
        <v>2017</v>
      </c>
      <c r="B4584" s="45" t="s">
        <v>47</v>
      </c>
      <c r="C4584" s="46" t="s">
        <v>80</v>
      </c>
      <c r="D4584" s="46" t="s">
        <v>91</v>
      </c>
      <c r="H4584" s="46">
        <v>15</v>
      </c>
      <c r="L4584" s="46" t="s">
        <v>104</v>
      </c>
      <c r="M4584" s="48" t="s">
        <v>110</v>
      </c>
    </row>
    <row r="4585" spans="1:14" x14ac:dyDescent="0.25">
      <c r="A4585" s="52">
        <v>2017</v>
      </c>
      <c r="B4585" s="45" t="s">
        <v>59</v>
      </c>
      <c r="C4585" s="46" t="s">
        <v>81</v>
      </c>
      <c r="D4585" s="46" t="s">
        <v>110</v>
      </c>
      <c r="H4585" s="46">
        <v>5</v>
      </c>
      <c r="I4585" s="46">
        <v>7</v>
      </c>
      <c r="L4585" s="46" t="s">
        <v>104</v>
      </c>
      <c r="M4585" s="48" t="s">
        <v>110</v>
      </c>
    </row>
    <row r="4586" spans="1:14" x14ac:dyDescent="0.25">
      <c r="A4586" s="52">
        <v>2017</v>
      </c>
      <c r="B4586" s="45" t="s">
        <v>59</v>
      </c>
      <c r="C4586" s="46" t="s">
        <v>81</v>
      </c>
      <c r="D4586" s="46" t="s">
        <v>110</v>
      </c>
      <c r="H4586" s="46">
        <v>5</v>
      </c>
      <c r="I4586" s="46">
        <v>7</v>
      </c>
      <c r="L4586" s="46" t="s">
        <v>104</v>
      </c>
      <c r="M4586" s="48" t="s">
        <v>110</v>
      </c>
    </row>
    <row r="4587" spans="1:14" x14ac:dyDescent="0.25">
      <c r="A4587" s="52">
        <v>2017</v>
      </c>
      <c r="B4587" s="45" t="s">
        <v>37</v>
      </c>
      <c r="C4587" s="46" t="s">
        <v>80</v>
      </c>
      <c r="D4587" s="46" t="s">
        <v>90</v>
      </c>
      <c r="H4587" s="46">
        <v>17</v>
      </c>
      <c r="L4587" s="46" t="s">
        <v>103</v>
      </c>
      <c r="M4587" s="48" t="s">
        <v>110</v>
      </c>
    </row>
    <row r="4588" spans="1:14" x14ac:dyDescent="0.25">
      <c r="A4588" s="52">
        <v>2017</v>
      </c>
      <c r="B4588" s="45" t="s">
        <v>53</v>
      </c>
      <c r="C4588" s="46" t="s">
        <v>82</v>
      </c>
      <c r="D4588" s="46" t="s">
        <v>110</v>
      </c>
      <c r="H4588" s="46">
        <v>15</v>
      </c>
      <c r="L4588" s="46" t="s">
        <v>104</v>
      </c>
      <c r="M4588" s="48">
        <v>21</v>
      </c>
    </row>
    <row r="4589" spans="1:14" x14ac:dyDescent="0.25">
      <c r="A4589" s="52">
        <v>2017</v>
      </c>
      <c r="B4589" s="45" t="s">
        <v>54</v>
      </c>
      <c r="C4589" s="46" t="s">
        <v>80</v>
      </c>
      <c r="D4589" s="46" t="s">
        <v>93</v>
      </c>
      <c r="H4589" s="46">
        <v>18</v>
      </c>
      <c r="L4589" s="46" t="s">
        <v>103</v>
      </c>
      <c r="M4589" s="48">
        <v>2</v>
      </c>
      <c r="N4589" s="48" t="s">
        <v>116</v>
      </c>
    </row>
    <row r="4590" spans="1:14" x14ac:dyDescent="0.25">
      <c r="A4590" s="52">
        <v>2017</v>
      </c>
      <c r="B4590" s="45" t="s">
        <v>47</v>
      </c>
      <c r="C4590" s="46" t="s">
        <v>80</v>
      </c>
      <c r="D4590" s="46" t="s">
        <v>90</v>
      </c>
      <c r="H4590" s="46">
        <v>15</v>
      </c>
      <c r="L4590" s="46" t="s">
        <v>104</v>
      </c>
      <c r="M4590" s="48" t="s">
        <v>110</v>
      </c>
    </row>
    <row r="4591" spans="1:14" x14ac:dyDescent="0.25">
      <c r="A4591" s="52">
        <v>2017</v>
      </c>
      <c r="B4591" s="45" t="s">
        <v>59</v>
      </c>
      <c r="C4591" s="46" t="s">
        <v>80</v>
      </c>
      <c r="D4591" s="46" t="s">
        <v>94</v>
      </c>
      <c r="H4591" s="46">
        <v>4</v>
      </c>
      <c r="I4591" s="46">
        <v>7</v>
      </c>
      <c r="L4591" s="46" t="s">
        <v>103</v>
      </c>
      <c r="M4591" s="48" t="s">
        <v>110</v>
      </c>
    </row>
    <row r="4592" spans="1:14" x14ac:dyDescent="0.25">
      <c r="A4592" s="52">
        <v>2017</v>
      </c>
      <c r="B4592" s="45" t="s">
        <v>61</v>
      </c>
      <c r="C4592" s="46" t="s">
        <v>80</v>
      </c>
      <c r="D4592" s="46" t="s">
        <v>94</v>
      </c>
      <c r="H4592" s="46">
        <v>15</v>
      </c>
      <c r="L4592" s="46" t="s">
        <v>103</v>
      </c>
      <c r="M4592" s="48">
        <v>29</v>
      </c>
    </row>
    <row r="4593" spans="1:18" x14ac:dyDescent="0.25">
      <c r="A4593" s="52">
        <v>2017</v>
      </c>
      <c r="B4593" s="45" t="s">
        <v>59</v>
      </c>
      <c r="C4593" s="46" t="s">
        <v>80</v>
      </c>
      <c r="D4593" s="46" t="s">
        <v>88</v>
      </c>
      <c r="H4593" s="46">
        <v>20</v>
      </c>
      <c r="L4593" s="46" t="s">
        <v>103</v>
      </c>
      <c r="M4593" s="48">
        <v>8</v>
      </c>
      <c r="N4593" s="48" t="s">
        <v>117</v>
      </c>
      <c r="O4593" s="48">
        <v>10</v>
      </c>
      <c r="P4593" s="48" t="s">
        <v>116</v>
      </c>
      <c r="Q4593" s="48">
        <v>2</v>
      </c>
      <c r="R4593" s="48" t="s">
        <v>115</v>
      </c>
    </row>
    <row r="4594" spans="1:18" x14ac:dyDescent="0.25">
      <c r="A4594" s="52">
        <v>2017</v>
      </c>
      <c r="B4594" s="45" t="s">
        <v>59</v>
      </c>
      <c r="C4594" s="46" t="s">
        <v>80</v>
      </c>
      <c r="D4594" s="46" t="s">
        <v>92</v>
      </c>
      <c r="H4594" s="46">
        <v>20</v>
      </c>
      <c r="L4594" s="46" t="s">
        <v>103</v>
      </c>
      <c r="M4594" s="48">
        <v>6</v>
      </c>
      <c r="N4594" s="48" t="s">
        <v>117</v>
      </c>
      <c r="O4594" s="48">
        <v>7</v>
      </c>
      <c r="P4594" s="48" t="s">
        <v>116</v>
      </c>
    </row>
    <row r="4595" spans="1:18" x14ac:dyDescent="0.25">
      <c r="A4595" s="52">
        <v>2017</v>
      </c>
      <c r="B4595" s="45" t="s">
        <v>52</v>
      </c>
      <c r="C4595" s="46" t="s">
        <v>80</v>
      </c>
      <c r="D4595" s="46" t="s">
        <v>88</v>
      </c>
      <c r="H4595" s="46">
        <v>20</v>
      </c>
      <c r="L4595" s="46" t="s">
        <v>103</v>
      </c>
      <c r="M4595" s="48" t="s">
        <v>110</v>
      </c>
    </row>
    <row r="4596" spans="1:18" x14ac:dyDescent="0.25">
      <c r="A4596" s="52">
        <v>2017</v>
      </c>
      <c r="B4596" s="45" t="s">
        <v>73</v>
      </c>
      <c r="C4596" s="46" t="s">
        <v>80</v>
      </c>
      <c r="D4596" s="46" t="s">
        <v>94</v>
      </c>
      <c r="E4596" s="46" t="s">
        <v>92</v>
      </c>
      <c r="H4596" s="46">
        <v>17</v>
      </c>
      <c r="L4596" s="46" t="s">
        <v>103</v>
      </c>
      <c r="M4596" s="48">
        <v>1</v>
      </c>
      <c r="N4596" s="48" t="s">
        <v>116</v>
      </c>
    </row>
    <row r="4597" spans="1:18" x14ac:dyDescent="0.25">
      <c r="A4597" s="52">
        <v>2017</v>
      </c>
      <c r="B4597" s="45" t="s">
        <v>64</v>
      </c>
      <c r="C4597" s="46" t="s">
        <v>80</v>
      </c>
      <c r="D4597" s="46" t="s">
        <v>88</v>
      </c>
      <c r="H4597" s="46">
        <v>15</v>
      </c>
      <c r="L4597" s="46" t="s">
        <v>103</v>
      </c>
      <c r="M4597" s="48" t="s">
        <v>110</v>
      </c>
    </row>
    <row r="4598" spans="1:18" x14ac:dyDescent="0.25">
      <c r="A4598" s="52">
        <v>2017</v>
      </c>
      <c r="B4598" s="45" t="s">
        <v>69</v>
      </c>
      <c r="C4598" s="46" t="s">
        <v>80</v>
      </c>
      <c r="D4598" s="46" t="s">
        <v>88</v>
      </c>
      <c r="H4598" s="46">
        <v>17</v>
      </c>
      <c r="I4598" s="46">
        <v>18</v>
      </c>
      <c r="J4598" s="46">
        <v>21</v>
      </c>
      <c r="L4598" s="46" t="s">
        <v>103</v>
      </c>
      <c r="M4598" s="48" t="s">
        <v>110</v>
      </c>
    </row>
    <row r="4599" spans="1:18" x14ac:dyDescent="0.25">
      <c r="A4599" s="52">
        <v>2017</v>
      </c>
      <c r="B4599" s="45" t="s">
        <v>38</v>
      </c>
      <c r="C4599" s="46" t="s">
        <v>80</v>
      </c>
      <c r="D4599" s="46" t="s">
        <v>93</v>
      </c>
      <c r="H4599" s="46">
        <v>17</v>
      </c>
      <c r="L4599" s="46" t="s">
        <v>103</v>
      </c>
      <c r="M4599" s="48">
        <v>1</v>
      </c>
      <c r="N4599" s="48" t="s">
        <v>117</v>
      </c>
      <c r="O4599" s="48">
        <v>2</v>
      </c>
      <c r="P4599" s="48" t="s">
        <v>116</v>
      </c>
    </row>
    <row r="4600" spans="1:18" x14ac:dyDescent="0.25">
      <c r="A4600" s="52">
        <v>2017</v>
      </c>
      <c r="B4600" s="45" t="s">
        <v>59</v>
      </c>
      <c r="C4600" s="46" t="s">
        <v>85</v>
      </c>
      <c r="D4600" s="46" t="s">
        <v>110</v>
      </c>
      <c r="H4600" s="46">
        <v>28</v>
      </c>
      <c r="L4600" s="46" t="s">
        <v>103</v>
      </c>
      <c r="M4600" s="48">
        <v>1</v>
      </c>
    </row>
    <row r="4601" spans="1:18" x14ac:dyDescent="0.25">
      <c r="A4601" s="52">
        <v>2017</v>
      </c>
      <c r="B4601" s="45" t="s">
        <v>59</v>
      </c>
      <c r="C4601" s="46" t="s">
        <v>85</v>
      </c>
      <c r="D4601" s="46" t="s">
        <v>110</v>
      </c>
      <c r="H4601" s="46">
        <v>28</v>
      </c>
      <c r="L4601" s="46" t="s">
        <v>103</v>
      </c>
      <c r="M4601" s="48">
        <v>2</v>
      </c>
    </row>
    <row r="4602" spans="1:18" x14ac:dyDescent="0.25">
      <c r="A4602" s="52">
        <v>2017</v>
      </c>
      <c r="B4602" s="45" t="s">
        <v>73</v>
      </c>
      <c r="C4602" s="46" t="s">
        <v>80</v>
      </c>
      <c r="D4602" s="46" t="s">
        <v>88</v>
      </c>
      <c r="H4602" s="46">
        <v>17</v>
      </c>
      <c r="L4602" s="46" t="s">
        <v>103</v>
      </c>
      <c r="M4602" s="48">
        <v>4</v>
      </c>
      <c r="N4602" s="48" t="s">
        <v>117</v>
      </c>
      <c r="O4602" s="48">
        <v>1</v>
      </c>
      <c r="P4602" s="48" t="s">
        <v>116</v>
      </c>
    </row>
    <row r="4603" spans="1:18" x14ac:dyDescent="0.25">
      <c r="A4603" s="52">
        <v>2017</v>
      </c>
      <c r="B4603" s="45" t="s">
        <v>64</v>
      </c>
      <c r="C4603" s="46" t="s">
        <v>80</v>
      </c>
      <c r="D4603" s="46" t="s">
        <v>88</v>
      </c>
      <c r="H4603" s="46">
        <v>17</v>
      </c>
      <c r="L4603" s="46" t="s">
        <v>103</v>
      </c>
      <c r="M4603" s="48" t="s">
        <v>110</v>
      </c>
    </row>
    <row r="4604" spans="1:18" x14ac:dyDescent="0.25">
      <c r="A4604" s="52">
        <v>2017</v>
      </c>
      <c r="B4604" s="45" t="s">
        <v>73</v>
      </c>
      <c r="C4604" s="46" t="s">
        <v>80</v>
      </c>
      <c r="D4604" s="46" t="s">
        <v>88</v>
      </c>
      <c r="E4604" s="46" t="s">
        <v>93</v>
      </c>
      <c r="H4604" s="46">
        <v>17</v>
      </c>
      <c r="L4604" s="46" t="s">
        <v>103</v>
      </c>
      <c r="M4604" s="48">
        <v>2</v>
      </c>
      <c r="N4604" s="48" t="s">
        <v>117</v>
      </c>
      <c r="O4604" s="48">
        <v>2</v>
      </c>
      <c r="P4604" s="48" t="s">
        <v>116</v>
      </c>
    </row>
    <row r="4605" spans="1:18" x14ac:dyDescent="0.25">
      <c r="A4605" s="52">
        <v>2017</v>
      </c>
      <c r="B4605" s="45" t="s">
        <v>47</v>
      </c>
      <c r="C4605" s="46" t="s">
        <v>80</v>
      </c>
      <c r="D4605" s="46" t="s">
        <v>90</v>
      </c>
      <c r="H4605" s="46">
        <v>15</v>
      </c>
      <c r="L4605" s="46" t="s">
        <v>104</v>
      </c>
      <c r="M4605" s="48" t="s">
        <v>110</v>
      </c>
    </row>
    <row r="4606" spans="1:18" x14ac:dyDescent="0.25">
      <c r="A4606" s="52">
        <v>2017</v>
      </c>
      <c r="B4606" s="45" t="s">
        <v>62</v>
      </c>
      <c r="C4606" s="46" t="s">
        <v>80</v>
      </c>
      <c r="D4606" s="46" t="s">
        <v>90</v>
      </c>
      <c r="H4606" s="46">
        <v>15</v>
      </c>
      <c r="L4606" s="46" t="s">
        <v>104</v>
      </c>
      <c r="M4606" s="48">
        <v>22</v>
      </c>
    </row>
    <row r="4607" spans="1:18" x14ac:dyDescent="0.25">
      <c r="A4607" s="52">
        <v>2017</v>
      </c>
      <c r="B4607" s="45" t="s">
        <v>47</v>
      </c>
      <c r="C4607" s="46" t="s">
        <v>80</v>
      </c>
      <c r="D4607" s="46" t="s">
        <v>91</v>
      </c>
      <c r="H4607" s="46">
        <v>15</v>
      </c>
      <c r="L4607" s="46" t="s">
        <v>104</v>
      </c>
      <c r="M4607" s="48" t="s">
        <v>110</v>
      </c>
    </row>
    <row r="4608" spans="1:18" x14ac:dyDescent="0.25">
      <c r="A4608" s="52">
        <v>2017</v>
      </c>
      <c r="B4608" s="45" t="s">
        <v>65</v>
      </c>
      <c r="C4608" s="46" t="s">
        <v>80</v>
      </c>
      <c r="D4608" s="46" t="s">
        <v>94</v>
      </c>
      <c r="H4608" s="46">
        <v>15</v>
      </c>
      <c r="L4608" s="46" t="s">
        <v>105</v>
      </c>
      <c r="M4608" s="48">
        <v>12</v>
      </c>
    </row>
    <row r="4609" spans="1:14" x14ac:dyDescent="0.25">
      <c r="A4609" s="52">
        <v>2017</v>
      </c>
      <c r="B4609" s="45" t="s">
        <v>40</v>
      </c>
      <c r="C4609" s="46" t="s">
        <v>80</v>
      </c>
      <c r="D4609" s="46" t="s">
        <v>90</v>
      </c>
      <c r="E4609" s="46" t="s">
        <v>93</v>
      </c>
      <c r="H4609" s="46">
        <v>15</v>
      </c>
      <c r="L4609" s="46" t="s">
        <v>103</v>
      </c>
      <c r="M4609" s="48">
        <v>120</v>
      </c>
    </row>
    <row r="4610" spans="1:14" x14ac:dyDescent="0.25">
      <c r="A4610" s="52">
        <v>2017</v>
      </c>
      <c r="B4610" s="45" t="s">
        <v>75</v>
      </c>
      <c r="C4610" s="46" t="s">
        <v>80</v>
      </c>
      <c r="D4610" s="46" t="s">
        <v>110</v>
      </c>
      <c r="H4610" s="46">
        <v>15</v>
      </c>
      <c r="L4610" s="46" t="s">
        <v>105</v>
      </c>
      <c r="M4610" s="48">
        <v>62</v>
      </c>
    </row>
    <row r="4611" spans="1:14" x14ac:dyDescent="0.25">
      <c r="A4611" s="52">
        <v>2017</v>
      </c>
      <c r="B4611" s="45" t="s">
        <v>61</v>
      </c>
      <c r="C4611" s="46" t="s">
        <v>80</v>
      </c>
      <c r="D4611" s="46" t="s">
        <v>94</v>
      </c>
      <c r="H4611" s="46">
        <v>15</v>
      </c>
      <c r="L4611" s="46" t="s">
        <v>104</v>
      </c>
      <c r="M4611" s="48">
        <v>23</v>
      </c>
    </row>
    <row r="4612" spans="1:14" x14ac:dyDescent="0.25">
      <c r="A4612" s="52">
        <v>2017</v>
      </c>
      <c r="B4612" s="45" t="s">
        <v>66</v>
      </c>
      <c r="C4612" s="46" t="s">
        <v>80</v>
      </c>
      <c r="D4612" s="46" t="s">
        <v>92</v>
      </c>
      <c r="H4612" s="46">
        <v>17</v>
      </c>
      <c r="L4612" s="46" t="s">
        <v>103</v>
      </c>
      <c r="M4612" s="48">
        <v>1</v>
      </c>
      <c r="N4612" s="48" t="s">
        <v>117</v>
      </c>
    </row>
    <row r="4613" spans="1:14" x14ac:dyDescent="0.25">
      <c r="A4613" s="52">
        <v>2017</v>
      </c>
      <c r="B4613" s="45" t="s">
        <v>59</v>
      </c>
      <c r="C4613" s="46" t="s">
        <v>80</v>
      </c>
      <c r="D4613" s="46" t="s">
        <v>88</v>
      </c>
      <c r="E4613" s="46" t="s">
        <v>92</v>
      </c>
      <c r="H4613" s="46">
        <v>20</v>
      </c>
      <c r="L4613" s="46" t="s">
        <v>103</v>
      </c>
      <c r="M4613" s="48" t="s">
        <v>110</v>
      </c>
    </row>
    <row r="4614" spans="1:14" x14ac:dyDescent="0.25">
      <c r="A4614" s="52">
        <v>2017</v>
      </c>
      <c r="B4614" s="45" t="s">
        <v>52</v>
      </c>
      <c r="C4614" s="46" t="s">
        <v>80</v>
      </c>
      <c r="D4614" s="46" t="s">
        <v>97</v>
      </c>
      <c r="H4614" s="46">
        <v>17</v>
      </c>
      <c r="L4614" s="46" t="s">
        <v>103</v>
      </c>
      <c r="M4614" s="48" t="s">
        <v>110</v>
      </c>
    </row>
    <row r="4615" spans="1:14" x14ac:dyDescent="0.25">
      <c r="A4615" s="52">
        <v>2017</v>
      </c>
      <c r="B4615" s="45" t="s">
        <v>38</v>
      </c>
      <c r="C4615" s="46" t="s">
        <v>80</v>
      </c>
      <c r="D4615" s="46" t="s">
        <v>88</v>
      </c>
      <c r="H4615" s="46">
        <v>18</v>
      </c>
      <c r="L4615" s="46" t="s">
        <v>103</v>
      </c>
      <c r="M4615" s="48" t="s">
        <v>110</v>
      </c>
    </row>
    <row r="4616" spans="1:14" x14ac:dyDescent="0.25">
      <c r="A4616" s="52">
        <v>2017</v>
      </c>
      <c r="B4616" s="45" t="s">
        <v>73</v>
      </c>
      <c r="C4616" s="46" t="s">
        <v>80</v>
      </c>
      <c r="D4616" s="46" t="s">
        <v>88</v>
      </c>
      <c r="H4616" s="46">
        <v>17</v>
      </c>
      <c r="L4616" s="46" t="s">
        <v>103</v>
      </c>
      <c r="M4616" s="48">
        <v>1</v>
      </c>
      <c r="N4616" s="48" t="s">
        <v>116</v>
      </c>
    </row>
    <row r="4617" spans="1:14" x14ac:dyDescent="0.25">
      <c r="A4617" s="52">
        <v>2017</v>
      </c>
      <c r="B4617" s="45" t="s">
        <v>62</v>
      </c>
      <c r="C4617" s="46" t="s">
        <v>80</v>
      </c>
      <c r="D4617" s="46" t="s">
        <v>93</v>
      </c>
      <c r="H4617" s="46">
        <v>15</v>
      </c>
      <c r="L4617" s="46" t="s">
        <v>104</v>
      </c>
      <c r="M4617" s="48">
        <v>27</v>
      </c>
    </row>
    <row r="4618" spans="1:14" x14ac:dyDescent="0.25">
      <c r="A4618" s="52">
        <v>2017</v>
      </c>
      <c r="B4618" s="45" t="s">
        <v>78</v>
      </c>
      <c r="C4618" s="46" t="s">
        <v>80</v>
      </c>
      <c r="D4618" s="46" t="s">
        <v>110</v>
      </c>
      <c r="H4618" s="46">
        <v>15</v>
      </c>
      <c r="L4618" s="46" t="s">
        <v>104</v>
      </c>
      <c r="M4618" s="48">
        <v>50</v>
      </c>
    </row>
    <row r="4619" spans="1:14" x14ac:dyDescent="0.25">
      <c r="A4619" s="52">
        <v>2017</v>
      </c>
      <c r="B4619" s="45" t="s">
        <v>71</v>
      </c>
      <c r="C4619" s="46" t="s">
        <v>80</v>
      </c>
      <c r="D4619" s="46" t="s">
        <v>93</v>
      </c>
      <c r="E4619" s="46" t="s">
        <v>94</v>
      </c>
      <c r="H4619" s="46">
        <v>15</v>
      </c>
      <c r="L4619" s="46" t="s">
        <v>105</v>
      </c>
      <c r="M4619" s="48">
        <v>30</v>
      </c>
    </row>
    <row r="4620" spans="1:14" x14ac:dyDescent="0.25">
      <c r="A4620" s="52">
        <v>2017</v>
      </c>
      <c r="B4620" s="45" t="s">
        <v>71</v>
      </c>
      <c r="C4620" s="46" t="s">
        <v>82</v>
      </c>
      <c r="D4620" s="46" t="s">
        <v>110</v>
      </c>
      <c r="H4620" s="46">
        <v>15</v>
      </c>
      <c r="L4620" s="46" t="s">
        <v>105</v>
      </c>
      <c r="M4620" s="48">
        <v>80</v>
      </c>
    </row>
    <row r="4621" spans="1:14" x14ac:dyDescent="0.25">
      <c r="A4621" s="52">
        <v>2017</v>
      </c>
      <c r="B4621" s="45" t="s">
        <v>59</v>
      </c>
      <c r="C4621" s="46" t="s">
        <v>80</v>
      </c>
      <c r="D4621" s="46" t="s">
        <v>90</v>
      </c>
      <c r="H4621" s="46">
        <v>15</v>
      </c>
      <c r="L4621" s="46" t="s">
        <v>103</v>
      </c>
      <c r="M4621" s="48">
        <v>10</v>
      </c>
    </row>
    <row r="4622" spans="1:14" x14ac:dyDescent="0.25">
      <c r="A4622" s="52">
        <v>2017</v>
      </c>
      <c r="B4622" s="45" t="s">
        <v>59</v>
      </c>
      <c r="C4622" s="46" t="s">
        <v>80</v>
      </c>
      <c r="D4622" s="46" t="s">
        <v>90</v>
      </c>
      <c r="H4622" s="46">
        <v>15</v>
      </c>
      <c r="L4622" s="46" t="s">
        <v>103</v>
      </c>
      <c r="M4622" s="48">
        <v>56</v>
      </c>
    </row>
    <row r="4623" spans="1:14" x14ac:dyDescent="0.25">
      <c r="A4623" s="52">
        <v>2017</v>
      </c>
      <c r="B4623" s="45" t="s">
        <v>59</v>
      </c>
      <c r="C4623" s="46" t="s">
        <v>80</v>
      </c>
      <c r="D4623" s="46" t="s">
        <v>90</v>
      </c>
      <c r="H4623" s="46">
        <v>15</v>
      </c>
      <c r="L4623" s="46" t="s">
        <v>103</v>
      </c>
      <c r="M4623" s="48">
        <v>53</v>
      </c>
    </row>
    <row r="4624" spans="1:14" x14ac:dyDescent="0.25">
      <c r="A4624" s="52">
        <v>2017</v>
      </c>
      <c r="B4624" s="45" t="s">
        <v>59</v>
      </c>
      <c r="C4624" s="46" t="s">
        <v>85</v>
      </c>
      <c r="D4624" s="46" t="s">
        <v>110</v>
      </c>
      <c r="H4624" s="46">
        <v>28</v>
      </c>
      <c r="L4624" s="46" t="s">
        <v>103</v>
      </c>
      <c r="M4624" s="48">
        <v>4</v>
      </c>
    </row>
    <row r="4625" spans="1:16" x14ac:dyDescent="0.25">
      <c r="A4625" s="52">
        <v>2017</v>
      </c>
      <c r="B4625" s="45" t="s">
        <v>37</v>
      </c>
      <c r="C4625" s="46" t="s">
        <v>80</v>
      </c>
      <c r="D4625" s="46" t="s">
        <v>93</v>
      </c>
      <c r="H4625" s="46">
        <v>15</v>
      </c>
      <c r="L4625" s="46" t="s">
        <v>103</v>
      </c>
      <c r="M4625" s="48">
        <v>59</v>
      </c>
    </row>
    <row r="4626" spans="1:16" x14ac:dyDescent="0.25">
      <c r="A4626" s="52">
        <v>2017</v>
      </c>
      <c r="B4626" s="45" t="s">
        <v>37</v>
      </c>
      <c r="C4626" s="46" t="s">
        <v>80</v>
      </c>
      <c r="D4626" s="46" t="s">
        <v>93</v>
      </c>
      <c r="H4626" s="46">
        <v>15</v>
      </c>
      <c r="L4626" s="46" t="s">
        <v>103</v>
      </c>
      <c r="M4626" s="48">
        <v>46</v>
      </c>
    </row>
    <row r="4627" spans="1:16" x14ac:dyDescent="0.25">
      <c r="A4627" s="52">
        <v>2017</v>
      </c>
      <c r="B4627" s="45" t="s">
        <v>42</v>
      </c>
      <c r="C4627" s="46" t="s">
        <v>80</v>
      </c>
      <c r="D4627" s="46" t="s">
        <v>93</v>
      </c>
      <c r="E4627" s="46" t="s">
        <v>91</v>
      </c>
      <c r="H4627" s="46">
        <v>17</v>
      </c>
      <c r="L4627" s="46" t="s">
        <v>103</v>
      </c>
      <c r="M4627" s="48">
        <v>1</v>
      </c>
      <c r="N4627" s="48" t="s">
        <v>117</v>
      </c>
      <c r="O4627" s="48">
        <v>3</v>
      </c>
      <c r="P4627" s="48" t="s">
        <v>116</v>
      </c>
    </row>
    <row r="4628" spans="1:16" x14ac:dyDescent="0.25">
      <c r="A4628" s="52">
        <v>2017</v>
      </c>
      <c r="B4628" s="45" t="s">
        <v>62</v>
      </c>
      <c r="C4628" s="46" t="s">
        <v>80</v>
      </c>
      <c r="D4628" s="46" t="s">
        <v>93</v>
      </c>
      <c r="H4628" s="46">
        <v>15</v>
      </c>
      <c r="L4628" s="46" t="s">
        <v>105</v>
      </c>
      <c r="M4628" s="48">
        <v>19</v>
      </c>
    </row>
    <row r="4629" spans="1:16" x14ac:dyDescent="0.25">
      <c r="A4629" s="52">
        <v>2017</v>
      </c>
      <c r="B4629" s="45" t="s">
        <v>73</v>
      </c>
      <c r="C4629" s="46" t="s">
        <v>80</v>
      </c>
      <c r="D4629" s="46" t="s">
        <v>88</v>
      </c>
      <c r="H4629" s="46">
        <v>17</v>
      </c>
      <c r="L4629" s="46" t="s">
        <v>103</v>
      </c>
      <c r="M4629" s="48">
        <v>1</v>
      </c>
      <c r="N4629" s="48" t="s">
        <v>117</v>
      </c>
    </row>
    <row r="4630" spans="1:16" x14ac:dyDescent="0.25">
      <c r="A4630" s="52">
        <v>2017</v>
      </c>
      <c r="B4630" s="45" t="s">
        <v>42</v>
      </c>
      <c r="C4630" s="46" t="s">
        <v>80</v>
      </c>
      <c r="D4630" s="46" t="s">
        <v>93</v>
      </c>
      <c r="H4630" s="46">
        <v>15</v>
      </c>
      <c r="L4630" s="46" t="s">
        <v>103</v>
      </c>
      <c r="M4630" s="48">
        <v>23</v>
      </c>
    </row>
    <row r="4631" spans="1:16" x14ac:dyDescent="0.25">
      <c r="A4631" s="52">
        <v>2017</v>
      </c>
      <c r="B4631" s="45" t="s">
        <v>65</v>
      </c>
      <c r="C4631" s="46" t="s">
        <v>80</v>
      </c>
      <c r="D4631" s="46" t="s">
        <v>90</v>
      </c>
      <c r="H4631" s="46">
        <v>15</v>
      </c>
      <c r="L4631" s="46" t="s">
        <v>104</v>
      </c>
      <c r="M4631" s="48">
        <v>60</v>
      </c>
    </row>
    <row r="4632" spans="1:16" x14ac:dyDescent="0.25">
      <c r="A4632" s="52">
        <v>2017</v>
      </c>
      <c r="B4632" s="45" t="s">
        <v>52</v>
      </c>
      <c r="C4632" s="46" t="s">
        <v>82</v>
      </c>
      <c r="D4632" s="46" t="s">
        <v>110</v>
      </c>
      <c r="H4632" s="46">
        <v>17</v>
      </c>
      <c r="L4632" s="46" t="s">
        <v>103</v>
      </c>
      <c r="M4632" s="48" t="s">
        <v>110</v>
      </c>
    </row>
    <row r="4633" spans="1:16" x14ac:dyDescent="0.25">
      <c r="A4633" s="52">
        <v>2017</v>
      </c>
      <c r="B4633" s="45" t="s">
        <v>47</v>
      </c>
      <c r="C4633" s="46" t="s">
        <v>80</v>
      </c>
      <c r="D4633" s="46" t="s">
        <v>93</v>
      </c>
      <c r="H4633" s="46">
        <v>15</v>
      </c>
      <c r="L4633" s="46" t="s">
        <v>104</v>
      </c>
      <c r="M4633" s="48" t="s">
        <v>110</v>
      </c>
    </row>
    <row r="4634" spans="1:16" x14ac:dyDescent="0.25">
      <c r="A4634" s="52">
        <v>2017</v>
      </c>
      <c r="B4634" s="45" t="s">
        <v>66</v>
      </c>
      <c r="C4634" s="46" t="s">
        <v>80</v>
      </c>
      <c r="D4634" s="46" t="s">
        <v>90</v>
      </c>
      <c r="E4634" s="46" t="s">
        <v>93</v>
      </c>
      <c r="H4634" s="46">
        <v>15</v>
      </c>
      <c r="L4634" s="46" t="s">
        <v>103</v>
      </c>
      <c r="M4634" s="48">
        <v>17</v>
      </c>
    </row>
    <row r="4635" spans="1:16" x14ac:dyDescent="0.25">
      <c r="A4635" s="52">
        <v>2017</v>
      </c>
      <c r="B4635" s="45" t="s">
        <v>62</v>
      </c>
      <c r="C4635" s="46" t="s">
        <v>80</v>
      </c>
      <c r="D4635" s="46" t="s">
        <v>93</v>
      </c>
      <c r="H4635" s="46">
        <v>15</v>
      </c>
      <c r="L4635" s="46" t="s">
        <v>104</v>
      </c>
      <c r="M4635" s="48">
        <v>72</v>
      </c>
    </row>
    <row r="4636" spans="1:16" x14ac:dyDescent="0.25">
      <c r="A4636" s="52">
        <v>2017</v>
      </c>
      <c r="B4636" s="45" t="s">
        <v>62</v>
      </c>
      <c r="C4636" s="46" t="s">
        <v>80</v>
      </c>
      <c r="D4636" s="46" t="s">
        <v>90</v>
      </c>
      <c r="E4636" s="46" t="s">
        <v>93</v>
      </c>
      <c r="H4636" s="46">
        <v>15</v>
      </c>
      <c r="L4636" s="46" t="s">
        <v>104</v>
      </c>
      <c r="M4636" s="48">
        <v>85</v>
      </c>
    </row>
    <row r="4637" spans="1:16" x14ac:dyDescent="0.25">
      <c r="A4637" s="52">
        <v>2017</v>
      </c>
      <c r="B4637" s="45" t="s">
        <v>42</v>
      </c>
      <c r="C4637" s="46" t="s">
        <v>80</v>
      </c>
      <c r="D4637" s="46" t="s">
        <v>90</v>
      </c>
      <c r="H4637" s="46">
        <v>15</v>
      </c>
      <c r="L4637" s="46" t="s">
        <v>103</v>
      </c>
      <c r="M4637" s="48">
        <v>292</v>
      </c>
    </row>
    <row r="4638" spans="1:16" x14ac:dyDescent="0.25">
      <c r="A4638" s="52">
        <v>2017</v>
      </c>
      <c r="B4638" s="45" t="s">
        <v>37</v>
      </c>
      <c r="C4638" s="46" t="s">
        <v>80</v>
      </c>
      <c r="D4638" s="46" t="s">
        <v>90</v>
      </c>
      <c r="H4638" s="46">
        <v>15</v>
      </c>
      <c r="L4638" s="46" t="s">
        <v>103</v>
      </c>
      <c r="M4638" s="48">
        <v>394</v>
      </c>
    </row>
    <row r="4639" spans="1:16" x14ac:dyDescent="0.25">
      <c r="A4639" s="52">
        <v>2017</v>
      </c>
      <c r="B4639" s="45" t="s">
        <v>37</v>
      </c>
      <c r="C4639" s="46" t="s">
        <v>80</v>
      </c>
      <c r="D4639" s="46" t="s">
        <v>90</v>
      </c>
      <c r="H4639" s="46">
        <v>15</v>
      </c>
      <c r="L4639" s="46" t="s">
        <v>103</v>
      </c>
      <c r="M4639" s="48">
        <v>8</v>
      </c>
    </row>
    <row r="4640" spans="1:16" x14ac:dyDescent="0.25">
      <c r="A4640" s="52">
        <v>2017</v>
      </c>
      <c r="B4640" s="45" t="s">
        <v>47</v>
      </c>
      <c r="C4640" s="46" t="s">
        <v>80</v>
      </c>
      <c r="D4640" s="46" t="s">
        <v>88</v>
      </c>
      <c r="E4640" s="46" t="s">
        <v>90</v>
      </c>
      <c r="H4640" s="46">
        <v>15</v>
      </c>
      <c r="L4640" s="46" t="s">
        <v>104</v>
      </c>
      <c r="M4640" s="48" t="s">
        <v>110</v>
      </c>
    </row>
    <row r="4641" spans="1:16" x14ac:dyDescent="0.25">
      <c r="A4641" s="52">
        <v>2017</v>
      </c>
      <c r="B4641" s="45" t="s">
        <v>65</v>
      </c>
      <c r="C4641" s="46" t="s">
        <v>80</v>
      </c>
      <c r="D4641" s="46" t="s">
        <v>110</v>
      </c>
      <c r="H4641" s="46">
        <v>15</v>
      </c>
      <c r="L4641" s="46" t="s">
        <v>105</v>
      </c>
      <c r="M4641" s="48">
        <v>15</v>
      </c>
    </row>
    <row r="4642" spans="1:16" x14ac:dyDescent="0.25">
      <c r="A4642" s="52">
        <v>2017</v>
      </c>
      <c r="B4642" s="45" t="s">
        <v>65</v>
      </c>
      <c r="C4642" s="46" t="s">
        <v>80</v>
      </c>
      <c r="D4642" s="46" t="s">
        <v>88</v>
      </c>
      <c r="H4642" s="46">
        <v>22</v>
      </c>
      <c r="L4642" s="46" t="s">
        <v>103</v>
      </c>
      <c r="M4642" s="48">
        <v>1</v>
      </c>
      <c r="N4642" s="48" t="s">
        <v>117</v>
      </c>
    </row>
    <row r="4643" spans="1:16" x14ac:dyDescent="0.25">
      <c r="A4643" s="52">
        <v>2017</v>
      </c>
      <c r="B4643" s="45" t="s">
        <v>53</v>
      </c>
      <c r="C4643" s="46" t="s">
        <v>80</v>
      </c>
      <c r="D4643" s="46" t="s">
        <v>89</v>
      </c>
      <c r="E4643" s="46" t="s">
        <v>94</v>
      </c>
      <c r="H4643" s="46">
        <v>17</v>
      </c>
      <c r="L4643" s="46" t="s">
        <v>103</v>
      </c>
      <c r="M4643" s="48">
        <v>2</v>
      </c>
      <c r="N4643" s="48" t="s">
        <v>117</v>
      </c>
      <c r="O4643" s="48">
        <v>1</v>
      </c>
      <c r="P4643" s="48" t="s">
        <v>116</v>
      </c>
    </row>
    <row r="4644" spans="1:16" x14ac:dyDescent="0.25">
      <c r="A4644" s="52">
        <v>2017</v>
      </c>
      <c r="B4644" s="45" t="s">
        <v>61</v>
      </c>
      <c r="C4644" s="46" t="s">
        <v>80</v>
      </c>
      <c r="D4644" s="46" t="s">
        <v>93</v>
      </c>
      <c r="H4644" s="46">
        <v>15</v>
      </c>
      <c r="L4644" s="46" t="s">
        <v>104</v>
      </c>
      <c r="M4644" s="48">
        <v>71</v>
      </c>
    </row>
    <row r="4645" spans="1:16" x14ac:dyDescent="0.25">
      <c r="A4645" s="52">
        <v>2017</v>
      </c>
      <c r="B4645" s="45" t="s">
        <v>73</v>
      </c>
      <c r="C4645" s="46" t="s">
        <v>80</v>
      </c>
      <c r="D4645" s="46" t="s">
        <v>94</v>
      </c>
      <c r="H4645" s="46">
        <v>15</v>
      </c>
      <c r="L4645" s="46" t="s">
        <v>103</v>
      </c>
      <c r="M4645" s="48">
        <v>40</v>
      </c>
    </row>
    <row r="4646" spans="1:16" x14ac:dyDescent="0.25">
      <c r="A4646" s="52">
        <v>2017</v>
      </c>
      <c r="B4646" s="45" t="s">
        <v>47</v>
      </c>
      <c r="C4646" s="46" t="s">
        <v>80</v>
      </c>
      <c r="D4646" s="46" t="s">
        <v>91</v>
      </c>
      <c r="H4646" s="46">
        <v>17</v>
      </c>
      <c r="L4646" s="46" t="s">
        <v>104</v>
      </c>
      <c r="M4646" s="48" t="s">
        <v>110</v>
      </c>
    </row>
    <row r="4647" spans="1:16" x14ac:dyDescent="0.25">
      <c r="A4647" s="52">
        <v>2017</v>
      </c>
      <c r="B4647" s="45" t="s">
        <v>62</v>
      </c>
      <c r="C4647" s="46" t="s">
        <v>80</v>
      </c>
      <c r="D4647" s="46" t="s">
        <v>93</v>
      </c>
      <c r="H4647" s="46">
        <v>15</v>
      </c>
      <c r="L4647" s="46" t="s">
        <v>104</v>
      </c>
      <c r="M4647" s="48">
        <v>72</v>
      </c>
    </row>
    <row r="4648" spans="1:16" x14ac:dyDescent="0.25">
      <c r="A4648" s="52">
        <v>2017</v>
      </c>
      <c r="B4648" s="45" t="s">
        <v>58</v>
      </c>
      <c r="C4648" s="46" t="s">
        <v>80</v>
      </c>
      <c r="D4648" s="46" t="s">
        <v>90</v>
      </c>
      <c r="H4648" s="46">
        <v>20</v>
      </c>
      <c r="L4648" s="46" t="s">
        <v>103</v>
      </c>
      <c r="M4648" s="48" t="s">
        <v>110</v>
      </c>
    </row>
    <row r="4649" spans="1:16" x14ac:dyDescent="0.25">
      <c r="A4649" s="52">
        <v>2017</v>
      </c>
      <c r="B4649" s="45" t="s">
        <v>65</v>
      </c>
      <c r="C4649" s="46" t="s">
        <v>80</v>
      </c>
      <c r="D4649" s="46" t="s">
        <v>89</v>
      </c>
      <c r="E4649" s="46" t="s">
        <v>90</v>
      </c>
      <c r="H4649" s="46">
        <v>15</v>
      </c>
      <c r="L4649" s="46" t="s">
        <v>105</v>
      </c>
      <c r="M4649" s="48">
        <v>100</v>
      </c>
    </row>
    <row r="4650" spans="1:16" x14ac:dyDescent="0.25">
      <c r="A4650" s="52">
        <v>2017</v>
      </c>
      <c r="B4650" s="45" t="s">
        <v>47</v>
      </c>
      <c r="C4650" s="46" t="s">
        <v>80</v>
      </c>
      <c r="D4650" s="46" t="s">
        <v>88</v>
      </c>
      <c r="H4650" s="46">
        <v>17</v>
      </c>
      <c r="L4650" s="46" t="s">
        <v>103</v>
      </c>
      <c r="M4650" s="48" t="s">
        <v>110</v>
      </c>
    </row>
    <row r="4651" spans="1:16" x14ac:dyDescent="0.25">
      <c r="A4651" s="52">
        <v>2017</v>
      </c>
      <c r="B4651" s="45" t="s">
        <v>47</v>
      </c>
      <c r="C4651" s="46" t="s">
        <v>80</v>
      </c>
      <c r="D4651" s="46" t="s">
        <v>90</v>
      </c>
      <c r="H4651" s="46">
        <v>17</v>
      </c>
      <c r="L4651" s="46" t="s">
        <v>103</v>
      </c>
      <c r="M4651" s="48" t="s">
        <v>110</v>
      </c>
    </row>
    <row r="4652" spans="1:16" x14ac:dyDescent="0.25">
      <c r="A4652" s="52">
        <v>2017</v>
      </c>
      <c r="B4652" s="45" t="s">
        <v>65</v>
      </c>
      <c r="C4652" s="46" t="s">
        <v>80</v>
      </c>
      <c r="D4652" s="46" t="s">
        <v>89</v>
      </c>
      <c r="H4652" s="46">
        <v>17</v>
      </c>
      <c r="L4652" s="46" t="s">
        <v>104</v>
      </c>
      <c r="M4652" s="48">
        <v>3</v>
      </c>
      <c r="N4652" s="48" t="s">
        <v>117</v>
      </c>
      <c r="O4652" s="48">
        <v>1</v>
      </c>
      <c r="P4652" s="48" t="s">
        <v>116</v>
      </c>
    </row>
    <row r="4653" spans="1:16" x14ac:dyDescent="0.25">
      <c r="A4653" s="52">
        <v>2017</v>
      </c>
      <c r="B4653" s="45" t="s">
        <v>64</v>
      </c>
      <c r="C4653" s="46" t="s">
        <v>80</v>
      </c>
      <c r="D4653" s="46" t="s">
        <v>88</v>
      </c>
      <c r="H4653" s="46">
        <v>20</v>
      </c>
      <c r="L4653" s="46" t="s">
        <v>103</v>
      </c>
      <c r="M4653" s="48" t="s">
        <v>110</v>
      </c>
    </row>
    <row r="4654" spans="1:16" x14ac:dyDescent="0.25">
      <c r="A4654" s="52">
        <v>2017</v>
      </c>
      <c r="B4654" s="45" t="s">
        <v>53</v>
      </c>
      <c r="C4654" s="46" t="s">
        <v>82</v>
      </c>
      <c r="D4654" s="46" t="s">
        <v>110</v>
      </c>
      <c r="H4654" s="46">
        <v>5</v>
      </c>
      <c r="L4654" s="46" t="s">
        <v>104</v>
      </c>
      <c r="M4654" s="48">
        <v>15</v>
      </c>
    </row>
    <row r="4655" spans="1:16" x14ac:dyDescent="0.25">
      <c r="A4655" s="52">
        <v>2017</v>
      </c>
      <c r="B4655" s="45" t="s">
        <v>53</v>
      </c>
      <c r="C4655" s="46" t="s">
        <v>80</v>
      </c>
      <c r="D4655" s="46" t="s">
        <v>110</v>
      </c>
      <c r="H4655" s="46">
        <v>5</v>
      </c>
      <c r="L4655" s="46" t="s">
        <v>104</v>
      </c>
      <c r="M4655" s="48">
        <v>30</v>
      </c>
    </row>
    <row r="4656" spans="1:16" x14ac:dyDescent="0.25">
      <c r="A4656" s="52">
        <v>2017</v>
      </c>
      <c r="B4656" s="45" t="s">
        <v>53</v>
      </c>
      <c r="C4656" s="46" t="s">
        <v>80</v>
      </c>
      <c r="D4656" s="46" t="s">
        <v>110</v>
      </c>
      <c r="H4656" s="46">
        <v>5</v>
      </c>
      <c r="L4656" s="46" t="s">
        <v>104</v>
      </c>
      <c r="M4656" s="48">
        <v>50</v>
      </c>
    </row>
    <row r="4657" spans="1:14" x14ac:dyDescent="0.25">
      <c r="A4657" s="52">
        <v>2017</v>
      </c>
      <c r="B4657" s="45" t="s">
        <v>53</v>
      </c>
      <c r="C4657" s="46" t="s">
        <v>81</v>
      </c>
      <c r="D4657" s="46" t="s">
        <v>110</v>
      </c>
      <c r="H4657" s="46">
        <v>5</v>
      </c>
      <c r="L4657" s="46" t="s">
        <v>104</v>
      </c>
      <c r="M4657" s="48">
        <v>20</v>
      </c>
    </row>
    <row r="4658" spans="1:14" x14ac:dyDescent="0.25">
      <c r="A4658" s="52">
        <v>2017</v>
      </c>
      <c r="B4658" s="45" t="s">
        <v>74</v>
      </c>
      <c r="C4658" s="46" t="s">
        <v>81</v>
      </c>
      <c r="D4658" s="46" t="s">
        <v>110</v>
      </c>
      <c r="H4658" s="46">
        <v>5</v>
      </c>
      <c r="L4658" s="46" t="s">
        <v>104</v>
      </c>
      <c r="M4658" s="48">
        <v>35</v>
      </c>
    </row>
    <row r="4659" spans="1:14" x14ac:dyDescent="0.25">
      <c r="A4659" s="52">
        <v>2017</v>
      </c>
      <c r="B4659" s="45" t="s">
        <v>53</v>
      </c>
      <c r="C4659" s="46" t="s">
        <v>82</v>
      </c>
      <c r="D4659" s="46" t="s">
        <v>110</v>
      </c>
      <c r="H4659" s="46">
        <v>5</v>
      </c>
      <c r="L4659" s="46" t="s">
        <v>104</v>
      </c>
      <c r="M4659" s="48">
        <v>15</v>
      </c>
    </row>
    <row r="4660" spans="1:14" x14ac:dyDescent="0.25">
      <c r="A4660" s="52">
        <v>2017</v>
      </c>
      <c r="B4660" s="45" t="s">
        <v>71</v>
      </c>
      <c r="C4660" s="46" t="s">
        <v>81</v>
      </c>
      <c r="D4660" s="46" t="s">
        <v>110</v>
      </c>
      <c r="H4660" s="46">
        <v>5</v>
      </c>
      <c r="L4660" s="46" t="s">
        <v>104</v>
      </c>
      <c r="M4660" s="48">
        <v>40</v>
      </c>
    </row>
    <row r="4661" spans="1:14" x14ac:dyDescent="0.25">
      <c r="A4661" s="52">
        <v>2017</v>
      </c>
      <c r="B4661" s="45" t="s">
        <v>71</v>
      </c>
      <c r="C4661" s="46" t="s">
        <v>81</v>
      </c>
      <c r="D4661" s="46" t="s">
        <v>110</v>
      </c>
      <c r="H4661" s="46">
        <v>5</v>
      </c>
      <c r="L4661" s="46" t="s">
        <v>104</v>
      </c>
      <c r="M4661" s="48">
        <v>25</v>
      </c>
    </row>
    <row r="4662" spans="1:14" x14ac:dyDescent="0.25">
      <c r="A4662" s="52">
        <v>2017</v>
      </c>
      <c r="B4662" s="45" t="s">
        <v>53</v>
      </c>
      <c r="C4662" s="46" t="s">
        <v>81</v>
      </c>
      <c r="D4662" s="46" t="s">
        <v>110</v>
      </c>
      <c r="H4662" s="46">
        <v>5</v>
      </c>
      <c r="L4662" s="46" t="s">
        <v>104</v>
      </c>
      <c r="M4662" s="48">
        <v>15</v>
      </c>
    </row>
    <row r="4663" spans="1:14" x14ac:dyDescent="0.25">
      <c r="A4663" s="52">
        <v>2017</v>
      </c>
      <c r="B4663" s="45" t="s">
        <v>53</v>
      </c>
      <c r="C4663" s="46" t="s">
        <v>81</v>
      </c>
      <c r="D4663" s="46" t="s">
        <v>110</v>
      </c>
      <c r="H4663" s="46">
        <v>5</v>
      </c>
      <c r="L4663" s="46" t="s">
        <v>104</v>
      </c>
      <c r="M4663" s="48">
        <v>20</v>
      </c>
    </row>
    <row r="4664" spans="1:14" x14ac:dyDescent="0.25">
      <c r="A4664" s="52">
        <v>2017</v>
      </c>
      <c r="B4664" s="45" t="s">
        <v>59</v>
      </c>
      <c r="C4664" s="46" t="s">
        <v>85</v>
      </c>
      <c r="D4664" s="46" t="s">
        <v>110</v>
      </c>
      <c r="H4664" s="46">
        <v>28</v>
      </c>
      <c r="L4664" s="46" t="s">
        <v>103</v>
      </c>
      <c r="M4664" s="48" t="s">
        <v>110</v>
      </c>
    </row>
    <row r="4665" spans="1:14" x14ac:dyDescent="0.25">
      <c r="A4665" s="52">
        <v>2017</v>
      </c>
      <c r="B4665" s="45" t="s">
        <v>37</v>
      </c>
      <c r="C4665" s="46" t="s">
        <v>80</v>
      </c>
      <c r="D4665" s="46" t="s">
        <v>90</v>
      </c>
      <c r="H4665" s="46">
        <v>15</v>
      </c>
      <c r="L4665" s="46" t="s">
        <v>103</v>
      </c>
      <c r="M4665" s="48">
        <v>41</v>
      </c>
    </row>
    <row r="4666" spans="1:14" x14ac:dyDescent="0.25">
      <c r="A4666" s="52">
        <v>2017</v>
      </c>
      <c r="B4666" s="45" t="s">
        <v>65</v>
      </c>
      <c r="C4666" s="46" t="s">
        <v>81</v>
      </c>
      <c r="D4666" s="46" t="s">
        <v>110</v>
      </c>
      <c r="H4666" s="46">
        <v>5</v>
      </c>
      <c r="L4666" s="46" t="s">
        <v>104</v>
      </c>
      <c r="M4666" s="48">
        <v>10</v>
      </c>
    </row>
    <row r="4667" spans="1:14" x14ac:dyDescent="0.25">
      <c r="A4667" s="52">
        <v>2017</v>
      </c>
      <c r="B4667" s="45" t="s">
        <v>62</v>
      </c>
      <c r="C4667" s="46" t="s">
        <v>80</v>
      </c>
      <c r="D4667" s="46" t="s">
        <v>90</v>
      </c>
      <c r="H4667" s="46">
        <v>15</v>
      </c>
      <c r="L4667" s="46" t="s">
        <v>105</v>
      </c>
      <c r="M4667" s="48">
        <v>65</v>
      </c>
    </row>
    <row r="4668" spans="1:14" x14ac:dyDescent="0.25">
      <c r="A4668" s="52">
        <v>2017</v>
      </c>
      <c r="B4668" s="45" t="s">
        <v>61</v>
      </c>
      <c r="C4668" s="46" t="s">
        <v>80</v>
      </c>
      <c r="D4668" s="46" t="s">
        <v>90</v>
      </c>
      <c r="H4668" s="46">
        <v>15</v>
      </c>
      <c r="L4668" s="46" t="s">
        <v>104</v>
      </c>
      <c r="M4668" s="48">
        <v>143</v>
      </c>
    </row>
    <row r="4669" spans="1:14" x14ac:dyDescent="0.25">
      <c r="A4669" s="52">
        <v>2017</v>
      </c>
      <c r="B4669" s="45" t="s">
        <v>59</v>
      </c>
      <c r="C4669" s="46" t="s">
        <v>82</v>
      </c>
      <c r="D4669" s="46" t="s">
        <v>110</v>
      </c>
      <c r="H4669" s="46">
        <v>15</v>
      </c>
      <c r="L4669" s="46" t="s">
        <v>105</v>
      </c>
      <c r="M4669" s="48" t="s">
        <v>110</v>
      </c>
    </row>
    <row r="4670" spans="1:14" x14ac:dyDescent="0.25">
      <c r="A4670" s="52">
        <v>2017</v>
      </c>
      <c r="B4670" s="45" t="s">
        <v>65</v>
      </c>
      <c r="C4670" s="46" t="s">
        <v>80</v>
      </c>
      <c r="D4670" s="46" t="s">
        <v>94</v>
      </c>
      <c r="H4670" s="46">
        <v>15</v>
      </c>
      <c r="L4670" s="46" t="s">
        <v>105</v>
      </c>
      <c r="M4670" s="48" t="s">
        <v>110</v>
      </c>
    </row>
    <row r="4671" spans="1:14" x14ac:dyDescent="0.25">
      <c r="A4671" s="52">
        <v>2017</v>
      </c>
      <c r="B4671" s="45" t="s">
        <v>65</v>
      </c>
      <c r="C4671" s="46" t="s">
        <v>80</v>
      </c>
      <c r="D4671" s="46" t="s">
        <v>94</v>
      </c>
      <c r="H4671" s="46">
        <v>15</v>
      </c>
      <c r="L4671" s="46" t="s">
        <v>105</v>
      </c>
      <c r="M4671" s="48" t="s">
        <v>110</v>
      </c>
    </row>
    <row r="4672" spans="1:14" x14ac:dyDescent="0.25">
      <c r="A4672" s="52">
        <v>2017</v>
      </c>
      <c r="B4672" s="45" t="s">
        <v>73</v>
      </c>
      <c r="C4672" s="46" t="s">
        <v>80</v>
      </c>
      <c r="D4672" s="46" t="s">
        <v>88</v>
      </c>
      <c r="H4672" s="46">
        <v>17</v>
      </c>
      <c r="L4672" s="46" t="s">
        <v>103</v>
      </c>
      <c r="M4672" s="48">
        <v>1</v>
      </c>
      <c r="N4672" s="48" t="s">
        <v>117</v>
      </c>
    </row>
    <row r="4673" spans="1:16" x14ac:dyDescent="0.25">
      <c r="A4673" s="52">
        <v>2017</v>
      </c>
      <c r="B4673" s="45" t="s">
        <v>66</v>
      </c>
      <c r="C4673" s="46" t="s">
        <v>80</v>
      </c>
      <c r="D4673" s="46" t="s">
        <v>110</v>
      </c>
      <c r="H4673" s="46">
        <v>15</v>
      </c>
      <c r="L4673" s="46" t="s">
        <v>105</v>
      </c>
      <c r="M4673" s="48">
        <v>79</v>
      </c>
    </row>
    <row r="4674" spans="1:16" x14ac:dyDescent="0.25">
      <c r="A4674" s="52">
        <v>2017</v>
      </c>
      <c r="B4674" s="45" t="s">
        <v>59</v>
      </c>
      <c r="C4674" s="46" t="s">
        <v>80</v>
      </c>
      <c r="D4674" s="46" t="s">
        <v>92</v>
      </c>
      <c r="H4674" s="46">
        <v>20</v>
      </c>
      <c r="L4674" s="46" t="s">
        <v>103</v>
      </c>
      <c r="M4674" s="48">
        <v>1</v>
      </c>
      <c r="N4674" s="48" t="s">
        <v>117</v>
      </c>
      <c r="O4674" s="48">
        <v>4</v>
      </c>
      <c r="P4674" s="48" t="s">
        <v>116</v>
      </c>
    </row>
    <row r="4675" spans="1:16" x14ac:dyDescent="0.25">
      <c r="A4675" s="52">
        <v>2017</v>
      </c>
      <c r="B4675" s="45" t="s">
        <v>57</v>
      </c>
      <c r="C4675" s="46" t="s">
        <v>80</v>
      </c>
      <c r="D4675" s="46" t="s">
        <v>94</v>
      </c>
      <c r="H4675" s="46">
        <v>15</v>
      </c>
      <c r="L4675" s="46" t="s">
        <v>104</v>
      </c>
      <c r="M4675" s="48">
        <v>45</v>
      </c>
    </row>
    <row r="4676" spans="1:16" x14ac:dyDescent="0.25">
      <c r="A4676" s="52">
        <v>2017</v>
      </c>
      <c r="B4676" s="45" t="s">
        <v>76</v>
      </c>
      <c r="C4676" s="46" t="s">
        <v>80</v>
      </c>
      <c r="D4676" s="46" t="s">
        <v>92</v>
      </c>
      <c r="H4676" s="46">
        <v>15</v>
      </c>
      <c r="L4676" s="46" t="s">
        <v>105</v>
      </c>
      <c r="M4676" s="48">
        <v>87</v>
      </c>
    </row>
    <row r="4677" spans="1:16" x14ac:dyDescent="0.25">
      <c r="A4677" s="52">
        <v>2017</v>
      </c>
      <c r="B4677" s="45" t="s">
        <v>65</v>
      </c>
      <c r="C4677" s="46" t="s">
        <v>80</v>
      </c>
      <c r="D4677" s="46" t="s">
        <v>94</v>
      </c>
      <c r="H4677" s="46">
        <v>15</v>
      </c>
      <c r="L4677" s="46" t="s">
        <v>105</v>
      </c>
      <c r="M4677" s="48" t="s">
        <v>110</v>
      </c>
    </row>
    <row r="4678" spans="1:16" x14ac:dyDescent="0.25">
      <c r="A4678" s="52">
        <v>2017</v>
      </c>
      <c r="B4678" s="45" t="s">
        <v>73</v>
      </c>
      <c r="C4678" s="46" t="s">
        <v>80</v>
      </c>
      <c r="D4678" s="46" t="s">
        <v>110</v>
      </c>
      <c r="H4678" s="46">
        <v>17</v>
      </c>
      <c r="L4678" s="46" t="s">
        <v>103</v>
      </c>
      <c r="M4678" s="48">
        <v>2</v>
      </c>
      <c r="N4678" s="48" t="s">
        <v>117</v>
      </c>
    </row>
    <row r="4679" spans="1:16" x14ac:dyDescent="0.25">
      <c r="A4679" s="52">
        <v>2017</v>
      </c>
      <c r="B4679" s="45" t="s">
        <v>65</v>
      </c>
      <c r="C4679" s="46" t="s">
        <v>80</v>
      </c>
      <c r="D4679" s="46" t="s">
        <v>94</v>
      </c>
      <c r="H4679" s="46">
        <v>15</v>
      </c>
      <c r="L4679" s="46" t="s">
        <v>103</v>
      </c>
      <c r="M4679" s="48" t="s">
        <v>110</v>
      </c>
    </row>
    <row r="4680" spans="1:16" x14ac:dyDescent="0.25">
      <c r="A4680" s="52">
        <v>2017</v>
      </c>
      <c r="B4680" s="45" t="s">
        <v>39</v>
      </c>
      <c r="C4680" s="46" t="s">
        <v>80</v>
      </c>
      <c r="D4680" s="46" t="s">
        <v>93</v>
      </c>
      <c r="H4680" s="46">
        <v>17</v>
      </c>
      <c r="L4680" s="46" t="s">
        <v>103</v>
      </c>
      <c r="M4680" s="48">
        <v>1</v>
      </c>
      <c r="N4680" s="48" t="s">
        <v>117</v>
      </c>
      <c r="O4680" s="48">
        <v>1</v>
      </c>
      <c r="P4680" s="48" t="s">
        <v>116</v>
      </c>
    </row>
    <row r="4681" spans="1:16" x14ac:dyDescent="0.25">
      <c r="A4681" s="52">
        <v>2017</v>
      </c>
      <c r="B4681" s="45" t="s">
        <v>38</v>
      </c>
      <c r="C4681" s="46" t="s">
        <v>80</v>
      </c>
      <c r="D4681" s="46" t="s">
        <v>93</v>
      </c>
      <c r="E4681" s="46" t="s">
        <v>91</v>
      </c>
      <c r="H4681" s="46">
        <v>15</v>
      </c>
      <c r="L4681" s="46" t="s">
        <v>103</v>
      </c>
      <c r="M4681" s="48">
        <v>55</v>
      </c>
    </row>
    <row r="4682" spans="1:16" x14ac:dyDescent="0.25">
      <c r="A4682" s="52">
        <v>2017</v>
      </c>
      <c r="B4682" s="45" t="s">
        <v>59</v>
      </c>
      <c r="C4682" s="46" t="s">
        <v>80</v>
      </c>
      <c r="D4682" s="46" t="s">
        <v>90</v>
      </c>
      <c r="H4682" s="46">
        <v>15</v>
      </c>
      <c r="L4682" s="46" t="s">
        <v>103</v>
      </c>
      <c r="M4682" s="48" t="s">
        <v>110</v>
      </c>
    </row>
    <row r="4683" spans="1:16" x14ac:dyDescent="0.25">
      <c r="A4683" s="52">
        <v>2017</v>
      </c>
      <c r="B4683" s="45" t="s">
        <v>47</v>
      </c>
      <c r="C4683" s="46" t="s">
        <v>80</v>
      </c>
      <c r="D4683" s="46" t="s">
        <v>90</v>
      </c>
      <c r="H4683" s="46">
        <v>20</v>
      </c>
      <c r="L4683" s="46" t="s">
        <v>103</v>
      </c>
      <c r="M4683" s="48" t="s">
        <v>110</v>
      </c>
    </row>
    <row r="4684" spans="1:16" x14ac:dyDescent="0.25">
      <c r="A4684" s="52">
        <v>2017</v>
      </c>
      <c r="B4684" s="45" t="s">
        <v>47</v>
      </c>
      <c r="C4684" s="46" t="s">
        <v>80</v>
      </c>
      <c r="D4684" s="46" t="s">
        <v>90</v>
      </c>
      <c r="H4684" s="46">
        <v>17</v>
      </c>
      <c r="L4684" s="46" t="s">
        <v>103</v>
      </c>
      <c r="M4684" s="48">
        <v>2</v>
      </c>
      <c r="N4684" s="48" t="s">
        <v>117</v>
      </c>
      <c r="O4684" s="48">
        <v>1</v>
      </c>
      <c r="P4684" s="48" t="s">
        <v>116</v>
      </c>
    </row>
    <row r="4685" spans="1:16" x14ac:dyDescent="0.25">
      <c r="A4685" s="52">
        <v>2017</v>
      </c>
      <c r="B4685" s="45" t="s">
        <v>47</v>
      </c>
      <c r="C4685" s="46" t="s">
        <v>80</v>
      </c>
      <c r="D4685" s="46" t="s">
        <v>90</v>
      </c>
      <c r="H4685" s="46">
        <v>15</v>
      </c>
      <c r="L4685" s="46" t="s">
        <v>104</v>
      </c>
      <c r="M4685" s="48" t="s">
        <v>110</v>
      </c>
    </row>
    <row r="4686" spans="1:16" x14ac:dyDescent="0.25">
      <c r="A4686" s="52">
        <v>2017</v>
      </c>
      <c r="B4686" s="45" t="s">
        <v>47</v>
      </c>
      <c r="C4686" s="46" t="s">
        <v>81</v>
      </c>
      <c r="D4686" s="46" t="s">
        <v>110</v>
      </c>
      <c r="H4686" s="46">
        <v>5</v>
      </c>
      <c r="L4686" s="46" t="s">
        <v>104</v>
      </c>
      <c r="M4686" s="48">
        <v>990</v>
      </c>
    </row>
    <row r="4687" spans="1:16" x14ac:dyDescent="0.25">
      <c r="A4687" s="52">
        <v>2017</v>
      </c>
      <c r="B4687" s="45" t="s">
        <v>47</v>
      </c>
      <c r="C4687" s="46" t="s">
        <v>80</v>
      </c>
      <c r="D4687" s="46" t="s">
        <v>90</v>
      </c>
      <c r="H4687" s="46">
        <v>15</v>
      </c>
      <c r="L4687" s="46" t="s">
        <v>104</v>
      </c>
      <c r="M4687" s="48" t="s">
        <v>110</v>
      </c>
    </row>
    <row r="4688" spans="1:16" x14ac:dyDescent="0.25">
      <c r="A4688" s="52">
        <v>2017</v>
      </c>
      <c r="B4688" s="45" t="s">
        <v>73</v>
      </c>
      <c r="C4688" s="46" t="s">
        <v>80</v>
      </c>
      <c r="D4688" s="46" t="s">
        <v>94</v>
      </c>
      <c r="H4688" s="46">
        <v>15</v>
      </c>
      <c r="L4688" s="46" t="s">
        <v>103</v>
      </c>
      <c r="M4688" s="48">
        <v>120</v>
      </c>
    </row>
    <row r="4689" spans="1:18" x14ac:dyDescent="0.25">
      <c r="A4689" s="52">
        <v>2017</v>
      </c>
      <c r="B4689" s="45" t="s">
        <v>64</v>
      </c>
      <c r="C4689" s="46" t="s">
        <v>80</v>
      </c>
      <c r="D4689" s="46" t="s">
        <v>88</v>
      </c>
      <c r="H4689" s="46">
        <v>20</v>
      </c>
      <c r="L4689" s="46" t="s">
        <v>103</v>
      </c>
      <c r="M4689" s="48">
        <v>3</v>
      </c>
      <c r="N4689" s="48" t="s">
        <v>117</v>
      </c>
      <c r="O4689" s="48">
        <v>12</v>
      </c>
      <c r="P4689" s="48" t="s">
        <v>116</v>
      </c>
      <c r="Q4689" s="48">
        <v>4</v>
      </c>
      <c r="R4689" s="48" t="s">
        <v>115</v>
      </c>
    </row>
    <row r="4690" spans="1:18" x14ac:dyDescent="0.25">
      <c r="A4690" s="52">
        <v>2017</v>
      </c>
      <c r="B4690" s="45" t="s">
        <v>64</v>
      </c>
      <c r="C4690" s="46" t="s">
        <v>80</v>
      </c>
      <c r="D4690" s="46" t="s">
        <v>88</v>
      </c>
      <c r="H4690" s="46">
        <v>20</v>
      </c>
      <c r="L4690" s="46" t="s">
        <v>103</v>
      </c>
      <c r="M4690" s="48" t="s">
        <v>110</v>
      </c>
    </row>
    <row r="4691" spans="1:18" x14ac:dyDescent="0.25">
      <c r="A4691" s="52">
        <v>2017</v>
      </c>
      <c r="B4691" s="45" t="s">
        <v>47</v>
      </c>
      <c r="C4691" s="46" t="s">
        <v>80</v>
      </c>
      <c r="D4691" s="46" t="s">
        <v>90</v>
      </c>
      <c r="H4691" s="46">
        <v>15</v>
      </c>
      <c r="L4691" s="46" t="s">
        <v>104</v>
      </c>
      <c r="M4691" s="48" t="s">
        <v>110</v>
      </c>
    </row>
    <row r="4692" spans="1:18" x14ac:dyDescent="0.25">
      <c r="A4692" s="52">
        <v>2017</v>
      </c>
      <c r="B4692" s="45" t="s">
        <v>53</v>
      </c>
      <c r="C4692" s="46" t="s">
        <v>82</v>
      </c>
      <c r="D4692" s="46" t="s">
        <v>110</v>
      </c>
      <c r="H4692" s="46">
        <v>5</v>
      </c>
      <c r="L4692" s="46" t="s">
        <v>104</v>
      </c>
      <c r="M4692" s="48">
        <v>60</v>
      </c>
    </row>
    <row r="4693" spans="1:18" x14ac:dyDescent="0.25">
      <c r="A4693" s="52">
        <v>2017</v>
      </c>
      <c r="B4693" s="45" t="s">
        <v>53</v>
      </c>
      <c r="C4693" s="46" t="s">
        <v>81</v>
      </c>
      <c r="D4693" s="46" t="s">
        <v>110</v>
      </c>
      <c r="H4693" s="46">
        <v>5</v>
      </c>
      <c r="L4693" s="46" t="s">
        <v>104</v>
      </c>
      <c r="M4693" s="48">
        <v>75</v>
      </c>
    </row>
    <row r="4694" spans="1:18" x14ac:dyDescent="0.25">
      <c r="A4694" s="52">
        <v>2017</v>
      </c>
      <c r="B4694" s="45" t="s">
        <v>53</v>
      </c>
      <c r="C4694" s="46" t="s">
        <v>80</v>
      </c>
      <c r="D4694" s="46" t="s">
        <v>110</v>
      </c>
      <c r="H4694" s="46">
        <v>15</v>
      </c>
      <c r="L4694" s="46" t="s">
        <v>105</v>
      </c>
      <c r="M4694" s="48">
        <v>61</v>
      </c>
    </row>
    <row r="4695" spans="1:18" x14ac:dyDescent="0.25">
      <c r="A4695" s="52">
        <v>2017</v>
      </c>
      <c r="B4695" s="45" t="s">
        <v>47</v>
      </c>
      <c r="C4695" s="46" t="s">
        <v>80</v>
      </c>
      <c r="D4695" s="46" t="s">
        <v>110</v>
      </c>
      <c r="H4695" s="46">
        <v>15</v>
      </c>
      <c r="L4695" s="46" t="s">
        <v>104</v>
      </c>
      <c r="M4695" s="48" t="s">
        <v>110</v>
      </c>
    </row>
    <row r="4696" spans="1:18" x14ac:dyDescent="0.25">
      <c r="A4696" s="52">
        <v>2017</v>
      </c>
      <c r="B4696" s="45" t="s">
        <v>47</v>
      </c>
      <c r="C4696" s="46" t="s">
        <v>80</v>
      </c>
      <c r="D4696" s="46" t="s">
        <v>110</v>
      </c>
      <c r="H4696" s="46">
        <v>15</v>
      </c>
      <c r="L4696" s="46" t="s">
        <v>104</v>
      </c>
      <c r="M4696" s="48" t="s">
        <v>110</v>
      </c>
    </row>
    <row r="4697" spans="1:18" x14ac:dyDescent="0.25">
      <c r="A4697" s="52">
        <v>2017</v>
      </c>
      <c r="B4697" s="45" t="s">
        <v>73</v>
      </c>
      <c r="C4697" s="46" t="s">
        <v>80</v>
      </c>
      <c r="D4697" s="46" t="s">
        <v>91</v>
      </c>
      <c r="H4697" s="46">
        <v>17</v>
      </c>
      <c r="L4697" s="46" t="s">
        <v>103</v>
      </c>
      <c r="M4697" s="48">
        <v>1</v>
      </c>
      <c r="N4697" s="48" t="s">
        <v>117</v>
      </c>
    </row>
    <row r="4698" spans="1:18" x14ac:dyDescent="0.25">
      <c r="A4698" s="52">
        <v>2017</v>
      </c>
      <c r="B4698" s="45" t="s">
        <v>73</v>
      </c>
      <c r="C4698" s="46" t="s">
        <v>80</v>
      </c>
      <c r="D4698" s="46" t="s">
        <v>110</v>
      </c>
      <c r="H4698" s="46">
        <v>20</v>
      </c>
      <c r="L4698" s="46" t="s">
        <v>103</v>
      </c>
      <c r="M4698" s="48">
        <v>2</v>
      </c>
      <c r="N4698" s="48" t="s">
        <v>116</v>
      </c>
    </row>
    <row r="4699" spans="1:18" x14ac:dyDescent="0.25">
      <c r="A4699" s="52">
        <v>2017</v>
      </c>
      <c r="B4699" s="45" t="s">
        <v>73</v>
      </c>
      <c r="C4699" s="46" t="s">
        <v>80</v>
      </c>
      <c r="D4699" s="46" t="s">
        <v>88</v>
      </c>
      <c r="H4699" s="46">
        <v>17</v>
      </c>
      <c r="L4699" s="46" t="s">
        <v>103</v>
      </c>
      <c r="M4699" s="48">
        <v>1</v>
      </c>
      <c r="N4699" s="48" t="s">
        <v>117</v>
      </c>
      <c r="O4699" s="48">
        <v>2</v>
      </c>
      <c r="P4699" s="48" t="s">
        <v>116</v>
      </c>
    </row>
    <row r="4700" spans="1:18" x14ac:dyDescent="0.25">
      <c r="A4700" s="52">
        <v>2017</v>
      </c>
      <c r="B4700" s="45" t="s">
        <v>73</v>
      </c>
      <c r="C4700" s="46" t="s">
        <v>80</v>
      </c>
      <c r="D4700" s="46" t="s">
        <v>94</v>
      </c>
      <c r="H4700" s="46">
        <v>15</v>
      </c>
      <c r="L4700" s="46" t="s">
        <v>103</v>
      </c>
      <c r="M4700" s="48">
        <v>90</v>
      </c>
    </row>
    <row r="4701" spans="1:18" x14ac:dyDescent="0.25">
      <c r="A4701" s="52">
        <v>2017</v>
      </c>
      <c r="B4701" s="45" t="s">
        <v>73</v>
      </c>
      <c r="C4701" s="46" t="s">
        <v>80</v>
      </c>
      <c r="D4701" s="46" t="s">
        <v>110</v>
      </c>
      <c r="H4701" s="46">
        <v>17</v>
      </c>
      <c r="L4701" s="46" t="s">
        <v>103</v>
      </c>
      <c r="M4701" s="48">
        <v>1</v>
      </c>
      <c r="N4701" s="48" t="s">
        <v>117</v>
      </c>
    </row>
    <row r="4702" spans="1:18" x14ac:dyDescent="0.25">
      <c r="A4702" s="52">
        <v>2017</v>
      </c>
      <c r="B4702" s="45" t="s">
        <v>64</v>
      </c>
      <c r="C4702" s="46" t="s">
        <v>80</v>
      </c>
      <c r="D4702" s="46" t="s">
        <v>88</v>
      </c>
      <c r="H4702" s="46">
        <v>17</v>
      </c>
      <c r="L4702" s="46" t="s">
        <v>103</v>
      </c>
      <c r="M4702" s="48" t="s">
        <v>110</v>
      </c>
    </row>
    <row r="4703" spans="1:18" x14ac:dyDescent="0.25">
      <c r="A4703" s="52">
        <v>2017</v>
      </c>
      <c r="B4703" s="45" t="s">
        <v>64</v>
      </c>
      <c r="C4703" s="46" t="s">
        <v>82</v>
      </c>
      <c r="D4703" s="46" t="s">
        <v>110</v>
      </c>
      <c r="H4703" s="46">
        <v>17</v>
      </c>
      <c r="L4703" s="46" t="s">
        <v>103</v>
      </c>
      <c r="M4703" s="48" t="s">
        <v>110</v>
      </c>
    </row>
    <row r="4704" spans="1:18" x14ac:dyDescent="0.25">
      <c r="A4704" s="52">
        <v>2017</v>
      </c>
      <c r="B4704" s="45" t="s">
        <v>64</v>
      </c>
      <c r="C4704" s="46" t="s">
        <v>80</v>
      </c>
      <c r="D4704" s="46" t="s">
        <v>88</v>
      </c>
      <c r="H4704" s="46">
        <v>17</v>
      </c>
      <c r="L4704" s="46" t="s">
        <v>103</v>
      </c>
      <c r="M4704" s="48" t="s">
        <v>110</v>
      </c>
    </row>
    <row r="4705" spans="1:16" x14ac:dyDescent="0.25">
      <c r="A4705" s="52">
        <v>2017</v>
      </c>
      <c r="B4705" s="45" t="s">
        <v>64</v>
      </c>
      <c r="C4705" s="46" t="s">
        <v>80</v>
      </c>
      <c r="D4705" s="46" t="s">
        <v>88</v>
      </c>
      <c r="H4705" s="46">
        <v>20</v>
      </c>
      <c r="L4705" s="46" t="s">
        <v>103</v>
      </c>
      <c r="M4705" s="48" t="s">
        <v>110</v>
      </c>
    </row>
    <row r="4706" spans="1:16" x14ac:dyDescent="0.25">
      <c r="A4706" s="52">
        <v>2017</v>
      </c>
      <c r="B4706" s="45" t="s">
        <v>73</v>
      </c>
      <c r="C4706" s="46" t="s">
        <v>80</v>
      </c>
      <c r="D4706" s="46" t="s">
        <v>88</v>
      </c>
      <c r="E4706" s="46" t="s">
        <v>93</v>
      </c>
      <c r="F4706" s="46" t="s">
        <v>91</v>
      </c>
      <c r="H4706" s="46">
        <v>15</v>
      </c>
      <c r="L4706" s="46" t="s">
        <v>104</v>
      </c>
      <c r="M4706" s="48" t="s">
        <v>110</v>
      </c>
    </row>
    <row r="4707" spans="1:16" x14ac:dyDescent="0.25">
      <c r="A4707" s="52">
        <v>2017</v>
      </c>
      <c r="B4707" s="45" t="s">
        <v>64</v>
      </c>
      <c r="C4707" s="46" t="s">
        <v>80</v>
      </c>
      <c r="D4707" s="46" t="s">
        <v>88</v>
      </c>
      <c r="H4707" s="46">
        <v>18</v>
      </c>
      <c r="L4707" s="46" t="s">
        <v>103</v>
      </c>
      <c r="M4707" s="48" t="s">
        <v>110</v>
      </c>
    </row>
    <row r="4708" spans="1:16" x14ac:dyDescent="0.25">
      <c r="A4708" s="52">
        <v>2017</v>
      </c>
      <c r="B4708" s="45" t="s">
        <v>54</v>
      </c>
      <c r="C4708" s="46" t="s">
        <v>80</v>
      </c>
      <c r="D4708" s="46" t="s">
        <v>93</v>
      </c>
      <c r="H4708" s="46">
        <v>18</v>
      </c>
      <c r="L4708" s="46" t="s">
        <v>103</v>
      </c>
      <c r="M4708" s="48" t="s">
        <v>110</v>
      </c>
    </row>
    <row r="4709" spans="1:16" x14ac:dyDescent="0.25">
      <c r="A4709" s="52">
        <v>2017</v>
      </c>
      <c r="B4709" s="45" t="s">
        <v>54</v>
      </c>
      <c r="C4709" s="46" t="s">
        <v>80</v>
      </c>
      <c r="D4709" s="46" t="s">
        <v>93</v>
      </c>
      <c r="H4709" s="46">
        <v>18</v>
      </c>
      <c r="L4709" s="46" t="s">
        <v>103</v>
      </c>
      <c r="M4709" s="48">
        <v>3</v>
      </c>
      <c r="N4709" s="48" t="s">
        <v>116</v>
      </c>
    </row>
    <row r="4710" spans="1:16" x14ac:dyDescent="0.25">
      <c r="A4710" s="52">
        <v>2017</v>
      </c>
      <c r="B4710" s="45" t="s">
        <v>54</v>
      </c>
      <c r="C4710" s="46" t="s">
        <v>80</v>
      </c>
      <c r="D4710" s="46" t="s">
        <v>88</v>
      </c>
      <c r="H4710" s="46">
        <v>21</v>
      </c>
      <c r="L4710" s="46" t="s">
        <v>103</v>
      </c>
      <c r="M4710" s="48">
        <v>2</v>
      </c>
      <c r="N4710" s="48" t="s">
        <v>116</v>
      </c>
    </row>
    <row r="4711" spans="1:16" x14ac:dyDescent="0.25">
      <c r="A4711" s="52">
        <v>2017</v>
      </c>
      <c r="B4711" s="45" t="s">
        <v>54</v>
      </c>
      <c r="C4711" s="46" t="s">
        <v>80</v>
      </c>
      <c r="D4711" s="46" t="s">
        <v>88</v>
      </c>
      <c r="H4711" s="46">
        <v>21</v>
      </c>
      <c r="L4711" s="46" t="s">
        <v>103</v>
      </c>
      <c r="M4711" s="48" t="s">
        <v>110</v>
      </c>
    </row>
    <row r="4712" spans="1:16" x14ac:dyDescent="0.25">
      <c r="A4712" s="52">
        <v>2017</v>
      </c>
      <c r="B4712" s="45" t="s">
        <v>64</v>
      </c>
      <c r="C4712" s="46" t="s">
        <v>80</v>
      </c>
      <c r="D4712" s="46" t="s">
        <v>88</v>
      </c>
      <c r="H4712" s="46">
        <v>20</v>
      </c>
      <c r="L4712" s="46" t="s">
        <v>103</v>
      </c>
      <c r="M4712" s="48" t="s">
        <v>110</v>
      </c>
    </row>
    <row r="4713" spans="1:16" x14ac:dyDescent="0.25">
      <c r="A4713" s="52">
        <v>2017</v>
      </c>
      <c r="B4713" s="45" t="s">
        <v>64</v>
      </c>
      <c r="C4713" s="46" t="s">
        <v>80</v>
      </c>
      <c r="D4713" s="46" t="s">
        <v>88</v>
      </c>
      <c r="H4713" s="46">
        <v>17</v>
      </c>
      <c r="L4713" s="46" t="s">
        <v>103</v>
      </c>
      <c r="M4713" s="48" t="s">
        <v>110</v>
      </c>
    </row>
    <row r="4714" spans="1:16" x14ac:dyDescent="0.25">
      <c r="A4714" s="52">
        <v>2017</v>
      </c>
      <c r="B4714" s="45" t="s">
        <v>56</v>
      </c>
      <c r="C4714" s="46" t="s">
        <v>80</v>
      </c>
      <c r="D4714" s="46" t="s">
        <v>90</v>
      </c>
      <c r="H4714" s="46">
        <v>15</v>
      </c>
      <c r="L4714" s="46" t="s">
        <v>103</v>
      </c>
      <c r="M4714" s="48">
        <v>12</v>
      </c>
    </row>
    <row r="4715" spans="1:16" x14ac:dyDescent="0.25">
      <c r="A4715" s="52">
        <v>2017</v>
      </c>
      <c r="B4715" s="45" t="s">
        <v>73</v>
      </c>
      <c r="C4715" s="46" t="s">
        <v>80</v>
      </c>
      <c r="D4715" s="46" t="s">
        <v>110</v>
      </c>
      <c r="H4715" s="46">
        <v>17</v>
      </c>
      <c r="L4715" s="46" t="s">
        <v>103</v>
      </c>
      <c r="M4715" s="48">
        <v>1</v>
      </c>
      <c r="N4715" s="48" t="s">
        <v>117</v>
      </c>
      <c r="O4715" s="48">
        <v>1</v>
      </c>
      <c r="P4715" s="48" t="s">
        <v>116</v>
      </c>
    </row>
    <row r="4716" spans="1:16" x14ac:dyDescent="0.25">
      <c r="A4716" s="52">
        <v>2017</v>
      </c>
      <c r="B4716" s="45" t="s">
        <v>73</v>
      </c>
      <c r="C4716" s="46" t="s">
        <v>80</v>
      </c>
      <c r="D4716" s="46" t="s">
        <v>88</v>
      </c>
      <c r="H4716" s="46">
        <v>17</v>
      </c>
      <c r="L4716" s="46" t="s">
        <v>103</v>
      </c>
      <c r="M4716" s="48">
        <v>1</v>
      </c>
      <c r="N4716" s="48" t="s">
        <v>117</v>
      </c>
    </row>
    <row r="4717" spans="1:16" x14ac:dyDescent="0.25">
      <c r="A4717" s="52">
        <v>2017</v>
      </c>
      <c r="B4717" s="45" t="s">
        <v>64</v>
      </c>
      <c r="C4717" s="46" t="s">
        <v>80</v>
      </c>
      <c r="D4717" s="46" t="s">
        <v>88</v>
      </c>
      <c r="H4717" s="46">
        <v>20</v>
      </c>
      <c r="L4717" s="46" t="s">
        <v>103</v>
      </c>
      <c r="M4717" s="48" t="s">
        <v>110</v>
      </c>
    </row>
    <row r="4718" spans="1:16" x14ac:dyDescent="0.25">
      <c r="A4718" s="52">
        <v>2017</v>
      </c>
      <c r="B4718" s="45" t="s">
        <v>56</v>
      </c>
      <c r="C4718" s="46" t="s">
        <v>80</v>
      </c>
      <c r="D4718" s="46" t="s">
        <v>90</v>
      </c>
      <c r="H4718" s="46">
        <v>15</v>
      </c>
      <c r="L4718" s="46" t="s">
        <v>103</v>
      </c>
      <c r="M4718" s="48" t="s">
        <v>110</v>
      </c>
    </row>
    <row r="4719" spans="1:16" x14ac:dyDescent="0.25">
      <c r="A4719" s="52">
        <v>2017</v>
      </c>
      <c r="B4719" s="45" t="s">
        <v>64</v>
      </c>
      <c r="C4719" s="46" t="s">
        <v>80</v>
      </c>
      <c r="D4719" s="46" t="s">
        <v>88</v>
      </c>
      <c r="H4719" s="46">
        <v>20</v>
      </c>
      <c r="L4719" s="46" t="s">
        <v>103</v>
      </c>
      <c r="M4719" s="48" t="s">
        <v>110</v>
      </c>
    </row>
    <row r="4720" spans="1:16" x14ac:dyDescent="0.25">
      <c r="A4720" s="52">
        <v>2017</v>
      </c>
      <c r="B4720" s="45" t="s">
        <v>64</v>
      </c>
      <c r="C4720" s="46" t="s">
        <v>80</v>
      </c>
      <c r="D4720" s="46" t="s">
        <v>88</v>
      </c>
      <c r="H4720" s="46">
        <v>20</v>
      </c>
      <c r="L4720" s="46" t="s">
        <v>103</v>
      </c>
      <c r="M4720" s="48" t="s">
        <v>110</v>
      </c>
    </row>
    <row r="4721" spans="1:22" x14ac:dyDescent="0.25">
      <c r="A4721" s="52">
        <v>2017</v>
      </c>
      <c r="B4721" s="45" t="s">
        <v>64</v>
      </c>
      <c r="C4721" s="46" t="s">
        <v>80</v>
      </c>
      <c r="D4721" s="46" t="s">
        <v>88</v>
      </c>
      <c r="H4721" s="46">
        <v>20</v>
      </c>
      <c r="L4721" s="46" t="s">
        <v>103</v>
      </c>
      <c r="M4721" s="48" t="s">
        <v>110</v>
      </c>
    </row>
    <row r="4722" spans="1:22" x14ac:dyDescent="0.25">
      <c r="A4722" s="52">
        <v>2017</v>
      </c>
      <c r="B4722" s="45" t="s">
        <v>64</v>
      </c>
      <c r="C4722" s="46" t="s">
        <v>80</v>
      </c>
      <c r="D4722" s="46" t="s">
        <v>88</v>
      </c>
      <c r="H4722" s="46">
        <v>20</v>
      </c>
      <c r="L4722" s="46" t="s">
        <v>103</v>
      </c>
      <c r="M4722" s="48" t="s">
        <v>110</v>
      </c>
    </row>
    <row r="4723" spans="1:22" x14ac:dyDescent="0.25">
      <c r="A4723" s="52">
        <v>2017</v>
      </c>
      <c r="B4723" s="45" t="s">
        <v>64</v>
      </c>
      <c r="C4723" s="46" t="s">
        <v>80</v>
      </c>
      <c r="D4723" s="46" t="s">
        <v>88</v>
      </c>
      <c r="H4723" s="46">
        <v>20</v>
      </c>
      <c r="L4723" s="46" t="s">
        <v>103</v>
      </c>
      <c r="M4723" s="48" t="s">
        <v>110</v>
      </c>
    </row>
    <row r="4724" spans="1:22" x14ac:dyDescent="0.25">
      <c r="A4724" s="52">
        <v>2017</v>
      </c>
      <c r="B4724" s="45" t="s">
        <v>64</v>
      </c>
      <c r="C4724" s="46" t="s">
        <v>80</v>
      </c>
      <c r="D4724" s="46" t="s">
        <v>88</v>
      </c>
      <c r="H4724" s="46">
        <v>20</v>
      </c>
      <c r="L4724" s="46" t="s">
        <v>103</v>
      </c>
      <c r="M4724" s="48" t="s">
        <v>110</v>
      </c>
    </row>
    <row r="4725" spans="1:22" x14ac:dyDescent="0.25">
      <c r="A4725" s="52">
        <v>2017</v>
      </c>
      <c r="B4725" s="45" t="s">
        <v>64</v>
      </c>
      <c r="C4725" s="46" t="s">
        <v>80</v>
      </c>
      <c r="D4725" s="46" t="s">
        <v>88</v>
      </c>
      <c r="H4725" s="46">
        <v>15</v>
      </c>
      <c r="L4725" s="46" t="s">
        <v>105</v>
      </c>
      <c r="M4725" s="48" t="s">
        <v>110</v>
      </c>
    </row>
    <row r="4726" spans="1:22" x14ac:dyDescent="0.25">
      <c r="A4726" s="52">
        <v>2017</v>
      </c>
      <c r="B4726" s="45" t="s">
        <v>64</v>
      </c>
      <c r="C4726" s="46" t="s">
        <v>80</v>
      </c>
      <c r="D4726" s="46" t="s">
        <v>90</v>
      </c>
      <c r="H4726" s="46">
        <v>15</v>
      </c>
      <c r="I4726" s="46">
        <v>17</v>
      </c>
      <c r="L4726" s="46" t="s">
        <v>103</v>
      </c>
      <c r="M4726" s="48">
        <v>12</v>
      </c>
      <c r="U4726" s="49">
        <v>2</v>
      </c>
      <c r="V4726" s="49" t="s">
        <v>117</v>
      </c>
    </row>
    <row r="4727" spans="1:22" x14ac:dyDescent="0.25">
      <c r="A4727" s="52">
        <v>2017</v>
      </c>
      <c r="B4727" s="45" t="s">
        <v>64</v>
      </c>
      <c r="C4727" s="46" t="s">
        <v>80</v>
      </c>
      <c r="D4727" s="46" t="s">
        <v>88</v>
      </c>
      <c r="H4727" s="46">
        <v>20</v>
      </c>
      <c r="L4727" s="46" t="s">
        <v>103</v>
      </c>
      <c r="M4727" s="48" t="s">
        <v>110</v>
      </c>
    </row>
    <row r="4728" spans="1:22" x14ac:dyDescent="0.25">
      <c r="A4728" s="52">
        <v>2017</v>
      </c>
      <c r="B4728" s="45" t="s">
        <v>64</v>
      </c>
      <c r="C4728" s="46" t="s">
        <v>80</v>
      </c>
      <c r="D4728" s="46" t="s">
        <v>88</v>
      </c>
      <c r="H4728" s="46">
        <v>20</v>
      </c>
      <c r="L4728" s="46" t="s">
        <v>103</v>
      </c>
      <c r="M4728" s="48" t="s">
        <v>110</v>
      </c>
    </row>
    <row r="4729" spans="1:22" x14ac:dyDescent="0.25">
      <c r="A4729" s="52">
        <v>2017</v>
      </c>
      <c r="B4729" s="45" t="s">
        <v>64</v>
      </c>
      <c r="C4729" s="46" t="s">
        <v>80</v>
      </c>
      <c r="D4729" s="46" t="s">
        <v>88</v>
      </c>
      <c r="H4729" s="46">
        <v>20</v>
      </c>
      <c r="L4729" s="46" t="s">
        <v>103</v>
      </c>
      <c r="M4729" s="48" t="s">
        <v>110</v>
      </c>
    </row>
    <row r="4730" spans="1:22" x14ac:dyDescent="0.25">
      <c r="A4730" s="52">
        <v>2017</v>
      </c>
      <c r="B4730" s="45" t="s">
        <v>64</v>
      </c>
      <c r="C4730" s="46" t="s">
        <v>80</v>
      </c>
      <c r="D4730" s="46" t="s">
        <v>93</v>
      </c>
      <c r="H4730" s="46">
        <v>15</v>
      </c>
      <c r="I4730" s="46">
        <v>17</v>
      </c>
      <c r="L4730" s="46" t="s">
        <v>103</v>
      </c>
      <c r="M4730" s="48">
        <v>9</v>
      </c>
      <c r="U4730" s="49">
        <v>2</v>
      </c>
      <c r="V4730" s="49" t="s">
        <v>117</v>
      </c>
    </row>
    <row r="4731" spans="1:22" x14ac:dyDescent="0.25">
      <c r="A4731" s="52">
        <v>2017</v>
      </c>
      <c r="B4731" s="45" t="s">
        <v>64</v>
      </c>
      <c r="C4731" s="46" t="s">
        <v>80</v>
      </c>
      <c r="D4731" s="46" t="s">
        <v>110</v>
      </c>
      <c r="H4731" s="46">
        <v>20</v>
      </c>
      <c r="L4731" s="46" t="s">
        <v>103</v>
      </c>
      <c r="M4731" s="48">
        <v>1</v>
      </c>
      <c r="N4731" s="48" t="s">
        <v>116</v>
      </c>
    </row>
    <row r="4732" spans="1:22" x14ac:dyDescent="0.25">
      <c r="A4732" s="52">
        <v>2017</v>
      </c>
      <c r="B4732" s="45" t="s">
        <v>73</v>
      </c>
      <c r="C4732" s="46" t="s">
        <v>82</v>
      </c>
      <c r="D4732" s="46" t="s">
        <v>110</v>
      </c>
      <c r="H4732" s="46">
        <v>17</v>
      </c>
      <c r="L4732" s="46" t="s">
        <v>103</v>
      </c>
      <c r="M4732" s="48">
        <v>2</v>
      </c>
      <c r="N4732" s="48" t="s">
        <v>117</v>
      </c>
    </row>
    <row r="4733" spans="1:22" x14ac:dyDescent="0.25">
      <c r="A4733" s="52">
        <v>2017</v>
      </c>
      <c r="B4733" s="45" t="s">
        <v>73</v>
      </c>
      <c r="C4733" s="46" t="s">
        <v>80</v>
      </c>
      <c r="D4733" s="46" t="s">
        <v>91</v>
      </c>
      <c r="H4733" s="46">
        <v>17</v>
      </c>
      <c r="L4733" s="46" t="s">
        <v>104</v>
      </c>
      <c r="M4733" s="48">
        <v>1</v>
      </c>
      <c r="N4733" s="48" t="s">
        <v>117</v>
      </c>
    </row>
    <row r="4734" spans="1:22" x14ac:dyDescent="0.25">
      <c r="A4734" s="52">
        <v>2017</v>
      </c>
      <c r="B4734" s="45" t="s">
        <v>73</v>
      </c>
      <c r="C4734" s="46" t="s">
        <v>80</v>
      </c>
      <c r="D4734" s="46" t="s">
        <v>110</v>
      </c>
      <c r="H4734" s="46">
        <v>15</v>
      </c>
      <c r="L4734" s="46" t="s">
        <v>104</v>
      </c>
      <c r="M4734" s="48" t="s">
        <v>110</v>
      </c>
    </row>
    <row r="4735" spans="1:22" x14ac:dyDescent="0.25">
      <c r="A4735" s="52">
        <v>2017</v>
      </c>
      <c r="B4735" s="45" t="s">
        <v>64</v>
      </c>
      <c r="C4735" s="46" t="s">
        <v>80</v>
      </c>
      <c r="D4735" s="46" t="s">
        <v>88</v>
      </c>
      <c r="H4735" s="46">
        <v>20</v>
      </c>
      <c r="L4735" s="46" t="s">
        <v>103</v>
      </c>
      <c r="M4735" s="48">
        <v>2</v>
      </c>
      <c r="N4735" s="48" t="s">
        <v>117</v>
      </c>
    </row>
    <row r="4736" spans="1:22" x14ac:dyDescent="0.25">
      <c r="A4736" s="52">
        <v>2017</v>
      </c>
      <c r="B4736" s="45" t="s">
        <v>64</v>
      </c>
      <c r="C4736" s="46" t="s">
        <v>80</v>
      </c>
      <c r="D4736" s="46" t="s">
        <v>88</v>
      </c>
      <c r="H4736" s="46">
        <v>20</v>
      </c>
      <c r="L4736" s="46" t="s">
        <v>103</v>
      </c>
      <c r="M4736" s="48">
        <v>1</v>
      </c>
      <c r="N4736" s="48" t="s">
        <v>117</v>
      </c>
      <c r="O4736" s="48">
        <v>6</v>
      </c>
      <c r="P4736" s="48" t="s">
        <v>116</v>
      </c>
    </row>
    <row r="4737" spans="1:18" x14ac:dyDescent="0.25">
      <c r="A4737" s="52">
        <v>2017</v>
      </c>
      <c r="B4737" s="45" t="s">
        <v>64</v>
      </c>
      <c r="C4737" s="46" t="s">
        <v>80</v>
      </c>
      <c r="D4737" s="46" t="s">
        <v>110</v>
      </c>
      <c r="H4737" s="46">
        <v>20</v>
      </c>
      <c r="L4737" s="46" t="s">
        <v>103</v>
      </c>
      <c r="M4737" s="48">
        <v>1</v>
      </c>
      <c r="N4737" s="48" t="s">
        <v>117</v>
      </c>
      <c r="O4737" s="48">
        <v>12</v>
      </c>
      <c r="P4737" s="48" t="s">
        <v>116</v>
      </c>
      <c r="Q4737" s="48">
        <v>5</v>
      </c>
      <c r="R4737" s="48" t="s">
        <v>115</v>
      </c>
    </row>
    <row r="4738" spans="1:18" x14ac:dyDescent="0.25">
      <c r="A4738" s="52">
        <v>2017</v>
      </c>
      <c r="B4738" s="45" t="s">
        <v>64</v>
      </c>
      <c r="C4738" s="46" t="s">
        <v>80</v>
      </c>
      <c r="D4738" s="46" t="s">
        <v>88</v>
      </c>
      <c r="H4738" s="46">
        <v>20</v>
      </c>
      <c r="L4738" s="46" t="s">
        <v>103</v>
      </c>
      <c r="M4738" s="48">
        <v>3</v>
      </c>
      <c r="N4738" s="48" t="s">
        <v>117</v>
      </c>
      <c r="O4738" s="48">
        <v>4</v>
      </c>
      <c r="P4738" s="48" t="s">
        <v>116</v>
      </c>
    </row>
    <row r="4739" spans="1:18" x14ac:dyDescent="0.25">
      <c r="A4739" s="52">
        <v>2017</v>
      </c>
      <c r="B4739" s="45" t="s">
        <v>63</v>
      </c>
      <c r="C4739" s="46" t="s">
        <v>80</v>
      </c>
      <c r="D4739" s="46" t="s">
        <v>94</v>
      </c>
      <c r="H4739" s="46">
        <v>17</v>
      </c>
      <c r="L4739" s="46" t="s">
        <v>103</v>
      </c>
      <c r="M4739" s="48">
        <v>4</v>
      </c>
      <c r="N4739" s="48" t="s">
        <v>117</v>
      </c>
      <c r="O4739" s="48">
        <v>2</v>
      </c>
      <c r="P4739" s="48" t="s">
        <v>116</v>
      </c>
    </row>
    <row r="4740" spans="1:18" x14ac:dyDescent="0.25">
      <c r="A4740" s="52">
        <v>2017</v>
      </c>
      <c r="B4740" s="45" t="s">
        <v>73</v>
      </c>
      <c r="C4740" s="46" t="s">
        <v>80</v>
      </c>
      <c r="D4740" s="46" t="s">
        <v>89</v>
      </c>
      <c r="E4740" s="46" t="s">
        <v>91</v>
      </c>
      <c r="H4740" s="46">
        <v>20</v>
      </c>
      <c r="L4740" s="46" t="s">
        <v>103</v>
      </c>
      <c r="M4740" s="48">
        <v>5</v>
      </c>
      <c r="N4740" s="48" t="s">
        <v>116</v>
      </c>
    </row>
    <row r="4741" spans="1:18" x14ac:dyDescent="0.25">
      <c r="A4741" s="52">
        <v>2017</v>
      </c>
      <c r="B4741" s="45" t="s">
        <v>64</v>
      </c>
      <c r="C4741" s="46" t="s">
        <v>80</v>
      </c>
      <c r="D4741" s="46" t="s">
        <v>93</v>
      </c>
      <c r="H4741" s="46">
        <v>20</v>
      </c>
      <c r="L4741" s="46" t="s">
        <v>103</v>
      </c>
      <c r="M4741" s="48" t="s">
        <v>110</v>
      </c>
    </row>
    <row r="4742" spans="1:18" x14ac:dyDescent="0.25">
      <c r="A4742" s="52">
        <v>2017</v>
      </c>
      <c r="B4742" s="45" t="s">
        <v>64</v>
      </c>
      <c r="C4742" s="46" t="s">
        <v>80</v>
      </c>
      <c r="D4742" s="46" t="s">
        <v>93</v>
      </c>
      <c r="H4742" s="46">
        <v>17</v>
      </c>
      <c r="L4742" s="46" t="s">
        <v>103</v>
      </c>
      <c r="M4742" s="48">
        <v>1</v>
      </c>
      <c r="N4742" s="48" t="s">
        <v>117</v>
      </c>
      <c r="O4742" s="48">
        <v>2</v>
      </c>
      <c r="P4742" s="48" t="s">
        <v>116</v>
      </c>
    </row>
    <row r="4743" spans="1:18" x14ac:dyDescent="0.25">
      <c r="A4743" s="52">
        <v>2017</v>
      </c>
      <c r="B4743" s="45" t="s">
        <v>64</v>
      </c>
      <c r="C4743" s="46" t="s">
        <v>80</v>
      </c>
      <c r="D4743" s="46" t="s">
        <v>93</v>
      </c>
      <c r="H4743" s="46">
        <v>20</v>
      </c>
      <c r="L4743" s="46" t="s">
        <v>103</v>
      </c>
      <c r="M4743" s="48">
        <v>2</v>
      </c>
      <c r="N4743" s="48" t="s">
        <v>117</v>
      </c>
    </row>
    <row r="4744" spans="1:18" x14ac:dyDescent="0.25">
      <c r="A4744" s="52">
        <v>2017</v>
      </c>
      <c r="B4744" s="45" t="s">
        <v>54</v>
      </c>
      <c r="C4744" s="46" t="s">
        <v>80</v>
      </c>
      <c r="D4744" s="46" t="s">
        <v>93</v>
      </c>
      <c r="H4744" s="46">
        <v>18</v>
      </c>
      <c r="L4744" s="46" t="s">
        <v>103</v>
      </c>
      <c r="M4744" s="48">
        <v>3</v>
      </c>
      <c r="N4744" s="48" t="s">
        <v>116</v>
      </c>
    </row>
    <row r="4745" spans="1:18" x14ac:dyDescent="0.25">
      <c r="A4745" s="52">
        <v>2017</v>
      </c>
      <c r="B4745" s="45" t="s">
        <v>54</v>
      </c>
      <c r="C4745" s="46" t="s">
        <v>80</v>
      </c>
      <c r="D4745" s="46" t="s">
        <v>88</v>
      </c>
      <c r="H4745" s="46">
        <v>22</v>
      </c>
      <c r="L4745" s="46" t="s">
        <v>103</v>
      </c>
      <c r="M4745" s="48">
        <v>1</v>
      </c>
      <c r="N4745" s="48" t="s">
        <v>116</v>
      </c>
    </row>
    <row r="4746" spans="1:18" x14ac:dyDescent="0.25">
      <c r="A4746" s="52">
        <v>2017</v>
      </c>
      <c r="B4746" s="45" t="s">
        <v>64</v>
      </c>
      <c r="C4746" s="46" t="s">
        <v>80</v>
      </c>
      <c r="D4746" s="46" t="s">
        <v>88</v>
      </c>
      <c r="H4746" s="46">
        <v>20</v>
      </c>
      <c r="L4746" s="46" t="s">
        <v>103</v>
      </c>
      <c r="M4746" s="48" t="s">
        <v>110</v>
      </c>
    </row>
    <row r="4747" spans="1:18" x14ac:dyDescent="0.25">
      <c r="A4747" s="52">
        <v>2017</v>
      </c>
      <c r="B4747" s="45" t="s">
        <v>64</v>
      </c>
      <c r="C4747" s="46" t="s">
        <v>80</v>
      </c>
      <c r="D4747" s="46" t="s">
        <v>93</v>
      </c>
      <c r="H4747" s="46">
        <v>15</v>
      </c>
      <c r="I4747" s="46">
        <v>17</v>
      </c>
      <c r="L4747" s="46" t="s">
        <v>103</v>
      </c>
      <c r="M4747" s="48" t="s">
        <v>110</v>
      </c>
    </row>
    <row r="4748" spans="1:18" x14ac:dyDescent="0.25">
      <c r="A4748" s="52">
        <v>2017</v>
      </c>
      <c r="B4748" s="45" t="s">
        <v>56</v>
      </c>
      <c r="C4748" s="46" t="s">
        <v>80</v>
      </c>
      <c r="D4748" s="46" t="s">
        <v>90</v>
      </c>
      <c r="H4748" s="46">
        <v>15</v>
      </c>
      <c r="L4748" s="46" t="s">
        <v>103</v>
      </c>
      <c r="M4748" s="48">
        <v>30</v>
      </c>
    </row>
    <row r="4749" spans="1:18" x14ac:dyDescent="0.25">
      <c r="A4749" s="52">
        <v>2017</v>
      </c>
      <c r="B4749" s="45" t="s">
        <v>64</v>
      </c>
      <c r="C4749" s="46" t="s">
        <v>80</v>
      </c>
      <c r="D4749" s="46" t="s">
        <v>88</v>
      </c>
      <c r="H4749" s="46">
        <v>17</v>
      </c>
      <c r="L4749" s="46" t="s">
        <v>103</v>
      </c>
      <c r="M4749" s="48">
        <v>4</v>
      </c>
      <c r="N4749" s="48" t="s">
        <v>117</v>
      </c>
      <c r="O4749" s="48">
        <v>1</v>
      </c>
      <c r="P4749" s="48" t="s">
        <v>116</v>
      </c>
    </row>
    <row r="4750" spans="1:18" x14ac:dyDescent="0.25">
      <c r="A4750" s="52">
        <v>2017</v>
      </c>
      <c r="B4750" s="45" t="s">
        <v>63</v>
      </c>
      <c r="C4750" s="46" t="s">
        <v>80</v>
      </c>
      <c r="D4750" s="46" t="s">
        <v>89</v>
      </c>
      <c r="H4750" s="46">
        <v>21</v>
      </c>
      <c r="L4750" s="46" t="s">
        <v>103</v>
      </c>
      <c r="M4750" s="48">
        <v>1</v>
      </c>
      <c r="N4750" s="48" t="s">
        <v>116</v>
      </c>
    </row>
    <row r="4751" spans="1:18" x14ac:dyDescent="0.25">
      <c r="A4751" s="52">
        <v>2017</v>
      </c>
      <c r="B4751" s="45" t="s">
        <v>64</v>
      </c>
      <c r="C4751" s="46" t="s">
        <v>80</v>
      </c>
      <c r="D4751" s="46" t="s">
        <v>88</v>
      </c>
      <c r="H4751" s="46">
        <v>20</v>
      </c>
      <c r="L4751" s="46" t="s">
        <v>103</v>
      </c>
      <c r="M4751" s="48" t="s">
        <v>110</v>
      </c>
    </row>
    <row r="4752" spans="1:18" x14ac:dyDescent="0.25">
      <c r="A4752" s="52">
        <v>2017</v>
      </c>
      <c r="B4752" s="45" t="s">
        <v>64</v>
      </c>
      <c r="C4752" s="46" t="s">
        <v>80</v>
      </c>
      <c r="D4752" s="46" t="s">
        <v>88</v>
      </c>
      <c r="H4752" s="46">
        <v>20</v>
      </c>
      <c r="L4752" s="46" t="s">
        <v>103</v>
      </c>
      <c r="M4752" s="48" t="s">
        <v>110</v>
      </c>
    </row>
    <row r="4753" spans="1:18" x14ac:dyDescent="0.25">
      <c r="A4753" s="52">
        <v>2017</v>
      </c>
      <c r="B4753" s="45" t="s">
        <v>64</v>
      </c>
      <c r="C4753" s="46" t="s">
        <v>80</v>
      </c>
      <c r="D4753" s="46" t="s">
        <v>90</v>
      </c>
      <c r="H4753" s="46">
        <v>17</v>
      </c>
      <c r="I4753" s="46">
        <v>15</v>
      </c>
      <c r="L4753" s="46" t="s">
        <v>103</v>
      </c>
      <c r="M4753" s="48" t="s">
        <v>110</v>
      </c>
    </row>
    <row r="4754" spans="1:18" x14ac:dyDescent="0.25">
      <c r="A4754" s="52">
        <v>2017</v>
      </c>
      <c r="B4754" s="45" t="s">
        <v>64</v>
      </c>
      <c r="C4754" s="46" t="s">
        <v>80</v>
      </c>
      <c r="D4754" s="46" t="s">
        <v>88</v>
      </c>
      <c r="H4754" s="46">
        <v>20</v>
      </c>
      <c r="L4754" s="46" t="s">
        <v>103</v>
      </c>
      <c r="M4754" s="48" t="s">
        <v>110</v>
      </c>
    </row>
    <row r="4755" spans="1:18" x14ac:dyDescent="0.25">
      <c r="A4755" s="52">
        <v>2017</v>
      </c>
      <c r="B4755" s="45" t="s">
        <v>64</v>
      </c>
      <c r="C4755" s="46" t="s">
        <v>80</v>
      </c>
      <c r="D4755" s="46" t="s">
        <v>110</v>
      </c>
      <c r="H4755" s="46">
        <v>20</v>
      </c>
      <c r="L4755" s="46" t="s">
        <v>103</v>
      </c>
      <c r="M4755" s="48">
        <v>1</v>
      </c>
      <c r="N4755" s="48" t="s">
        <v>117</v>
      </c>
      <c r="O4755" s="48">
        <v>2</v>
      </c>
      <c r="P4755" s="48" t="s">
        <v>116</v>
      </c>
    </row>
    <row r="4756" spans="1:18" x14ac:dyDescent="0.25">
      <c r="A4756" s="52">
        <v>2017</v>
      </c>
      <c r="B4756" s="45" t="s">
        <v>64</v>
      </c>
      <c r="C4756" s="46" t="s">
        <v>80</v>
      </c>
      <c r="D4756" s="46" t="s">
        <v>88</v>
      </c>
      <c r="H4756" s="46">
        <v>20</v>
      </c>
      <c r="L4756" s="46" t="s">
        <v>103</v>
      </c>
      <c r="M4756" s="48">
        <v>1</v>
      </c>
      <c r="N4756" s="48" t="s">
        <v>117</v>
      </c>
      <c r="O4756" s="48">
        <v>3</v>
      </c>
      <c r="P4756" s="48" t="s">
        <v>116</v>
      </c>
      <c r="Q4756" s="48">
        <v>2</v>
      </c>
      <c r="R4756" s="48" t="s">
        <v>115</v>
      </c>
    </row>
    <row r="4757" spans="1:18" x14ac:dyDescent="0.25">
      <c r="A4757" s="52">
        <v>2017</v>
      </c>
      <c r="B4757" s="45" t="s">
        <v>73</v>
      </c>
      <c r="C4757" s="46" t="s">
        <v>80</v>
      </c>
      <c r="D4757" s="46" t="s">
        <v>110</v>
      </c>
      <c r="H4757" s="46">
        <v>20</v>
      </c>
      <c r="L4757" s="46" t="s">
        <v>103</v>
      </c>
      <c r="M4757" s="48" t="s">
        <v>110</v>
      </c>
    </row>
    <row r="4758" spans="1:18" x14ac:dyDescent="0.25">
      <c r="A4758" s="52">
        <v>2017</v>
      </c>
      <c r="B4758" s="45" t="s">
        <v>64</v>
      </c>
      <c r="C4758" s="46" t="s">
        <v>80</v>
      </c>
      <c r="D4758" s="46" t="s">
        <v>88</v>
      </c>
      <c r="H4758" s="46">
        <v>20</v>
      </c>
      <c r="L4758" s="46" t="s">
        <v>103</v>
      </c>
      <c r="M4758" s="48">
        <v>7</v>
      </c>
      <c r="N4758" s="48" t="s">
        <v>116</v>
      </c>
      <c r="O4758" s="48">
        <v>2</v>
      </c>
      <c r="P4758" s="48" t="s">
        <v>115</v>
      </c>
    </row>
    <row r="4759" spans="1:18" x14ac:dyDescent="0.25">
      <c r="A4759" s="52">
        <v>2017</v>
      </c>
      <c r="B4759" s="45" t="s">
        <v>64</v>
      </c>
      <c r="C4759" s="46" t="s">
        <v>80</v>
      </c>
      <c r="D4759" s="46" t="s">
        <v>110</v>
      </c>
      <c r="H4759" s="46">
        <v>20</v>
      </c>
      <c r="L4759" s="46" t="s">
        <v>103</v>
      </c>
      <c r="M4759" s="48">
        <v>2</v>
      </c>
      <c r="N4759" s="48" t="s">
        <v>117</v>
      </c>
      <c r="O4759" s="48">
        <v>3</v>
      </c>
      <c r="P4759" s="48" t="s">
        <v>116</v>
      </c>
    </row>
    <row r="4760" spans="1:18" x14ac:dyDescent="0.25">
      <c r="A4760" s="52">
        <v>2017</v>
      </c>
      <c r="B4760" s="45" t="s">
        <v>64</v>
      </c>
      <c r="C4760" s="46" t="s">
        <v>80</v>
      </c>
      <c r="D4760" s="46" t="s">
        <v>88</v>
      </c>
      <c r="H4760" s="46">
        <v>20</v>
      </c>
      <c r="L4760" s="46" t="s">
        <v>103</v>
      </c>
      <c r="M4760" s="48">
        <v>2</v>
      </c>
      <c r="N4760" s="48" t="s">
        <v>117</v>
      </c>
      <c r="O4760" s="48">
        <v>7</v>
      </c>
      <c r="P4760" s="48" t="s">
        <v>116</v>
      </c>
    </row>
    <row r="4761" spans="1:18" x14ac:dyDescent="0.25">
      <c r="A4761" s="52">
        <v>2017</v>
      </c>
      <c r="B4761" s="45" t="s">
        <v>64</v>
      </c>
      <c r="C4761" s="46" t="s">
        <v>80</v>
      </c>
      <c r="D4761" s="46" t="s">
        <v>88</v>
      </c>
      <c r="H4761" s="46">
        <v>20</v>
      </c>
      <c r="L4761" s="46" t="s">
        <v>103</v>
      </c>
      <c r="M4761" s="48">
        <v>3</v>
      </c>
      <c r="N4761" s="48" t="s">
        <v>117</v>
      </c>
      <c r="O4761" s="48">
        <v>15</v>
      </c>
      <c r="P4761" s="48" t="s">
        <v>116</v>
      </c>
    </row>
    <row r="4762" spans="1:18" x14ac:dyDescent="0.25">
      <c r="A4762" s="52">
        <v>2017</v>
      </c>
      <c r="B4762" s="45" t="s">
        <v>64</v>
      </c>
      <c r="C4762" s="46" t="s">
        <v>80</v>
      </c>
      <c r="D4762" s="46" t="s">
        <v>88</v>
      </c>
      <c r="H4762" s="46">
        <v>20</v>
      </c>
      <c r="L4762" s="46" t="s">
        <v>103</v>
      </c>
      <c r="M4762" s="48" t="s">
        <v>110</v>
      </c>
    </row>
    <row r="4763" spans="1:18" x14ac:dyDescent="0.25">
      <c r="A4763" s="52">
        <v>2017</v>
      </c>
      <c r="B4763" s="45" t="s">
        <v>64</v>
      </c>
      <c r="C4763" s="46" t="s">
        <v>80</v>
      </c>
      <c r="D4763" s="46" t="s">
        <v>88</v>
      </c>
      <c r="H4763" s="46">
        <v>20</v>
      </c>
      <c r="L4763" s="46" t="s">
        <v>103</v>
      </c>
      <c r="M4763" s="48">
        <v>3</v>
      </c>
      <c r="N4763" s="48" t="s">
        <v>117</v>
      </c>
      <c r="O4763" s="48">
        <v>4</v>
      </c>
      <c r="P4763" s="48" t="s">
        <v>116</v>
      </c>
    </row>
    <row r="4764" spans="1:18" x14ac:dyDescent="0.25">
      <c r="A4764" s="52">
        <v>2017</v>
      </c>
      <c r="B4764" s="45" t="s">
        <v>64</v>
      </c>
      <c r="C4764" s="46" t="s">
        <v>80</v>
      </c>
      <c r="D4764" s="46" t="s">
        <v>88</v>
      </c>
      <c r="H4764" s="46">
        <v>20</v>
      </c>
      <c r="L4764" s="46" t="s">
        <v>103</v>
      </c>
      <c r="M4764" s="48" t="s">
        <v>110</v>
      </c>
    </row>
    <row r="4765" spans="1:18" x14ac:dyDescent="0.25">
      <c r="A4765" s="52">
        <v>2017</v>
      </c>
      <c r="B4765" s="45" t="s">
        <v>64</v>
      </c>
      <c r="C4765" s="46" t="s">
        <v>80</v>
      </c>
      <c r="D4765" s="46" t="s">
        <v>88</v>
      </c>
      <c r="H4765" s="46">
        <v>20</v>
      </c>
      <c r="L4765" s="46" t="s">
        <v>103</v>
      </c>
      <c r="M4765" s="48" t="s">
        <v>110</v>
      </c>
    </row>
    <row r="4766" spans="1:18" x14ac:dyDescent="0.25">
      <c r="A4766" s="52">
        <v>2017</v>
      </c>
      <c r="B4766" s="45" t="s">
        <v>64</v>
      </c>
      <c r="C4766" s="46" t="s">
        <v>80</v>
      </c>
      <c r="D4766" s="46" t="s">
        <v>110</v>
      </c>
      <c r="H4766" s="46">
        <v>20</v>
      </c>
      <c r="L4766" s="46" t="s">
        <v>103</v>
      </c>
      <c r="M4766" s="48" t="s">
        <v>110</v>
      </c>
    </row>
    <row r="4767" spans="1:18" x14ac:dyDescent="0.25">
      <c r="A4767" s="52">
        <v>2017</v>
      </c>
      <c r="B4767" s="45" t="s">
        <v>64</v>
      </c>
      <c r="C4767" s="46" t="s">
        <v>80</v>
      </c>
      <c r="D4767" s="46" t="s">
        <v>110</v>
      </c>
      <c r="H4767" s="46">
        <v>17</v>
      </c>
      <c r="L4767" s="46" t="s">
        <v>103</v>
      </c>
      <c r="M4767" s="48">
        <v>3</v>
      </c>
      <c r="N4767" s="48" t="s">
        <v>116</v>
      </c>
    </row>
    <row r="4768" spans="1:18" x14ac:dyDescent="0.25">
      <c r="A4768" s="52">
        <v>2017</v>
      </c>
      <c r="B4768" s="45" t="s">
        <v>64</v>
      </c>
      <c r="C4768" s="46" t="s">
        <v>80</v>
      </c>
      <c r="D4768" s="46" t="s">
        <v>110</v>
      </c>
      <c r="H4768" s="46">
        <v>21</v>
      </c>
      <c r="L4768" s="46" t="s">
        <v>103</v>
      </c>
      <c r="M4768" s="48">
        <v>2</v>
      </c>
      <c r="N4768" s="48" t="s">
        <v>116</v>
      </c>
    </row>
    <row r="4769" spans="1:16" x14ac:dyDescent="0.25">
      <c r="A4769" s="52">
        <v>2017</v>
      </c>
      <c r="B4769" s="45" t="s">
        <v>64</v>
      </c>
      <c r="C4769" s="46" t="s">
        <v>80</v>
      </c>
      <c r="D4769" s="46" t="s">
        <v>110</v>
      </c>
      <c r="H4769" s="46">
        <v>17</v>
      </c>
      <c r="L4769" s="46" t="s">
        <v>103</v>
      </c>
      <c r="M4769" s="48" t="s">
        <v>110</v>
      </c>
    </row>
    <row r="4770" spans="1:16" x14ac:dyDescent="0.25">
      <c r="A4770" s="52">
        <v>2017</v>
      </c>
      <c r="B4770" s="45" t="s">
        <v>64</v>
      </c>
      <c r="C4770" s="46" t="s">
        <v>80</v>
      </c>
      <c r="D4770" s="46" t="s">
        <v>88</v>
      </c>
      <c r="H4770" s="46">
        <v>20</v>
      </c>
      <c r="L4770" s="46" t="s">
        <v>103</v>
      </c>
      <c r="M4770" s="48">
        <v>1</v>
      </c>
      <c r="N4770" s="48" t="s">
        <v>117</v>
      </c>
      <c r="O4770" s="48">
        <v>2</v>
      </c>
      <c r="P4770" s="48" t="s">
        <v>116</v>
      </c>
    </row>
    <row r="4771" spans="1:16" x14ac:dyDescent="0.25">
      <c r="A4771" s="52">
        <v>2017</v>
      </c>
      <c r="B4771" s="45" t="s">
        <v>64</v>
      </c>
      <c r="C4771" s="46" t="s">
        <v>80</v>
      </c>
      <c r="D4771" s="46" t="s">
        <v>88</v>
      </c>
      <c r="E4771" s="46" t="s">
        <v>92</v>
      </c>
      <c r="H4771" s="46">
        <v>22</v>
      </c>
      <c r="L4771" s="46" t="s">
        <v>103</v>
      </c>
      <c r="M4771" s="48">
        <v>1</v>
      </c>
      <c r="N4771" s="48" t="s">
        <v>117</v>
      </c>
      <c r="O4771" s="48">
        <v>4</v>
      </c>
      <c r="P4771" s="48" t="s">
        <v>116</v>
      </c>
    </row>
    <row r="4772" spans="1:16" x14ac:dyDescent="0.25">
      <c r="A4772" s="52">
        <v>2017</v>
      </c>
      <c r="B4772" s="45" t="s">
        <v>64</v>
      </c>
      <c r="C4772" s="46" t="s">
        <v>80</v>
      </c>
      <c r="D4772" s="46" t="s">
        <v>110</v>
      </c>
      <c r="H4772" s="46">
        <v>20</v>
      </c>
      <c r="L4772" s="46" t="s">
        <v>103</v>
      </c>
      <c r="M4772" s="48">
        <v>4</v>
      </c>
      <c r="N4772" s="48" t="s">
        <v>116</v>
      </c>
    </row>
    <row r="4773" spans="1:16" x14ac:dyDescent="0.25">
      <c r="A4773" s="52">
        <v>2017</v>
      </c>
      <c r="B4773" s="45" t="s">
        <v>64</v>
      </c>
      <c r="C4773" s="46" t="s">
        <v>80</v>
      </c>
      <c r="D4773" s="46" t="s">
        <v>110</v>
      </c>
      <c r="H4773" s="46">
        <v>20</v>
      </c>
      <c r="L4773" s="46" t="s">
        <v>103</v>
      </c>
      <c r="M4773" s="48" t="s">
        <v>110</v>
      </c>
    </row>
    <row r="4774" spans="1:16" x14ac:dyDescent="0.25">
      <c r="A4774" s="52">
        <v>2017</v>
      </c>
      <c r="B4774" s="45" t="s">
        <v>64</v>
      </c>
      <c r="C4774" s="46" t="s">
        <v>80</v>
      </c>
      <c r="D4774" s="46" t="s">
        <v>88</v>
      </c>
      <c r="H4774" s="46">
        <v>20</v>
      </c>
      <c r="L4774" s="46" t="s">
        <v>103</v>
      </c>
      <c r="M4774" s="48" t="s">
        <v>110</v>
      </c>
    </row>
    <row r="4775" spans="1:16" x14ac:dyDescent="0.25">
      <c r="A4775" s="52">
        <v>2017</v>
      </c>
      <c r="B4775" s="45" t="s">
        <v>64</v>
      </c>
      <c r="C4775" s="46" t="s">
        <v>80</v>
      </c>
      <c r="D4775" s="46" t="s">
        <v>88</v>
      </c>
      <c r="H4775" s="46">
        <v>20</v>
      </c>
      <c r="L4775" s="46" t="s">
        <v>103</v>
      </c>
      <c r="M4775" s="48" t="s">
        <v>110</v>
      </c>
    </row>
    <row r="4776" spans="1:16" x14ac:dyDescent="0.25">
      <c r="A4776" s="52">
        <v>2017</v>
      </c>
      <c r="B4776" s="45" t="s">
        <v>64</v>
      </c>
      <c r="C4776" s="46" t="s">
        <v>80</v>
      </c>
      <c r="D4776" s="46" t="s">
        <v>110</v>
      </c>
      <c r="H4776" s="46">
        <v>20</v>
      </c>
      <c r="L4776" s="46" t="s">
        <v>103</v>
      </c>
      <c r="M4776" s="48">
        <v>1</v>
      </c>
      <c r="N4776" s="48" t="s">
        <v>117</v>
      </c>
      <c r="O4776" s="48">
        <v>7</v>
      </c>
      <c r="P4776" s="48" t="s">
        <v>116</v>
      </c>
    </row>
    <row r="4777" spans="1:16" x14ac:dyDescent="0.25">
      <c r="A4777" s="52">
        <v>2017</v>
      </c>
      <c r="B4777" s="45" t="s">
        <v>64</v>
      </c>
      <c r="C4777" s="46" t="s">
        <v>80</v>
      </c>
      <c r="D4777" s="46" t="s">
        <v>88</v>
      </c>
      <c r="H4777" s="46">
        <v>20</v>
      </c>
      <c r="L4777" s="46" t="s">
        <v>103</v>
      </c>
      <c r="M4777" s="48" t="s">
        <v>110</v>
      </c>
    </row>
    <row r="4778" spans="1:16" x14ac:dyDescent="0.25">
      <c r="A4778" s="52">
        <v>2017</v>
      </c>
      <c r="B4778" s="45" t="s">
        <v>64</v>
      </c>
      <c r="C4778" s="46" t="s">
        <v>80</v>
      </c>
      <c r="D4778" s="46" t="s">
        <v>93</v>
      </c>
      <c r="H4778" s="46">
        <v>17</v>
      </c>
      <c r="L4778" s="46" t="s">
        <v>103</v>
      </c>
      <c r="M4778" s="48" t="s">
        <v>110</v>
      </c>
    </row>
    <row r="4779" spans="1:16" x14ac:dyDescent="0.25">
      <c r="A4779" s="52">
        <v>2017</v>
      </c>
      <c r="B4779" s="45" t="s">
        <v>64</v>
      </c>
      <c r="C4779" s="46" t="s">
        <v>80</v>
      </c>
      <c r="D4779" s="46" t="s">
        <v>88</v>
      </c>
      <c r="E4779" s="46" t="s">
        <v>89</v>
      </c>
      <c r="F4779" s="46" t="s">
        <v>92</v>
      </c>
      <c r="H4779" s="46">
        <v>20</v>
      </c>
      <c r="L4779" s="46" t="s">
        <v>103</v>
      </c>
      <c r="M4779" s="48" t="s">
        <v>110</v>
      </c>
    </row>
    <row r="4780" spans="1:16" x14ac:dyDescent="0.25">
      <c r="A4780" s="52">
        <v>2017</v>
      </c>
      <c r="B4780" s="45" t="s">
        <v>64</v>
      </c>
      <c r="C4780" s="46" t="s">
        <v>80</v>
      </c>
      <c r="D4780" s="46" t="s">
        <v>88</v>
      </c>
      <c r="H4780" s="46">
        <v>20</v>
      </c>
      <c r="L4780" s="46" t="s">
        <v>103</v>
      </c>
      <c r="M4780" s="48" t="s">
        <v>110</v>
      </c>
    </row>
    <row r="4781" spans="1:16" x14ac:dyDescent="0.25">
      <c r="A4781" s="52">
        <v>2017</v>
      </c>
      <c r="B4781" s="45" t="s">
        <v>64</v>
      </c>
      <c r="C4781" s="46" t="s">
        <v>80</v>
      </c>
      <c r="D4781" s="46" t="s">
        <v>88</v>
      </c>
      <c r="H4781" s="46">
        <v>20</v>
      </c>
      <c r="L4781" s="46" t="s">
        <v>103</v>
      </c>
      <c r="M4781" s="48">
        <v>1</v>
      </c>
      <c r="N4781" s="48" t="s">
        <v>117</v>
      </c>
      <c r="O4781" s="48">
        <v>6</v>
      </c>
      <c r="P4781" s="48" t="s">
        <v>116</v>
      </c>
    </row>
    <row r="4782" spans="1:16" x14ac:dyDescent="0.25">
      <c r="A4782" s="52">
        <v>2017</v>
      </c>
      <c r="B4782" s="45" t="s">
        <v>64</v>
      </c>
      <c r="C4782" s="46" t="s">
        <v>80</v>
      </c>
      <c r="D4782" s="46" t="s">
        <v>88</v>
      </c>
      <c r="H4782" s="46">
        <v>20</v>
      </c>
      <c r="L4782" s="46" t="s">
        <v>103</v>
      </c>
      <c r="M4782" s="48">
        <v>1</v>
      </c>
      <c r="N4782" s="48" t="s">
        <v>117</v>
      </c>
      <c r="O4782" s="48">
        <v>3</v>
      </c>
      <c r="P4782" s="48" t="s">
        <v>116</v>
      </c>
    </row>
    <row r="4783" spans="1:16" x14ac:dyDescent="0.25">
      <c r="A4783" s="52">
        <v>2017</v>
      </c>
      <c r="B4783" s="45" t="s">
        <v>64</v>
      </c>
      <c r="C4783" s="46" t="s">
        <v>80</v>
      </c>
      <c r="D4783" s="46" t="s">
        <v>88</v>
      </c>
      <c r="H4783" s="46">
        <v>17</v>
      </c>
      <c r="L4783" s="46" t="s">
        <v>103</v>
      </c>
      <c r="M4783" s="48" t="s">
        <v>110</v>
      </c>
    </row>
    <row r="4784" spans="1:16" x14ac:dyDescent="0.25">
      <c r="A4784" s="52">
        <v>2017</v>
      </c>
      <c r="B4784" s="45" t="s">
        <v>64</v>
      </c>
      <c r="C4784" s="46" t="s">
        <v>80</v>
      </c>
      <c r="D4784" s="46" t="s">
        <v>88</v>
      </c>
      <c r="H4784" s="46">
        <v>20</v>
      </c>
      <c r="L4784" s="46" t="s">
        <v>103</v>
      </c>
      <c r="M4784" s="48" t="s">
        <v>110</v>
      </c>
    </row>
    <row r="4785" spans="1:16" x14ac:dyDescent="0.25">
      <c r="A4785" s="52">
        <v>2017</v>
      </c>
      <c r="B4785" s="45" t="s">
        <v>64</v>
      </c>
      <c r="C4785" s="46" t="s">
        <v>80</v>
      </c>
      <c r="D4785" s="46" t="s">
        <v>88</v>
      </c>
      <c r="H4785" s="46">
        <v>21</v>
      </c>
      <c r="L4785" s="46" t="s">
        <v>103</v>
      </c>
      <c r="M4785" s="48" t="s">
        <v>110</v>
      </c>
    </row>
    <row r="4786" spans="1:16" x14ac:dyDescent="0.25">
      <c r="A4786" s="52">
        <v>2017</v>
      </c>
      <c r="B4786" s="45" t="s">
        <v>64</v>
      </c>
      <c r="C4786" s="46" t="s">
        <v>80</v>
      </c>
      <c r="D4786" s="46" t="s">
        <v>88</v>
      </c>
      <c r="H4786" s="46">
        <v>17</v>
      </c>
      <c r="L4786" s="46" t="s">
        <v>103</v>
      </c>
      <c r="M4786" s="48" t="s">
        <v>110</v>
      </c>
    </row>
    <row r="4787" spans="1:16" x14ac:dyDescent="0.25">
      <c r="A4787" s="52">
        <v>2017</v>
      </c>
      <c r="B4787" s="45" t="s">
        <v>41</v>
      </c>
      <c r="C4787" s="46" t="s">
        <v>80</v>
      </c>
      <c r="D4787" s="46" t="s">
        <v>88</v>
      </c>
      <c r="E4787" s="46" t="s">
        <v>91</v>
      </c>
      <c r="H4787" s="46">
        <v>17</v>
      </c>
      <c r="I4787" s="46">
        <v>21</v>
      </c>
      <c r="J4787" s="46">
        <v>22</v>
      </c>
      <c r="L4787" s="46" t="s">
        <v>103</v>
      </c>
      <c r="M4787" s="48" t="s">
        <v>110</v>
      </c>
    </row>
    <row r="4788" spans="1:16" x14ac:dyDescent="0.25">
      <c r="A4788" s="52">
        <v>2017</v>
      </c>
      <c r="B4788" s="45" t="s">
        <v>56</v>
      </c>
      <c r="C4788" s="46" t="s">
        <v>80</v>
      </c>
      <c r="D4788" s="46" t="s">
        <v>93</v>
      </c>
      <c r="H4788" s="46">
        <v>17</v>
      </c>
      <c r="L4788" s="46" t="s">
        <v>103</v>
      </c>
      <c r="M4788" s="48" t="s">
        <v>110</v>
      </c>
    </row>
    <row r="4789" spans="1:16" x14ac:dyDescent="0.25">
      <c r="A4789" s="52">
        <v>2017</v>
      </c>
      <c r="B4789" s="45" t="s">
        <v>56</v>
      </c>
      <c r="C4789" s="46" t="s">
        <v>80</v>
      </c>
      <c r="D4789" s="46" t="s">
        <v>93</v>
      </c>
      <c r="H4789" s="46">
        <v>17</v>
      </c>
      <c r="L4789" s="46" t="s">
        <v>103</v>
      </c>
      <c r="M4789" s="48" t="s">
        <v>110</v>
      </c>
    </row>
    <row r="4790" spans="1:16" x14ac:dyDescent="0.25">
      <c r="A4790" s="52">
        <v>2017</v>
      </c>
      <c r="B4790" s="45" t="s">
        <v>56</v>
      </c>
      <c r="C4790" s="46" t="s">
        <v>80</v>
      </c>
      <c r="D4790" s="46" t="s">
        <v>88</v>
      </c>
      <c r="E4790" s="46" t="s">
        <v>92</v>
      </c>
      <c r="H4790" s="46">
        <v>15</v>
      </c>
      <c r="L4790" s="46" t="s">
        <v>104</v>
      </c>
      <c r="M4790" s="48" t="s">
        <v>110</v>
      </c>
    </row>
    <row r="4791" spans="1:16" x14ac:dyDescent="0.25">
      <c r="A4791" s="52">
        <v>2017</v>
      </c>
      <c r="B4791" s="45" t="s">
        <v>69</v>
      </c>
      <c r="C4791" s="46" t="s">
        <v>80</v>
      </c>
      <c r="D4791" s="46" t="s">
        <v>90</v>
      </c>
      <c r="H4791" s="46">
        <v>17</v>
      </c>
      <c r="L4791" s="46" t="s">
        <v>103</v>
      </c>
      <c r="M4791" s="48">
        <v>1</v>
      </c>
      <c r="N4791" s="48" t="s">
        <v>117</v>
      </c>
      <c r="O4791" s="48">
        <v>1</v>
      </c>
      <c r="P4791" s="48" t="s">
        <v>116</v>
      </c>
    </row>
    <row r="4792" spans="1:16" x14ac:dyDescent="0.25">
      <c r="A4792" s="52">
        <v>2017</v>
      </c>
      <c r="B4792" s="45" t="s">
        <v>60</v>
      </c>
      <c r="C4792" s="46" t="s">
        <v>80</v>
      </c>
      <c r="D4792" s="46" t="s">
        <v>90</v>
      </c>
      <c r="H4792" s="46">
        <v>17</v>
      </c>
      <c r="L4792" s="46" t="s">
        <v>103</v>
      </c>
      <c r="M4792" s="48">
        <v>1</v>
      </c>
      <c r="N4792" s="48" t="s">
        <v>117</v>
      </c>
      <c r="O4792" s="48">
        <v>2</v>
      </c>
      <c r="P4792" s="48" t="s">
        <v>116</v>
      </c>
    </row>
    <row r="4793" spans="1:16" x14ac:dyDescent="0.25">
      <c r="A4793" s="52">
        <v>2017</v>
      </c>
      <c r="B4793" s="45" t="s">
        <v>66</v>
      </c>
      <c r="C4793" s="46" t="s">
        <v>80</v>
      </c>
      <c r="D4793" s="46" t="s">
        <v>88</v>
      </c>
      <c r="E4793" s="46" t="s">
        <v>92</v>
      </c>
      <c r="H4793" s="46">
        <v>17</v>
      </c>
      <c r="L4793" s="46" t="s">
        <v>103</v>
      </c>
      <c r="M4793" s="48">
        <v>1</v>
      </c>
      <c r="N4793" s="48" t="s">
        <v>117</v>
      </c>
      <c r="O4793" s="48">
        <v>1</v>
      </c>
      <c r="P4793" s="48" t="s">
        <v>116</v>
      </c>
    </row>
    <row r="4794" spans="1:16" x14ac:dyDescent="0.25">
      <c r="A4794" s="52">
        <v>2017</v>
      </c>
      <c r="B4794" s="45" t="s">
        <v>66</v>
      </c>
      <c r="C4794" s="46" t="s">
        <v>80</v>
      </c>
      <c r="D4794" s="46" t="s">
        <v>90</v>
      </c>
      <c r="E4794" s="46" t="s">
        <v>93</v>
      </c>
      <c r="H4794" s="46">
        <v>15</v>
      </c>
      <c r="L4794" s="46" t="s">
        <v>103</v>
      </c>
      <c r="M4794" s="48">
        <v>12</v>
      </c>
    </row>
    <row r="4795" spans="1:16" x14ac:dyDescent="0.25">
      <c r="A4795" s="52">
        <v>2017</v>
      </c>
      <c r="B4795" s="45" t="s">
        <v>69</v>
      </c>
      <c r="C4795" s="46" t="s">
        <v>80</v>
      </c>
      <c r="D4795" s="46" t="s">
        <v>93</v>
      </c>
      <c r="H4795" s="46">
        <v>17</v>
      </c>
      <c r="L4795" s="46" t="s">
        <v>103</v>
      </c>
      <c r="M4795" s="48">
        <v>1</v>
      </c>
      <c r="N4795" s="48" t="s">
        <v>117</v>
      </c>
    </row>
    <row r="4796" spans="1:16" x14ac:dyDescent="0.25">
      <c r="A4796" s="52">
        <v>2017</v>
      </c>
      <c r="B4796" s="45" t="s">
        <v>66</v>
      </c>
      <c r="C4796" s="46" t="s">
        <v>80</v>
      </c>
      <c r="D4796" s="46" t="s">
        <v>88</v>
      </c>
      <c r="H4796" s="46">
        <v>17</v>
      </c>
      <c r="L4796" s="46" t="s">
        <v>103</v>
      </c>
      <c r="M4796" s="48">
        <v>3</v>
      </c>
      <c r="N4796" s="48" t="s">
        <v>117</v>
      </c>
      <c r="O4796" s="48">
        <v>1</v>
      </c>
      <c r="P4796" s="48" t="s">
        <v>116</v>
      </c>
    </row>
    <row r="4797" spans="1:16" x14ac:dyDescent="0.25">
      <c r="A4797" s="52">
        <v>2017</v>
      </c>
      <c r="B4797" s="45" t="s">
        <v>75</v>
      </c>
      <c r="C4797" s="46" t="s">
        <v>80</v>
      </c>
      <c r="D4797" s="46" t="s">
        <v>90</v>
      </c>
      <c r="H4797" s="46">
        <v>15</v>
      </c>
      <c r="L4797" s="46" t="s">
        <v>103</v>
      </c>
      <c r="M4797" s="48">
        <v>17</v>
      </c>
    </row>
    <row r="4798" spans="1:16" x14ac:dyDescent="0.25">
      <c r="A4798" s="52">
        <v>2017</v>
      </c>
      <c r="B4798" s="45" t="s">
        <v>75</v>
      </c>
      <c r="C4798" s="46" t="s">
        <v>80</v>
      </c>
      <c r="D4798" s="46" t="s">
        <v>90</v>
      </c>
      <c r="H4798" s="46">
        <v>15</v>
      </c>
      <c r="L4798" s="46" t="s">
        <v>105</v>
      </c>
      <c r="M4798" s="48">
        <v>19</v>
      </c>
    </row>
    <row r="4799" spans="1:16" x14ac:dyDescent="0.25">
      <c r="A4799" s="52">
        <v>2017</v>
      </c>
      <c r="B4799" s="45" t="s">
        <v>66</v>
      </c>
      <c r="C4799" s="46" t="s">
        <v>80</v>
      </c>
      <c r="D4799" s="46" t="s">
        <v>93</v>
      </c>
      <c r="H4799" s="46">
        <v>15</v>
      </c>
      <c r="L4799" s="46" t="s">
        <v>103</v>
      </c>
      <c r="M4799" s="48">
        <v>10</v>
      </c>
    </row>
    <row r="4800" spans="1:16" x14ac:dyDescent="0.25">
      <c r="A4800" s="52">
        <v>2017</v>
      </c>
      <c r="B4800" s="45" t="s">
        <v>40</v>
      </c>
      <c r="C4800" s="46" t="s">
        <v>80</v>
      </c>
      <c r="D4800" s="46" t="s">
        <v>110</v>
      </c>
      <c r="H4800" s="46">
        <v>15</v>
      </c>
      <c r="L4800" s="46" t="s">
        <v>103</v>
      </c>
      <c r="M4800" s="48">
        <v>22</v>
      </c>
    </row>
    <row r="4801" spans="1:16" x14ac:dyDescent="0.25">
      <c r="A4801" s="52">
        <v>2017</v>
      </c>
      <c r="B4801" s="45" t="s">
        <v>40</v>
      </c>
      <c r="C4801" s="46" t="s">
        <v>82</v>
      </c>
      <c r="D4801" s="46" t="s">
        <v>110</v>
      </c>
      <c r="H4801" s="46">
        <v>15</v>
      </c>
      <c r="L4801" s="46" t="s">
        <v>103</v>
      </c>
      <c r="M4801" s="48">
        <v>25</v>
      </c>
    </row>
    <row r="4802" spans="1:16" x14ac:dyDescent="0.25">
      <c r="A4802" s="52">
        <v>2017</v>
      </c>
      <c r="B4802" s="45" t="s">
        <v>40</v>
      </c>
      <c r="C4802" s="46" t="s">
        <v>80</v>
      </c>
      <c r="D4802" s="46" t="s">
        <v>90</v>
      </c>
      <c r="E4802" s="46" t="s">
        <v>93</v>
      </c>
      <c r="H4802" s="46">
        <v>15</v>
      </c>
      <c r="L4802" s="46" t="s">
        <v>103</v>
      </c>
      <c r="M4802" s="48">
        <v>90</v>
      </c>
    </row>
    <row r="4803" spans="1:16" x14ac:dyDescent="0.25">
      <c r="A4803" s="52">
        <v>2017</v>
      </c>
      <c r="B4803" s="45" t="s">
        <v>66</v>
      </c>
      <c r="C4803" s="46" t="s">
        <v>80</v>
      </c>
      <c r="D4803" s="46" t="s">
        <v>93</v>
      </c>
      <c r="H4803" s="46">
        <v>15</v>
      </c>
      <c r="L4803" s="46" t="s">
        <v>103</v>
      </c>
      <c r="M4803" s="48">
        <v>40</v>
      </c>
    </row>
    <row r="4804" spans="1:16" x14ac:dyDescent="0.25">
      <c r="A4804" s="52">
        <v>2017</v>
      </c>
      <c r="B4804" s="45" t="s">
        <v>75</v>
      </c>
      <c r="C4804" s="46" t="s">
        <v>80</v>
      </c>
      <c r="D4804" s="46" t="s">
        <v>93</v>
      </c>
      <c r="H4804" s="46">
        <v>15</v>
      </c>
      <c r="L4804" s="46" t="s">
        <v>103</v>
      </c>
      <c r="M4804" s="48">
        <v>17</v>
      </c>
    </row>
    <row r="4805" spans="1:16" x14ac:dyDescent="0.25">
      <c r="A4805" s="52">
        <v>2017</v>
      </c>
      <c r="B4805" s="45" t="s">
        <v>75</v>
      </c>
      <c r="C4805" s="46" t="s">
        <v>80</v>
      </c>
      <c r="D4805" s="46" t="s">
        <v>93</v>
      </c>
      <c r="H4805" s="46">
        <v>15</v>
      </c>
      <c r="L4805" s="46" t="s">
        <v>103</v>
      </c>
      <c r="M4805" s="48">
        <v>27</v>
      </c>
    </row>
    <row r="4806" spans="1:16" x14ac:dyDescent="0.25">
      <c r="A4806" s="52">
        <v>2017</v>
      </c>
      <c r="B4806" s="45" t="s">
        <v>76</v>
      </c>
      <c r="C4806" s="46" t="s">
        <v>80</v>
      </c>
      <c r="D4806" s="46" t="s">
        <v>88</v>
      </c>
      <c r="H4806" s="46">
        <v>15</v>
      </c>
      <c r="L4806" s="46" t="s">
        <v>103</v>
      </c>
      <c r="M4806" s="48">
        <v>28</v>
      </c>
    </row>
    <row r="4807" spans="1:16" x14ac:dyDescent="0.25">
      <c r="A4807" s="52">
        <v>2017</v>
      </c>
      <c r="B4807" s="45" t="s">
        <v>49</v>
      </c>
      <c r="C4807" s="46" t="s">
        <v>80</v>
      </c>
      <c r="D4807" s="46" t="s">
        <v>91</v>
      </c>
      <c r="H4807" s="46">
        <v>17</v>
      </c>
      <c r="L4807" s="46" t="s">
        <v>103</v>
      </c>
      <c r="M4807" s="48">
        <v>1</v>
      </c>
      <c r="N4807" s="48" t="s">
        <v>116</v>
      </c>
    </row>
    <row r="4808" spans="1:16" x14ac:dyDescent="0.25">
      <c r="A4808" s="52">
        <v>2017</v>
      </c>
      <c r="B4808" s="45" t="s">
        <v>68</v>
      </c>
      <c r="C4808" s="46" t="s">
        <v>80</v>
      </c>
      <c r="D4808" s="46" t="s">
        <v>89</v>
      </c>
      <c r="E4808" s="46" t="s">
        <v>92</v>
      </c>
      <c r="H4808" s="46">
        <v>15</v>
      </c>
      <c r="L4808" s="46" t="s">
        <v>105</v>
      </c>
      <c r="M4808" s="48" t="s">
        <v>110</v>
      </c>
    </row>
    <row r="4809" spans="1:16" x14ac:dyDescent="0.25">
      <c r="A4809" s="52">
        <v>2017</v>
      </c>
      <c r="B4809" s="45" t="s">
        <v>59</v>
      </c>
      <c r="C4809" s="46" t="s">
        <v>80</v>
      </c>
      <c r="D4809" s="46" t="s">
        <v>93</v>
      </c>
      <c r="H4809" s="46">
        <v>17</v>
      </c>
      <c r="L4809" s="46" t="s">
        <v>103</v>
      </c>
      <c r="M4809" s="48">
        <v>2</v>
      </c>
      <c r="N4809" s="48" t="s">
        <v>117</v>
      </c>
      <c r="O4809" s="48">
        <v>3</v>
      </c>
      <c r="P4809" s="48" t="s">
        <v>116</v>
      </c>
    </row>
    <row r="4810" spans="1:16" x14ac:dyDescent="0.25">
      <c r="A4810" s="52">
        <v>2017</v>
      </c>
      <c r="B4810" s="45" t="s">
        <v>59</v>
      </c>
      <c r="C4810" s="46" t="s">
        <v>80</v>
      </c>
      <c r="D4810" s="46" t="s">
        <v>93</v>
      </c>
      <c r="H4810" s="46">
        <v>15</v>
      </c>
      <c r="L4810" s="46" t="s">
        <v>103</v>
      </c>
      <c r="M4810" s="48" t="s">
        <v>110</v>
      </c>
    </row>
    <row r="4811" spans="1:16" x14ac:dyDescent="0.25">
      <c r="A4811" s="52">
        <v>2017</v>
      </c>
      <c r="B4811" s="45" t="s">
        <v>68</v>
      </c>
      <c r="C4811" s="46" t="s">
        <v>80</v>
      </c>
      <c r="D4811" s="46" t="s">
        <v>94</v>
      </c>
      <c r="H4811" s="46">
        <v>15</v>
      </c>
      <c r="L4811" s="46" t="s">
        <v>105</v>
      </c>
      <c r="M4811" s="48">
        <v>25</v>
      </c>
    </row>
    <row r="4812" spans="1:16" x14ac:dyDescent="0.25">
      <c r="A4812" s="52">
        <v>2017</v>
      </c>
      <c r="B4812" s="45" t="s">
        <v>59</v>
      </c>
      <c r="C4812" s="46" t="s">
        <v>80</v>
      </c>
      <c r="D4812" s="46" t="s">
        <v>110</v>
      </c>
      <c r="H4812" s="46">
        <v>15</v>
      </c>
      <c r="L4812" s="46" t="s">
        <v>105</v>
      </c>
      <c r="M4812" s="48">
        <v>18</v>
      </c>
    </row>
    <row r="4813" spans="1:16" x14ac:dyDescent="0.25">
      <c r="A4813" s="52">
        <v>2017</v>
      </c>
      <c r="B4813" s="45" t="s">
        <v>59</v>
      </c>
      <c r="C4813" s="46" t="s">
        <v>80</v>
      </c>
      <c r="D4813" s="46" t="s">
        <v>88</v>
      </c>
      <c r="H4813" s="46">
        <v>20</v>
      </c>
      <c r="L4813" s="46" t="s">
        <v>103</v>
      </c>
      <c r="M4813" s="48">
        <v>1</v>
      </c>
      <c r="N4813" s="48" t="s">
        <v>117</v>
      </c>
      <c r="O4813" s="48">
        <v>3</v>
      </c>
      <c r="P4813" s="48" t="s">
        <v>116</v>
      </c>
    </row>
    <row r="4814" spans="1:16" x14ac:dyDescent="0.25">
      <c r="A4814" s="52">
        <v>2017</v>
      </c>
      <c r="B4814" s="45" t="s">
        <v>59</v>
      </c>
      <c r="C4814" s="46" t="s">
        <v>80</v>
      </c>
      <c r="D4814" s="46" t="s">
        <v>110</v>
      </c>
      <c r="H4814" s="46">
        <v>20</v>
      </c>
      <c r="L4814" s="46" t="s">
        <v>103</v>
      </c>
      <c r="M4814" s="48">
        <v>2</v>
      </c>
      <c r="N4814" s="48" t="s">
        <v>116</v>
      </c>
      <c r="O4814" s="48">
        <v>1</v>
      </c>
      <c r="P4814" s="48" t="s">
        <v>115</v>
      </c>
    </row>
    <row r="4815" spans="1:16" x14ac:dyDescent="0.25">
      <c r="A4815" s="52">
        <v>2017</v>
      </c>
      <c r="B4815" s="45" t="s">
        <v>39</v>
      </c>
      <c r="C4815" s="46" t="s">
        <v>80</v>
      </c>
      <c r="D4815" s="46" t="s">
        <v>93</v>
      </c>
      <c r="H4815" s="46">
        <v>17</v>
      </c>
      <c r="L4815" s="46" t="s">
        <v>103</v>
      </c>
      <c r="M4815" s="48">
        <v>2</v>
      </c>
      <c r="N4815" s="48" t="s">
        <v>117</v>
      </c>
    </row>
    <row r="4816" spans="1:16" x14ac:dyDescent="0.25">
      <c r="A4816" s="52">
        <v>2017</v>
      </c>
      <c r="B4816" s="45" t="s">
        <v>76</v>
      </c>
      <c r="C4816" s="46" t="s">
        <v>80</v>
      </c>
      <c r="D4816" s="46" t="s">
        <v>88</v>
      </c>
      <c r="H4816" s="46">
        <v>15</v>
      </c>
      <c r="L4816" s="46" t="s">
        <v>103</v>
      </c>
      <c r="M4816" s="48">
        <v>31</v>
      </c>
    </row>
    <row r="4817" spans="1:16" x14ac:dyDescent="0.25">
      <c r="A4817" s="52">
        <v>2017</v>
      </c>
      <c r="B4817" s="45" t="s">
        <v>76</v>
      </c>
      <c r="C4817" s="46" t="s">
        <v>80</v>
      </c>
      <c r="D4817" s="46" t="s">
        <v>89</v>
      </c>
      <c r="E4817" s="46" t="s">
        <v>91</v>
      </c>
      <c r="H4817" s="46">
        <v>17</v>
      </c>
      <c r="L4817" s="46" t="s">
        <v>103</v>
      </c>
      <c r="M4817" s="48">
        <v>4</v>
      </c>
      <c r="N4817" s="48" t="s">
        <v>117</v>
      </c>
      <c r="O4817" s="48">
        <v>5</v>
      </c>
      <c r="P4817" s="48" t="s">
        <v>116</v>
      </c>
    </row>
    <row r="4818" spans="1:16" x14ac:dyDescent="0.25">
      <c r="A4818" s="52">
        <v>2017</v>
      </c>
      <c r="B4818" s="45" t="s">
        <v>76</v>
      </c>
      <c r="C4818" s="46" t="s">
        <v>80</v>
      </c>
      <c r="D4818" s="46" t="s">
        <v>91</v>
      </c>
      <c r="H4818" s="46">
        <v>16</v>
      </c>
      <c r="L4818" s="46" t="s">
        <v>103</v>
      </c>
      <c r="M4818" s="48">
        <v>10</v>
      </c>
    </row>
    <row r="4819" spans="1:16" x14ac:dyDescent="0.25">
      <c r="A4819" s="52">
        <v>2017</v>
      </c>
      <c r="B4819" s="45" t="s">
        <v>39</v>
      </c>
      <c r="C4819" s="46" t="s">
        <v>80</v>
      </c>
      <c r="D4819" s="46" t="s">
        <v>93</v>
      </c>
      <c r="H4819" s="46">
        <v>15</v>
      </c>
      <c r="L4819" s="46" t="s">
        <v>103</v>
      </c>
      <c r="M4819" s="48">
        <v>43</v>
      </c>
    </row>
    <row r="4820" spans="1:16" x14ac:dyDescent="0.25">
      <c r="A4820" s="52">
        <v>2017</v>
      </c>
      <c r="B4820" s="45" t="s">
        <v>76</v>
      </c>
      <c r="C4820" s="46" t="s">
        <v>80</v>
      </c>
      <c r="D4820" s="46" t="s">
        <v>89</v>
      </c>
      <c r="H4820" s="46">
        <v>15</v>
      </c>
      <c r="L4820" s="46" t="s">
        <v>103</v>
      </c>
      <c r="M4820" s="48">
        <v>114</v>
      </c>
    </row>
    <row r="4821" spans="1:16" x14ac:dyDescent="0.25">
      <c r="A4821" s="52">
        <v>2017</v>
      </c>
      <c r="B4821" s="45" t="s">
        <v>39</v>
      </c>
      <c r="C4821" s="46" t="s">
        <v>80</v>
      </c>
      <c r="D4821" s="46" t="s">
        <v>89</v>
      </c>
      <c r="E4821" s="46" t="s">
        <v>92</v>
      </c>
      <c r="H4821" s="46">
        <v>15</v>
      </c>
      <c r="L4821" s="46" t="s">
        <v>103</v>
      </c>
      <c r="M4821" s="48">
        <v>28</v>
      </c>
    </row>
    <row r="4822" spans="1:16" x14ac:dyDescent="0.25">
      <c r="A4822" s="52">
        <v>2017</v>
      </c>
      <c r="B4822" s="45" t="s">
        <v>39</v>
      </c>
      <c r="C4822" s="46" t="s">
        <v>80</v>
      </c>
      <c r="D4822" s="46" t="s">
        <v>93</v>
      </c>
      <c r="H4822" s="46">
        <v>15</v>
      </c>
      <c r="L4822" s="46" t="s">
        <v>103</v>
      </c>
      <c r="M4822" s="48">
        <v>30</v>
      </c>
    </row>
    <row r="4823" spans="1:16" x14ac:dyDescent="0.25">
      <c r="A4823" s="52">
        <v>2017</v>
      </c>
      <c r="B4823" s="45" t="s">
        <v>76</v>
      </c>
      <c r="C4823" s="46" t="s">
        <v>80</v>
      </c>
      <c r="D4823" s="46" t="s">
        <v>89</v>
      </c>
      <c r="H4823" s="46">
        <v>15</v>
      </c>
      <c r="L4823" s="46" t="s">
        <v>105</v>
      </c>
      <c r="M4823" s="48">
        <v>23</v>
      </c>
    </row>
    <row r="4824" spans="1:16" x14ac:dyDescent="0.25">
      <c r="A4824" s="52">
        <v>2017</v>
      </c>
      <c r="B4824" s="45" t="s">
        <v>76</v>
      </c>
      <c r="C4824" s="46" t="s">
        <v>80</v>
      </c>
      <c r="D4824" s="46" t="s">
        <v>89</v>
      </c>
      <c r="H4824" s="46">
        <v>15</v>
      </c>
      <c r="L4824" s="46" t="s">
        <v>105</v>
      </c>
      <c r="M4824" s="48">
        <v>52</v>
      </c>
    </row>
    <row r="4825" spans="1:16" x14ac:dyDescent="0.25">
      <c r="A4825" s="52">
        <v>2017</v>
      </c>
      <c r="B4825" s="45" t="s">
        <v>76</v>
      </c>
      <c r="C4825" s="46" t="s">
        <v>80</v>
      </c>
      <c r="D4825" s="46" t="s">
        <v>89</v>
      </c>
      <c r="H4825" s="46">
        <v>15</v>
      </c>
      <c r="L4825" s="46" t="s">
        <v>105</v>
      </c>
      <c r="M4825" s="48">
        <v>45</v>
      </c>
    </row>
    <row r="4826" spans="1:16" x14ac:dyDescent="0.25">
      <c r="A4826" s="52">
        <v>2017</v>
      </c>
      <c r="B4826" s="45" t="s">
        <v>76</v>
      </c>
      <c r="C4826" s="46" t="s">
        <v>82</v>
      </c>
      <c r="D4826" s="46" t="s">
        <v>110</v>
      </c>
      <c r="H4826" s="46">
        <v>7</v>
      </c>
      <c r="L4826" s="46" t="s">
        <v>103</v>
      </c>
      <c r="M4826" s="48">
        <v>100</v>
      </c>
    </row>
    <row r="4827" spans="1:16" x14ac:dyDescent="0.25">
      <c r="A4827" s="52">
        <v>2017</v>
      </c>
      <c r="B4827" s="45" t="s">
        <v>76</v>
      </c>
      <c r="C4827" s="46" t="s">
        <v>82</v>
      </c>
      <c r="D4827" s="46" t="s">
        <v>110</v>
      </c>
      <c r="H4827" s="46">
        <v>5</v>
      </c>
      <c r="L4827" s="46" t="s">
        <v>103</v>
      </c>
      <c r="M4827" s="48">
        <v>350</v>
      </c>
    </row>
    <row r="4828" spans="1:16" x14ac:dyDescent="0.25">
      <c r="A4828" s="52">
        <v>2017</v>
      </c>
      <c r="B4828" s="45" t="s">
        <v>39</v>
      </c>
      <c r="C4828" s="46" t="s">
        <v>81</v>
      </c>
      <c r="D4828" s="46" t="s">
        <v>110</v>
      </c>
      <c r="H4828" s="46">
        <v>5</v>
      </c>
      <c r="L4828" s="46" t="s">
        <v>103</v>
      </c>
      <c r="M4828" s="48">
        <v>70</v>
      </c>
    </row>
    <row r="4829" spans="1:16" x14ac:dyDescent="0.25">
      <c r="A4829" s="52">
        <v>2017</v>
      </c>
      <c r="B4829" s="45" t="s">
        <v>65</v>
      </c>
      <c r="C4829" s="46" t="s">
        <v>80</v>
      </c>
      <c r="D4829" s="46" t="s">
        <v>90</v>
      </c>
      <c r="H4829" s="46">
        <v>17</v>
      </c>
      <c r="L4829" s="46" t="s">
        <v>104</v>
      </c>
      <c r="M4829" s="48" t="s">
        <v>110</v>
      </c>
    </row>
    <row r="4830" spans="1:16" x14ac:dyDescent="0.25">
      <c r="A4830" s="52">
        <v>2017</v>
      </c>
      <c r="B4830" s="45" t="s">
        <v>65</v>
      </c>
      <c r="C4830" s="46" t="s">
        <v>80</v>
      </c>
      <c r="D4830" s="46" t="s">
        <v>94</v>
      </c>
      <c r="H4830" s="46">
        <v>15</v>
      </c>
      <c r="L4830" s="46" t="s">
        <v>103</v>
      </c>
      <c r="M4830" s="48" t="s">
        <v>110</v>
      </c>
    </row>
    <row r="4831" spans="1:16" x14ac:dyDescent="0.25">
      <c r="A4831" s="52">
        <v>2017</v>
      </c>
      <c r="B4831" s="45" t="s">
        <v>65</v>
      </c>
      <c r="C4831" s="46" t="s">
        <v>80</v>
      </c>
      <c r="D4831" s="46" t="s">
        <v>90</v>
      </c>
      <c r="H4831" s="46">
        <v>15</v>
      </c>
      <c r="L4831" s="46" t="s">
        <v>104</v>
      </c>
      <c r="M4831" s="48" t="s">
        <v>110</v>
      </c>
    </row>
    <row r="4832" spans="1:16" x14ac:dyDescent="0.25">
      <c r="A4832" s="52">
        <v>2017</v>
      </c>
      <c r="B4832" s="45" t="s">
        <v>65</v>
      </c>
      <c r="C4832" s="46" t="s">
        <v>81</v>
      </c>
      <c r="D4832" s="46" t="s">
        <v>110</v>
      </c>
      <c r="H4832" s="46">
        <v>14</v>
      </c>
      <c r="L4832" s="46" t="s">
        <v>103</v>
      </c>
      <c r="M4832" s="48" t="s">
        <v>110</v>
      </c>
    </row>
    <row r="4833" spans="1:16" x14ac:dyDescent="0.25">
      <c r="A4833" s="52">
        <v>2017</v>
      </c>
      <c r="B4833" s="45" t="s">
        <v>65</v>
      </c>
      <c r="C4833" s="46" t="s">
        <v>80</v>
      </c>
      <c r="D4833" s="46" t="s">
        <v>94</v>
      </c>
      <c r="H4833" s="46">
        <v>15</v>
      </c>
      <c r="L4833" s="46" t="s">
        <v>104</v>
      </c>
      <c r="M4833" s="48" t="s">
        <v>110</v>
      </c>
    </row>
    <row r="4834" spans="1:16" x14ac:dyDescent="0.25">
      <c r="A4834" s="52">
        <v>2017</v>
      </c>
      <c r="B4834" s="45" t="s">
        <v>65</v>
      </c>
      <c r="C4834" s="46" t="s">
        <v>82</v>
      </c>
      <c r="D4834" s="46" t="s">
        <v>110</v>
      </c>
      <c r="H4834" s="46">
        <v>15</v>
      </c>
      <c r="L4834" s="46" t="s">
        <v>104</v>
      </c>
      <c r="M4834" s="48" t="s">
        <v>110</v>
      </c>
    </row>
    <row r="4835" spans="1:16" x14ac:dyDescent="0.25">
      <c r="A4835" s="52">
        <v>2017</v>
      </c>
      <c r="B4835" s="45" t="s">
        <v>65</v>
      </c>
      <c r="C4835" s="46" t="s">
        <v>80</v>
      </c>
      <c r="D4835" s="46" t="s">
        <v>90</v>
      </c>
      <c r="H4835" s="46">
        <v>15</v>
      </c>
      <c r="L4835" s="46" t="s">
        <v>104</v>
      </c>
      <c r="M4835" s="48">
        <v>67</v>
      </c>
    </row>
    <row r="4836" spans="1:16" x14ac:dyDescent="0.25">
      <c r="A4836" s="52">
        <v>2017</v>
      </c>
      <c r="B4836" s="45" t="s">
        <v>65</v>
      </c>
      <c r="C4836" s="46" t="s">
        <v>80</v>
      </c>
      <c r="D4836" s="46" t="s">
        <v>90</v>
      </c>
      <c r="H4836" s="46">
        <v>17</v>
      </c>
      <c r="L4836" s="46" t="s">
        <v>104</v>
      </c>
      <c r="M4836" s="48">
        <v>2</v>
      </c>
      <c r="N4836" s="48" t="s">
        <v>117</v>
      </c>
      <c r="O4836" s="48">
        <v>4</v>
      </c>
      <c r="P4836" s="48" t="s">
        <v>116</v>
      </c>
    </row>
    <row r="4837" spans="1:16" x14ac:dyDescent="0.25">
      <c r="A4837" s="52">
        <v>2017</v>
      </c>
      <c r="B4837" s="45" t="s">
        <v>65</v>
      </c>
      <c r="C4837" s="46" t="s">
        <v>81</v>
      </c>
      <c r="D4837" s="46" t="s">
        <v>110</v>
      </c>
      <c r="H4837" s="46">
        <v>5</v>
      </c>
      <c r="I4837" s="46">
        <v>7</v>
      </c>
      <c r="L4837" s="46" t="s">
        <v>104</v>
      </c>
      <c r="M4837" s="48" t="s">
        <v>110</v>
      </c>
    </row>
    <row r="4838" spans="1:16" x14ac:dyDescent="0.25">
      <c r="A4838" s="52">
        <v>2017</v>
      </c>
      <c r="B4838" s="45" t="s">
        <v>65</v>
      </c>
      <c r="C4838" s="46" t="s">
        <v>81</v>
      </c>
      <c r="D4838" s="46" t="s">
        <v>110</v>
      </c>
      <c r="H4838" s="46">
        <v>5</v>
      </c>
      <c r="I4838" s="46">
        <v>7</v>
      </c>
      <c r="L4838" s="46" t="s">
        <v>104</v>
      </c>
      <c r="M4838" s="48" t="s">
        <v>110</v>
      </c>
    </row>
    <row r="4839" spans="1:16" x14ac:dyDescent="0.25">
      <c r="A4839" s="52">
        <v>2017</v>
      </c>
      <c r="B4839" s="45" t="s">
        <v>65</v>
      </c>
      <c r="C4839" s="46" t="s">
        <v>81</v>
      </c>
      <c r="D4839" s="46" t="s">
        <v>110</v>
      </c>
      <c r="H4839" s="46">
        <v>5</v>
      </c>
      <c r="I4839" s="46">
        <v>7</v>
      </c>
      <c r="L4839" s="46" t="s">
        <v>104</v>
      </c>
      <c r="M4839" s="48" t="s">
        <v>110</v>
      </c>
    </row>
    <row r="4840" spans="1:16" x14ac:dyDescent="0.25">
      <c r="A4840" s="52">
        <v>2017</v>
      </c>
      <c r="B4840" s="45" t="s">
        <v>65</v>
      </c>
      <c r="C4840" s="46" t="s">
        <v>81</v>
      </c>
      <c r="D4840" s="46" t="s">
        <v>110</v>
      </c>
      <c r="H4840" s="46">
        <v>5</v>
      </c>
      <c r="L4840" s="46" t="s">
        <v>104</v>
      </c>
      <c r="M4840" s="48">
        <v>500</v>
      </c>
    </row>
    <row r="4841" spans="1:16" x14ac:dyDescent="0.25">
      <c r="A4841" s="52">
        <v>2017</v>
      </c>
      <c r="B4841" s="45" t="s">
        <v>65</v>
      </c>
      <c r="C4841" s="46" t="s">
        <v>80</v>
      </c>
      <c r="D4841" s="46" t="s">
        <v>94</v>
      </c>
      <c r="H4841" s="46">
        <v>15</v>
      </c>
      <c r="L4841" s="46" t="s">
        <v>105</v>
      </c>
      <c r="M4841" s="48" t="s">
        <v>110</v>
      </c>
    </row>
    <row r="4842" spans="1:16" x14ac:dyDescent="0.25">
      <c r="A4842" s="52">
        <v>2017</v>
      </c>
      <c r="B4842" s="45" t="s">
        <v>77</v>
      </c>
      <c r="C4842" s="46" t="s">
        <v>80</v>
      </c>
      <c r="D4842" s="46" t="s">
        <v>90</v>
      </c>
      <c r="H4842" s="46">
        <v>15</v>
      </c>
      <c r="L4842" s="46" t="s">
        <v>105</v>
      </c>
      <c r="M4842" s="48" t="s">
        <v>110</v>
      </c>
    </row>
    <row r="4843" spans="1:16" x14ac:dyDescent="0.25">
      <c r="A4843" s="52">
        <v>2017</v>
      </c>
      <c r="B4843" s="45" t="s">
        <v>65</v>
      </c>
      <c r="C4843" s="46" t="s">
        <v>80</v>
      </c>
      <c r="D4843" s="46" t="s">
        <v>93</v>
      </c>
      <c r="H4843" s="46">
        <v>15</v>
      </c>
      <c r="L4843" s="46" t="s">
        <v>105</v>
      </c>
      <c r="M4843" s="48" t="s">
        <v>110</v>
      </c>
    </row>
    <row r="4844" spans="1:16" x14ac:dyDescent="0.25">
      <c r="A4844" s="52">
        <v>2017</v>
      </c>
      <c r="B4844" s="45" t="s">
        <v>77</v>
      </c>
      <c r="C4844" s="46" t="s">
        <v>80</v>
      </c>
      <c r="D4844" s="46" t="s">
        <v>90</v>
      </c>
      <c r="H4844" s="46">
        <v>15</v>
      </c>
      <c r="L4844" s="46" t="s">
        <v>105</v>
      </c>
      <c r="M4844" s="48" t="s">
        <v>110</v>
      </c>
    </row>
    <row r="4845" spans="1:16" x14ac:dyDescent="0.25">
      <c r="A4845" s="52">
        <v>2017</v>
      </c>
      <c r="B4845" s="45" t="s">
        <v>65</v>
      </c>
      <c r="C4845" s="46" t="s">
        <v>80</v>
      </c>
      <c r="D4845" s="46" t="s">
        <v>94</v>
      </c>
      <c r="H4845" s="46">
        <v>15</v>
      </c>
      <c r="L4845" s="46" t="s">
        <v>104</v>
      </c>
      <c r="M4845" s="48">
        <v>340</v>
      </c>
    </row>
    <row r="4846" spans="1:16" x14ac:dyDescent="0.25">
      <c r="A4846" s="52">
        <v>2017</v>
      </c>
      <c r="B4846" s="45" t="s">
        <v>65</v>
      </c>
      <c r="C4846" s="46" t="s">
        <v>80</v>
      </c>
      <c r="D4846" s="46" t="s">
        <v>90</v>
      </c>
      <c r="H4846" s="46">
        <v>15</v>
      </c>
      <c r="L4846" s="46" t="s">
        <v>104</v>
      </c>
      <c r="M4846" s="48">
        <v>130</v>
      </c>
    </row>
    <row r="4847" spans="1:16" x14ac:dyDescent="0.25">
      <c r="A4847" s="52">
        <v>2017</v>
      </c>
      <c r="B4847" s="45" t="s">
        <v>65</v>
      </c>
      <c r="C4847" s="46" t="s">
        <v>80</v>
      </c>
      <c r="D4847" s="46" t="s">
        <v>90</v>
      </c>
      <c r="E4847" s="46" t="s">
        <v>94</v>
      </c>
      <c r="H4847" s="46">
        <v>15</v>
      </c>
      <c r="L4847" s="46" t="s">
        <v>104</v>
      </c>
      <c r="M4847" s="48">
        <v>80</v>
      </c>
    </row>
    <row r="4848" spans="1:16" x14ac:dyDescent="0.25">
      <c r="A4848" s="52">
        <v>2017</v>
      </c>
      <c r="B4848" s="45" t="s">
        <v>65</v>
      </c>
      <c r="C4848" s="46" t="s">
        <v>80</v>
      </c>
      <c r="D4848" s="46" t="s">
        <v>89</v>
      </c>
      <c r="H4848" s="46">
        <v>15</v>
      </c>
      <c r="L4848" s="46" t="s">
        <v>105</v>
      </c>
      <c r="M4848" s="48" t="s">
        <v>110</v>
      </c>
    </row>
    <row r="4849" spans="1:22" x14ac:dyDescent="0.25">
      <c r="A4849" s="52">
        <v>2017</v>
      </c>
      <c r="B4849" s="45" t="s">
        <v>65</v>
      </c>
      <c r="C4849" s="46" t="s">
        <v>80</v>
      </c>
      <c r="D4849" s="46" t="s">
        <v>110</v>
      </c>
      <c r="H4849" s="46">
        <v>15</v>
      </c>
      <c r="L4849" s="46" t="s">
        <v>105</v>
      </c>
      <c r="M4849" s="48">
        <v>258</v>
      </c>
    </row>
    <row r="4850" spans="1:22" x14ac:dyDescent="0.25">
      <c r="A4850" s="52">
        <v>2017</v>
      </c>
      <c r="B4850" s="45" t="s">
        <v>65</v>
      </c>
      <c r="C4850" s="46" t="s">
        <v>80</v>
      </c>
      <c r="D4850" s="46" t="s">
        <v>94</v>
      </c>
      <c r="H4850" s="46">
        <v>15</v>
      </c>
      <c r="L4850" s="46" t="s">
        <v>103</v>
      </c>
      <c r="M4850" s="48" t="s">
        <v>110</v>
      </c>
    </row>
    <row r="4851" spans="1:22" x14ac:dyDescent="0.25">
      <c r="A4851" s="52">
        <v>2017</v>
      </c>
      <c r="B4851" s="45" t="s">
        <v>65</v>
      </c>
      <c r="C4851" s="46" t="s">
        <v>80</v>
      </c>
      <c r="D4851" s="46" t="s">
        <v>94</v>
      </c>
      <c r="H4851" s="46">
        <v>15</v>
      </c>
      <c r="L4851" s="46" t="s">
        <v>104</v>
      </c>
      <c r="M4851" s="48" t="s">
        <v>110</v>
      </c>
    </row>
    <row r="4852" spans="1:22" x14ac:dyDescent="0.25">
      <c r="A4852" s="52">
        <v>2017</v>
      </c>
      <c r="B4852" s="45" t="s">
        <v>65</v>
      </c>
      <c r="C4852" s="46" t="s">
        <v>80</v>
      </c>
      <c r="D4852" s="46" t="s">
        <v>110</v>
      </c>
      <c r="H4852" s="46">
        <v>17</v>
      </c>
      <c r="L4852" s="46" t="s">
        <v>104</v>
      </c>
      <c r="M4852" s="48" t="s">
        <v>110</v>
      </c>
    </row>
    <row r="4853" spans="1:22" x14ac:dyDescent="0.25">
      <c r="A4853" s="52">
        <v>2017</v>
      </c>
      <c r="B4853" s="45" t="s">
        <v>65</v>
      </c>
      <c r="C4853" s="46" t="s">
        <v>80</v>
      </c>
      <c r="D4853" s="46" t="s">
        <v>90</v>
      </c>
      <c r="H4853" s="46">
        <v>15</v>
      </c>
      <c r="L4853" s="46" t="s">
        <v>104</v>
      </c>
      <c r="M4853" s="48" t="s">
        <v>110</v>
      </c>
    </row>
    <row r="4854" spans="1:22" x14ac:dyDescent="0.25">
      <c r="A4854" s="52">
        <v>2017</v>
      </c>
      <c r="B4854" s="45" t="s">
        <v>65</v>
      </c>
      <c r="C4854" s="46" t="s">
        <v>82</v>
      </c>
      <c r="D4854" s="46" t="s">
        <v>110</v>
      </c>
      <c r="H4854" s="46">
        <v>15</v>
      </c>
      <c r="L4854" s="46" t="s">
        <v>105</v>
      </c>
      <c r="M4854" s="48" t="s">
        <v>110</v>
      </c>
    </row>
    <row r="4855" spans="1:22" x14ac:dyDescent="0.25">
      <c r="A4855" s="52">
        <v>2017</v>
      </c>
      <c r="B4855" s="45" t="s">
        <v>62</v>
      </c>
      <c r="C4855" s="46" t="s">
        <v>80</v>
      </c>
      <c r="D4855" s="46" t="s">
        <v>93</v>
      </c>
      <c r="H4855" s="46">
        <v>15</v>
      </c>
      <c r="L4855" s="46" t="s">
        <v>105</v>
      </c>
      <c r="M4855" s="48">
        <v>25</v>
      </c>
    </row>
    <row r="4856" spans="1:22" x14ac:dyDescent="0.25">
      <c r="A4856" s="52">
        <v>2017</v>
      </c>
      <c r="B4856" s="45" t="s">
        <v>67</v>
      </c>
      <c r="C4856" s="46" t="s">
        <v>80</v>
      </c>
      <c r="D4856" s="46" t="s">
        <v>88</v>
      </c>
      <c r="H4856" s="46">
        <v>20</v>
      </c>
      <c r="L4856" s="46" t="s">
        <v>103</v>
      </c>
      <c r="M4856" s="48" t="s">
        <v>110</v>
      </c>
    </row>
    <row r="4857" spans="1:22" x14ac:dyDescent="0.25">
      <c r="A4857" s="52">
        <v>2017</v>
      </c>
      <c r="B4857" s="45" t="s">
        <v>52</v>
      </c>
      <c r="C4857" s="46" t="s">
        <v>80</v>
      </c>
      <c r="D4857" s="46" t="s">
        <v>110</v>
      </c>
      <c r="H4857" s="62">
        <v>17</v>
      </c>
      <c r="I4857" s="62"/>
      <c r="J4857" s="62"/>
      <c r="K4857" s="62"/>
      <c r="L4857" s="46" t="s">
        <v>110</v>
      </c>
      <c r="M4857" s="48">
        <v>6</v>
      </c>
      <c r="N4857" s="48" t="s">
        <v>117</v>
      </c>
      <c r="O4857" s="48">
        <v>3</v>
      </c>
      <c r="P4857" s="48" t="s">
        <v>116</v>
      </c>
    </row>
    <row r="4858" spans="1:22" x14ac:dyDescent="0.25">
      <c r="A4858" s="52">
        <v>2017</v>
      </c>
      <c r="B4858" s="45" t="s">
        <v>52</v>
      </c>
      <c r="C4858" s="46" t="s">
        <v>80</v>
      </c>
      <c r="D4858" s="46" t="s">
        <v>110</v>
      </c>
      <c r="H4858" s="46">
        <v>17</v>
      </c>
      <c r="L4858" s="46" t="s">
        <v>110</v>
      </c>
      <c r="M4858" s="48">
        <v>1</v>
      </c>
      <c r="N4858" s="48" t="s">
        <v>117</v>
      </c>
      <c r="O4858" s="48">
        <v>1</v>
      </c>
      <c r="P4858" s="48" t="s">
        <v>116</v>
      </c>
    </row>
    <row r="4859" spans="1:22" x14ac:dyDescent="0.25">
      <c r="A4859" s="52">
        <v>2017</v>
      </c>
      <c r="B4859" s="45" t="s">
        <v>52</v>
      </c>
      <c r="C4859" s="46" t="s">
        <v>80</v>
      </c>
      <c r="D4859" s="46" t="s">
        <v>110</v>
      </c>
      <c r="H4859" s="46">
        <v>17</v>
      </c>
      <c r="L4859" s="46" t="s">
        <v>110</v>
      </c>
      <c r="M4859" s="48">
        <v>4</v>
      </c>
      <c r="N4859" s="48" t="s">
        <v>117</v>
      </c>
      <c r="O4859" s="48">
        <v>6</v>
      </c>
      <c r="P4859" s="48" t="s">
        <v>116</v>
      </c>
    </row>
    <row r="4860" spans="1:22" x14ac:dyDescent="0.25">
      <c r="A4860" s="52">
        <v>2017</v>
      </c>
      <c r="B4860" s="45" t="s">
        <v>52</v>
      </c>
      <c r="C4860" s="46" t="s">
        <v>80</v>
      </c>
      <c r="D4860" s="46" t="s">
        <v>110</v>
      </c>
      <c r="H4860" s="46">
        <v>18</v>
      </c>
      <c r="L4860" s="46" t="s">
        <v>110</v>
      </c>
      <c r="M4860" s="48" t="s">
        <v>110</v>
      </c>
    </row>
    <row r="4861" spans="1:22" x14ac:dyDescent="0.25">
      <c r="A4861" s="52">
        <v>2017</v>
      </c>
      <c r="B4861" s="45" t="s">
        <v>52</v>
      </c>
      <c r="C4861" s="46" t="s">
        <v>80</v>
      </c>
      <c r="D4861" s="46" t="s">
        <v>110</v>
      </c>
      <c r="H4861" s="46">
        <v>17</v>
      </c>
      <c r="I4861" s="46">
        <v>18</v>
      </c>
      <c r="L4861" s="46" t="s">
        <v>110</v>
      </c>
      <c r="M4861" s="48">
        <v>1</v>
      </c>
      <c r="N4861" s="48" t="s">
        <v>117</v>
      </c>
      <c r="O4861" s="48">
        <v>1</v>
      </c>
      <c r="P4861" s="48" t="s">
        <v>116</v>
      </c>
      <c r="U4861" s="49">
        <v>1</v>
      </c>
      <c r="V4861" s="49" t="s">
        <v>117</v>
      </c>
    </row>
    <row r="4862" spans="1:22" x14ac:dyDescent="0.25">
      <c r="A4862" s="52">
        <v>2017</v>
      </c>
      <c r="B4862" s="45" t="s">
        <v>52</v>
      </c>
      <c r="C4862" s="46" t="s">
        <v>80</v>
      </c>
      <c r="D4862" s="46" t="s">
        <v>110</v>
      </c>
      <c r="H4862" s="46">
        <v>17</v>
      </c>
      <c r="L4862" s="46" t="s">
        <v>110</v>
      </c>
      <c r="M4862" s="48">
        <v>1</v>
      </c>
      <c r="N4862" s="48" t="s">
        <v>117</v>
      </c>
      <c r="O4862" s="48">
        <v>3</v>
      </c>
      <c r="P4862" s="48" t="s">
        <v>116</v>
      </c>
    </row>
    <row r="4863" spans="1:22" x14ac:dyDescent="0.25">
      <c r="A4863" s="52">
        <v>2017</v>
      </c>
      <c r="B4863" s="45" t="s">
        <v>52</v>
      </c>
      <c r="C4863" s="46" t="s">
        <v>80</v>
      </c>
      <c r="D4863" s="46" t="s">
        <v>110</v>
      </c>
      <c r="H4863" s="46">
        <v>17</v>
      </c>
      <c r="I4863" s="46">
        <v>18</v>
      </c>
      <c r="L4863" s="46" t="s">
        <v>110</v>
      </c>
      <c r="M4863" s="48">
        <v>3</v>
      </c>
      <c r="N4863" s="48" t="s">
        <v>117</v>
      </c>
      <c r="O4863" s="48">
        <v>1</v>
      </c>
      <c r="P4863" s="48" t="s">
        <v>116</v>
      </c>
      <c r="U4863" s="49">
        <v>1</v>
      </c>
      <c r="V4863" s="49" t="s">
        <v>116</v>
      </c>
    </row>
    <row r="4864" spans="1:22" x14ac:dyDescent="0.25">
      <c r="A4864" s="52">
        <v>2017</v>
      </c>
      <c r="B4864" s="45" t="s">
        <v>52</v>
      </c>
      <c r="C4864" s="46" t="s">
        <v>80</v>
      </c>
      <c r="D4864" s="46" t="s">
        <v>110</v>
      </c>
      <c r="H4864" s="60"/>
      <c r="I4864" s="60"/>
      <c r="J4864" s="60"/>
      <c r="K4864" s="60"/>
      <c r="L4864" s="46" t="s">
        <v>110</v>
      </c>
      <c r="M4864" s="48" t="s">
        <v>110</v>
      </c>
    </row>
    <row r="4865" spans="1:16" x14ac:dyDescent="0.25">
      <c r="A4865" s="52">
        <v>2017</v>
      </c>
      <c r="B4865" s="45" t="s">
        <v>52</v>
      </c>
      <c r="C4865" s="46" t="s">
        <v>80</v>
      </c>
      <c r="D4865" s="46" t="s">
        <v>110</v>
      </c>
      <c r="H4865" s="46">
        <v>17</v>
      </c>
      <c r="L4865" s="46" t="s">
        <v>110</v>
      </c>
      <c r="M4865" s="48">
        <v>2</v>
      </c>
      <c r="N4865" s="48" t="s">
        <v>117</v>
      </c>
    </row>
    <row r="4866" spans="1:16" x14ac:dyDescent="0.25">
      <c r="A4866" s="52">
        <v>2017</v>
      </c>
      <c r="B4866" s="45" t="s">
        <v>52</v>
      </c>
      <c r="C4866" s="46" t="s">
        <v>80</v>
      </c>
      <c r="D4866" s="46" t="s">
        <v>110</v>
      </c>
      <c r="H4866" s="46">
        <v>17</v>
      </c>
      <c r="L4866" s="46" t="s">
        <v>110</v>
      </c>
      <c r="M4866" s="48">
        <v>3</v>
      </c>
      <c r="N4866" s="48" t="s">
        <v>117</v>
      </c>
      <c r="O4866" s="48">
        <v>1</v>
      </c>
      <c r="P4866" s="48" t="s">
        <v>116</v>
      </c>
    </row>
    <row r="4867" spans="1:16" x14ac:dyDescent="0.25">
      <c r="A4867" s="52">
        <v>2017</v>
      </c>
      <c r="B4867" s="45" t="s">
        <v>77</v>
      </c>
      <c r="C4867" s="46" t="s">
        <v>80</v>
      </c>
      <c r="D4867" s="46" t="s">
        <v>90</v>
      </c>
      <c r="H4867" s="46">
        <v>17</v>
      </c>
      <c r="L4867" s="46" t="s">
        <v>103</v>
      </c>
      <c r="M4867" s="48" t="s">
        <v>110</v>
      </c>
    </row>
    <row r="4868" spans="1:16" x14ac:dyDescent="0.25">
      <c r="A4868" s="52">
        <v>2017</v>
      </c>
      <c r="B4868" s="45" t="s">
        <v>76</v>
      </c>
      <c r="C4868" s="46" t="s">
        <v>80</v>
      </c>
      <c r="D4868" s="46" t="s">
        <v>91</v>
      </c>
      <c r="H4868" s="46">
        <v>4</v>
      </c>
      <c r="L4868" s="46" t="s">
        <v>103</v>
      </c>
      <c r="M4868" s="48">
        <v>62</v>
      </c>
    </row>
    <row r="4869" spans="1:16" x14ac:dyDescent="0.25">
      <c r="A4869" s="52">
        <v>2017</v>
      </c>
      <c r="B4869" s="45" t="s">
        <v>52</v>
      </c>
      <c r="C4869" s="46" t="s">
        <v>80</v>
      </c>
      <c r="D4869" s="46" t="s">
        <v>110</v>
      </c>
      <c r="H4869" s="46">
        <v>25</v>
      </c>
      <c r="L4869" s="46" t="s">
        <v>110</v>
      </c>
      <c r="M4869" s="48">
        <v>19</v>
      </c>
    </row>
    <row r="4870" spans="1:16" x14ac:dyDescent="0.25">
      <c r="A4870" s="52">
        <v>2017</v>
      </c>
      <c r="B4870" s="45" t="s">
        <v>57</v>
      </c>
      <c r="C4870" s="46" t="s">
        <v>80</v>
      </c>
      <c r="D4870" s="46" t="s">
        <v>88</v>
      </c>
      <c r="H4870" s="46">
        <v>15</v>
      </c>
      <c r="L4870" s="46" t="s">
        <v>104</v>
      </c>
      <c r="M4870" s="48">
        <v>68</v>
      </c>
    </row>
    <row r="4871" spans="1:16" x14ac:dyDescent="0.25">
      <c r="A4871" s="52">
        <v>2017</v>
      </c>
      <c r="B4871" s="45" t="s">
        <v>57</v>
      </c>
      <c r="C4871" s="46" t="s">
        <v>80</v>
      </c>
      <c r="D4871" s="46" t="s">
        <v>90</v>
      </c>
      <c r="H4871" s="46">
        <v>15</v>
      </c>
      <c r="L4871" s="46" t="s">
        <v>104</v>
      </c>
      <c r="M4871" s="48">
        <v>25</v>
      </c>
    </row>
    <row r="4872" spans="1:16" x14ac:dyDescent="0.25">
      <c r="A4872" s="52">
        <v>2017</v>
      </c>
      <c r="B4872" s="45" t="s">
        <v>74</v>
      </c>
      <c r="C4872" s="46" t="s">
        <v>81</v>
      </c>
      <c r="D4872" s="46" t="s">
        <v>110</v>
      </c>
      <c r="H4872" s="46">
        <v>5</v>
      </c>
      <c r="L4872" s="46" t="s">
        <v>104</v>
      </c>
      <c r="M4872" s="48">
        <v>60</v>
      </c>
    </row>
    <row r="4873" spans="1:16" x14ac:dyDescent="0.25">
      <c r="A4873" s="52">
        <v>2017</v>
      </c>
      <c r="B4873" s="45" t="s">
        <v>59</v>
      </c>
      <c r="C4873" s="46" t="s">
        <v>80</v>
      </c>
      <c r="D4873" s="46" t="s">
        <v>88</v>
      </c>
      <c r="H4873" s="46">
        <v>17</v>
      </c>
      <c r="L4873" s="46" t="s">
        <v>103</v>
      </c>
      <c r="M4873" s="48" t="s">
        <v>110</v>
      </c>
    </row>
    <row r="4874" spans="1:16" x14ac:dyDescent="0.25">
      <c r="A4874" s="52">
        <v>2017</v>
      </c>
      <c r="B4874" s="45" t="s">
        <v>38</v>
      </c>
      <c r="C4874" s="46" t="s">
        <v>85</v>
      </c>
      <c r="D4874" s="46" t="s">
        <v>110</v>
      </c>
      <c r="H4874" s="46">
        <v>28</v>
      </c>
      <c r="L4874" s="46" t="s">
        <v>103</v>
      </c>
      <c r="M4874" s="48">
        <v>8</v>
      </c>
    </row>
    <row r="4875" spans="1:16" x14ac:dyDescent="0.25">
      <c r="A4875" s="52">
        <v>2018</v>
      </c>
      <c r="B4875" s="45" t="s">
        <v>58</v>
      </c>
      <c r="C4875" s="46" t="s">
        <v>80</v>
      </c>
      <c r="D4875" s="46" t="s">
        <v>90</v>
      </c>
      <c r="H4875" s="46">
        <v>15</v>
      </c>
      <c r="L4875" s="46" t="s">
        <v>104</v>
      </c>
      <c r="M4875" s="48" t="s">
        <v>110</v>
      </c>
    </row>
    <row r="4876" spans="1:16" x14ac:dyDescent="0.25">
      <c r="A4876" s="52">
        <v>2018</v>
      </c>
      <c r="B4876" s="45" t="s">
        <v>52</v>
      </c>
      <c r="C4876" s="46" t="s">
        <v>80</v>
      </c>
      <c r="D4876" s="46" t="s">
        <v>93</v>
      </c>
      <c r="H4876" s="46">
        <v>17</v>
      </c>
      <c r="L4876" s="46" t="s">
        <v>103</v>
      </c>
      <c r="M4876" s="48" t="s">
        <v>110</v>
      </c>
    </row>
    <row r="4877" spans="1:16" x14ac:dyDescent="0.25">
      <c r="A4877" s="52">
        <v>2018</v>
      </c>
      <c r="B4877" s="45" t="s">
        <v>57</v>
      </c>
      <c r="C4877" s="46" t="s">
        <v>80</v>
      </c>
      <c r="D4877" s="46" t="s">
        <v>88</v>
      </c>
      <c r="H4877" s="46">
        <v>15</v>
      </c>
      <c r="L4877" s="46" t="s">
        <v>105</v>
      </c>
      <c r="M4877" s="48">
        <v>302</v>
      </c>
    </row>
    <row r="4878" spans="1:16" x14ac:dyDescent="0.25">
      <c r="A4878" s="52">
        <v>2018</v>
      </c>
      <c r="B4878" s="45" t="s">
        <v>65</v>
      </c>
      <c r="C4878" s="46" t="s">
        <v>80</v>
      </c>
      <c r="D4878" s="46" t="s">
        <v>94</v>
      </c>
      <c r="H4878" s="46">
        <v>15</v>
      </c>
      <c r="L4878" s="46" t="s">
        <v>104</v>
      </c>
      <c r="M4878" s="48">
        <v>140</v>
      </c>
    </row>
    <row r="4879" spans="1:16" x14ac:dyDescent="0.25">
      <c r="A4879" s="52">
        <v>2018</v>
      </c>
      <c r="B4879" s="45" t="s">
        <v>65</v>
      </c>
      <c r="C4879" s="46" t="s">
        <v>80</v>
      </c>
      <c r="D4879" s="46" t="s">
        <v>90</v>
      </c>
      <c r="H4879" s="46">
        <v>15</v>
      </c>
      <c r="L4879" s="46" t="s">
        <v>104</v>
      </c>
      <c r="M4879" s="48">
        <v>125</v>
      </c>
    </row>
    <row r="4880" spans="1:16" x14ac:dyDescent="0.25">
      <c r="A4880" s="52">
        <v>2018</v>
      </c>
      <c r="B4880" s="45" t="s">
        <v>61</v>
      </c>
      <c r="C4880" s="46" t="s">
        <v>80</v>
      </c>
      <c r="D4880" s="46" t="s">
        <v>90</v>
      </c>
      <c r="H4880" s="46">
        <v>15</v>
      </c>
      <c r="L4880" s="46" t="s">
        <v>104</v>
      </c>
      <c r="M4880" s="48" t="s">
        <v>110</v>
      </c>
    </row>
    <row r="4881" spans="1:16" x14ac:dyDescent="0.25">
      <c r="A4881" s="52">
        <v>2018</v>
      </c>
      <c r="B4881" s="45" t="s">
        <v>53</v>
      </c>
      <c r="C4881" s="46" t="s">
        <v>81</v>
      </c>
      <c r="D4881" s="46" t="s">
        <v>110</v>
      </c>
      <c r="H4881" s="46">
        <v>5</v>
      </c>
      <c r="L4881" s="46" t="s">
        <v>104</v>
      </c>
      <c r="M4881" s="48">
        <v>296</v>
      </c>
    </row>
    <row r="4882" spans="1:16" x14ac:dyDescent="0.25">
      <c r="A4882" s="52">
        <v>2018</v>
      </c>
      <c r="B4882" s="45" t="s">
        <v>38</v>
      </c>
      <c r="C4882" s="46" t="s">
        <v>80</v>
      </c>
      <c r="D4882" s="46" t="s">
        <v>93</v>
      </c>
      <c r="H4882" s="46">
        <v>15</v>
      </c>
      <c r="L4882" s="46" t="s">
        <v>105</v>
      </c>
      <c r="M4882" s="48">
        <v>5</v>
      </c>
    </row>
    <row r="4883" spans="1:16" x14ac:dyDescent="0.25">
      <c r="A4883" s="52">
        <v>2018</v>
      </c>
      <c r="B4883" s="45" t="s">
        <v>61</v>
      </c>
      <c r="C4883" s="46" t="s">
        <v>80</v>
      </c>
      <c r="D4883" s="46" t="s">
        <v>93</v>
      </c>
      <c r="H4883" s="46">
        <v>15</v>
      </c>
      <c r="L4883" s="46" t="s">
        <v>104</v>
      </c>
      <c r="M4883" s="48">
        <v>15</v>
      </c>
    </row>
    <row r="4884" spans="1:16" x14ac:dyDescent="0.25">
      <c r="A4884" s="52">
        <v>2018</v>
      </c>
      <c r="B4884" s="45" t="s">
        <v>37</v>
      </c>
      <c r="C4884" s="46" t="s">
        <v>80</v>
      </c>
      <c r="D4884" s="46" t="s">
        <v>91</v>
      </c>
      <c r="H4884" s="46">
        <v>17</v>
      </c>
      <c r="L4884" s="46" t="s">
        <v>103</v>
      </c>
      <c r="M4884" s="48">
        <v>3</v>
      </c>
      <c r="N4884" s="48" t="s">
        <v>117</v>
      </c>
      <c r="O4884" s="48">
        <v>5</v>
      </c>
      <c r="P4884" s="48" t="s">
        <v>116</v>
      </c>
    </row>
    <row r="4885" spans="1:16" x14ac:dyDescent="0.25">
      <c r="A4885" s="52">
        <v>2018</v>
      </c>
      <c r="B4885" s="45" t="s">
        <v>57</v>
      </c>
      <c r="C4885" s="46" t="s">
        <v>80</v>
      </c>
      <c r="D4885" s="46" t="s">
        <v>90</v>
      </c>
      <c r="H4885" s="46">
        <v>15</v>
      </c>
      <c r="L4885" s="46" t="s">
        <v>104</v>
      </c>
      <c r="M4885" s="48">
        <v>100</v>
      </c>
    </row>
    <row r="4886" spans="1:16" x14ac:dyDescent="0.25">
      <c r="A4886" s="52">
        <v>2018</v>
      </c>
      <c r="B4886" s="45" t="s">
        <v>53</v>
      </c>
      <c r="C4886" s="46" t="s">
        <v>81</v>
      </c>
      <c r="D4886" s="46" t="s">
        <v>110</v>
      </c>
      <c r="H4886" s="46">
        <v>5</v>
      </c>
      <c r="L4886" s="46" t="s">
        <v>104</v>
      </c>
      <c r="M4886" s="48">
        <v>158</v>
      </c>
    </row>
    <row r="4887" spans="1:16" x14ac:dyDescent="0.25">
      <c r="A4887" s="52">
        <v>2018</v>
      </c>
      <c r="B4887" s="45" t="s">
        <v>47</v>
      </c>
      <c r="C4887" s="46" t="s">
        <v>80</v>
      </c>
      <c r="D4887" s="46" t="s">
        <v>90</v>
      </c>
      <c r="H4887" s="46">
        <v>17</v>
      </c>
      <c r="L4887" s="46" t="s">
        <v>104</v>
      </c>
      <c r="M4887" s="48" t="s">
        <v>110</v>
      </c>
    </row>
    <row r="4888" spans="1:16" x14ac:dyDescent="0.25">
      <c r="A4888" s="52">
        <v>2018</v>
      </c>
      <c r="B4888" s="45" t="s">
        <v>47</v>
      </c>
      <c r="C4888" s="46" t="s">
        <v>80</v>
      </c>
      <c r="D4888" s="46" t="s">
        <v>90</v>
      </c>
      <c r="H4888" s="46">
        <v>17</v>
      </c>
      <c r="L4888" s="46" t="s">
        <v>104</v>
      </c>
      <c r="M4888" s="48" t="s">
        <v>110</v>
      </c>
    </row>
    <row r="4889" spans="1:16" x14ac:dyDescent="0.25">
      <c r="A4889" s="52">
        <v>2018</v>
      </c>
      <c r="B4889" s="45" t="s">
        <v>47</v>
      </c>
      <c r="C4889" s="46" t="s">
        <v>80</v>
      </c>
      <c r="D4889" s="46" t="s">
        <v>110</v>
      </c>
      <c r="H4889" s="46">
        <v>15</v>
      </c>
      <c r="L4889" s="46" t="s">
        <v>104</v>
      </c>
      <c r="M4889" s="48" t="s">
        <v>110</v>
      </c>
    </row>
    <row r="4890" spans="1:16" x14ac:dyDescent="0.25">
      <c r="A4890" s="52">
        <v>2018</v>
      </c>
      <c r="B4890" s="45" t="s">
        <v>62</v>
      </c>
      <c r="C4890" s="46" t="s">
        <v>80</v>
      </c>
      <c r="D4890" s="46" t="s">
        <v>93</v>
      </c>
      <c r="H4890" s="46">
        <v>15</v>
      </c>
      <c r="L4890" s="46" t="s">
        <v>104</v>
      </c>
      <c r="M4890" s="48">
        <v>27</v>
      </c>
    </row>
    <row r="4891" spans="1:16" x14ac:dyDescent="0.25">
      <c r="A4891" s="52">
        <v>2018</v>
      </c>
      <c r="B4891" s="45" t="s">
        <v>37</v>
      </c>
      <c r="C4891" s="46" t="s">
        <v>80</v>
      </c>
      <c r="D4891" s="46" t="s">
        <v>90</v>
      </c>
      <c r="H4891" s="46">
        <v>15</v>
      </c>
      <c r="L4891" s="46" t="s">
        <v>103</v>
      </c>
      <c r="M4891" s="48">
        <v>321</v>
      </c>
    </row>
    <row r="4892" spans="1:16" x14ac:dyDescent="0.25">
      <c r="A4892" s="52">
        <v>2018</v>
      </c>
      <c r="B4892" s="45" t="s">
        <v>42</v>
      </c>
      <c r="C4892" s="46" t="s">
        <v>80</v>
      </c>
      <c r="D4892" s="46" t="s">
        <v>90</v>
      </c>
      <c r="H4892" s="46">
        <v>15</v>
      </c>
      <c r="L4892" s="46" t="s">
        <v>103</v>
      </c>
      <c r="M4892" s="48">
        <v>219</v>
      </c>
    </row>
    <row r="4893" spans="1:16" x14ac:dyDescent="0.25">
      <c r="A4893" s="52">
        <v>2018</v>
      </c>
      <c r="B4893" s="45" t="s">
        <v>66</v>
      </c>
      <c r="C4893" s="46" t="s">
        <v>80</v>
      </c>
      <c r="D4893" s="46" t="s">
        <v>90</v>
      </c>
      <c r="E4893" s="46" t="s">
        <v>93</v>
      </c>
      <c r="H4893" s="46">
        <v>15</v>
      </c>
      <c r="L4893" s="46" t="s">
        <v>103</v>
      </c>
      <c r="M4893" s="48">
        <v>17</v>
      </c>
    </row>
    <row r="4894" spans="1:16" x14ac:dyDescent="0.25">
      <c r="A4894" s="52">
        <v>2018</v>
      </c>
      <c r="B4894" s="45" t="s">
        <v>58</v>
      </c>
      <c r="C4894" s="46" t="s">
        <v>80</v>
      </c>
      <c r="D4894" s="46" t="s">
        <v>90</v>
      </c>
      <c r="H4894" s="46">
        <v>15</v>
      </c>
      <c r="L4894" s="46" t="s">
        <v>104</v>
      </c>
      <c r="M4894" s="48" t="s">
        <v>110</v>
      </c>
    </row>
    <row r="4895" spans="1:16" x14ac:dyDescent="0.25">
      <c r="A4895" s="52">
        <v>2018</v>
      </c>
      <c r="B4895" s="45" t="s">
        <v>47</v>
      </c>
      <c r="C4895" s="46" t="s">
        <v>80</v>
      </c>
      <c r="D4895" s="46" t="s">
        <v>110</v>
      </c>
      <c r="H4895" s="46">
        <v>15</v>
      </c>
      <c r="L4895" s="46" t="s">
        <v>104</v>
      </c>
      <c r="M4895" s="48" t="s">
        <v>110</v>
      </c>
    </row>
    <row r="4896" spans="1:16" x14ac:dyDescent="0.25">
      <c r="A4896" s="52">
        <v>2018</v>
      </c>
      <c r="B4896" s="45" t="s">
        <v>47</v>
      </c>
      <c r="C4896" s="46" t="s">
        <v>80</v>
      </c>
      <c r="D4896" s="46" t="s">
        <v>110</v>
      </c>
      <c r="H4896" s="46">
        <v>15</v>
      </c>
      <c r="L4896" s="46" t="s">
        <v>104</v>
      </c>
      <c r="M4896" s="48" t="s">
        <v>110</v>
      </c>
    </row>
    <row r="4897" spans="1:19" x14ac:dyDescent="0.25">
      <c r="A4897" s="52">
        <v>2018</v>
      </c>
      <c r="B4897" s="45" t="s">
        <v>47</v>
      </c>
      <c r="C4897" s="46" t="s">
        <v>80</v>
      </c>
      <c r="D4897" s="46" t="s">
        <v>90</v>
      </c>
      <c r="H4897" s="46">
        <v>15</v>
      </c>
      <c r="L4897" s="46" t="s">
        <v>104</v>
      </c>
      <c r="M4897" s="48" t="s">
        <v>110</v>
      </c>
    </row>
    <row r="4898" spans="1:19" x14ac:dyDescent="0.25">
      <c r="A4898" s="52">
        <v>2018</v>
      </c>
      <c r="B4898" s="45" t="s">
        <v>57</v>
      </c>
      <c r="C4898" s="46" t="s">
        <v>80</v>
      </c>
      <c r="D4898" s="46" t="s">
        <v>92</v>
      </c>
      <c r="H4898" s="46">
        <v>15</v>
      </c>
      <c r="L4898" s="46" t="s">
        <v>104</v>
      </c>
      <c r="M4898" s="48" t="s">
        <v>110</v>
      </c>
    </row>
    <row r="4899" spans="1:19" x14ac:dyDescent="0.25">
      <c r="A4899" s="52">
        <v>2018</v>
      </c>
      <c r="B4899" s="45" t="s">
        <v>47</v>
      </c>
      <c r="C4899" s="46" t="s">
        <v>80</v>
      </c>
      <c r="D4899" s="46" t="s">
        <v>91</v>
      </c>
      <c r="H4899" s="46">
        <v>15</v>
      </c>
      <c r="L4899" s="46" t="s">
        <v>104</v>
      </c>
      <c r="M4899" s="48" t="s">
        <v>110</v>
      </c>
    </row>
    <row r="4900" spans="1:19" x14ac:dyDescent="0.25">
      <c r="A4900" s="52">
        <v>2018</v>
      </c>
      <c r="B4900" s="45" t="s">
        <v>76</v>
      </c>
      <c r="C4900" s="46" t="s">
        <v>80</v>
      </c>
      <c r="D4900" s="46" t="s">
        <v>89</v>
      </c>
      <c r="H4900" s="46">
        <v>15</v>
      </c>
      <c r="L4900" s="46" t="s">
        <v>105</v>
      </c>
      <c r="M4900" s="48">
        <v>90</v>
      </c>
    </row>
    <row r="4901" spans="1:19" x14ac:dyDescent="0.25">
      <c r="A4901" s="52">
        <v>2018</v>
      </c>
      <c r="B4901" s="45" t="s">
        <v>47</v>
      </c>
      <c r="C4901" s="46" t="s">
        <v>80</v>
      </c>
      <c r="D4901" s="46" t="s">
        <v>94</v>
      </c>
      <c r="H4901" s="46">
        <v>15</v>
      </c>
      <c r="L4901" s="46" t="s">
        <v>104</v>
      </c>
      <c r="M4901" s="48" t="s">
        <v>110</v>
      </c>
    </row>
    <row r="4902" spans="1:19" x14ac:dyDescent="0.25">
      <c r="A4902" s="52">
        <v>2018</v>
      </c>
      <c r="B4902" s="45" t="s">
        <v>47</v>
      </c>
      <c r="C4902" s="46" t="s">
        <v>80</v>
      </c>
      <c r="D4902" s="46" t="s">
        <v>90</v>
      </c>
      <c r="E4902" s="46" t="s">
        <v>92</v>
      </c>
      <c r="H4902" s="46">
        <v>15</v>
      </c>
      <c r="L4902" s="46" t="s">
        <v>104</v>
      </c>
      <c r="M4902" s="48" t="s">
        <v>110</v>
      </c>
    </row>
    <row r="4903" spans="1:19" x14ac:dyDescent="0.25">
      <c r="A4903" s="52">
        <v>2018</v>
      </c>
      <c r="B4903" s="45" t="s">
        <v>47</v>
      </c>
      <c r="C4903" s="46" t="s">
        <v>80</v>
      </c>
      <c r="D4903" s="46" t="s">
        <v>110</v>
      </c>
      <c r="H4903" s="46">
        <v>15</v>
      </c>
      <c r="L4903" s="46" t="s">
        <v>104</v>
      </c>
      <c r="M4903" s="48" t="s">
        <v>110</v>
      </c>
    </row>
    <row r="4904" spans="1:19" x14ac:dyDescent="0.25">
      <c r="A4904" s="52">
        <v>2018</v>
      </c>
      <c r="B4904" s="45" t="s">
        <v>61</v>
      </c>
      <c r="C4904" s="46" t="s">
        <v>80</v>
      </c>
      <c r="D4904" s="46" t="s">
        <v>88</v>
      </c>
      <c r="E4904" s="46" t="s">
        <v>89</v>
      </c>
      <c r="H4904" s="46">
        <v>15</v>
      </c>
      <c r="L4904" s="46" t="s">
        <v>104</v>
      </c>
      <c r="M4904" s="48">
        <v>21</v>
      </c>
    </row>
    <row r="4905" spans="1:19" x14ac:dyDescent="0.25">
      <c r="A4905" s="52">
        <v>2018</v>
      </c>
      <c r="B4905" s="45" t="s">
        <v>65</v>
      </c>
      <c r="C4905" s="46" t="s">
        <v>80</v>
      </c>
      <c r="D4905" s="46" t="s">
        <v>88</v>
      </c>
      <c r="H4905" s="46">
        <v>15</v>
      </c>
      <c r="L4905" s="46" t="s">
        <v>105</v>
      </c>
      <c r="M4905" s="48" t="s">
        <v>110</v>
      </c>
    </row>
    <row r="4906" spans="1:19" x14ac:dyDescent="0.25">
      <c r="A4906" s="52">
        <v>2018</v>
      </c>
      <c r="B4906" s="45" t="s">
        <v>65</v>
      </c>
      <c r="C4906" s="46" t="s">
        <v>81</v>
      </c>
      <c r="D4906" s="46" t="s">
        <v>110</v>
      </c>
      <c r="H4906" s="46">
        <v>5</v>
      </c>
      <c r="I4906" s="46">
        <v>7</v>
      </c>
      <c r="L4906" s="46" t="s">
        <v>104</v>
      </c>
      <c r="M4906" s="48">
        <v>90</v>
      </c>
      <c r="S4906" s="49">
        <v>30</v>
      </c>
    </row>
    <row r="4907" spans="1:19" x14ac:dyDescent="0.25">
      <c r="A4907" s="52">
        <v>2018</v>
      </c>
      <c r="B4907" s="45" t="s">
        <v>65</v>
      </c>
      <c r="C4907" s="46" t="s">
        <v>81</v>
      </c>
      <c r="D4907" s="46" t="s">
        <v>110</v>
      </c>
      <c r="H4907" s="46">
        <v>5</v>
      </c>
      <c r="I4907" s="46">
        <v>7</v>
      </c>
      <c r="L4907" s="46" t="s">
        <v>104</v>
      </c>
      <c r="M4907" s="48">
        <v>170</v>
      </c>
      <c r="S4907" s="49">
        <v>50</v>
      </c>
    </row>
    <row r="4908" spans="1:19" x14ac:dyDescent="0.25">
      <c r="A4908" s="52">
        <v>2018</v>
      </c>
      <c r="B4908" s="45" t="s">
        <v>65</v>
      </c>
      <c r="C4908" s="46" t="s">
        <v>85</v>
      </c>
      <c r="D4908" s="46" t="s">
        <v>110</v>
      </c>
      <c r="H4908" s="46">
        <v>5</v>
      </c>
      <c r="I4908" s="46">
        <v>7</v>
      </c>
      <c r="L4908" s="46" t="s">
        <v>104</v>
      </c>
      <c r="M4908" s="48">
        <v>480</v>
      </c>
      <c r="S4908" s="49">
        <v>60</v>
      </c>
    </row>
    <row r="4909" spans="1:19" x14ac:dyDescent="0.25">
      <c r="A4909" s="52">
        <v>2018</v>
      </c>
      <c r="B4909" s="45" t="s">
        <v>53</v>
      </c>
      <c r="C4909" s="46" t="s">
        <v>80</v>
      </c>
      <c r="D4909" s="46" t="s">
        <v>110</v>
      </c>
      <c r="H4909" s="46">
        <v>17</v>
      </c>
      <c r="L4909" s="46" t="s">
        <v>104</v>
      </c>
      <c r="M4909" s="48">
        <v>6</v>
      </c>
      <c r="N4909" s="48" t="s">
        <v>117</v>
      </c>
      <c r="O4909" s="48">
        <v>4</v>
      </c>
      <c r="P4909" s="48" t="s">
        <v>116</v>
      </c>
    </row>
    <row r="4910" spans="1:19" x14ac:dyDescent="0.25">
      <c r="A4910" s="52">
        <v>2018</v>
      </c>
      <c r="B4910" s="45" t="s">
        <v>53</v>
      </c>
      <c r="C4910" s="46" t="s">
        <v>80</v>
      </c>
      <c r="D4910" s="46" t="s">
        <v>110</v>
      </c>
      <c r="H4910" s="46">
        <v>17</v>
      </c>
      <c r="L4910" s="46" t="s">
        <v>103</v>
      </c>
      <c r="M4910" s="48" t="s">
        <v>110</v>
      </c>
    </row>
    <row r="4911" spans="1:19" x14ac:dyDescent="0.25">
      <c r="A4911" s="52">
        <v>2018</v>
      </c>
      <c r="B4911" s="45" t="s">
        <v>53</v>
      </c>
      <c r="C4911" s="46" t="s">
        <v>80</v>
      </c>
      <c r="D4911" s="46" t="s">
        <v>110</v>
      </c>
      <c r="H4911" s="46">
        <v>17</v>
      </c>
      <c r="L4911" s="46" t="s">
        <v>103</v>
      </c>
      <c r="M4911" s="48" t="s">
        <v>110</v>
      </c>
    </row>
    <row r="4912" spans="1:19" x14ac:dyDescent="0.25">
      <c r="A4912" s="52">
        <v>2018</v>
      </c>
      <c r="B4912" s="45" t="s">
        <v>53</v>
      </c>
      <c r="C4912" s="46" t="s">
        <v>81</v>
      </c>
      <c r="D4912" s="46" t="s">
        <v>110</v>
      </c>
      <c r="H4912" s="46">
        <v>5</v>
      </c>
      <c r="L4912" s="46" t="s">
        <v>104</v>
      </c>
      <c r="M4912" s="48">
        <v>126</v>
      </c>
    </row>
    <row r="4913" spans="1:14" x14ac:dyDescent="0.25">
      <c r="A4913" s="52">
        <v>2018</v>
      </c>
      <c r="B4913" s="45" t="s">
        <v>74</v>
      </c>
      <c r="C4913" s="46" t="s">
        <v>81</v>
      </c>
      <c r="D4913" s="46" t="s">
        <v>110</v>
      </c>
      <c r="H4913" s="46">
        <v>5</v>
      </c>
      <c r="L4913" s="46" t="s">
        <v>104</v>
      </c>
      <c r="M4913" s="48">
        <v>60</v>
      </c>
    </row>
    <row r="4914" spans="1:14" x14ac:dyDescent="0.25">
      <c r="A4914" s="52">
        <v>2018</v>
      </c>
      <c r="B4914" s="45" t="s">
        <v>53</v>
      </c>
      <c r="C4914" s="46" t="s">
        <v>81</v>
      </c>
      <c r="D4914" s="46" t="s">
        <v>110</v>
      </c>
      <c r="H4914" s="46">
        <v>5</v>
      </c>
      <c r="L4914" s="46" t="s">
        <v>104</v>
      </c>
      <c r="M4914" s="48">
        <v>132</v>
      </c>
    </row>
    <row r="4915" spans="1:14" x14ac:dyDescent="0.25">
      <c r="A4915" s="52">
        <v>2018</v>
      </c>
      <c r="B4915" s="45" t="s">
        <v>71</v>
      </c>
      <c r="C4915" s="46" t="s">
        <v>81</v>
      </c>
      <c r="D4915" s="46" t="s">
        <v>110</v>
      </c>
      <c r="H4915" s="46">
        <v>5</v>
      </c>
      <c r="L4915" s="46" t="s">
        <v>104</v>
      </c>
      <c r="M4915" s="48">
        <v>68</v>
      </c>
    </row>
    <row r="4916" spans="1:14" x14ac:dyDescent="0.25">
      <c r="A4916" s="52">
        <v>2018</v>
      </c>
      <c r="B4916" s="45" t="s">
        <v>71</v>
      </c>
      <c r="C4916" s="46" t="s">
        <v>81</v>
      </c>
      <c r="D4916" s="46" t="s">
        <v>110</v>
      </c>
      <c r="H4916" s="46">
        <v>5</v>
      </c>
      <c r="L4916" s="46" t="s">
        <v>104</v>
      </c>
      <c r="M4916" s="48">
        <v>70</v>
      </c>
    </row>
    <row r="4917" spans="1:14" x14ac:dyDescent="0.25">
      <c r="A4917" s="52">
        <v>2018</v>
      </c>
      <c r="B4917" s="45" t="s">
        <v>53</v>
      </c>
      <c r="C4917" s="46" t="s">
        <v>81</v>
      </c>
      <c r="D4917" s="46" t="s">
        <v>110</v>
      </c>
      <c r="H4917" s="46">
        <v>5</v>
      </c>
      <c r="L4917" s="46" t="s">
        <v>104</v>
      </c>
      <c r="M4917" s="48">
        <v>82</v>
      </c>
    </row>
    <row r="4918" spans="1:14" x14ac:dyDescent="0.25">
      <c r="A4918" s="52">
        <v>2018</v>
      </c>
      <c r="B4918" s="45" t="s">
        <v>53</v>
      </c>
      <c r="C4918" s="46" t="s">
        <v>81</v>
      </c>
      <c r="D4918" s="46" t="s">
        <v>110</v>
      </c>
      <c r="H4918" s="46">
        <v>5</v>
      </c>
      <c r="L4918" s="46" t="s">
        <v>104</v>
      </c>
      <c r="M4918" s="48" t="s">
        <v>110</v>
      </c>
    </row>
    <row r="4919" spans="1:14" x14ac:dyDescent="0.25">
      <c r="A4919" s="52">
        <v>2018</v>
      </c>
      <c r="B4919" s="45" t="s">
        <v>59</v>
      </c>
      <c r="C4919" s="46" t="s">
        <v>80</v>
      </c>
      <c r="D4919" s="46" t="s">
        <v>88</v>
      </c>
      <c r="H4919" s="46">
        <v>20</v>
      </c>
      <c r="L4919" s="46" t="s">
        <v>103</v>
      </c>
      <c r="M4919" s="48">
        <v>2</v>
      </c>
      <c r="N4919" s="48" t="s">
        <v>117</v>
      </c>
    </row>
    <row r="4920" spans="1:14" x14ac:dyDescent="0.25">
      <c r="A4920" s="52">
        <v>2018</v>
      </c>
      <c r="B4920" s="45" t="s">
        <v>42</v>
      </c>
      <c r="C4920" s="46" t="s">
        <v>80</v>
      </c>
      <c r="D4920" s="46" t="s">
        <v>93</v>
      </c>
      <c r="H4920" s="46">
        <v>15</v>
      </c>
      <c r="L4920" s="46" t="s">
        <v>104</v>
      </c>
      <c r="M4920" s="48">
        <v>18</v>
      </c>
    </row>
    <row r="4921" spans="1:14" x14ac:dyDescent="0.25">
      <c r="A4921" s="52">
        <v>2018</v>
      </c>
      <c r="B4921" s="45" t="s">
        <v>62</v>
      </c>
      <c r="C4921" s="46" t="s">
        <v>80</v>
      </c>
      <c r="D4921" s="46" t="s">
        <v>93</v>
      </c>
      <c r="H4921" s="46">
        <v>15</v>
      </c>
      <c r="L4921" s="46" t="s">
        <v>104</v>
      </c>
      <c r="M4921" s="48">
        <v>11</v>
      </c>
    </row>
    <row r="4922" spans="1:14" x14ac:dyDescent="0.25">
      <c r="A4922" s="52">
        <v>2018</v>
      </c>
      <c r="B4922" s="45" t="s">
        <v>62</v>
      </c>
      <c r="C4922" s="46" t="s">
        <v>80</v>
      </c>
      <c r="D4922" s="46" t="s">
        <v>90</v>
      </c>
      <c r="H4922" s="46">
        <v>15</v>
      </c>
      <c r="L4922" s="46" t="s">
        <v>104</v>
      </c>
      <c r="M4922" s="48">
        <v>5</v>
      </c>
    </row>
    <row r="4923" spans="1:14" x14ac:dyDescent="0.25">
      <c r="A4923" s="52">
        <v>2018</v>
      </c>
      <c r="B4923" s="45" t="s">
        <v>76</v>
      </c>
      <c r="C4923" s="46" t="s">
        <v>80</v>
      </c>
      <c r="D4923" s="46" t="s">
        <v>89</v>
      </c>
      <c r="E4923" s="46" t="s">
        <v>91</v>
      </c>
      <c r="H4923" s="46">
        <v>15</v>
      </c>
      <c r="L4923" s="46" t="s">
        <v>105</v>
      </c>
      <c r="M4923" s="48">
        <v>45</v>
      </c>
    </row>
    <row r="4924" spans="1:14" x14ac:dyDescent="0.25">
      <c r="A4924" s="52">
        <v>2018</v>
      </c>
      <c r="B4924" s="45" t="s">
        <v>66</v>
      </c>
      <c r="C4924" s="46" t="s">
        <v>80</v>
      </c>
      <c r="D4924" s="46" t="s">
        <v>88</v>
      </c>
      <c r="E4924" s="46" t="s">
        <v>92</v>
      </c>
      <c r="H4924" s="46">
        <v>17</v>
      </c>
      <c r="L4924" s="46" t="s">
        <v>103</v>
      </c>
      <c r="M4924" s="48" t="s">
        <v>110</v>
      </c>
    </row>
    <row r="4925" spans="1:14" x14ac:dyDescent="0.25">
      <c r="A4925" s="52">
        <v>2018</v>
      </c>
      <c r="B4925" s="45" t="s">
        <v>65</v>
      </c>
      <c r="C4925" s="46" t="s">
        <v>81</v>
      </c>
      <c r="D4925" s="46" t="s">
        <v>110</v>
      </c>
      <c r="H4925" s="46">
        <v>5</v>
      </c>
      <c r="L4925" s="46" t="s">
        <v>104</v>
      </c>
      <c r="M4925" s="48">
        <v>93</v>
      </c>
    </row>
    <row r="4926" spans="1:14" x14ac:dyDescent="0.25">
      <c r="A4926" s="52">
        <v>2018</v>
      </c>
      <c r="B4926" s="45" t="s">
        <v>76</v>
      </c>
      <c r="C4926" s="46" t="s">
        <v>80</v>
      </c>
      <c r="D4926" s="46" t="s">
        <v>92</v>
      </c>
      <c r="H4926" s="46">
        <v>15</v>
      </c>
      <c r="L4926" s="46" t="s">
        <v>105</v>
      </c>
      <c r="M4926" s="48">
        <v>12</v>
      </c>
    </row>
    <row r="4927" spans="1:14" x14ac:dyDescent="0.25">
      <c r="A4927" s="52">
        <v>2018</v>
      </c>
      <c r="B4927" s="45" t="s">
        <v>65</v>
      </c>
      <c r="C4927" s="46" t="s">
        <v>80</v>
      </c>
      <c r="D4927" s="46" t="s">
        <v>90</v>
      </c>
      <c r="H4927" s="46">
        <v>15</v>
      </c>
      <c r="L4927" s="46" t="s">
        <v>104</v>
      </c>
      <c r="M4927" s="48" t="s">
        <v>110</v>
      </c>
    </row>
    <row r="4928" spans="1:14" x14ac:dyDescent="0.25">
      <c r="A4928" s="52">
        <v>2018</v>
      </c>
      <c r="B4928" s="45" t="s">
        <v>47</v>
      </c>
      <c r="C4928" s="46" t="s">
        <v>80</v>
      </c>
      <c r="D4928" s="46" t="s">
        <v>91</v>
      </c>
      <c r="H4928" s="46">
        <v>15</v>
      </c>
      <c r="L4928" s="46" t="s">
        <v>104</v>
      </c>
      <c r="M4928" s="48" t="s">
        <v>110</v>
      </c>
    </row>
    <row r="4929" spans="1:16" x14ac:dyDescent="0.25">
      <c r="A4929" s="52">
        <v>2018</v>
      </c>
      <c r="B4929" s="45" t="s">
        <v>59</v>
      </c>
      <c r="C4929" s="46" t="s">
        <v>80</v>
      </c>
      <c r="D4929" s="46" t="s">
        <v>89</v>
      </c>
      <c r="H4929" s="46">
        <v>20</v>
      </c>
      <c r="L4929" s="46" t="s">
        <v>103</v>
      </c>
      <c r="M4929" s="48">
        <v>3</v>
      </c>
      <c r="N4929" s="48" t="s">
        <v>116</v>
      </c>
      <c r="O4929" s="48">
        <v>3</v>
      </c>
      <c r="P4929" s="48" t="s">
        <v>115</v>
      </c>
    </row>
    <row r="4930" spans="1:16" x14ac:dyDescent="0.25">
      <c r="A4930" s="52">
        <v>2018</v>
      </c>
      <c r="B4930" s="45" t="s">
        <v>37</v>
      </c>
      <c r="C4930" s="46" t="s">
        <v>80</v>
      </c>
      <c r="D4930" s="46" t="s">
        <v>93</v>
      </c>
      <c r="H4930" s="46">
        <v>15</v>
      </c>
      <c r="L4930" s="46" t="s">
        <v>104</v>
      </c>
      <c r="M4930" s="48">
        <v>37</v>
      </c>
    </row>
    <row r="4931" spans="1:16" x14ac:dyDescent="0.25">
      <c r="A4931" s="52">
        <v>2018</v>
      </c>
      <c r="B4931" s="45" t="s">
        <v>47</v>
      </c>
      <c r="C4931" s="46" t="s">
        <v>80</v>
      </c>
      <c r="D4931" s="46" t="s">
        <v>90</v>
      </c>
      <c r="H4931" s="46">
        <v>15</v>
      </c>
      <c r="L4931" s="46" t="s">
        <v>104</v>
      </c>
      <c r="M4931" s="48" t="s">
        <v>110</v>
      </c>
    </row>
    <row r="4932" spans="1:16" x14ac:dyDescent="0.25">
      <c r="A4932" s="52">
        <v>2018</v>
      </c>
      <c r="B4932" s="45" t="s">
        <v>47</v>
      </c>
      <c r="C4932" s="46" t="s">
        <v>80</v>
      </c>
      <c r="D4932" s="46" t="s">
        <v>90</v>
      </c>
      <c r="H4932" s="46">
        <v>15</v>
      </c>
      <c r="L4932" s="46" t="s">
        <v>104</v>
      </c>
      <c r="M4932" s="48" t="s">
        <v>110</v>
      </c>
    </row>
    <row r="4933" spans="1:16" x14ac:dyDescent="0.25">
      <c r="A4933" s="52">
        <v>2018</v>
      </c>
      <c r="B4933" s="45" t="s">
        <v>47</v>
      </c>
      <c r="C4933" s="46" t="s">
        <v>80</v>
      </c>
      <c r="D4933" s="46" t="s">
        <v>90</v>
      </c>
      <c r="H4933" s="46">
        <v>15</v>
      </c>
      <c r="L4933" s="46" t="s">
        <v>104</v>
      </c>
      <c r="M4933" s="48" t="s">
        <v>110</v>
      </c>
    </row>
    <row r="4934" spans="1:16" x14ac:dyDescent="0.25">
      <c r="A4934" s="52">
        <v>2018</v>
      </c>
      <c r="B4934" s="45" t="s">
        <v>53</v>
      </c>
      <c r="C4934" s="46" t="s">
        <v>82</v>
      </c>
      <c r="D4934" s="46" t="s">
        <v>110</v>
      </c>
      <c r="H4934" s="46">
        <v>5</v>
      </c>
      <c r="L4934" s="46" t="s">
        <v>104</v>
      </c>
      <c r="M4934" s="48">
        <v>80</v>
      </c>
    </row>
    <row r="4935" spans="1:16" x14ac:dyDescent="0.25">
      <c r="A4935" s="52">
        <v>2018</v>
      </c>
      <c r="B4935" s="45" t="s">
        <v>61</v>
      </c>
      <c r="C4935" s="46" t="s">
        <v>80</v>
      </c>
      <c r="D4935" s="46" t="s">
        <v>93</v>
      </c>
      <c r="H4935" s="46">
        <v>15</v>
      </c>
      <c r="L4935" s="46" t="s">
        <v>104</v>
      </c>
      <c r="M4935" s="48">
        <v>20</v>
      </c>
    </row>
    <row r="4936" spans="1:16" x14ac:dyDescent="0.25">
      <c r="A4936" s="52">
        <v>2018</v>
      </c>
      <c r="B4936" s="45" t="s">
        <v>76</v>
      </c>
      <c r="C4936" s="46" t="s">
        <v>80</v>
      </c>
      <c r="D4936" s="46" t="s">
        <v>89</v>
      </c>
      <c r="H4936" s="46">
        <v>15</v>
      </c>
      <c r="L4936" s="46" t="s">
        <v>103</v>
      </c>
      <c r="M4936" s="48">
        <v>69</v>
      </c>
    </row>
    <row r="4937" spans="1:16" x14ac:dyDescent="0.25">
      <c r="A4937" s="52">
        <v>2018</v>
      </c>
      <c r="B4937" s="45" t="s">
        <v>76</v>
      </c>
      <c r="C4937" s="46" t="s">
        <v>80</v>
      </c>
      <c r="D4937" s="46" t="s">
        <v>89</v>
      </c>
      <c r="H4937" s="46">
        <v>15</v>
      </c>
      <c r="L4937" s="46" t="s">
        <v>103</v>
      </c>
      <c r="M4937" s="48">
        <v>28</v>
      </c>
    </row>
    <row r="4938" spans="1:16" x14ac:dyDescent="0.25">
      <c r="A4938" s="52">
        <v>2018</v>
      </c>
      <c r="B4938" s="45" t="s">
        <v>76</v>
      </c>
      <c r="C4938" s="46" t="s">
        <v>80</v>
      </c>
      <c r="D4938" s="46" t="s">
        <v>89</v>
      </c>
      <c r="H4938" s="46">
        <v>15</v>
      </c>
      <c r="L4938" s="46" t="s">
        <v>103</v>
      </c>
      <c r="M4938" s="48">
        <v>35</v>
      </c>
    </row>
    <row r="4939" spans="1:16" x14ac:dyDescent="0.25">
      <c r="A4939" s="52">
        <v>2018</v>
      </c>
      <c r="B4939" s="45" t="s">
        <v>37</v>
      </c>
      <c r="C4939" s="46" t="s">
        <v>80</v>
      </c>
      <c r="D4939" s="46" t="s">
        <v>90</v>
      </c>
      <c r="H4939" s="46">
        <v>15</v>
      </c>
      <c r="L4939" s="46" t="s">
        <v>103</v>
      </c>
      <c r="M4939" s="48">
        <v>150</v>
      </c>
    </row>
    <row r="4940" spans="1:16" x14ac:dyDescent="0.25">
      <c r="A4940" s="52">
        <v>2018</v>
      </c>
      <c r="B4940" s="45" t="s">
        <v>37</v>
      </c>
      <c r="C4940" s="46" t="s">
        <v>80</v>
      </c>
      <c r="D4940" s="46" t="s">
        <v>90</v>
      </c>
      <c r="H4940" s="46">
        <v>17</v>
      </c>
      <c r="L4940" s="46" t="s">
        <v>103</v>
      </c>
      <c r="M4940" s="48">
        <v>5</v>
      </c>
      <c r="N4940" s="48" t="s">
        <v>117</v>
      </c>
      <c r="O4940" s="48">
        <v>9</v>
      </c>
      <c r="P4940" s="48" t="s">
        <v>116</v>
      </c>
    </row>
    <row r="4941" spans="1:16" x14ac:dyDescent="0.25">
      <c r="A4941" s="52">
        <v>2018</v>
      </c>
      <c r="B4941" s="45" t="s">
        <v>47</v>
      </c>
      <c r="C4941" s="46" t="s">
        <v>80</v>
      </c>
      <c r="D4941" s="46" t="s">
        <v>93</v>
      </c>
      <c r="H4941" s="46">
        <v>15</v>
      </c>
      <c r="L4941" s="46" t="s">
        <v>104</v>
      </c>
      <c r="M4941" s="48" t="s">
        <v>110</v>
      </c>
    </row>
    <row r="4942" spans="1:16" x14ac:dyDescent="0.25">
      <c r="A4942" s="52">
        <v>2018</v>
      </c>
      <c r="B4942" s="45" t="s">
        <v>53</v>
      </c>
      <c r="C4942" s="46" t="s">
        <v>81</v>
      </c>
      <c r="D4942" s="46" t="s">
        <v>110</v>
      </c>
      <c r="H4942" s="46">
        <v>5</v>
      </c>
      <c r="L4942" s="46" t="s">
        <v>104</v>
      </c>
      <c r="M4942" s="48">
        <v>50</v>
      </c>
    </row>
    <row r="4943" spans="1:16" x14ac:dyDescent="0.25">
      <c r="A4943" s="52">
        <v>2018</v>
      </c>
      <c r="B4943" s="45" t="s">
        <v>76</v>
      </c>
      <c r="C4943" s="46" t="s">
        <v>80</v>
      </c>
      <c r="D4943" s="46" t="s">
        <v>88</v>
      </c>
      <c r="E4943" s="46" t="s">
        <v>92</v>
      </c>
      <c r="H4943" s="46">
        <v>15</v>
      </c>
      <c r="L4943" s="46" t="s">
        <v>105</v>
      </c>
      <c r="M4943" s="48">
        <v>52</v>
      </c>
    </row>
    <row r="4944" spans="1:16" x14ac:dyDescent="0.25">
      <c r="A4944" s="52">
        <v>2018</v>
      </c>
      <c r="B4944" s="45" t="s">
        <v>47</v>
      </c>
      <c r="C4944" s="46" t="s">
        <v>80</v>
      </c>
      <c r="D4944" s="46" t="s">
        <v>93</v>
      </c>
      <c r="H4944" s="46">
        <v>15</v>
      </c>
      <c r="L4944" s="46" t="s">
        <v>104</v>
      </c>
      <c r="M4944" s="48" t="s">
        <v>110</v>
      </c>
    </row>
    <row r="4945" spans="1:18" x14ac:dyDescent="0.25">
      <c r="A4945" s="52">
        <v>2018</v>
      </c>
      <c r="B4945" s="45" t="s">
        <v>47</v>
      </c>
      <c r="C4945" s="46" t="s">
        <v>80</v>
      </c>
      <c r="D4945" s="46" t="s">
        <v>93</v>
      </c>
      <c r="H4945" s="46">
        <v>15</v>
      </c>
      <c r="L4945" s="46" t="s">
        <v>104</v>
      </c>
      <c r="M4945" s="48" t="s">
        <v>110</v>
      </c>
    </row>
    <row r="4946" spans="1:18" x14ac:dyDescent="0.25">
      <c r="A4946" s="52">
        <v>2018</v>
      </c>
      <c r="B4946" s="45" t="s">
        <v>37</v>
      </c>
      <c r="C4946" s="46" t="s">
        <v>80</v>
      </c>
      <c r="D4946" s="46" t="s">
        <v>93</v>
      </c>
      <c r="H4946" s="46">
        <v>15</v>
      </c>
      <c r="L4946" s="46" t="s">
        <v>104</v>
      </c>
      <c r="M4946" s="48">
        <v>5</v>
      </c>
    </row>
    <row r="4947" spans="1:18" x14ac:dyDescent="0.25">
      <c r="A4947" s="52">
        <v>2018</v>
      </c>
      <c r="B4947" s="45" t="s">
        <v>42</v>
      </c>
      <c r="C4947" s="46" t="s">
        <v>80</v>
      </c>
      <c r="D4947" s="46" t="s">
        <v>92</v>
      </c>
      <c r="H4947" s="46">
        <v>17</v>
      </c>
      <c r="L4947" s="46" t="s">
        <v>103</v>
      </c>
      <c r="M4947" s="48">
        <v>1</v>
      </c>
      <c r="N4947" s="48" t="s">
        <v>116</v>
      </c>
    </row>
    <row r="4948" spans="1:18" x14ac:dyDescent="0.25">
      <c r="A4948" s="52">
        <v>2018</v>
      </c>
      <c r="B4948" s="45" t="s">
        <v>37</v>
      </c>
      <c r="C4948" s="46" t="s">
        <v>80</v>
      </c>
      <c r="D4948" s="46" t="s">
        <v>92</v>
      </c>
      <c r="H4948" s="46">
        <v>17</v>
      </c>
      <c r="L4948" s="46" t="s">
        <v>103</v>
      </c>
      <c r="M4948" s="48">
        <v>2</v>
      </c>
      <c r="N4948" s="48" t="s">
        <v>117</v>
      </c>
      <c r="O4948" s="48">
        <v>2</v>
      </c>
      <c r="P4948" s="48" t="s">
        <v>116</v>
      </c>
    </row>
    <row r="4949" spans="1:18" x14ac:dyDescent="0.25">
      <c r="A4949" s="52">
        <v>2018</v>
      </c>
      <c r="B4949" s="45" t="s">
        <v>66</v>
      </c>
      <c r="C4949" s="46" t="s">
        <v>80</v>
      </c>
      <c r="D4949" s="46" t="s">
        <v>96</v>
      </c>
      <c r="H4949" s="46">
        <v>15</v>
      </c>
      <c r="L4949" s="46" t="s">
        <v>105</v>
      </c>
      <c r="M4949" s="48">
        <v>186</v>
      </c>
    </row>
    <row r="4950" spans="1:18" x14ac:dyDescent="0.25">
      <c r="A4950" s="52">
        <v>2018</v>
      </c>
      <c r="B4950" s="45" t="s">
        <v>62</v>
      </c>
      <c r="C4950" s="46" t="s">
        <v>80</v>
      </c>
      <c r="D4950" s="46" t="s">
        <v>93</v>
      </c>
      <c r="H4950" s="46">
        <v>15</v>
      </c>
      <c r="L4950" s="46" t="s">
        <v>104</v>
      </c>
      <c r="M4950" s="48">
        <v>17</v>
      </c>
    </row>
    <row r="4951" spans="1:18" x14ac:dyDescent="0.25">
      <c r="A4951" s="52">
        <v>2018</v>
      </c>
      <c r="B4951" s="45" t="s">
        <v>76</v>
      </c>
      <c r="C4951" s="46" t="s">
        <v>80</v>
      </c>
      <c r="D4951" s="46" t="s">
        <v>89</v>
      </c>
      <c r="H4951" s="46">
        <v>15</v>
      </c>
      <c r="L4951" s="46" t="s">
        <v>105</v>
      </c>
      <c r="M4951" s="48">
        <v>45</v>
      </c>
    </row>
    <row r="4952" spans="1:18" x14ac:dyDescent="0.25">
      <c r="A4952" s="52">
        <v>2018</v>
      </c>
      <c r="B4952" s="45" t="s">
        <v>47</v>
      </c>
      <c r="C4952" s="46" t="s">
        <v>80</v>
      </c>
      <c r="D4952" s="46" t="s">
        <v>90</v>
      </c>
      <c r="H4952" s="46">
        <v>17</v>
      </c>
      <c r="L4952" s="46" t="s">
        <v>104</v>
      </c>
      <c r="M4952" s="48" t="s">
        <v>110</v>
      </c>
    </row>
    <row r="4953" spans="1:18" x14ac:dyDescent="0.25">
      <c r="A4953" s="52">
        <v>2018</v>
      </c>
      <c r="B4953" s="45" t="s">
        <v>59</v>
      </c>
      <c r="C4953" s="46" t="s">
        <v>80</v>
      </c>
      <c r="D4953" s="46" t="s">
        <v>88</v>
      </c>
      <c r="H4953" s="46">
        <v>20</v>
      </c>
      <c r="L4953" s="46" t="s">
        <v>103</v>
      </c>
      <c r="M4953" s="48">
        <v>1</v>
      </c>
      <c r="N4953" s="48" t="s">
        <v>117</v>
      </c>
      <c r="O4953" s="48">
        <v>3</v>
      </c>
      <c r="P4953" s="48" t="s">
        <v>116</v>
      </c>
      <c r="Q4953" s="48">
        <v>2</v>
      </c>
      <c r="R4953" s="48" t="s">
        <v>115</v>
      </c>
    </row>
    <row r="4954" spans="1:18" x14ac:dyDescent="0.25">
      <c r="A4954" s="52">
        <v>2018</v>
      </c>
      <c r="B4954" s="45" t="s">
        <v>51</v>
      </c>
      <c r="C4954" s="46" t="s">
        <v>80</v>
      </c>
      <c r="D4954" s="46" t="s">
        <v>88</v>
      </c>
      <c r="E4954" s="46" t="s">
        <v>89</v>
      </c>
      <c r="H4954" s="46">
        <v>17</v>
      </c>
      <c r="L4954" s="46" t="s">
        <v>103</v>
      </c>
      <c r="M4954" s="48" t="s">
        <v>110</v>
      </c>
    </row>
    <row r="4955" spans="1:18" x14ac:dyDescent="0.25">
      <c r="A4955" s="52">
        <v>2018</v>
      </c>
      <c r="B4955" s="45" t="s">
        <v>38</v>
      </c>
      <c r="C4955" s="46" t="s">
        <v>80</v>
      </c>
      <c r="D4955" s="46" t="s">
        <v>93</v>
      </c>
      <c r="H4955" s="46">
        <v>17</v>
      </c>
      <c r="L4955" s="46" t="s">
        <v>103</v>
      </c>
      <c r="M4955" s="48">
        <v>1</v>
      </c>
      <c r="N4955" s="48" t="s">
        <v>117</v>
      </c>
      <c r="O4955" s="48">
        <v>2</v>
      </c>
      <c r="P4955" s="48" t="s">
        <v>116</v>
      </c>
    </row>
    <row r="4956" spans="1:18" x14ac:dyDescent="0.25">
      <c r="A4956" s="52">
        <v>2018</v>
      </c>
      <c r="B4956" s="45" t="s">
        <v>58</v>
      </c>
      <c r="C4956" s="46" t="s">
        <v>80</v>
      </c>
      <c r="D4956" s="46" t="s">
        <v>90</v>
      </c>
      <c r="H4956" s="46">
        <v>15</v>
      </c>
      <c r="L4956" s="46" t="s">
        <v>104</v>
      </c>
      <c r="M4956" s="48" t="s">
        <v>110</v>
      </c>
    </row>
    <row r="4957" spans="1:18" x14ac:dyDescent="0.25">
      <c r="A4957" s="52">
        <v>2018</v>
      </c>
      <c r="B4957" s="45" t="s">
        <v>61</v>
      </c>
      <c r="C4957" s="46" t="s">
        <v>80</v>
      </c>
      <c r="D4957" s="46" t="s">
        <v>90</v>
      </c>
      <c r="H4957" s="46">
        <v>15</v>
      </c>
      <c r="L4957" s="46" t="s">
        <v>104</v>
      </c>
      <c r="M4957" s="48">
        <v>29</v>
      </c>
    </row>
    <row r="4958" spans="1:18" x14ac:dyDescent="0.25">
      <c r="A4958" s="52">
        <v>2018</v>
      </c>
      <c r="B4958" s="45" t="s">
        <v>62</v>
      </c>
      <c r="C4958" s="46" t="s">
        <v>80</v>
      </c>
      <c r="D4958" s="46" t="s">
        <v>93</v>
      </c>
      <c r="H4958" s="46">
        <v>15</v>
      </c>
      <c r="L4958" s="46" t="s">
        <v>104</v>
      </c>
      <c r="M4958" s="48">
        <v>72</v>
      </c>
    </row>
    <row r="4959" spans="1:18" x14ac:dyDescent="0.25">
      <c r="A4959" s="52">
        <v>2018</v>
      </c>
      <c r="B4959" s="45" t="s">
        <v>57</v>
      </c>
      <c r="C4959" s="46" t="s">
        <v>80</v>
      </c>
      <c r="D4959" s="46" t="s">
        <v>92</v>
      </c>
      <c r="H4959" s="46">
        <v>15</v>
      </c>
      <c r="L4959" s="46" t="s">
        <v>105</v>
      </c>
      <c r="M4959" s="48" t="s">
        <v>110</v>
      </c>
    </row>
    <row r="4960" spans="1:18" x14ac:dyDescent="0.25">
      <c r="A4960" s="52">
        <v>2018</v>
      </c>
      <c r="B4960" s="45" t="s">
        <v>47</v>
      </c>
      <c r="C4960" s="46" t="s">
        <v>80</v>
      </c>
      <c r="D4960" s="46" t="s">
        <v>90</v>
      </c>
      <c r="H4960" s="46">
        <v>15</v>
      </c>
      <c r="L4960" s="46" t="s">
        <v>104</v>
      </c>
      <c r="M4960" s="48" t="s">
        <v>110</v>
      </c>
    </row>
    <row r="4961" spans="1:16" x14ac:dyDescent="0.25">
      <c r="A4961" s="52">
        <v>2018</v>
      </c>
      <c r="B4961" s="45" t="s">
        <v>61</v>
      </c>
      <c r="C4961" s="46" t="s">
        <v>80</v>
      </c>
      <c r="D4961" s="46" t="s">
        <v>88</v>
      </c>
      <c r="H4961" s="46">
        <v>15</v>
      </c>
      <c r="L4961" s="46" t="s">
        <v>104</v>
      </c>
      <c r="M4961" s="48">
        <v>63</v>
      </c>
    </row>
    <row r="4962" spans="1:16" x14ac:dyDescent="0.25">
      <c r="A4962" s="52">
        <v>2018</v>
      </c>
      <c r="B4962" s="45" t="s">
        <v>38</v>
      </c>
      <c r="C4962" s="46" t="s">
        <v>80</v>
      </c>
      <c r="D4962" s="46" t="s">
        <v>93</v>
      </c>
      <c r="H4962" s="46">
        <v>17</v>
      </c>
      <c r="L4962" s="46" t="s">
        <v>103</v>
      </c>
      <c r="M4962" s="48">
        <v>2</v>
      </c>
      <c r="N4962" s="48" t="s">
        <v>117</v>
      </c>
    </row>
    <row r="4963" spans="1:16" x14ac:dyDescent="0.25">
      <c r="A4963" s="52">
        <v>2018</v>
      </c>
      <c r="B4963" s="45" t="s">
        <v>37</v>
      </c>
      <c r="C4963" s="46" t="s">
        <v>80</v>
      </c>
      <c r="D4963" s="46" t="s">
        <v>90</v>
      </c>
      <c r="H4963" s="46">
        <v>15</v>
      </c>
      <c r="L4963" s="46" t="s">
        <v>103</v>
      </c>
      <c r="M4963" s="48">
        <v>71</v>
      </c>
    </row>
    <row r="4964" spans="1:16" x14ac:dyDescent="0.25">
      <c r="A4964" s="52">
        <v>2018</v>
      </c>
      <c r="B4964" s="45" t="s">
        <v>42</v>
      </c>
      <c r="C4964" s="46" t="s">
        <v>80</v>
      </c>
      <c r="D4964" s="46" t="s">
        <v>93</v>
      </c>
      <c r="H4964" s="46">
        <v>17</v>
      </c>
      <c r="L4964" s="46" t="s">
        <v>103</v>
      </c>
      <c r="M4964" s="48">
        <v>3</v>
      </c>
      <c r="N4964" s="48" t="s">
        <v>117</v>
      </c>
      <c r="O4964" s="48">
        <v>2</v>
      </c>
      <c r="P4964" s="48" t="s">
        <v>116</v>
      </c>
    </row>
    <row r="4965" spans="1:16" x14ac:dyDescent="0.25">
      <c r="A4965" s="52">
        <v>2018</v>
      </c>
      <c r="B4965" s="45" t="s">
        <v>53</v>
      </c>
      <c r="C4965" s="46" t="s">
        <v>81</v>
      </c>
      <c r="D4965" s="46" t="s">
        <v>110</v>
      </c>
      <c r="H4965" s="46">
        <v>5</v>
      </c>
      <c r="L4965" s="46" t="s">
        <v>104</v>
      </c>
      <c r="M4965" s="48">
        <v>158</v>
      </c>
    </row>
    <row r="4966" spans="1:16" x14ac:dyDescent="0.25">
      <c r="A4966" s="52">
        <v>2018</v>
      </c>
      <c r="B4966" s="45" t="s">
        <v>38</v>
      </c>
      <c r="C4966" s="46" t="s">
        <v>80</v>
      </c>
      <c r="D4966" s="46" t="s">
        <v>88</v>
      </c>
      <c r="H4966" s="46">
        <v>18</v>
      </c>
      <c r="L4966" s="46" t="s">
        <v>103</v>
      </c>
      <c r="M4966" s="48" t="s">
        <v>110</v>
      </c>
    </row>
    <row r="4967" spans="1:16" x14ac:dyDescent="0.25">
      <c r="A4967" s="52">
        <v>2018</v>
      </c>
      <c r="B4967" s="45" t="s">
        <v>65</v>
      </c>
      <c r="C4967" s="46" t="s">
        <v>80</v>
      </c>
      <c r="D4967" s="46" t="s">
        <v>90</v>
      </c>
      <c r="H4967" s="46">
        <v>15</v>
      </c>
      <c r="L4967" s="46" t="s">
        <v>104</v>
      </c>
      <c r="M4967" s="48">
        <v>98</v>
      </c>
    </row>
    <row r="4968" spans="1:16" x14ac:dyDescent="0.25">
      <c r="A4968" s="52">
        <v>2018</v>
      </c>
      <c r="B4968" s="45" t="s">
        <v>65</v>
      </c>
      <c r="C4968" s="46" t="s">
        <v>80</v>
      </c>
      <c r="D4968" s="46" t="s">
        <v>90</v>
      </c>
      <c r="H4968" s="46">
        <v>17</v>
      </c>
      <c r="L4968" s="46" t="s">
        <v>104</v>
      </c>
      <c r="M4968" s="48" t="s">
        <v>110</v>
      </c>
    </row>
    <row r="4969" spans="1:16" x14ac:dyDescent="0.25">
      <c r="A4969" s="52">
        <v>2018</v>
      </c>
      <c r="B4969" s="45" t="s">
        <v>68</v>
      </c>
      <c r="C4969" s="46" t="s">
        <v>80</v>
      </c>
      <c r="D4969" s="46" t="s">
        <v>92</v>
      </c>
      <c r="H4969" s="46">
        <v>17</v>
      </c>
      <c r="L4969" s="46" t="s">
        <v>103</v>
      </c>
      <c r="M4969" s="48">
        <v>2</v>
      </c>
      <c r="N4969" s="48" t="s">
        <v>117</v>
      </c>
    </row>
    <row r="4970" spans="1:16" x14ac:dyDescent="0.25">
      <c r="A4970" s="52">
        <v>2018</v>
      </c>
      <c r="B4970" s="45" t="s">
        <v>57</v>
      </c>
      <c r="C4970" s="46" t="s">
        <v>80</v>
      </c>
      <c r="D4970" s="46" t="s">
        <v>88</v>
      </c>
      <c r="H4970" s="46">
        <v>15</v>
      </c>
      <c r="L4970" s="46" t="s">
        <v>104</v>
      </c>
      <c r="M4970" s="48">
        <v>50</v>
      </c>
    </row>
    <row r="4971" spans="1:16" x14ac:dyDescent="0.25">
      <c r="A4971" s="52">
        <v>2018</v>
      </c>
      <c r="B4971" s="45" t="s">
        <v>65</v>
      </c>
      <c r="C4971" s="46" t="s">
        <v>80</v>
      </c>
      <c r="D4971" s="46" t="s">
        <v>89</v>
      </c>
      <c r="H4971" s="46">
        <v>15</v>
      </c>
      <c r="L4971" s="46" t="s">
        <v>104</v>
      </c>
      <c r="M4971" s="48" t="s">
        <v>110</v>
      </c>
    </row>
    <row r="4972" spans="1:16" x14ac:dyDescent="0.25">
      <c r="A4972" s="52">
        <v>2018</v>
      </c>
      <c r="B4972" s="45" t="s">
        <v>65</v>
      </c>
      <c r="C4972" s="46" t="s">
        <v>80</v>
      </c>
      <c r="D4972" s="46" t="s">
        <v>89</v>
      </c>
      <c r="H4972" s="46">
        <v>15</v>
      </c>
      <c r="L4972" s="46" t="s">
        <v>104</v>
      </c>
      <c r="M4972" s="48" t="s">
        <v>110</v>
      </c>
    </row>
    <row r="4973" spans="1:16" x14ac:dyDescent="0.25">
      <c r="A4973" s="52">
        <v>2018</v>
      </c>
      <c r="B4973" s="45" t="s">
        <v>37</v>
      </c>
      <c r="C4973" s="46" t="s">
        <v>80</v>
      </c>
      <c r="D4973" s="46" t="s">
        <v>93</v>
      </c>
      <c r="E4973" s="46" t="s">
        <v>91</v>
      </c>
      <c r="H4973" s="46">
        <v>15</v>
      </c>
      <c r="L4973" s="46" t="s">
        <v>103</v>
      </c>
      <c r="M4973" s="48">
        <v>58</v>
      </c>
    </row>
    <row r="4974" spans="1:16" x14ac:dyDescent="0.25">
      <c r="A4974" s="52">
        <v>2018</v>
      </c>
      <c r="B4974" s="45" t="s">
        <v>42</v>
      </c>
      <c r="C4974" s="46" t="s">
        <v>80</v>
      </c>
      <c r="D4974" s="46" t="s">
        <v>93</v>
      </c>
      <c r="H4974" s="46">
        <v>15</v>
      </c>
      <c r="L4974" s="46" t="s">
        <v>103</v>
      </c>
      <c r="M4974" s="48">
        <v>24</v>
      </c>
    </row>
    <row r="4975" spans="1:16" x14ac:dyDescent="0.25">
      <c r="A4975" s="52">
        <v>2018</v>
      </c>
      <c r="B4975" s="45" t="s">
        <v>42</v>
      </c>
      <c r="C4975" s="46" t="s">
        <v>80</v>
      </c>
      <c r="D4975" s="46" t="s">
        <v>93</v>
      </c>
      <c r="H4975" s="46">
        <v>17</v>
      </c>
      <c r="L4975" s="46" t="s">
        <v>103</v>
      </c>
      <c r="M4975" s="48">
        <v>3</v>
      </c>
      <c r="N4975" s="48" t="s">
        <v>117</v>
      </c>
    </row>
    <row r="4976" spans="1:16" x14ac:dyDescent="0.25">
      <c r="A4976" s="52">
        <v>2018</v>
      </c>
      <c r="B4976" s="45" t="s">
        <v>59</v>
      </c>
      <c r="C4976" s="46" t="s">
        <v>80</v>
      </c>
      <c r="D4976" s="46" t="s">
        <v>89</v>
      </c>
      <c r="H4976" s="46">
        <v>17</v>
      </c>
      <c r="L4976" s="46" t="s">
        <v>103</v>
      </c>
      <c r="M4976" s="48">
        <v>2</v>
      </c>
      <c r="N4976" s="48" t="s">
        <v>117</v>
      </c>
      <c r="O4976" s="48">
        <v>4</v>
      </c>
      <c r="P4976" s="48" t="s">
        <v>116</v>
      </c>
    </row>
    <row r="4977" spans="1:16" x14ac:dyDescent="0.25">
      <c r="A4977" s="52">
        <v>2018</v>
      </c>
      <c r="B4977" s="45" t="s">
        <v>76</v>
      </c>
      <c r="C4977" s="46" t="s">
        <v>80</v>
      </c>
      <c r="D4977" s="46" t="s">
        <v>89</v>
      </c>
      <c r="H4977" s="46">
        <v>15</v>
      </c>
      <c r="L4977" s="46" t="s">
        <v>105</v>
      </c>
      <c r="M4977" s="48">
        <v>153</v>
      </c>
    </row>
    <row r="4978" spans="1:16" x14ac:dyDescent="0.25">
      <c r="A4978" s="52">
        <v>2018</v>
      </c>
      <c r="B4978" s="45" t="s">
        <v>76</v>
      </c>
      <c r="C4978" s="46" t="s">
        <v>80</v>
      </c>
      <c r="D4978" s="46" t="s">
        <v>89</v>
      </c>
      <c r="E4978" s="46" t="s">
        <v>92</v>
      </c>
      <c r="H4978" s="46">
        <v>15</v>
      </c>
      <c r="L4978" s="46" t="s">
        <v>105</v>
      </c>
      <c r="M4978" s="48">
        <v>60</v>
      </c>
    </row>
    <row r="4979" spans="1:16" x14ac:dyDescent="0.25">
      <c r="A4979" s="52">
        <v>2018</v>
      </c>
      <c r="B4979" s="45" t="s">
        <v>76</v>
      </c>
      <c r="C4979" s="46" t="s">
        <v>80</v>
      </c>
      <c r="D4979" s="46" t="s">
        <v>89</v>
      </c>
      <c r="H4979" s="46">
        <v>15</v>
      </c>
      <c r="L4979" s="46" t="s">
        <v>105</v>
      </c>
      <c r="M4979" s="48">
        <v>128</v>
      </c>
    </row>
    <row r="4980" spans="1:16" x14ac:dyDescent="0.25">
      <c r="A4980" s="52">
        <v>2018</v>
      </c>
      <c r="B4980" s="45" t="s">
        <v>76</v>
      </c>
      <c r="C4980" s="46" t="s">
        <v>80</v>
      </c>
      <c r="D4980" s="46" t="s">
        <v>89</v>
      </c>
      <c r="H4980" s="46">
        <v>15</v>
      </c>
      <c r="L4980" s="46" t="s">
        <v>105</v>
      </c>
      <c r="M4980" s="48">
        <v>166</v>
      </c>
    </row>
    <row r="4981" spans="1:16" x14ac:dyDescent="0.25">
      <c r="A4981" s="52">
        <v>2018</v>
      </c>
      <c r="B4981" s="45" t="s">
        <v>76</v>
      </c>
      <c r="C4981" s="46" t="s">
        <v>80</v>
      </c>
      <c r="D4981" s="46" t="s">
        <v>89</v>
      </c>
      <c r="H4981" s="46">
        <v>15</v>
      </c>
      <c r="L4981" s="46" t="s">
        <v>105</v>
      </c>
      <c r="M4981" s="48">
        <v>33</v>
      </c>
    </row>
    <row r="4982" spans="1:16" x14ac:dyDescent="0.25">
      <c r="A4982" s="52">
        <v>2018</v>
      </c>
      <c r="B4982" s="45" t="s">
        <v>38</v>
      </c>
      <c r="C4982" s="46" t="s">
        <v>80</v>
      </c>
      <c r="D4982" s="46" t="s">
        <v>93</v>
      </c>
      <c r="H4982" s="46">
        <v>15</v>
      </c>
      <c r="L4982" s="46" t="s">
        <v>104</v>
      </c>
      <c r="M4982" s="48">
        <v>281</v>
      </c>
    </row>
    <row r="4983" spans="1:16" x14ac:dyDescent="0.25">
      <c r="A4983" s="52">
        <v>2018</v>
      </c>
      <c r="B4983" s="45" t="s">
        <v>75</v>
      </c>
      <c r="C4983" s="46" t="s">
        <v>80</v>
      </c>
      <c r="D4983" s="46" t="s">
        <v>90</v>
      </c>
      <c r="H4983" s="46">
        <v>15</v>
      </c>
      <c r="L4983" s="46" t="s">
        <v>103</v>
      </c>
      <c r="M4983" s="48">
        <v>90</v>
      </c>
    </row>
    <row r="4984" spans="1:16" x14ac:dyDescent="0.25">
      <c r="A4984" s="52">
        <v>2018</v>
      </c>
      <c r="B4984" s="45" t="s">
        <v>76</v>
      </c>
      <c r="C4984" s="46" t="s">
        <v>80</v>
      </c>
      <c r="D4984" s="46" t="s">
        <v>88</v>
      </c>
      <c r="E4984" s="46" t="s">
        <v>89</v>
      </c>
      <c r="F4984" s="46" t="s">
        <v>92</v>
      </c>
      <c r="G4984" s="46" t="s">
        <v>91</v>
      </c>
      <c r="H4984" s="46">
        <v>15</v>
      </c>
      <c r="L4984" s="46" t="s">
        <v>105</v>
      </c>
      <c r="M4984" s="48">
        <v>49</v>
      </c>
    </row>
    <row r="4985" spans="1:16" x14ac:dyDescent="0.25">
      <c r="A4985" s="52">
        <v>2018</v>
      </c>
      <c r="B4985" s="45" t="s">
        <v>76</v>
      </c>
      <c r="C4985" s="46" t="s">
        <v>80</v>
      </c>
      <c r="D4985" s="46" t="s">
        <v>88</v>
      </c>
      <c r="E4985" s="46" t="s">
        <v>92</v>
      </c>
      <c r="F4985" s="46" t="s">
        <v>89</v>
      </c>
      <c r="H4985" s="46">
        <v>15</v>
      </c>
      <c r="L4985" s="46" t="s">
        <v>105</v>
      </c>
      <c r="M4985" s="48">
        <v>30</v>
      </c>
    </row>
    <row r="4986" spans="1:16" x14ac:dyDescent="0.25">
      <c r="A4986" s="52">
        <v>2018</v>
      </c>
      <c r="B4986" s="45" t="s">
        <v>76</v>
      </c>
      <c r="C4986" s="46" t="s">
        <v>80</v>
      </c>
      <c r="D4986" s="46" t="s">
        <v>88</v>
      </c>
      <c r="E4986" s="46" t="s">
        <v>89</v>
      </c>
      <c r="F4986" s="46" t="s">
        <v>92</v>
      </c>
      <c r="G4986" s="46" t="s">
        <v>91</v>
      </c>
      <c r="H4986" s="46">
        <v>15</v>
      </c>
      <c r="L4986" s="46" t="s">
        <v>105</v>
      </c>
      <c r="M4986" s="48">
        <v>119</v>
      </c>
    </row>
    <row r="4987" spans="1:16" x14ac:dyDescent="0.25">
      <c r="A4987" s="52">
        <v>2018</v>
      </c>
      <c r="B4987" s="45" t="s">
        <v>76</v>
      </c>
      <c r="C4987" s="46" t="s">
        <v>80</v>
      </c>
      <c r="D4987" s="46" t="s">
        <v>88</v>
      </c>
      <c r="E4987" s="46" t="s">
        <v>89</v>
      </c>
      <c r="F4987" s="46" t="s">
        <v>92</v>
      </c>
      <c r="G4987" s="46" t="s">
        <v>91</v>
      </c>
      <c r="H4987" s="46">
        <v>15</v>
      </c>
      <c r="L4987" s="46" t="s">
        <v>105</v>
      </c>
      <c r="M4987" s="48">
        <v>50</v>
      </c>
    </row>
    <row r="4988" spans="1:16" x14ac:dyDescent="0.25">
      <c r="A4988" s="52">
        <v>2018</v>
      </c>
      <c r="B4988" s="45" t="s">
        <v>59</v>
      </c>
      <c r="C4988" s="46" t="s">
        <v>80</v>
      </c>
      <c r="D4988" s="46" t="s">
        <v>94</v>
      </c>
      <c r="H4988" s="46">
        <v>17</v>
      </c>
      <c r="L4988" s="46" t="s">
        <v>103</v>
      </c>
      <c r="M4988" s="48">
        <v>1</v>
      </c>
      <c r="N4988" s="48" t="s">
        <v>117</v>
      </c>
      <c r="O4988" s="48">
        <v>2</v>
      </c>
      <c r="P4988" s="48" t="s">
        <v>116</v>
      </c>
    </row>
    <row r="4989" spans="1:16" x14ac:dyDescent="0.25">
      <c r="A4989" s="52">
        <v>2018</v>
      </c>
      <c r="B4989" s="45" t="s">
        <v>53</v>
      </c>
      <c r="C4989" s="46" t="s">
        <v>82</v>
      </c>
      <c r="D4989" s="46" t="s">
        <v>110</v>
      </c>
      <c r="H4989" s="46">
        <v>15</v>
      </c>
      <c r="L4989" s="46" t="s">
        <v>104</v>
      </c>
      <c r="M4989" s="48">
        <v>75</v>
      </c>
    </row>
    <row r="4990" spans="1:16" x14ac:dyDescent="0.25">
      <c r="A4990" s="52">
        <v>2018</v>
      </c>
      <c r="B4990" s="45" t="s">
        <v>76</v>
      </c>
      <c r="C4990" s="46" t="s">
        <v>80</v>
      </c>
      <c r="D4990" s="46" t="s">
        <v>94</v>
      </c>
      <c r="H4990" s="46">
        <v>17</v>
      </c>
      <c r="L4990" s="46" t="s">
        <v>103</v>
      </c>
      <c r="M4990" s="48">
        <v>4</v>
      </c>
      <c r="N4990" s="48" t="s">
        <v>117</v>
      </c>
      <c r="O4990" s="48">
        <v>3</v>
      </c>
      <c r="P4990" s="48" t="s">
        <v>116</v>
      </c>
    </row>
    <row r="4991" spans="1:16" x14ac:dyDescent="0.25">
      <c r="A4991" s="52">
        <v>2018</v>
      </c>
      <c r="B4991" s="45" t="s">
        <v>38</v>
      </c>
      <c r="C4991" s="46" t="s">
        <v>80</v>
      </c>
      <c r="D4991" s="46" t="s">
        <v>93</v>
      </c>
      <c r="H4991" s="46">
        <v>17</v>
      </c>
      <c r="L4991" s="46" t="s">
        <v>103</v>
      </c>
      <c r="M4991" s="48">
        <v>2</v>
      </c>
      <c r="N4991" s="48" t="s">
        <v>117</v>
      </c>
      <c r="O4991" s="48">
        <v>1</v>
      </c>
      <c r="P4991" s="48" t="s">
        <v>116</v>
      </c>
    </row>
    <row r="4992" spans="1:16" x14ac:dyDescent="0.25">
      <c r="A4992" s="52">
        <v>2018</v>
      </c>
      <c r="B4992" s="45" t="s">
        <v>65</v>
      </c>
      <c r="C4992" s="46" t="s">
        <v>80</v>
      </c>
      <c r="D4992" s="46" t="s">
        <v>90</v>
      </c>
      <c r="H4992" s="46">
        <v>15</v>
      </c>
      <c r="L4992" s="46" t="s">
        <v>104</v>
      </c>
      <c r="M4992" s="48">
        <v>90</v>
      </c>
    </row>
    <row r="4993" spans="1:16" x14ac:dyDescent="0.25">
      <c r="A4993" s="52">
        <v>2018</v>
      </c>
      <c r="B4993" s="45" t="s">
        <v>65</v>
      </c>
      <c r="C4993" s="46" t="s">
        <v>80</v>
      </c>
      <c r="D4993" s="46" t="s">
        <v>94</v>
      </c>
      <c r="H4993" s="46">
        <v>15</v>
      </c>
      <c r="L4993" s="46" t="s">
        <v>104</v>
      </c>
      <c r="M4993" s="48">
        <v>120</v>
      </c>
    </row>
    <row r="4994" spans="1:16" x14ac:dyDescent="0.25">
      <c r="A4994" s="52">
        <v>2018</v>
      </c>
      <c r="B4994" s="45" t="s">
        <v>65</v>
      </c>
      <c r="C4994" s="46" t="s">
        <v>80</v>
      </c>
      <c r="D4994" s="46" t="s">
        <v>90</v>
      </c>
      <c r="H4994" s="46">
        <v>15</v>
      </c>
      <c r="L4994" s="46" t="s">
        <v>104</v>
      </c>
      <c r="M4994" s="48">
        <v>90</v>
      </c>
    </row>
    <row r="4995" spans="1:16" x14ac:dyDescent="0.25">
      <c r="A4995" s="52">
        <v>2018</v>
      </c>
      <c r="B4995" s="45" t="s">
        <v>59</v>
      </c>
      <c r="C4995" s="46" t="s">
        <v>80</v>
      </c>
      <c r="D4995" s="46" t="s">
        <v>88</v>
      </c>
      <c r="H4995" s="46">
        <v>17</v>
      </c>
      <c r="L4995" s="46" t="s">
        <v>103</v>
      </c>
      <c r="M4995" s="48">
        <v>2</v>
      </c>
      <c r="N4995" s="48" t="s">
        <v>117</v>
      </c>
      <c r="O4995" s="48">
        <v>4</v>
      </c>
      <c r="P4995" s="48" t="s">
        <v>116</v>
      </c>
    </row>
    <row r="4996" spans="1:16" x14ac:dyDescent="0.25">
      <c r="A4996" s="52">
        <v>2018</v>
      </c>
      <c r="B4996" s="45" t="s">
        <v>52</v>
      </c>
      <c r="C4996" s="46" t="s">
        <v>81</v>
      </c>
      <c r="D4996" s="46" t="s">
        <v>110</v>
      </c>
      <c r="H4996" s="46">
        <v>17</v>
      </c>
      <c r="L4996" s="46" t="s">
        <v>103</v>
      </c>
      <c r="M4996" s="48" t="s">
        <v>110</v>
      </c>
    </row>
    <row r="4997" spans="1:16" x14ac:dyDescent="0.25">
      <c r="A4997" s="52">
        <v>2018</v>
      </c>
      <c r="B4997" s="45" t="s">
        <v>38</v>
      </c>
      <c r="C4997" s="46" t="s">
        <v>80</v>
      </c>
      <c r="D4997" s="46" t="s">
        <v>90</v>
      </c>
      <c r="H4997" s="46">
        <v>17</v>
      </c>
      <c r="L4997" s="46" t="s">
        <v>103</v>
      </c>
      <c r="M4997" s="48">
        <v>1</v>
      </c>
      <c r="N4997" s="48" t="s">
        <v>117</v>
      </c>
      <c r="O4997" s="48">
        <v>2</v>
      </c>
      <c r="P4997" s="48" t="s">
        <v>116</v>
      </c>
    </row>
    <row r="4998" spans="1:16" x14ac:dyDescent="0.25">
      <c r="A4998" s="52">
        <v>2018</v>
      </c>
      <c r="B4998" s="45" t="s">
        <v>37</v>
      </c>
      <c r="C4998" s="46" t="s">
        <v>80</v>
      </c>
      <c r="D4998" s="46" t="s">
        <v>93</v>
      </c>
      <c r="E4998" s="46" t="s">
        <v>91</v>
      </c>
      <c r="H4998" s="46">
        <v>15</v>
      </c>
      <c r="L4998" s="46" t="s">
        <v>103</v>
      </c>
      <c r="M4998" s="48">
        <v>52</v>
      </c>
    </row>
    <row r="4999" spans="1:16" x14ac:dyDescent="0.25">
      <c r="A4999" s="52">
        <v>2018</v>
      </c>
      <c r="B4999" s="45" t="s">
        <v>37</v>
      </c>
      <c r="C4999" s="46" t="s">
        <v>80</v>
      </c>
      <c r="D4999" s="46" t="s">
        <v>93</v>
      </c>
      <c r="E4999" s="46" t="s">
        <v>91</v>
      </c>
      <c r="H4999" s="46">
        <v>17</v>
      </c>
      <c r="L4999" s="46" t="s">
        <v>103</v>
      </c>
      <c r="M4999" s="48">
        <v>4</v>
      </c>
      <c r="N4999" s="48" t="s">
        <v>117</v>
      </c>
      <c r="O4999" s="48">
        <v>3</v>
      </c>
      <c r="P4999" s="48" t="s">
        <v>116</v>
      </c>
    </row>
    <row r="5000" spans="1:16" x14ac:dyDescent="0.25">
      <c r="A5000" s="52">
        <v>2018</v>
      </c>
      <c r="B5000" s="45" t="s">
        <v>59</v>
      </c>
      <c r="C5000" s="46" t="s">
        <v>80</v>
      </c>
      <c r="D5000" s="46" t="s">
        <v>88</v>
      </c>
      <c r="H5000" s="46">
        <v>20</v>
      </c>
      <c r="L5000" s="46" t="s">
        <v>103</v>
      </c>
      <c r="M5000" s="48">
        <v>5</v>
      </c>
      <c r="N5000" s="48" t="s">
        <v>116</v>
      </c>
    </row>
    <row r="5001" spans="1:16" x14ac:dyDescent="0.25">
      <c r="A5001" s="52">
        <v>2018</v>
      </c>
      <c r="B5001" s="45" t="s">
        <v>57</v>
      </c>
      <c r="C5001" s="46" t="s">
        <v>80</v>
      </c>
      <c r="D5001" s="46" t="s">
        <v>92</v>
      </c>
      <c r="H5001" s="46">
        <v>15</v>
      </c>
      <c r="L5001" s="46" t="s">
        <v>104</v>
      </c>
      <c r="M5001" s="48" t="s">
        <v>110</v>
      </c>
    </row>
    <row r="5002" spans="1:16" x14ac:dyDescent="0.25">
      <c r="A5002" s="52">
        <v>2018</v>
      </c>
      <c r="B5002" s="45" t="s">
        <v>59</v>
      </c>
      <c r="C5002" s="46" t="s">
        <v>85</v>
      </c>
      <c r="D5002" s="46" t="s">
        <v>110</v>
      </c>
      <c r="H5002" s="46">
        <v>28</v>
      </c>
      <c r="L5002" s="46" t="s">
        <v>103</v>
      </c>
      <c r="M5002" s="48">
        <v>7</v>
      </c>
    </row>
    <row r="5003" spans="1:16" x14ac:dyDescent="0.25">
      <c r="A5003" s="52">
        <v>2018</v>
      </c>
      <c r="B5003" s="45" t="s">
        <v>59</v>
      </c>
      <c r="C5003" s="46" t="s">
        <v>80</v>
      </c>
      <c r="D5003" s="46" t="s">
        <v>88</v>
      </c>
      <c r="E5003" s="46" t="s">
        <v>89</v>
      </c>
      <c r="H5003" s="46">
        <v>17</v>
      </c>
      <c r="L5003" s="46" t="s">
        <v>103</v>
      </c>
      <c r="M5003" s="48">
        <v>1</v>
      </c>
      <c r="N5003" s="48" t="s">
        <v>117</v>
      </c>
      <c r="O5003" s="48">
        <v>3</v>
      </c>
      <c r="P5003" s="48" t="s">
        <v>116</v>
      </c>
    </row>
    <row r="5004" spans="1:16" x14ac:dyDescent="0.25">
      <c r="A5004" s="52">
        <v>2018</v>
      </c>
      <c r="B5004" s="45" t="s">
        <v>59</v>
      </c>
      <c r="C5004" s="46" t="s">
        <v>80</v>
      </c>
      <c r="D5004" s="46" t="s">
        <v>88</v>
      </c>
      <c r="H5004" s="46">
        <v>20</v>
      </c>
      <c r="L5004" s="46" t="s">
        <v>103</v>
      </c>
      <c r="M5004" s="48">
        <v>2</v>
      </c>
      <c r="N5004" s="48" t="s">
        <v>117</v>
      </c>
      <c r="O5004" s="48">
        <v>2</v>
      </c>
      <c r="P5004" s="48" t="s">
        <v>116</v>
      </c>
    </row>
    <row r="5005" spans="1:16" x14ac:dyDescent="0.25">
      <c r="A5005" s="52">
        <v>2018</v>
      </c>
      <c r="B5005" s="45" t="s">
        <v>49</v>
      </c>
      <c r="C5005" s="46" t="s">
        <v>80</v>
      </c>
      <c r="D5005" s="46" t="s">
        <v>88</v>
      </c>
      <c r="E5005" s="46" t="s">
        <v>89</v>
      </c>
      <c r="H5005" s="46">
        <v>17</v>
      </c>
      <c r="I5005" s="46">
        <v>18</v>
      </c>
      <c r="L5005" s="46" t="s">
        <v>103</v>
      </c>
      <c r="M5005" s="48" t="s">
        <v>110</v>
      </c>
    </row>
    <row r="5006" spans="1:16" x14ac:dyDescent="0.25">
      <c r="A5006" s="52">
        <v>2018</v>
      </c>
      <c r="B5006" s="45" t="s">
        <v>65</v>
      </c>
      <c r="C5006" s="46" t="s">
        <v>85</v>
      </c>
      <c r="D5006" s="46" t="s">
        <v>110</v>
      </c>
      <c r="H5006" s="46">
        <v>28</v>
      </c>
      <c r="L5006" s="46" t="s">
        <v>103</v>
      </c>
      <c r="M5006" s="48">
        <v>2</v>
      </c>
    </row>
    <row r="5007" spans="1:16" x14ac:dyDescent="0.25">
      <c r="A5007" s="52">
        <v>2018</v>
      </c>
      <c r="B5007" s="45" t="s">
        <v>59</v>
      </c>
      <c r="C5007" s="46" t="s">
        <v>80</v>
      </c>
      <c r="D5007" s="46" t="s">
        <v>94</v>
      </c>
      <c r="H5007" s="46">
        <v>17</v>
      </c>
      <c r="L5007" s="46" t="s">
        <v>103</v>
      </c>
      <c r="M5007" s="48" t="s">
        <v>110</v>
      </c>
    </row>
    <row r="5008" spans="1:16" x14ac:dyDescent="0.25">
      <c r="A5008" s="52">
        <v>2018</v>
      </c>
      <c r="B5008" s="45" t="s">
        <v>59</v>
      </c>
      <c r="C5008" s="46" t="s">
        <v>80</v>
      </c>
      <c r="D5008" s="46" t="s">
        <v>90</v>
      </c>
      <c r="H5008" s="46">
        <v>15</v>
      </c>
      <c r="L5008" s="46" t="s">
        <v>103</v>
      </c>
      <c r="M5008" s="48" t="s">
        <v>110</v>
      </c>
    </row>
    <row r="5009" spans="1:18" x14ac:dyDescent="0.25">
      <c r="A5009" s="52">
        <v>2018</v>
      </c>
      <c r="B5009" s="45" t="s">
        <v>37</v>
      </c>
      <c r="C5009" s="46" t="s">
        <v>80</v>
      </c>
      <c r="D5009" s="46" t="s">
        <v>93</v>
      </c>
      <c r="H5009" s="46">
        <v>17</v>
      </c>
      <c r="L5009" s="46" t="s">
        <v>103</v>
      </c>
      <c r="M5009" s="48">
        <v>4</v>
      </c>
      <c r="N5009" s="48" t="s">
        <v>117</v>
      </c>
      <c r="O5009" s="48">
        <v>1</v>
      </c>
      <c r="P5009" s="48" t="s">
        <v>116</v>
      </c>
    </row>
    <row r="5010" spans="1:18" x14ac:dyDescent="0.25">
      <c r="A5010" s="52">
        <v>2018</v>
      </c>
      <c r="B5010" s="45" t="s">
        <v>42</v>
      </c>
      <c r="C5010" s="46" t="s">
        <v>80</v>
      </c>
      <c r="D5010" s="46" t="s">
        <v>93</v>
      </c>
      <c r="H5010" s="46">
        <v>17</v>
      </c>
      <c r="L5010" s="46" t="s">
        <v>103</v>
      </c>
      <c r="M5010" s="48">
        <v>4</v>
      </c>
      <c r="N5010" s="48" t="s">
        <v>117</v>
      </c>
      <c r="O5010" s="48">
        <v>1</v>
      </c>
      <c r="P5010" s="48" t="s">
        <v>116</v>
      </c>
    </row>
    <row r="5011" spans="1:18" x14ac:dyDescent="0.25">
      <c r="A5011" s="52">
        <v>2018</v>
      </c>
      <c r="B5011" s="45" t="s">
        <v>69</v>
      </c>
      <c r="C5011" s="46" t="s">
        <v>80</v>
      </c>
      <c r="D5011" s="46" t="s">
        <v>88</v>
      </c>
      <c r="H5011" s="46">
        <v>17</v>
      </c>
      <c r="L5011" s="46" t="s">
        <v>103</v>
      </c>
      <c r="M5011" s="48">
        <v>1</v>
      </c>
      <c r="N5011" s="48" t="s">
        <v>117</v>
      </c>
    </row>
    <row r="5012" spans="1:18" x14ac:dyDescent="0.25">
      <c r="A5012" s="52">
        <v>2018</v>
      </c>
      <c r="B5012" s="45" t="s">
        <v>69</v>
      </c>
      <c r="C5012" s="46" t="s">
        <v>80</v>
      </c>
      <c r="D5012" s="46" t="s">
        <v>88</v>
      </c>
      <c r="H5012" s="46">
        <v>17</v>
      </c>
      <c r="I5012" s="46">
        <v>18</v>
      </c>
      <c r="J5012" s="46">
        <v>21</v>
      </c>
      <c r="L5012" s="46" t="s">
        <v>103</v>
      </c>
      <c r="M5012" s="48" t="s">
        <v>110</v>
      </c>
    </row>
    <row r="5013" spans="1:18" x14ac:dyDescent="0.25">
      <c r="A5013" s="52">
        <v>2018</v>
      </c>
      <c r="B5013" s="45" t="s">
        <v>65</v>
      </c>
      <c r="C5013" s="46" t="s">
        <v>80</v>
      </c>
      <c r="D5013" s="46" t="s">
        <v>90</v>
      </c>
      <c r="H5013" s="46">
        <v>15</v>
      </c>
      <c r="L5013" s="46" t="s">
        <v>103</v>
      </c>
      <c r="M5013" s="48" t="s">
        <v>110</v>
      </c>
    </row>
    <row r="5014" spans="1:18" x14ac:dyDescent="0.25">
      <c r="A5014" s="52">
        <v>2018</v>
      </c>
      <c r="B5014" s="45" t="s">
        <v>53</v>
      </c>
      <c r="C5014" s="46" t="s">
        <v>85</v>
      </c>
      <c r="D5014" s="46" t="s">
        <v>110</v>
      </c>
      <c r="H5014" s="46">
        <v>17</v>
      </c>
      <c r="L5014" s="46" t="s">
        <v>103</v>
      </c>
      <c r="M5014" s="48">
        <v>2</v>
      </c>
      <c r="N5014" s="48" t="s">
        <v>117</v>
      </c>
      <c r="O5014" s="48">
        <v>1</v>
      </c>
      <c r="P5014" s="48" t="s">
        <v>116</v>
      </c>
    </row>
    <row r="5015" spans="1:18" x14ac:dyDescent="0.25">
      <c r="A5015" s="52">
        <v>2018</v>
      </c>
      <c r="B5015" s="45" t="s">
        <v>38</v>
      </c>
      <c r="C5015" s="46" t="s">
        <v>80</v>
      </c>
      <c r="D5015" s="46" t="s">
        <v>93</v>
      </c>
      <c r="H5015" s="46">
        <v>17</v>
      </c>
      <c r="L5015" s="46" t="s">
        <v>103</v>
      </c>
      <c r="M5015" s="48" t="s">
        <v>110</v>
      </c>
    </row>
    <row r="5016" spans="1:18" x14ac:dyDescent="0.25">
      <c r="A5016" s="52">
        <v>2018</v>
      </c>
      <c r="B5016" s="45" t="s">
        <v>69</v>
      </c>
      <c r="C5016" s="46" t="s">
        <v>80</v>
      </c>
      <c r="D5016" s="46" t="s">
        <v>88</v>
      </c>
      <c r="H5016" s="46">
        <v>21</v>
      </c>
      <c r="L5016" s="46" t="s">
        <v>103</v>
      </c>
      <c r="M5016" s="48">
        <v>1</v>
      </c>
      <c r="N5016" s="48" t="s">
        <v>116</v>
      </c>
    </row>
    <row r="5017" spans="1:18" x14ac:dyDescent="0.25">
      <c r="A5017" s="52">
        <v>2018</v>
      </c>
      <c r="B5017" s="45" t="s">
        <v>69</v>
      </c>
      <c r="C5017" s="46" t="s">
        <v>80</v>
      </c>
      <c r="D5017" s="46" t="s">
        <v>92</v>
      </c>
      <c r="H5017" s="46">
        <v>21</v>
      </c>
      <c r="L5017" s="46" t="s">
        <v>103</v>
      </c>
      <c r="M5017" s="48" t="s">
        <v>110</v>
      </c>
    </row>
    <row r="5018" spans="1:18" x14ac:dyDescent="0.25">
      <c r="A5018" s="52">
        <v>2018</v>
      </c>
      <c r="B5018" s="45" t="s">
        <v>59</v>
      </c>
      <c r="C5018" s="46" t="s">
        <v>80</v>
      </c>
      <c r="D5018" s="46" t="s">
        <v>88</v>
      </c>
      <c r="H5018" s="46">
        <v>20</v>
      </c>
      <c r="L5018" s="46" t="s">
        <v>103</v>
      </c>
      <c r="M5018" s="48">
        <v>1</v>
      </c>
      <c r="N5018" s="48" t="s">
        <v>117</v>
      </c>
      <c r="O5018" s="48">
        <v>2</v>
      </c>
      <c r="P5018" s="48" t="s">
        <v>116</v>
      </c>
      <c r="Q5018" s="48">
        <v>2</v>
      </c>
      <c r="R5018" s="48" t="s">
        <v>115</v>
      </c>
    </row>
    <row r="5019" spans="1:18" x14ac:dyDescent="0.25">
      <c r="A5019" s="52">
        <v>2018</v>
      </c>
      <c r="B5019" s="45" t="s">
        <v>59</v>
      </c>
      <c r="C5019" s="46" t="s">
        <v>80</v>
      </c>
      <c r="D5019" s="46" t="s">
        <v>88</v>
      </c>
      <c r="H5019" s="46">
        <v>20</v>
      </c>
      <c r="L5019" s="46" t="s">
        <v>103</v>
      </c>
      <c r="M5019" s="48">
        <v>2</v>
      </c>
      <c r="N5019" s="48" t="s">
        <v>117</v>
      </c>
      <c r="O5019" s="48">
        <v>1</v>
      </c>
      <c r="P5019" s="48" t="s">
        <v>116</v>
      </c>
      <c r="Q5019" s="48">
        <v>1</v>
      </c>
      <c r="R5019" s="48" t="s">
        <v>115</v>
      </c>
    </row>
    <row r="5020" spans="1:18" x14ac:dyDescent="0.25">
      <c r="A5020" s="52">
        <v>2018</v>
      </c>
      <c r="B5020" s="45" t="s">
        <v>59</v>
      </c>
      <c r="C5020" s="46" t="s">
        <v>80</v>
      </c>
      <c r="D5020" s="46" t="s">
        <v>88</v>
      </c>
      <c r="H5020" s="46">
        <v>20</v>
      </c>
      <c r="L5020" s="46" t="s">
        <v>103</v>
      </c>
      <c r="M5020" s="48">
        <v>4</v>
      </c>
      <c r="N5020" s="48" t="s">
        <v>116</v>
      </c>
      <c r="O5020" s="48">
        <v>2</v>
      </c>
      <c r="P5020" s="48" t="s">
        <v>115</v>
      </c>
    </row>
    <row r="5021" spans="1:18" x14ac:dyDescent="0.25">
      <c r="A5021" s="52">
        <v>2018</v>
      </c>
      <c r="B5021" s="45" t="s">
        <v>59</v>
      </c>
      <c r="C5021" s="46" t="s">
        <v>80</v>
      </c>
      <c r="D5021" s="46" t="s">
        <v>88</v>
      </c>
      <c r="H5021" s="46">
        <v>20</v>
      </c>
      <c r="L5021" s="46" t="s">
        <v>103</v>
      </c>
      <c r="M5021" s="48">
        <v>2</v>
      </c>
      <c r="N5021" s="48" t="s">
        <v>117</v>
      </c>
      <c r="O5021" s="48">
        <v>1</v>
      </c>
      <c r="P5021" s="48" t="s">
        <v>116</v>
      </c>
      <c r="Q5021" s="48">
        <v>1</v>
      </c>
      <c r="R5021" s="48" t="s">
        <v>115</v>
      </c>
    </row>
    <row r="5022" spans="1:18" x14ac:dyDescent="0.25">
      <c r="A5022" s="52">
        <v>2018</v>
      </c>
      <c r="B5022" s="45" t="s">
        <v>43</v>
      </c>
      <c r="C5022" s="46" t="s">
        <v>80</v>
      </c>
      <c r="D5022" s="46" t="s">
        <v>94</v>
      </c>
      <c r="H5022" s="46">
        <v>17</v>
      </c>
      <c r="L5022" s="46" t="s">
        <v>104</v>
      </c>
      <c r="M5022" s="48" t="s">
        <v>110</v>
      </c>
    </row>
    <row r="5023" spans="1:18" x14ac:dyDescent="0.25">
      <c r="A5023" s="52">
        <v>2018</v>
      </c>
      <c r="B5023" s="45" t="s">
        <v>45</v>
      </c>
      <c r="C5023" s="46" t="s">
        <v>80</v>
      </c>
      <c r="D5023" s="46" t="s">
        <v>89</v>
      </c>
      <c r="H5023" s="46">
        <v>20</v>
      </c>
      <c r="L5023" s="46" t="s">
        <v>103</v>
      </c>
      <c r="M5023" s="48">
        <v>2</v>
      </c>
      <c r="N5023" s="48" t="s">
        <v>116</v>
      </c>
      <c r="O5023" s="48">
        <v>2</v>
      </c>
      <c r="P5023" s="48" t="s">
        <v>115</v>
      </c>
    </row>
    <row r="5024" spans="1:18" x14ac:dyDescent="0.25">
      <c r="A5024" s="52">
        <v>2018</v>
      </c>
      <c r="B5024" s="45" t="s">
        <v>45</v>
      </c>
      <c r="C5024" s="46" t="s">
        <v>80</v>
      </c>
      <c r="D5024" s="46" t="s">
        <v>94</v>
      </c>
      <c r="H5024" s="46">
        <v>17</v>
      </c>
      <c r="L5024" s="46" t="s">
        <v>103</v>
      </c>
      <c r="M5024" s="48">
        <v>2</v>
      </c>
      <c r="N5024" s="48" t="s">
        <v>117</v>
      </c>
      <c r="O5024" s="48">
        <v>2</v>
      </c>
      <c r="P5024" s="48" t="s">
        <v>116</v>
      </c>
    </row>
    <row r="5025" spans="1:18" x14ac:dyDescent="0.25">
      <c r="A5025" s="52">
        <v>2018</v>
      </c>
      <c r="B5025" s="45" t="s">
        <v>45</v>
      </c>
      <c r="C5025" s="46" t="s">
        <v>80</v>
      </c>
      <c r="D5025" s="46" t="s">
        <v>89</v>
      </c>
      <c r="H5025" s="46">
        <v>17</v>
      </c>
      <c r="L5025" s="46" t="s">
        <v>103</v>
      </c>
      <c r="M5025" s="48">
        <v>2</v>
      </c>
      <c r="N5025" s="48" t="s">
        <v>116</v>
      </c>
    </row>
    <row r="5026" spans="1:18" x14ac:dyDescent="0.25">
      <c r="A5026" s="52">
        <v>2018</v>
      </c>
      <c r="B5026" s="45" t="s">
        <v>45</v>
      </c>
      <c r="C5026" s="46" t="s">
        <v>80</v>
      </c>
      <c r="D5026" s="46" t="s">
        <v>89</v>
      </c>
      <c r="H5026" s="46">
        <v>17</v>
      </c>
      <c r="L5026" s="46" t="s">
        <v>103</v>
      </c>
      <c r="M5026" s="48">
        <v>1</v>
      </c>
      <c r="N5026" s="48" t="s">
        <v>116</v>
      </c>
    </row>
    <row r="5027" spans="1:18" x14ac:dyDescent="0.25">
      <c r="A5027" s="52">
        <v>2018</v>
      </c>
      <c r="B5027" s="45" t="s">
        <v>59</v>
      </c>
      <c r="C5027" s="46" t="s">
        <v>80</v>
      </c>
      <c r="D5027" s="46" t="s">
        <v>88</v>
      </c>
      <c r="H5027" s="46">
        <v>20</v>
      </c>
      <c r="L5027" s="46" t="s">
        <v>103</v>
      </c>
      <c r="M5027" s="48">
        <v>2</v>
      </c>
      <c r="N5027" s="48" t="s">
        <v>117</v>
      </c>
      <c r="O5027" s="48">
        <v>2</v>
      </c>
      <c r="P5027" s="48" t="s">
        <v>116</v>
      </c>
      <c r="Q5027" s="48">
        <v>1</v>
      </c>
      <c r="R5027" s="48" t="s">
        <v>115</v>
      </c>
    </row>
    <row r="5028" spans="1:18" x14ac:dyDescent="0.25">
      <c r="A5028" s="52">
        <v>2018</v>
      </c>
      <c r="B5028" s="45" t="s">
        <v>65</v>
      </c>
      <c r="C5028" s="46" t="s">
        <v>85</v>
      </c>
      <c r="D5028" s="46" t="s">
        <v>110</v>
      </c>
      <c r="H5028" s="46">
        <v>14</v>
      </c>
      <c r="L5028" s="46" t="s">
        <v>103</v>
      </c>
      <c r="M5028" s="48" t="s">
        <v>110</v>
      </c>
    </row>
    <row r="5029" spans="1:18" x14ac:dyDescent="0.25">
      <c r="A5029" s="52">
        <v>2018</v>
      </c>
      <c r="B5029" s="45" t="s">
        <v>65</v>
      </c>
      <c r="C5029" s="46" t="s">
        <v>80</v>
      </c>
      <c r="D5029" s="46" t="s">
        <v>90</v>
      </c>
      <c r="H5029" s="46">
        <v>15</v>
      </c>
      <c r="L5029" s="46" t="s">
        <v>105</v>
      </c>
      <c r="M5029" s="48">
        <v>15</v>
      </c>
    </row>
    <row r="5030" spans="1:18" x14ac:dyDescent="0.25">
      <c r="A5030" s="52">
        <v>2018</v>
      </c>
      <c r="B5030" s="45" t="s">
        <v>65</v>
      </c>
      <c r="C5030" s="46" t="s">
        <v>80</v>
      </c>
      <c r="D5030" s="46" t="s">
        <v>88</v>
      </c>
      <c r="H5030" s="46">
        <v>22</v>
      </c>
      <c r="L5030" s="46" t="s">
        <v>103</v>
      </c>
      <c r="M5030" s="48">
        <v>1</v>
      </c>
      <c r="N5030" s="48" t="s">
        <v>117</v>
      </c>
    </row>
    <row r="5031" spans="1:18" x14ac:dyDescent="0.25">
      <c r="A5031" s="52">
        <v>2018</v>
      </c>
      <c r="B5031" s="45" t="s">
        <v>59</v>
      </c>
      <c r="C5031" s="46" t="s">
        <v>80</v>
      </c>
      <c r="D5031" s="46" t="s">
        <v>88</v>
      </c>
      <c r="H5031" s="46">
        <v>20</v>
      </c>
      <c r="L5031" s="46" t="s">
        <v>103</v>
      </c>
      <c r="M5031" s="48">
        <v>6</v>
      </c>
      <c r="N5031" s="48" t="s">
        <v>117</v>
      </c>
      <c r="O5031" s="48">
        <v>8</v>
      </c>
      <c r="P5031" s="48" t="s">
        <v>116</v>
      </c>
      <c r="Q5031" s="48">
        <v>4</v>
      </c>
      <c r="R5031" s="48" t="s">
        <v>115</v>
      </c>
    </row>
    <row r="5032" spans="1:18" x14ac:dyDescent="0.25">
      <c r="A5032" s="52">
        <v>2018</v>
      </c>
      <c r="B5032" s="45" t="s">
        <v>59</v>
      </c>
      <c r="C5032" s="46" t="s">
        <v>80</v>
      </c>
      <c r="D5032" s="46" t="s">
        <v>89</v>
      </c>
      <c r="H5032" s="46">
        <v>17</v>
      </c>
      <c r="L5032" s="46" t="s">
        <v>103</v>
      </c>
      <c r="M5032" s="48">
        <v>2</v>
      </c>
      <c r="N5032" s="48" t="s">
        <v>117</v>
      </c>
      <c r="O5032" s="48">
        <v>2</v>
      </c>
      <c r="P5032" s="48" t="s">
        <v>116</v>
      </c>
    </row>
    <row r="5033" spans="1:18" x14ac:dyDescent="0.25">
      <c r="A5033" s="52">
        <v>2018</v>
      </c>
      <c r="B5033" s="45" t="s">
        <v>59</v>
      </c>
      <c r="C5033" s="46" t="s">
        <v>85</v>
      </c>
      <c r="D5033" s="46" t="s">
        <v>110</v>
      </c>
      <c r="H5033" s="46">
        <v>28</v>
      </c>
      <c r="L5033" s="46" t="s">
        <v>103</v>
      </c>
      <c r="M5033" s="48" t="s">
        <v>110</v>
      </c>
    </row>
    <row r="5034" spans="1:18" x14ac:dyDescent="0.25">
      <c r="A5034" s="52">
        <v>2018</v>
      </c>
      <c r="B5034" s="45" t="s">
        <v>59</v>
      </c>
      <c r="C5034" s="46" t="s">
        <v>80</v>
      </c>
      <c r="D5034" s="46" t="s">
        <v>88</v>
      </c>
      <c r="H5034" s="46">
        <v>20</v>
      </c>
      <c r="L5034" s="46" t="s">
        <v>103</v>
      </c>
      <c r="M5034" s="48">
        <v>2</v>
      </c>
      <c r="N5034" s="48" t="s">
        <v>117</v>
      </c>
      <c r="O5034" s="48">
        <v>1</v>
      </c>
      <c r="P5034" s="48" t="s">
        <v>115</v>
      </c>
    </row>
    <row r="5035" spans="1:18" x14ac:dyDescent="0.25">
      <c r="A5035" s="52">
        <v>2018</v>
      </c>
      <c r="B5035" s="45" t="s">
        <v>59</v>
      </c>
      <c r="C5035" s="46" t="s">
        <v>80</v>
      </c>
      <c r="D5035" s="46" t="s">
        <v>88</v>
      </c>
      <c r="H5035" s="46">
        <v>20</v>
      </c>
      <c r="L5035" s="46" t="s">
        <v>103</v>
      </c>
      <c r="M5035" s="48">
        <v>1</v>
      </c>
      <c r="N5035" s="48" t="s">
        <v>117</v>
      </c>
      <c r="O5035" s="48">
        <v>3</v>
      </c>
      <c r="P5035" s="48" t="s">
        <v>116</v>
      </c>
      <c r="Q5035" s="48">
        <v>2</v>
      </c>
      <c r="R5035" s="48" t="s">
        <v>115</v>
      </c>
    </row>
    <row r="5036" spans="1:18" x14ac:dyDescent="0.25">
      <c r="A5036" s="52">
        <v>2018</v>
      </c>
      <c r="B5036" s="45" t="s">
        <v>59</v>
      </c>
      <c r="C5036" s="46" t="s">
        <v>80</v>
      </c>
      <c r="D5036" s="46" t="s">
        <v>88</v>
      </c>
      <c r="H5036" s="46">
        <v>20</v>
      </c>
      <c r="L5036" s="46" t="s">
        <v>103</v>
      </c>
      <c r="M5036" s="48">
        <v>2</v>
      </c>
      <c r="N5036" s="48" t="s">
        <v>117</v>
      </c>
      <c r="O5036" s="48">
        <v>2</v>
      </c>
      <c r="P5036" s="48" t="s">
        <v>117</v>
      </c>
      <c r="Q5036" s="48">
        <v>4</v>
      </c>
      <c r="R5036" s="48" t="s">
        <v>115</v>
      </c>
    </row>
    <row r="5037" spans="1:18" x14ac:dyDescent="0.25">
      <c r="A5037" s="52">
        <v>2018</v>
      </c>
      <c r="B5037" s="45" t="s">
        <v>59</v>
      </c>
      <c r="C5037" s="46" t="s">
        <v>80</v>
      </c>
      <c r="D5037" s="46" t="s">
        <v>88</v>
      </c>
      <c r="H5037" s="46">
        <v>20</v>
      </c>
      <c r="L5037" s="46" t="s">
        <v>103</v>
      </c>
      <c r="M5037" s="48">
        <v>2</v>
      </c>
      <c r="N5037" s="48" t="s">
        <v>117</v>
      </c>
      <c r="O5037" s="48">
        <v>3</v>
      </c>
      <c r="P5037" s="48" t="s">
        <v>116</v>
      </c>
      <c r="Q5037" s="48">
        <v>2</v>
      </c>
      <c r="R5037" s="48" t="s">
        <v>115</v>
      </c>
    </row>
    <row r="5038" spans="1:18" x14ac:dyDescent="0.25">
      <c r="A5038" s="52">
        <v>2018</v>
      </c>
      <c r="B5038" s="45" t="s">
        <v>59</v>
      </c>
      <c r="C5038" s="46" t="s">
        <v>80</v>
      </c>
      <c r="D5038" s="46" t="s">
        <v>96</v>
      </c>
      <c r="H5038" s="46">
        <v>20</v>
      </c>
      <c r="L5038" s="46" t="s">
        <v>103</v>
      </c>
      <c r="M5038" s="48">
        <v>3</v>
      </c>
      <c r="N5038" s="48" t="s">
        <v>117</v>
      </c>
      <c r="O5038" s="48">
        <v>2</v>
      </c>
      <c r="P5038" s="48" t="s">
        <v>116</v>
      </c>
    </row>
    <row r="5039" spans="1:18" x14ac:dyDescent="0.25">
      <c r="A5039" s="52">
        <v>2018</v>
      </c>
      <c r="B5039" s="45" t="s">
        <v>59</v>
      </c>
      <c r="C5039" s="46" t="s">
        <v>80</v>
      </c>
      <c r="D5039" s="46" t="s">
        <v>96</v>
      </c>
      <c r="H5039" s="46">
        <v>20</v>
      </c>
      <c r="L5039" s="46" t="s">
        <v>103</v>
      </c>
      <c r="M5039" s="48">
        <v>1</v>
      </c>
      <c r="N5039" s="48" t="s">
        <v>117</v>
      </c>
      <c r="O5039" s="48">
        <v>3</v>
      </c>
      <c r="P5039" s="48" t="s">
        <v>116</v>
      </c>
      <c r="Q5039" s="48">
        <v>3</v>
      </c>
      <c r="R5039" s="48" t="s">
        <v>115</v>
      </c>
    </row>
    <row r="5040" spans="1:18" x14ac:dyDescent="0.25">
      <c r="A5040" s="52">
        <v>2018</v>
      </c>
      <c r="B5040" s="45" t="s">
        <v>59</v>
      </c>
      <c r="C5040" s="46" t="s">
        <v>80</v>
      </c>
      <c r="D5040" s="46" t="s">
        <v>96</v>
      </c>
      <c r="H5040" s="46">
        <v>20</v>
      </c>
      <c r="L5040" s="46" t="s">
        <v>103</v>
      </c>
      <c r="M5040" s="48">
        <v>1</v>
      </c>
      <c r="N5040" s="48" t="s">
        <v>117</v>
      </c>
      <c r="O5040" s="48">
        <v>2</v>
      </c>
      <c r="P5040" s="48" t="s">
        <v>116</v>
      </c>
    </row>
    <row r="5041" spans="1:22" x14ac:dyDescent="0.25">
      <c r="A5041" s="52">
        <v>2018</v>
      </c>
      <c r="B5041" s="45" t="s">
        <v>38</v>
      </c>
      <c r="C5041" s="46" t="s">
        <v>80</v>
      </c>
      <c r="D5041" s="46" t="s">
        <v>88</v>
      </c>
      <c r="H5041" s="46">
        <v>18</v>
      </c>
      <c r="L5041" s="46" t="s">
        <v>103</v>
      </c>
      <c r="M5041" s="48" t="s">
        <v>110</v>
      </c>
    </row>
    <row r="5042" spans="1:22" x14ac:dyDescent="0.25">
      <c r="A5042" s="52">
        <v>2018</v>
      </c>
      <c r="B5042" s="45" t="s">
        <v>69</v>
      </c>
      <c r="C5042" s="46" t="s">
        <v>80</v>
      </c>
      <c r="D5042" s="46" t="s">
        <v>88</v>
      </c>
      <c r="H5042" s="46">
        <v>18</v>
      </c>
      <c r="L5042" s="46" t="s">
        <v>103</v>
      </c>
      <c r="M5042" s="48">
        <v>1</v>
      </c>
      <c r="N5042" s="48" t="s">
        <v>116</v>
      </c>
    </row>
    <row r="5043" spans="1:22" x14ac:dyDescent="0.25">
      <c r="A5043" s="52">
        <v>2018</v>
      </c>
      <c r="B5043" s="45" t="s">
        <v>69</v>
      </c>
      <c r="C5043" s="46" t="s">
        <v>80</v>
      </c>
      <c r="D5043" s="46" t="s">
        <v>88</v>
      </c>
      <c r="H5043" s="46">
        <v>17</v>
      </c>
      <c r="I5043" s="46">
        <v>18</v>
      </c>
      <c r="L5043" s="46" t="s">
        <v>103</v>
      </c>
      <c r="M5043" s="48">
        <v>2</v>
      </c>
      <c r="N5043" s="48" t="s">
        <v>117</v>
      </c>
      <c r="O5043" s="48">
        <v>1</v>
      </c>
      <c r="P5043" s="48" t="s">
        <v>116</v>
      </c>
      <c r="U5043" s="49">
        <v>1</v>
      </c>
      <c r="V5043" s="49" t="s">
        <v>116</v>
      </c>
    </row>
    <row r="5044" spans="1:22" x14ac:dyDescent="0.25">
      <c r="A5044" s="52">
        <v>2018</v>
      </c>
      <c r="B5044" s="45" t="s">
        <v>59</v>
      </c>
      <c r="C5044" s="46" t="s">
        <v>80</v>
      </c>
      <c r="D5044" s="46" t="s">
        <v>88</v>
      </c>
      <c r="H5044" s="46">
        <v>20</v>
      </c>
      <c r="L5044" s="46" t="s">
        <v>103</v>
      </c>
      <c r="M5044" s="48">
        <v>1</v>
      </c>
      <c r="N5044" s="48" t="s">
        <v>117</v>
      </c>
      <c r="O5044" s="48">
        <v>2</v>
      </c>
      <c r="P5044" s="48" t="s">
        <v>116</v>
      </c>
    </row>
    <row r="5045" spans="1:22" x14ac:dyDescent="0.25">
      <c r="A5045" s="52">
        <v>2018</v>
      </c>
      <c r="B5045" s="45" t="s">
        <v>52</v>
      </c>
      <c r="C5045" s="46" t="s">
        <v>80</v>
      </c>
      <c r="D5045" s="46" t="s">
        <v>88</v>
      </c>
      <c r="E5045" s="46" t="s">
        <v>89</v>
      </c>
      <c r="H5045" s="46">
        <v>20</v>
      </c>
      <c r="L5045" s="46" t="s">
        <v>103</v>
      </c>
      <c r="M5045" s="48" t="s">
        <v>110</v>
      </c>
    </row>
    <row r="5046" spans="1:22" x14ac:dyDescent="0.25">
      <c r="A5046" s="52">
        <v>2018</v>
      </c>
      <c r="B5046" s="45" t="s">
        <v>62</v>
      </c>
      <c r="C5046" s="46" t="s">
        <v>80</v>
      </c>
      <c r="D5046" s="46" t="s">
        <v>90</v>
      </c>
      <c r="E5046" s="46" t="s">
        <v>93</v>
      </c>
      <c r="H5046" s="46">
        <v>16</v>
      </c>
      <c r="L5046" s="46" t="s">
        <v>104</v>
      </c>
      <c r="M5046" s="48" t="s">
        <v>110</v>
      </c>
    </row>
    <row r="5047" spans="1:22" x14ac:dyDescent="0.25">
      <c r="A5047" s="52">
        <v>2018</v>
      </c>
      <c r="B5047" s="45" t="s">
        <v>37</v>
      </c>
      <c r="C5047" s="46" t="s">
        <v>80</v>
      </c>
      <c r="D5047" s="46" t="s">
        <v>90</v>
      </c>
      <c r="H5047" s="46">
        <v>15</v>
      </c>
      <c r="L5047" s="46" t="s">
        <v>103</v>
      </c>
      <c r="M5047" s="48">
        <v>191</v>
      </c>
    </row>
    <row r="5048" spans="1:22" x14ac:dyDescent="0.25">
      <c r="A5048" s="52">
        <v>2018</v>
      </c>
      <c r="B5048" s="45" t="s">
        <v>42</v>
      </c>
      <c r="C5048" s="46" t="s">
        <v>80</v>
      </c>
      <c r="D5048" s="46" t="s">
        <v>90</v>
      </c>
      <c r="H5048" s="46">
        <v>15</v>
      </c>
      <c r="L5048" s="46" t="s">
        <v>103</v>
      </c>
      <c r="M5048" s="48">
        <v>201</v>
      </c>
    </row>
    <row r="5049" spans="1:22" x14ac:dyDescent="0.25">
      <c r="A5049" s="52">
        <v>2018</v>
      </c>
      <c r="B5049" s="45" t="s">
        <v>38</v>
      </c>
      <c r="C5049" s="46" t="s">
        <v>80</v>
      </c>
      <c r="D5049" s="46" t="s">
        <v>93</v>
      </c>
      <c r="H5049" s="46">
        <v>15</v>
      </c>
      <c r="L5049" s="46" t="s">
        <v>105</v>
      </c>
      <c r="M5049" s="48">
        <v>216</v>
      </c>
    </row>
    <row r="5050" spans="1:22" x14ac:dyDescent="0.25">
      <c r="A5050" s="52">
        <v>2018</v>
      </c>
      <c r="B5050" s="45" t="s">
        <v>38</v>
      </c>
      <c r="C5050" s="46" t="s">
        <v>80</v>
      </c>
      <c r="D5050" s="46" t="s">
        <v>96</v>
      </c>
      <c r="H5050" s="46">
        <v>15</v>
      </c>
      <c r="L5050" s="46" t="s">
        <v>103</v>
      </c>
      <c r="M5050" s="48">
        <v>4</v>
      </c>
      <c r="N5050" s="48" t="s">
        <v>117</v>
      </c>
      <c r="O5050" s="48">
        <v>2</v>
      </c>
      <c r="P5050" s="48" t="s">
        <v>116</v>
      </c>
    </row>
    <row r="5051" spans="1:22" x14ac:dyDescent="0.25">
      <c r="A5051" s="52">
        <v>2018</v>
      </c>
      <c r="B5051" s="45" t="s">
        <v>38</v>
      </c>
      <c r="C5051" s="46" t="s">
        <v>80</v>
      </c>
      <c r="D5051" s="46" t="s">
        <v>93</v>
      </c>
      <c r="H5051" s="46">
        <v>17</v>
      </c>
      <c r="L5051" s="46" t="s">
        <v>103</v>
      </c>
      <c r="M5051" s="48">
        <v>4</v>
      </c>
      <c r="N5051" s="48" t="s">
        <v>117</v>
      </c>
      <c r="O5051" s="48">
        <v>2</v>
      </c>
      <c r="P5051" s="48" t="s">
        <v>116</v>
      </c>
    </row>
    <row r="5052" spans="1:22" x14ac:dyDescent="0.25">
      <c r="A5052" s="52">
        <v>2018</v>
      </c>
      <c r="B5052" s="45" t="s">
        <v>65</v>
      </c>
      <c r="C5052" s="46" t="s">
        <v>80</v>
      </c>
      <c r="D5052" s="46" t="s">
        <v>94</v>
      </c>
      <c r="H5052" s="46">
        <v>15</v>
      </c>
      <c r="L5052" s="46" t="s">
        <v>105</v>
      </c>
      <c r="M5052" s="48">
        <v>30</v>
      </c>
    </row>
    <row r="5053" spans="1:22" x14ac:dyDescent="0.25">
      <c r="A5053" s="52">
        <v>2018</v>
      </c>
      <c r="B5053" s="45" t="s">
        <v>65</v>
      </c>
      <c r="C5053" s="46" t="s">
        <v>80</v>
      </c>
      <c r="D5053" s="46" t="s">
        <v>110</v>
      </c>
      <c r="H5053" s="46">
        <v>15</v>
      </c>
      <c r="L5053" s="46" t="s">
        <v>105</v>
      </c>
      <c r="M5053" s="48">
        <v>40</v>
      </c>
    </row>
    <row r="5054" spans="1:22" x14ac:dyDescent="0.25">
      <c r="A5054" s="52">
        <v>2018</v>
      </c>
      <c r="B5054" s="45" t="s">
        <v>61</v>
      </c>
      <c r="C5054" s="46" t="s">
        <v>80</v>
      </c>
      <c r="D5054" s="46" t="s">
        <v>88</v>
      </c>
      <c r="E5054" s="46" t="s">
        <v>93</v>
      </c>
      <c r="H5054" s="46">
        <v>17</v>
      </c>
      <c r="L5054" s="46" t="s">
        <v>103</v>
      </c>
      <c r="M5054" s="48" t="s">
        <v>110</v>
      </c>
    </row>
    <row r="5055" spans="1:22" x14ac:dyDescent="0.25">
      <c r="A5055" s="52">
        <v>2018</v>
      </c>
      <c r="B5055" s="45" t="s">
        <v>65</v>
      </c>
      <c r="C5055" s="46" t="s">
        <v>85</v>
      </c>
      <c r="D5055" s="46" t="s">
        <v>110</v>
      </c>
      <c r="H5055" s="46">
        <v>28</v>
      </c>
      <c r="L5055" s="46" t="s">
        <v>103</v>
      </c>
      <c r="M5055" s="48" t="s">
        <v>110</v>
      </c>
    </row>
    <row r="5056" spans="1:22" x14ac:dyDescent="0.25">
      <c r="A5056" s="52">
        <v>2018</v>
      </c>
      <c r="B5056" s="45" t="s">
        <v>65</v>
      </c>
      <c r="C5056" s="46" t="s">
        <v>85</v>
      </c>
      <c r="D5056" s="46" t="s">
        <v>110</v>
      </c>
      <c r="H5056" s="46">
        <v>28</v>
      </c>
      <c r="L5056" s="46" t="s">
        <v>103</v>
      </c>
      <c r="M5056" s="48" t="s">
        <v>110</v>
      </c>
    </row>
    <row r="5057" spans="1:18" x14ac:dyDescent="0.25">
      <c r="A5057" s="52">
        <v>2018</v>
      </c>
      <c r="B5057" s="45" t="s">
        <v>65</v>
      </c>
      <c r="C5057" s="46" t="s">
        <v>85</v>
      </c>
      <c r="D5057" s="46" t="s">
        <v>94</v>
      </c>
      <c r="H5057" s="46">
        <v>28</v>
      </c>
      <c r="I5057" s="46">
        <v>14</v>
      </c>
      <c r="J5057" s="46">
        <v>24</v>
      </c>
      <c r="L5057" s="46" t="s">
        <v>103</v>
      </c>
      <c r="M5057" s="48" t="s">
        <v>110</v>
      </c>
    </row>
    <row r="5058" spans="1:18" x14ac:dyDescent="0.25">
      <c r="A5058" s="52">
        <v>2018</v>
      </c>
      <c r="B5058" s="45" t="s">
        <v>59</v>
      </c>
      <c r="C5058" s="46" t="s">
        <v>80</v>
      </c>
      <c r="D5058" s="46" t="s">
        <v>88</v>
      </c>
      <c r="H5058" s="46">
        <v>20</v>
      </c>
      <c r="L5058" s="46" t="s">
        <v>103</v>
      </c>
      <c r="M5058" s="48">
        <v>2</v>
      </c>
      <c r="N5058" s="48" t="s">
        <v>116</v>
      </c>
    </row>
    <row r="5059" spans="1:18" x14ac:dyDescent="0.25">
      <c r="A5059" s="52">
        <v>2018</v>
      </c>
      <c r="B5059" s="45" t="s">
        <v>68</v>
      </c>
      <c r="C5059" s="46" t="s">
        <v>80</v>
      </c>
      <c r="D5059" s="46" t="s">
        <v>94</v>
      </c>
      <c r="H5059" s="46">
        <v>15</v>
      </c>
      <c r="L5059" s="46" t="s">
        <v>103</v>
      </c>
      <c r="M5059" s="48">
        <v>13</v>
      </c>
    </row>
    <row r="5060" spans="1:18" x14ac:dyDescent="0.25">
      <c r="A5060" s="52">
        <v>2018</v>
      </c>
      <c r="B5060" s="45" t="s">
        <v>53</v>
      </c>
      <c r="C5060" s="46" t="s">
        <v>80</v>
      </c>
      <c r="D5060" s="46" t="s">
        <v>94</v>
      </c>
      <c r="H5060" s="46">
        <v>17</v>
      </c>
      <c r="L5060" s="46" t="s">
        <v>103</v>
      </c>
      <c r="M5060" s="48" t="s">
        <v>110</v>
      </c>
    </row>
    <row r="5061" spans="1:18" x14ac:dyDescent="0.25">
      <c r="A5061" s="52">
        <v>2018</v>
      </c>
      <c r="B5061" s="45" t="s">
        <v>59</v>
      </c>
      <c r="C5061" s="46" t="s">
        <v>80</v>
      </c>
      <c r="D5061" s="46" t="s">
        <v>89</v>
      </c>
      <c r="H5061" s="46">
        <v>17</v>
      </c>
      <c r="L5061" s="46" t="s">
        <v>103</v>
      </c>
      <c r="M5061" s="48">
        <v>2</v>
      </c>
      <c r="N5061" s="48" t="s">
        <v>117</v>
      </c>
      <c r="O5061" s="48">
        <v>1</v>
      </c>
      <c r="P5061" s="48" t="s">
        <v>116</v>
      </c>
    </row>
    <row r="5062" spans="1:18" x14ac:dyDescent="0.25">
      <c r="A5062" s="52">
        <v>2018</v>
      </c>
      <c r="B5062" s="45" t="s">
        <v>45</v>
      </c>
      <c r="C5062" s="46" t="s">
        <v>80</v>
      </c>
      <c r="D5062" s="46" t="s">
        <v>88</v>
      </c>
      <c r="E5062" s="46" t="s">
        <v>92</v>
      </c>
      <c r="H5062" s="46">
        <v>20</v>
      </c>
      <c r="L5062" s="46" t="s">
        <v>103</v>
      </c>
      <c r="M5062" s="48">
        <v>5</v>
      </c>
      <c r="N5062" s="48" t="s">
        <v>116</v>
      </c>
      <c r="O5062" s="48">
        <v>1</v>
      </c>
      <c r="P5062" s="48" t="s">
        <v>115</v>
      </c>
    </row>
    <row r="5063" spans="1:18" x14ac:dyDescent="0.25">
      <c r="A5063" s="52">
        <v>2018</v>
      </c>
      <c r="B5063" s="45" t="s">
        <v>59</v>
      </c>
      <c r="C5063" s="46" t="s">
        <v>80</v>
      </c>
      <c r="D5063" s="46" t="s">
        <v>88</v>
      </c>
      <c r="H5063" s="46">
        <v>20</v>
      </c>
      <c r="L5063" s="46" t="s">
        <v>103</v>
      </c>
      <c r="M5063" s="48">
        <v>3</v>
      </c>
      <c r="N5063" s="48" t="s">
        <v>117</v>
      </c>
      <c r="O5063" s="48">
        <v>4</v>
      </c>
      <c r="P5063" s="48" t="s">
        <v>116</v>
      </c>
      <c r="Q5063" s="48">
        <v>2</v>
      </c>
      <c r="R5063" s="48" t="s">
        <v>115</v>
      </c>
    </row>
    <row r="5064" spans="1:18" x14ac:dyDescent="0.25">
      <c r="A5064" s="52">
        <v>2018</v>
      </c>
      <c r="B5064" s="45" t="s">
        <v>59</v>
      </c>
      <c r="C5064" s="46" t="s">
        <v>80</v>
      </c>
      <c r="D5064" s="46" t="s">
        <v>88</v>
      </c>
      <c r="H5064" s="46">
        <v>20</v>
      </c>
      <c r="L5064" s="46" t="s">
        <v>103</v>
      </c>
      <c r="M5064" s="48">
        <v>1</v>
      </c>
      <c r="N5064" s="48" t="s">
        <v>117</v>
      </c>
      <c r="O5064" s="48">
        <v>2</v>
      </c>
      <c r="P5064" s="48" t="s">
        <v>116</v>
      </c>
      <c r="Q5064" s="48">
        <v>4</v>
      </c>
      <c r="R5064" s="48" t="s">
        <v>115</v>
      </c>
    </row>
    <row r="5065" spans="1:18" x14ac:dyDescent="0.25">
      <c r="A5065" s="52">
        <v>2018</v>
      </c>
      <c r="B5065" s="45" t="s">
        <v>59</v>
      </c>
      <c r="C5065" s="46" t="s">
        <v>80</v>
      </c>
      <c r="D5065" s="46" t="s">
        <v>88</v>
      </c>
      <c r="H5065" s="46">
        <v>17</v>
      </c>
      <c r="L5065" s="46" t="s">
        <v>103</v>
      </c>
      <c r="M5065" s="48">
        <v>2</v>
      </c>
      <c r="N5065" s="48" t="s">
        <v>117</v>
      </c>
      <c r="O5065" s="48">
        <v>5</v>
      </c>
      <c r="P5065" s="48" t="s">
        <v>116</v>
      </c>
    </row>
    <row r="5066" spans="1:18" x14ac:dyDescent="0.25">
      <c r="A5066" s="52">
        <v>2018</v>
      </c>
      <c r="B5066" s="45" t="s">
        <v>59</v>
      </c>
      <c r="C5066" s="46" t="s">
        <v>80</v>
      </c>
      <c r="D5066" s="46" t="s">
        <v>88</v>
      </c>
      <c r="H5066" s="46">
        <v>20</v>
      </c>
      <c r="L5066" s="46" t="s">
        <v>103</v>
      </c>
      <c r="M5066" s="48">
        <v>7</v>
      </c>
      <c r="N5066" s="48" t="s">
        <v>117</v>
      </c>
      <c r="O5066" s="48">
        <v>8</v>
      </c>
      <c r="P5066" s="48" t="s">
        <v>116</v>
      </c>
      <c r="Q5066" s="48">
        <v>5</v>
      </c>
      <c r="R5066" s="48" t="s">
        <v>115</v>
      </c>
    </row>
    <row r="5067" spans="1:18" x14ac:dyDescent="0.25">
      <c r="A5067" s="52">
        <v>2018</v>
      </c>
      <c r="B5067" s="45" t="s">
        <v>59</v>
      </c>
      <c r="C5067" s="46" t="s">
        <v>80</v>
      </c>
      <c r="D5067" s="46" t="s">
        <v>88</v>
      </c>
      <c r="H5067" s="46">
        <v>20</v>
      </c>
      <c r="L5067" s="46" t="s">
        <v>103</v>
      </c>
      <c r="M5067" s="48">
        <v>2</v>
      </c>
      <c r="N5067" s="48" t="s">
        <v>117</v>
      </c>
      <c r="O5067" s="48">
        <v>4</v>
      </c>
      <c r="P5067" s="48" t="s">
        <v>116</v>
      </c>
    </row>
    <row r="5068" spans="1:18" x14ac:dyDescent="0.25">
      <c r="A5068" s="52">
        <v>2018</v>
      </c>
      <c r="B5068" s="45" t="s">
        <v>62</v>
      </c>
      <c r="C5068" s="46" t="s">
        <v>80</v>
      </c>
      <c r="D5068" s="46" t="s">
        <v>93</v>
      </c>
      <c r="H5068" s="46">
        <v>15</v>
      </c>
      <c r="L5068" s="46" t="s">
        <v>103</v>
      </c>
      <c r="M5068" s="48">
        <v>37</v>
      </c>
    </row>
    <row r="5069" spans="1:18" x14ac:dyDescent="0.25">
      <c r="A5069" s="52">
        <v>2018</v>
      </c>
      <c r="B5069" s="45" t="s">
        <v>59</v>
      </c>
      <c r="C5069" s="46" t="s">
        <v>85</v>
      </c>
      <c r="D5069" s="46" t="s">
        <v>110</v>
      </c>
      <c r="H5069" s="46">
        <v>28</v>
      </c>
      <c r="L5069" s="46" t="s">
        <v>103</v>
      </c>
      <c r="M5069" s="48">
        <v>1</v>
      </c>
    </row>
    <row r="5070" spans="1:18" x14ac:dyDescent="0.25">
      <c r="A5070" s="52">
        <v>2018</v>
      </c>
      <c r="B5070" s="45" t="s">
        <v>76</v>
      </c>
      <c r="C5070" s="46" t="s">
        <v>80</v>
      </c>
      <c r="D5070" s="46" t="s">
        <v>89</v>
      </c>
      <c r="E5070" s="46" t="s">
        <v>91</v>
      </c>
      <c r="H5070" s="46">
        <v>15</v>
      </c>
      <c r="L5070" s="46" t="s">
        <v>105</v>
      </c>
      <c r="M5070" s="48">
        <v>41</v>
      </c>
    </row>
    <row r="5071" spans="1:18" x14ac:dyDescent="0.25">
      <c r="A5071" s="52">
        <v>2018</v>
      </c>
      <c r="B5071" s="45" t="s">
        <v>39</v>
      </c>
      <c r="C5071" s="46" t="s">
        <v>80</v>
      </c>
      <c r="D5071" s="46" t="s">
        <v>93</v>
      </c>
      <c r="E5071" s="46" t="s">
        <v>91</v>
      </c>
      <c r="H5071" s="46">
        <v>15</v>
      </c>
      <c r="L5071" s="46" t="s">
        <v>105</v>
      </c>
      <c r="M5071" s="48" t="s">
        <v>110</v>
      </c>
    </row>
    <row r="5072" spans="1:18" x14ac:dyDescent="0.25">
      <c r="A5072" s="52">
        <v>2018</v>
      </c>
      <c r="B5072" s="45" t="s">
        <v>38</v>
      </c>
      <c r="C5072" s="46" t="s">
        <v>80</v>
      </c>
      <c r="D5072" s="46" t="s">
        <v>88</v>
      </c>
      <c r="H5072" s="46">
        <v>18</v>
      </c>
      <c r="L5072" s="46" t="s">
        <v>103</v>
      </c>
      <c r="M5072" s="48" t="s">
        <v>110</v>
      </c>
    </row>
    <row r="5073" spans="1:24" x14ac:dyDescent="0.25">
      <c r="A5073" s="52">
        <v>2018</v>
      </c>
      <c r="B5073" s="45" t="s">
        <v>38</v>
      </c>
      <c r="C5073" s="46" t="s">
        <v>80</v>
      </c>
      <c r="D5073" s="46" t="s">
        <v>93</v>
      </c>
      <c r="H5073" s="46">
        <v>17</v>
      </c>
      <c r="L5073" s="46" t="s">
        <v>103</v>
      </c>
      <c r="M5073" s="48" t="s">
        <v>110</v>
      </c>
    </row>
    <row r="5074" spans="1:24" x14ac:dyDescent="0.25">
      <c r="A5074" s="52">
        <v>2018</v>
      </c>
      <c r="B5074" s="45" t="s">
        <v>38</v>
      </c>
      <c r="C5074" s="46" t="s">
        <v>80</v>
      </c>
      <c r="D5074" s="46" t="s">
        <v>93</v>
      </c>
      <c r="H5074" s="46">
        <v>17</v>
      </c>
      <c r="L5074" s="46" t="s">
        <v>103</v>
      </c>
      <c r="M5074" s="48">
        <v>2</v>
      </c>
      <c r="N5074" s="48" t="s">
        <v>116</v>
      </c>
    </row>
    <row r="5075" spans="1:24" x14ac:dyDescent="0.25">
      <c r="A5075" s="52">
        <v>2018</v>
      </c>
      <c r="B5075" s="45" t="s">
        <v>66</v>
      </c>
      <c r="C5075" s="46" t="s">
        <v>80</v>
      </c>
      <c r="D5075" s="46" t="s">
        <v>110</v>
      </c>
      <c r="H5075" s="46">
        <v>15</v>
      </c>
      <c r="L5075" s="46" t="s">
        <v>103</v>
      </c>
      <c r="M5075" s="48">
        <v>19</v>
      </c>
    </row>
    <row r="5076" spans="1:24" x14ac:dyDescent="0.25">
      <c r="A5076" s="52">
        <v>2018</v>
      </c>
      <c r="B5076" s="45" t="s">
        <v>37</v>
      </c>
      <c r="C5076" s="46" t="s">
        <v>80</v>
      </c>
      <c r="D5076" s="46" t="s">
        <v>90</v>
      </c>
      <c r="H5076" s="46">
        <v>17</v>
      </c>
      <c r="L5076" s="46" t="s">
        <v>103</v>
      </c>
      <c r="M5076" s="48">
        <v>3</v>
      </c>
      <c r="N5076" s="48" t="s">
        <v>117</v>
      </c>
      <c r="O5076" s="48">
        <v>1</v>
      </c>
      <c r="P5076" s="48" t="s">
        <v>116</v>
      </c>
    </row>
    <row r="5077" spans="1:24" x14ac:dyDescent="0.25">
      <c r="A5077" s="52">
        <v>2018</v>
      </c>
      <c r="B5077" s="45" t="s">
        <v>53</v>
      </c>
      <c r="C5077" s="46" t="s">
        <v>80</v>
      </c>
      <c r="D5077" s="46" t="s">
        <v>94</v>
      </c>
      <c r="H5077" s="46">
        <v>17</v>
      </c>
      <c r="L5077" s="46" t="s">
        <v>103</v>
      </c>
      <c r="M5077" s="48">
        <v>2</v>
      </c>
      <c r="N5077" s="48" t="s">
        <v>117</v>
      </c>
      <c r="O5077" s="48">
        <v>2</v>
      </c>
      <c r="P5077" s="48" t="s">
        <v>116</v>
      </c>
    </row>
    <row r="5078" spans="1:24" x14ac:dyDescent="0.25">
      <c r="A5078" s="52">
        <v>2018</v>
      </c>
      <c r="B5078" s="45" t="s">
        <v>53</v>
      </c>
      <c r="C5078" s="46" t="s">
        <v>80</v>
      </c>
      <c r="D5078" s="46" t="s">
        <v>88</v>
      </c>
      <c r="E5078" s="46" t="s">
        <v>89</v>
      </c>
      <c r="H5078" s="46">
        <v>17</v>
      </c>
      <c r="L5078" s="46" t="s">
        <v>103</v>
      </c>
      <c r="M5078" s="48">
        <v>5</v>
      </c>
      <c r="N5078" s="48" t="s">
        <v>117</v>
      </c>
      <c r="O5078" s="48">
        <v>2</v>
      </c>
      <c r="P5078" s="48" t="s">
        <v>116</v>
      </c>
    </row>
    <row r="5079" spans="1:24" x14ac:dyDescent="0.25">
      <c r="A5079" s="52">
        <v>2018</v>
      </c>
      <c r="B5079" s="45" t="s">
        <v>65</v>
      </c>
      <c r="C5079" s="46" t="s">
        <v>82</v>
      </c>
      <c r="D5079" s="46" t="s">
        <v>110</v>
      </c>
      <c r="H5079" s="46">
        <v>14</v>
      </c>
      <c r="L5079" s="46" t="s">
        <v>103</v>
      </c>
      <c r="M5079" s="48" t="s">
        <v>110</v>
      </c>
    </row>
    <row r="5080" spans="1:24" x14ac:dyDescent="0.25">
      <c r="A5080" s="52">
        <v>2018</v>
      </c>
      <c r="B5080" s="45" t="s">
        <v>59</v>
      </c>
      <c r="C5080" s="46" t="s">
        <v>80</v>
      </c>
      <c r="D5080" s="46" t="s">
        <v>88</v>
      </c>
      <c r="H5080" s="46">
        <v>20</v>
      </c>
      <c r="L5080" s="46" t="s">
        <v>103</v>
      </c>
      <c r="M5080" s="48">
        <v>2</v>
      </c>
      <c r="N5080" s="48" t="s">
        <v>117</v>
      </c>
      <c r="O5080" s="48">
        <v>4</v>
      </c>
      <c r="P5080" s="48" t="s">
        <v>116</v>
      </c>
    </row>
    <row r="5081" spans="1:24" x14ac:dyDescent="0.25">
      <c r="A5081" s="52">
        <v>2018</v>
      </c>
      <c r="B5081" s="45" t="s">
        <v>59</v>
      </c>
      <c r="C5081" s="46" t="s">
        <v>80</v>
      </c>
      <c r="D5081" s="46" t="s">
        <v>89</v>
      </c>
      <c r="H5081" s="46">
        <v>15</v>
      </c>
      <c r="L5081" s="46" t="s">
        <v>103</v>
      </c>
      <c r="M5081" s="48">
        <v>30</v>
      </c>
    </row>
    <row r="5082" spans="1:24" x14ac:dyDescent="0.25">
      <c r="A5082" s="52">
        <v>2018</v>
      </c>
      <c r="B5082" s="45" t="s">
        <v>63</v>
      </c>
      <c r="C5082" s="46" t="s">
        <v>80</v>
      </c>
      <c r="D5082" s="46" t="s">
        <v>94</v>
      </c>
      <c r="H5082" s="46">
        <v>15</v>
      </c>
      <c r="I5082" s="46">
        <v>17</v>
      </c>
      <c r="L5082" s="46" t="s">
        <v>103</v>
      </c>
      <c r="M5082" s="48">
        <v>24</v>
      </c>
      <c r="U5082" s="49">
        <v>2</v>
      </c>
      <c r="V5082" s="49" t="s">
        <v>117</v>
      </c>
      <c r="W5082" s="50">
        <v>1</v>
      </c>
      <c r="X5082" s="50" t="s">
        <v>116</v>
      </c>
    </row>
    <row r="5083" spans="1:24" x14ac:dyDescent="0.25">
      <c r="A5083" s="52">
        <v>2018</v>
      </c>
      <c r="B5083" s="45" t="s">
        <v>63</v>
      </c>
      <c r="C5083" s="46" t="s">
        <v>80</v>
      </c>
      <c r="D5083" s="46" t="s">
        <v>89</v>
      </c>
      <c r="H5083" s="46">
        <v>17</v>
      </c>
      <c r="I5083" s="46">
        <v>25</v>
      </c>
      <c r="L5083" s="46" t="s">
        <v>103</v>
      </c>
      <c r="M5083" s="48">
        <v>4</v>
      </c>
      <c r="N5083" s="48" t="s">
        <v>117</v>
      </c>
      <c r="O5083" s="48">
        <v>2</v>
      </c>
      <c r="P5083" s="48" t="s">
        <v>116</v>
      </c>
      <c r="S5083" s="49">
        <v>6</v>
      </c>
    </row>
    <row r="5084" spans="1:24" x14ac:dyDescent="0.25">
      <c r="A5084" s="52">
        <v>2018</v>
      </c>
      <c r="B5084" s="45" t="s">
        <v>65</v>
      </c>
      <c r="C5084" s="46" t="s">
        <v>80</v>
      </c>
      <c r="D5084" s="46" t="s">
        <v>110</v>
      </c>
      <c r="H5084" s="46">
        <v>14</v>
      </c>
      <c r="L5084" s="46" t="s">
        <v>103</v>
      </c>
      <c r="M5084" s="48" t="s">
        <v>110</v>
      </c>
    </row>
    <row r="5085" spans="1:24" x14ac:dyDescent="0.25">
      <c r="A5085" s="52">
        <v>2018</v>
      </c>
      <c r="B5085" s="45" t="s">
        <v>59</v>
      </c>
      <c r="C5085" s="46" t="s">
        <v>80</v>
      </c>
      <c r="D5085" s="46" t="s">
        <v>88</v>
      </c>
      <c r="H5085" s="46">
        <v>20</v>
      </c>
      <c r="L5085" s="46" t="s">
        <v>103</v>
      </c>
      <c r="M5085" s="48">
        <v>4</v>
      </c>
      <c r="N5085" s="48" t="s">
        <v>116</v>
      </c>
    </row>
    <row r="5086" spans="1:24" x14ac:dyDescent="0.25">
      <c r="A5086" s="52">
        <v>2018</v>
      </c>
      <c r="B5086" s="45" t="s">
        <v>59</v>
      </c>
      <c r="C5086" s="46" t="s">
        <v>80</v>
      </c>
      <c r="D5086" s="46" t="s">
        <v>90</v>
      </c>
      <c r="H5086" s="46">
        <v>15</v>
      </c>
      <c r="L5086" s="46" t="s">
        <v>103</v>
      </c>
      <c r="M5086" s="48">
        <v>50</v>
      </c>
    </row>
    <row r="5087" spans="1:24" x14ac:dyDescent="0.25">
      <c r="A5087" s="52">
        <v>2018</v>
      </c>
      <c r="B5087" s="45" t="s">
        <v>59</v>
      </c>
      <c r="C5087" s="46" t="s">
        <v>80</v>
      </c>
      <c r="D5087" s="46" t="s">
        <v>88</v>
      </c>
      <c r="H5087" s="46">
        <v>20</v>
      </c>
      <c r="L5087" s="46" t="s">
        <v>103</v>
      </c>
      <c r="M5087" s="48" t="s">
        <v>110</v>
      </c>
    </row>
    <row r="5088" spans="1:24" x14ac:dyDescent="0.25">
      <c r="A5088" s="52">
        <v>2018</v>
      </c>
      <c r="B5088" s="45" t="s">
        <v>65</v>
      </c>
      <c r="C5088" s="46" t="s">
        <v>82</v>
      </c>
      <c r="D5088" s="46" t="s">
        <v>110</v>
      </c>
      <c r="H5088" s="46">
        <v>15</v>
      </c>
      <c r="L5088" s="46" t="s">
        <v>105</v>
      </c>
      <c r="M5088" s="48" t="s">
        <v>110</v>
      </c>
    </row>
    <row r="5089" spans="1:18" x14ac:dyDescent="0.25">
      <c r="A5089" s="52">
        <v>2018</v>
      </c>
      <c r="B5089" s="45" t="s">
        <v>54</v>
      </c>
      <c r="C5089" s="46" t="s">
        <v>80</v>
      </c>
      <c r="D5089" s="46" t="s">
        <v>89</v>
      </c>
      <c r="H5089" s="46">
        <v>22</v>
      </c>
      <c r="L5089" s="46" t="s">
        <v>103</v>
      </c>
      <c r="M5089" s="48">
        <v>2</v>
      </c>
      <c r="N5089" s="48" t="s">
        <v>116</v>
      </c>
    </row>
    <row r="5090" spans="1:18" x14ac:dyDescent="0.25">
      <c r="A5090" s="52">
        <v>2018</v>
      </c>
      <c r="B5090" s="45" t="s">
        <v>65</v>
      </c>
      <c r="C5090" s="46" t="s">
        <v>80</v>
      </c>
      <c r="D5090" s="46" t="s">
        <v>110</v>
      </c>
      <c r="H5090" s="46">
        <v>15</v>
      </c>
      <c r="L5090" s="46" t="s">
        <v>105</v>
      </c>
      <c r="M5090" s="48" t="s">
        <v>110</v>
      </c>
    </row>
    <row r="5091" spans="1:18" x14ac:dyDescent="0.25">
      <c r="A5091" s="52">
        <v>2018</v>
      </c>
      <c r="B5091" s="45" t="s">
        <v>76</v>
      </c>
      <c r="C5091" s="46" t="s">
        <v>80</v>
      </c>
      <c r="D5091" s="46" t="s">
        <v>91</v>
      </c>
      <c r="H5091" s="46">
        <v>15</v>
      </c>
      <c r="L5091" s="46" t="s">
        <v>103</v>
      </c>
      <c r="M5091" s="48">
        <v>23</v>
      </c>
    </row>
    <row r="5092" spans="1:18" x14ac:dyDescent="0.25">
      <c r="A5092" s="52">
        <v>2018</v>
      </c>
      <c r="B5092" s="45" t="s">
        <v>76</v>
      </c>
      <c r="C5092" s="46" t="s">
        <v>80</v>
      </c>
      <c r="D5092" s="46" t="s">
        <v>89</v>
      </c>
      <c r="H5092" s="46">
        <v>15</v>
      </c>
      <c r="L5092" s="46" t="s">
        <v>105</v>
      </c>
      <c r="M5092" s="48">
        <v>14</v>
      </c>
    </row>
    <row r="5093" spans="1:18" x14ac:dyDescent="0.25">
      <c r="A5093" s="52">
        <v>2018</v>
      </c>
      <c r="B5093" s="45" t="s">
        <v>76</v>
      </c>
      <c r="C5093" s="46" t="s">
        <v>81</v>
      </c>
      <c r="D5093" s="46" t="s">
        <v>110</v>
      </c>
      <c r="H5093" s="46">
        <v>5</v>
      </c>
      <c r="L5093" s="46" t="s">
        <v>103</v>
      </c>
      <c r="M5093" s="48">
        <v>45</v>
      </c>
    </row>
    <row r="5094" spans="1:18" x14ac:dyDescent="0.25">
      <c r="A5094" s="52">
        <v>2018</v>
      </c>
      <c r="B5094" s="45" t="s">
        <v>76</v>
      </c>
      <c r="C5094" s="46" t="s">
        <v>80</v>
      </c>
      <c r="D5094" s="46" t="s">
        <v>91</v>
      </c>
      <c r="H5094" s="46">
        <v>15</v>
      </c>
      <c r="L5094" s="46" t="s">
        <v>103</v>
      </c>
      <c r="M5094" s="48">
        <v>175</v>
      </c>
    </row>
    <row r="5095" spans="1:18" x14ac:dyDescent="0.25">
      <c r="A5095" s="52">
        <v>2018</v>
      </c>
      <c r="B5095" s="45" t="s">
        <v>52</v>
      </c>
      <c r="C5095" s="46" t="s">
        <v>80</v>
      </c>
      <c r="D5095" s="46" t="s">
        <v>89</v>
      </c>
      <c r="H5095" s="46">
        <v>17</v>
      </c>
      <c r="L5095" s="46" t="s">
        <v>103</v>
      </c>
      <c r="M5095" s="48" t="s">
        <v>110</v>
      </c>
    </row>
    <row r="5096" spans="1:18" x14ac:dyDescent="0.25">
      <c r="A5096" s="52">
        <v>2018</v>
      </c>
      <c r="B5096" s="45" t="s">
        <v>76</v>
      </c>
      <c r="C5096" s="46" t="s">
        <v>80</v>
      </c>
      <c r="D5096" s="46" t="s">
        <v>89</v>
      </c>
      <c r="H5096" s="46">
        <v>15</v>
      </c>
      <c r="L5096" s="46" t="s">
        <v>105</v>
      </c>
      <c r="M5096" s="48">
        <v>63</v>
      </c>
    </row>
    <row r="5097" spans="1:18" x14ac:dyDescent="0.25">
      <c r="A5097" s="52">
        <v>2018</v>
      </c>
      <c r="B5097" s="45" t="s">
        <v>76</v>
      </c>
      <c r="C5097" s="46" t="s">
        <v>80</v>
      </c>
      <c r="D5097" s="46" t="s">
        <v>92</v>
      </c>
      <c r="H5097" s="46">
        <v>15</v>
      </c>
      <c r="L5097" s="46" t="s">
        <v>105</v>
      </c>
      <c r="M5097" s="48">
        <v>37</v>
      </c>
    </row>
    <row r="5098" spans="1:18" x14ac:dyDescent="0.25">
      <c r="A5098" s="52">
        <v>2018</v>
      </c>
      <c r="B5098" s="45" t="s">
        <v>38</v>
      </c>
      <c r="C5098" s="46" t="s">
        <v>80</v>
      </c>
      <c r="D5098" s="46" t="s">
        <v>88</v>
      </c>
      <c r="E5098" s="46" t="s">
        <v>89</v>
      </c>
      <c r="H5098" s="46">
        <v>17</v>
      </c>
      <c r="L5098" s="46" t="s">
        <v>103</v>
      </c>
      <c r="M5098" s="48">
        <v>1</v>
      </c>
      <c r="N5098" s="48" t="s">
        <v>116</v>
      </c>
    </row>
    <row r="5099" spans="1:18" x14ac:dyDescent="0.25">
      <c r="A5099" s="52">
        <v>2018</v>
      </c>
      <c r="B5099" s="45" t="s">
        <v>47</v>
      </c>
      <c r="C5099" s="46" t="s">
        <v>80</v>
      </c>
      <c r="D5099" s="46" t="s">
        <v>90</v>
      </c>
      <c r="H5099" s="46">
        <v>15</v>
      </c>
      <c r="L5099" s="46" t="s">
        <v>104</v>
      </c>
      <c r="M5099" s="48" t="s">
        <v>110</v>
      </c>
    </row>
    <row r="5100" spans="1:18" x14ac:dyDescent="0.25">
      <c r="A5100" s="52">
        <v>2018</v>
      </c>
      <c r="B5100" s="45" t="s">
        <v>47</v>
      </c>
      <c r="C5100" s="46" t="s">
        <v>80</v>
      </c>
      <c r="D5100" s="46" t="s">
        <v>90</v>
      </c>
      <c r="E5100" s="46" t="s">
        <v>93</v>
      </c>
      <c r="H5100" s="46">
        <v>15</v>
      </c>
      <c r="L5100" s="46" t="s">
        <v>104</v>
      </c>
      <c r="M5100" s="48" t="s">
        <v>110</v>
      </c>
    </row>
    <row r="5101" spans="1:18" x14ac:dyDescent="0.25">
      <c r="A5101" s="52">
        <v>2018</v>
      </c>
      <c r="B5101" s="45" t="s">
        <v>65</v>
      </c>
      <c r="C5101" s="46" t="s">
        <v>85</v>
      </c>
      <c r="D5101" s="46" t="s">
        <v>110</v>
      </c>
      <c r="H5101" s="46">
        <v>28</v>
      </c>
      <c r="L5101" s="46" t="s">
        <v>103</v>
      </c>
      <c r="M5101" s="48" t="s">
        <v>110</v>
      </c>
    </row>
    <row r="5102" spans="1:18" x14ac:dyDescent="0.25">
      <c r="A5102" s="52">
        <v>2018</v>
      </c>
      <c r="B5102" s="45" t="s">
        <v>59</v>
      </c>
      <c r="C5102" s="46" t="s">
        <v>80</v>
      </c>
      <c r="D5102" s="46" t="s">
        <v>88</v>
      </c>
      <c r="H5102" s="46">
        <v>20</v>
      </c>
      <c r="L5102" s="46" t="s">
        <v>103</v>
      </c>
      <c r="M5102" s="48">
        <v>1</v>
      </c>
      <c r="N5102" s="48" t="s">
        <v>117</v>
      </c>
      <c r="O5102" s="48">
        <v>3</v>
      </c>
      <c r="P5102" s="48" t="s">
        <v>116</v>
      </c>
      <c r="Q5102" s="48">
        <v>3</v>
      </c>
      <c r="R5102" s="48" t="s">
        <v>115</v>
      </c>
    </row>
    <row r="5103" spans="1:18" x14ac:dyDescent="0.25">
      <c r="A5103" s="52">
        <v>2018</v>
      </c>
      <c r="B5103" s="45" t="s">
        <v>59</v>
      </c>
      <c r="C5103" s="46" t="s">
        <v>80</v>
      </c>
      <c r="D5103" s="46" t="s">
        <v>91</v>
      </c>
      <c r="H5103" s="46">
        <v>20</v>
      </c>
      <c r="L5103" s="46" t="s">
        <v>103</v>
      </c>
      <c r="M5103" s="48">
        <v>3</v>
      </c>
      <c r="N5103" s="48" t="s">
        <v>117</v>
      </c>
      <c r="O5103" s="48">
        <v>5</v>
      </c>
      <c r="P5103" s="48" t="s">
        <v>116</v>
      </c>
      <c r="Q5103" s="48">
        <v>2</v>
      </c>
      <c r="R5103" s="48" t="s">
        <v>115</v>
      </c>
    </row>
    <row r="5104" spans="1:18" x14ac:dyDescent="0.25">
      <c r="A5104" s="52">
        <v>2018</v>
      </c>
      <c r="B5104" s="45" t="s">
        <v>59</v>
      </c>
      <c r="C5104" s="46" t="s">
        <v>80</v>
      </c>
      <c r="D5104" s="46" t="s">
        <v>91</v>
      </c>
      <c r="H5104" s="46">
        <v>17</v>
      </c>
      <c r="L5104" s="46" t="s">
        <v>103</v>
      </c>
      <c r="M5104" s="48">
        <v>1</v>
      </c>
      <c r="N5104" s="48" t="s">
        <v>117</v>
      </c>
      <c r="O5104" s="48">
        <v>2</v>
      </c>
      <c r="P5104" s="48" t="s">
        <v>116</v>
      </c>
    </row>
    <row r="5105" spans="1:16" x14ac:dyDescent="0.25">
      <c r="A5105" s="52">
        <v>2018</v>
      </c>
      <c r="B5105" s="45" t="s">
        <v>59</v>
      </c>
      <c r="C5105" s="46" t="s">
        <v>80</v>
      </c>
      <c r="D5105" s="46" t="s">
        <v>89</v>
      </c>
      <c r="H5105" s="46">
        <v>20</v>
      </c>
      <c r="L5105" s="46" t="s">
        <v>103</v>
      </c>
      <c r="M5105" s="48">
        <v>2</v>
      </c>
      <c r="N5105" s="48" t="s">
        <v>117</v>
      </c>
      <c r="O5105" s="48">
        <v>1</v>
      </c>
      <c r="P5105" s="48" t="s">
        <v>116</v>
      </c>
    </row>
    <row r="5106" spans="1:16" x14ac:dyDescent="0.25">
      <c r="A5106" s="52">
        <v>2018</v>
      </c>
      <c r="B5106" s="45" t="s">
        <v>61</v>
      </c>
      <c r="C5106" s="46" t="s">
        <v>85</v>
      </c>
      <c r="D5106" s="46" t="s">
        <v>110</v>
      </c>
      <c r="H5106" s="46">
        <v>28</v>
      </c>
      <c r="L5106" s="46" t="s">
        <v>103</v>
      </c>
      <c r="M5106" s="48">
        <v>1</v>
      </c>
    </row>
    <row r="5107" spans="1:16" x14ac:dyDescent="0.25">
      <c r="A5107" s="52">
        <v>2018</v>
      </c>
      <c r="B5107" s="45" t="s">
        <v>61</v>
      </c>
      <c r="C5107" s="46" t="s">
        <v>85</v>
      </c>
      <c r="D5107" s="46" t="s">
        <v>110</v>
      </c>
      <c r="H5107" s="46">
        <v>28</v>
      </c>
      <c r="L5107" s="46" t="s">
        <v>103</v>
      </c>
      <c r="M5107" s="48">
        <v>3</v>
      </c>
    </row>
    <row r="5108" spans="1:16" x14ac:dyDescent="0.25">
      <c r="A5108" s="52">
        <v>2018</v>
      </c>
      <c r="B5108" s="45" t="s">
        <v>65</v>
      </c>
      <c r="C5108" s="46" t="s">
        <v>80</v>
      </c>
      <c r="D5108" s="46" t="s">
        <v>89</v>
      </c>
      <c r="H5108" s="46">
        <v>17</v>
      </c>
      <c r="L5108" s="46" t="s">
        <v>104</v>
      </c>
      <c r="M5108" s="48">
        <v>11</v>
      </c>
      <c r="N5108" s="48" t="s">
        <v>117</v>
      </c>
      <c r="O5108" s="48">
        <v>12</v>
      </c>
      <c r="P5108" s="48" t="s">
        <v>116</v>
      </c>
    </row>
    <row r="5109" spans="1:16" x14ac:dyDescent="0.25">
      <c r="A5109" s="52">
        <v>2018</v>
      </c>
      <c r="B5109" s="45" t="s">
        <v>59</v>
      </c>
      <c r="C5109" s="46" t="s">
        <v>80</v>
      </c>
      <c r="D5109" s="46" t="s">
        <v>88</v>
      </c>
      <c r="H5109" s="46">
        <v>20</v>
      </c>
      <c r="L5109" s="46" t="s">
        <v>103</v>
      </c>
      <c r="M5109" s="48">
        <v>1</v>
      </c>
      <c r="N5109" s="48" t="s">
        <v>117</v>
      </c>
      <c r="O5109" s="48">
        <v>5</v>
      </c>
      <c r="P5109" s="48" t="s">
        <v>116</v>
      </c>
    </row>
    <row r="5110" spans="1:16" x14ac:dyDescent="0.25">
      <c r="A5110" s="52">
        <v>2018</v>
      </c>
      <c r="B5110" s="45" t="s">
        <v>52</v>
      </c>
      <c r="C5110" s="46" t="s">
        <v>80</v>
      </c>
      <c r="D5110" s="46" t="s">
        <v>89</v>
      </c>
      <c r="H5110" s="46">
        <v>20</v>
      </c>
      <c r="L5110" s="46" t="s">
        <v>103</v>
      </c>
      <c r="M5110" s="48" t="s">
        <v>110</v>
      </c>
    </row>
    <row r="5111" spans="1:16" x14ac:dyDescent="0.25">
      <c r="A5111" s="52">
        <v>2018</v>
      </c>
      <c r="B5111" s="45" t="s">
        <v>76</v>
      </c>
      <c r="C5111" s="46" t="s">
        <v>80</v>
      </c>
      <c r="D5111" s="46" t="s">
        <v>89</v>
      </c>
      <c r="H5111" s="46">
        <v>15</v>
      </c>
      <c r="L5111" s="46" t="s">
        <v>103</v>
      </c>
      <c r="M5111" s="48">
        <v>68</v>
      </c>
    </row>
    <row r="5112" spans="1:16" x14ac:dyDescent="0.25">
      <c r="A5112" s="52">
        <v>2018</v>
      </c>
      <c r="B5112" s="45" t="s">
        <v>76</v>
      </c>
      <c r="C5112" s="46" t="s">
        <v>80</v>
      </c>
      <c r="D5112" s="46" t="s">
        <v>89</v>
      </c>
      <c r="H5112" s="46">
        <v>15</v>
      </c>
      <c r="L5112" s="46" t="s">
        <v>103</v>
      </c>
      <c r="M5112" s="48">
        <v>80</v>
      </c>
    </row>
    <row r="5113" spans="1:16" x14ac:dyDescent="0.25">
      <c r="A5113" s="52">
        <v>2018</v>
      </c>
      <c r="B5113" s="45" t="s">
        <v>38</v>
      </c>
      <c r="C5113" s="46" t="s">
        <v>80</v>
      </c>
      <c r="D5113" s="46" t="s">
        <v>88</v>
      </c>
      <c r="H5113" s="46">
        <v>18</v>
      </c>
      <c r="L5113" s="46" t="s">
        <v>103</v>
      </c>
      <c r="M5113" s="48" t="s">
        <v>110</v>
      </c>
    </row>
    <row r="5114" spans="1:16" x14ac:dyDescent="0.25">
      <c r="A5114" s="52">
        <v>2018</v>
      </c>
      <c r="B5114" s="45" t="s">
        <v>45</v>
      </c>
      <c r="C5114" s="46" t="s">
        <v>80</v>
      </c>
      <c r="D5114" s="46" t="s">
        <v>88</v>
      </c>
      <c r="H5114" s="46">
        <v>20</v>
      </c>
      <c r="L5114" s="46" t="s">
        <v>103</v>
      </c>
      <c r="M5114" s="48">
        <v>2</v>
      </c>
      <c r="N5114" s="48" t="s">
        <v>116</v>
      </c>
    </row>
    <row r="5115" spans="1:16" x14ac:dyDescent="0.25">
      <c r="A5115" s="52">
        <v>2018</v>
      </c>
      <c r="B5115" s="45" t="s">
        <v>59</v>
      </c>
      <c r="C5115" s="46" t="s">
        <v>80</v>
      </c>
      <c r="D5115" s="46" t="s">
        <v>88</v>
      </c>
      <c r="H5115" s="46">
        <v>20</v>
      </c>
      <c r="L5115" s="46" t="s">
        <v>103</v>
      </c>
      <c r="M5115" s="48">
        <v>1</v>
      </c>
      <c r="N5115" s="48" t="s">
        <v>117</v>
      </c>
      <c r="O5115" s="48">
        <v>1</v>
      </c>
      <c r="P5115" s="48" t="s">
        <v>116</v>
      </c>
    </row>
    <row r="5116" spans="1:16" x14ac:dyDescent="0.25">
      <c r="A5116" s="52">
        <v>2018</v>
      </c>
      <c r="B5116" s="45" t="s">
        <v>59</v>
      </c>
      <c r="C5116" s="46" t="s">
        <v>80</v>
      </c>
      <c r="D5116" s="46" t="s">
        <v>88</v>
      </c>
      <c r="H5116" s="46">
        <v>20</v>
      </c>
      <c r="L5116" s="46" t="s">
        <v>103</v>
      </c>
      <c r="M5116" s="48">
        <v>1</v>
      </c>
      <c r="N5116" s="48" t="s">
        <v>117</v>
      </c>
      <c r="O5116" s="48">
        <v>1</v>
      </c>
      <c r="P5116" s="48" t="s">
        <v>115</v>
      </c>
    </row>
    <row r="5117" spans="1:16" x14ac:dyDescent="0.25">
      <c r="A5117" s="52">
        <v>2018</v>
      </c>
      <c r="B5117" s="45" t="s">
        <v>76</v>
      </c>
      <c r="C5117" s="46" t="s">
        <v>80</v>
      </c>
      <c r="D5117" s="46" t="s">
        <v>89</v>
      </c>
      <c r="H5117" s="46">
        <v>15</v>
      </c>
      <c r="L5117" s="46" t="s">
        <v>103</v>
      </c>
      <c r="M5117" s="48">
        <v>40</v>
      </c>
    </row>
    <row r="5118" spans="1:16" x14ac:dyDescent="0.25">
      <c r="A5118" s="52">
        <v>2018</v>
      </c>
      <c r="B5118" s="45" t="s">
        <v>61</v>
      </c>
      <c r="C5118" s="46" t="s">
        <v>80</v>
      </c>
      <c r="D5118" s="46" t="s">
        <v>90</v>
      </c>
      <c r="H5118" s="46">
        <v>15</v>
      </c>
      <c r="L5118" s="46" t="s">
        <v>104</v>
      </c>
      <c r="M5118" s="48">
        <v>36</v>
      </c>
    </row>
    <row r="5119" spans="1:16" x14ac:dyDescent="0.25">
      <c r="A5119" s="52">
        <v>2018</v>
      </c>
      <c r="B5119" s="45" t="s">
        <v>61</v>
      </c>
      <c r="C5119" s="46" t="s">
        <v>80</v>
      </c>
      <c r="D5119" s="46" t="s">
        <v>88</v>
      </c>
      <c r="E5119" s="46" t="s">
        <v>89</v>
      </c>
      <c r="H5119" s="46">
        <v>15</v>
      </c>
      <c r="L5119" s="46" t="s">
        <v>104</v>
      </c>
      <c r="M5119" s="48">
        <v>21</v>
      </c>
    </row>
    <row r="5120" spans="1:16" x14ac:dyDescent="0.25">
      <c r="A5120" s="52">
        <v>2018</v>
      </c>
      <c r="B5120" s="45" t="s">
        <v>53</v>
      </c>
      <c r="C5120" s="46" t="s">
        <v>80</v>
      </c>
      <c r="D5120" s="46" t="s">
        <v>110</v>
      </c>
      <c r="H5120" s="46">
        <v>17</v>
      </c>
      <c r="L5120" s="46" t="s">
        <v>103</v>
      </c>
      <c r="M5120" s="48" t="s">
        <v>110</v>
      </c>
    </row>
    <row r="5121" spans="1:16" x14ac:dyDescent="0.25">
      <c r="A5121" s="52">
        <v>2018</v>
      </c>
      <c r="B5121" s="45" t="s">
        <v>38</v>
      </c>
      <c r="C5121" s="46" t="s">
        <v>80</v>
      </c>
      <c r="D5121" s="46" t="s">
        <v>93</v>
      </c>
      <c r="H5121" s="46">
        <v>17</v>
      </c>
      <c r="L5121" s="46" t="s">
        <v>103</v>
      </c>
      <c r="M5121" s="48">
        <v>3</v>
      </c>
      <c r="N5121" s="48" t="s">
        <v>117</v>
      </c>
      <c r="O5121" s="48">
        <v>2</v>
      </c>
      <c r="P5121" s="48" t="s">
        <v>116</v>
      </c>
    </row>
    <row r="5122" spans="1:16" x14ac:dyDescent="0.25">
      <c r="A5122" s="52">
        <v>2018</v>
      </c>
      <c r="B5122" s="45" t="s">
        <v>47</v>
      </c>
      <c r="C5122" s="46" t="s">
        <v>80</v>
      </c>
      <c r="D5122" s="46" t="s">
        <v>90</v>
      </c>
      <c r="H5122" s="46">
        <v>15</v>
      </c>
      <c r="L5122" s="46" t="s">
        <v>104</v>
      </c>
      <c r="M5122" s="48" t="s">
        <v>110</v>
      </c>
    </row>
    <row r="5123" spans="1:16" x14ac:dyDescent="0.25">
      <c r="A5123" s="52">
        <v>2018</v>
      </c>
      <c r="B5123" s="45" t="s">
        <v>59</v>
      </c>
      <c r="C5123" s="46" t="s">
        <v>80</v>
      </c>
      <c r="D5123" s="46" t="s">
        <v>88</v>
      </c>
      <c r="H5123" s="46">
        <v>20</v>
      </c>
      <c r="L5123" s="46" t="s">
        <v>103</v>
      </c>
      <c r="M5123" s="48">
        <v>2</v>
      </c>
      <c r="N5123" s="48" t="s">
        <v>117</v>
      </c>
      <c r="O5123" s="48">
        <v>3</v>
      </c>
      <c r="P5123" s="48" t="s">
        <v>116</v>
      </c>
    </row>
    <row r="5124" spans="1:16" x14ac:dyDescent="0.25">
      <c r="A5124" s="52">
        <v>2018</v>
      </c>
      <c r="B5124" s="45" t="s">
        <v>76</v>
      </c>
      <c r="C5124" s="46" t="s">
        <v>82</v>
      </c>
      <c r="D5124" s="46" t="s">
        <v>110</v>
      </c>
      <c r="H5124" s="46">
        <v>16</v>
      </c>
      <c r="L5124" s="46" t="s">
        <v>103</v>
      </c>
      <c r="M5124" s="48">
        <v>20</v>
      </c>
    </row>
    <row r="5125" spans="1:16" x14ac:dyDescent="0.25">
      <c r="A5125" s="52">
        <v>2018</v>
      </c>
      <c r="B5125" s="45" t="s">
        <v>37</v>
      </c>
      <c r="C5125" s="46" t="s">
        <v>80</v>
      </c>
      <c r="D5125" s="46" t="s">
        <v>90</v>
      </c>
      <c r="E5125" s="46" t="s">
        <v>93</v>
      </c>
      <c r="H5125" s="46">
        <v>17</v>
      </c>
      <c r="L5125" s="46" t="s">
        <v>103</v>
      </c>
      <c r="M5125" s="48" t="s">
        <v>110</v>
      </c>
    </row>
    <row r="5126" spans="1:16" x14ac:dyDescent="0.25">
      <c r="A5126" s="52">
        <v>2018</v>
      </c>
      <c r="B5126" s="45" t="s">
        <v>69</v>
      </c>
      <c r="C5126" s="46" t="s">
        <v>80</v>
      </c>
      <c r="D5126" s="46" t="s">
        <v>88</v>
      </c>
      <c r="H5126" s="46">
        <v>21</v>
      </c>
      <c r="L5126" s="46" t="s">
        <v>103</v>
      </c>
      <c r="M5126" s="48">
        <v>1</v>
      </c>
      <c r="N5126" s="48" t="s">
        <v>117</v>
      </c>
      <c r="O5126" s="48">
        <v>1</v>
      </c>
      <c r="P5126" s="48" t="s">
        <v>116</v>
      </c>
    </row>
    <row r="5127" spans="1:16" x14ac:dyDescent="0.25">
      <c r="A5127" s="52">
        <v>2018</v>
      </c>
      <c r="B5127" s="45" t="s">
        <v>69</v>
      </c>
      <c r="C5127" s="46" t="s">
        <v>80</v>
      </c>
      <c r="D5127" s="46" t="s">
        <v>88</v>
      </c>
      <c r="H5127" s="46">
        <v>18</v>
      </c>
      <c r="I5127" s="46">
        <v>21</v>
      </c>
      <c r="L5127" s="46" t="s">
        <v>103</v>
      </c>
      <c r="M5127" s="48" t="s">
        <v>110</v>
      </c>
    </row>
    <row r="5128" spans="1:16" x14ac:dyDescent="0.25">
      <c r="A5128" s="52">
        <v>2018</v>
      </c>
      <c r="B5128" s="45" t="s">
        <v>73</v>
      </c>
      <c r="C5128" s="46" t="s">
        <v>80</v>
      </c>
      <c r="D5128" s="46" t="s">
        <v>94</v>
      </c>
      <c r="H5128" s="46">
        <v>15</v>
      </c>
      <c r="L5128" s="46" t="s">
        <v>104</v>
      </c>
      <c r="M5128" s="48" t="s">
        <v>110</v>
      </c>
    </row>
    <row r="5129" spans="1:16" x14ac:dyDescent="0.25">
      <c r="A5129" s="52">
        <v>2018</v>
      </c>
      <c r="B5129" s="45" t="s">
        <v>59</v>
      </c>
      <c r="C5129" s="46" t="s">
        <v>80</v>
      </c>
      <c r="D5129" s="46" t="s">
        <v>88</v>
      </c>
      <c r="H5129" s="46">
        <v>20</v>
      </c>
      <c r="L5129" s="46" t="s">
        <v>103</v>
      </c>
      <c r="M5129" s="48">
        <v>2</v>
      </c>
      <c r="N5129" s="48" t="s">
        <v>117</v>
      </c>
      <c r="O5129" s="48">
        <v>3</v>
      </c>
      <c r="P5129" s="48" t="s">
        <v>116</v>
      </c>
    </row>
    <row r="5130" spans="1:16" x14ac:dyDescent="0.25">
      <c r="A5130" s="52">
        <v>2018</v>
      </c>
      <c r="B5130" s="45" t="s">
        <v>47</v>
      </c>
      <c r="C5130" s="46" t="s">
        <v>80</v>
      </c>
      <c r="D5130" s="46" t="s">
        <v>92</v>
      </c>
      <c r="H5130" s="46">
        <v>15</v>
      </c>
      <c r="L5130" s="46" t="s">
        <v>104</v>
      </c>
      <c r="M5130" s="48" t="s">
        <v>110</v>
      </c>
    </row>
    <row r="5131" spans="1:16" x14ac:dyDescent="0.25">
      <c r="A5131" s="52">
        <v>2018</v>
      </c>
      <c r="B5131" s="45" t="s">
        <v>53</v>
      </c>
      <c r="C5131" s="46" t="s">
        <v>80</v>
      </c>
      <c r="D5131" s="46" t="s">
        <v>90</v>
      </c>
      <c r="H5131" s="46">
        <v>15</v>
      </c>
      <c r="L5131" s="46" t="s">
        <v>104</v>
      </c>
      <c r="M5131" s="48">
        <v>206</v>
      </c>
    </row>
    <row r="5132" spans="1:16" x14ac:dyDescent="0.25">
      <c r="A5132" s="52">
        <v>2018</v>
      </c>
      <c r="B5132" s="45" t="s">
        <v>53</v>
      </c>
      <c r="C5132" s="46" t="s">
        <v>80</v>
      </c>
      <c r="D5132" s="46" t="s">
        <v>90</v>
      </c>
      <c r="H5132" s="46">
        <v>17</v>
      </c>
      <c r="L5132" s="46" t="s">
        <v>104</v>
      </c>
      <c r="M5132" s="48">
        <v>1</v>
      </c>
      <c r="N5132" s="48" t="s">
        <v>116</v>
      </c>
    </row>
    <row r="5133" spans="1:16" x14ac:dyDescent="0.25">
      <c r="A5133" s="52">
        <v>2018</v>
      </c>
      <c r="B5133" s="45" t="s">
        <v>59</v>
      </c>
      <c r="C5133" s="46" t="s">
        <v>80</v>
      </c>
      <c r="D5133" s="46" t="s">
        <v>88</v>
      </c>
      <c r="H5133" s="46">
        <v>20</v>
      </c>
      <c r="L5133" s="46" t="s">
        <v>103</v>
      </c>
      <c r="M5133" s="48">
        <v>3</v>
      </c>
      <c r="N5133" s="48" t="s">
        <v>116</v>
      </c>
    </row>
    <row r="5134" spans="1:16" x14ac:dyDescent="0.25">
      <c r="A5134" s="52">
        <v>2018</v>
      </c>
      <c r="B5134" s="45" t="s">
        <v>59</v>
      </c>
      <c r="C5134" s="46" t="s">
        <v>80</v>
      </c>
      <c r="D5134" s="46" t="s">
        <v>88</v>
      </c>
      <c r="H5134" s="46">
        <v>20</v>
      </c>
      <c r="L5134" s="46" t="s">
        <v>103</v>
      </c>
      <c r="M5134" s="48">
        <v>2</v>
      </c>
      <c r="N5134" s="48" t="s">
        <v>117</v>
      </c>
      <c r="O5134" s="48">
        <v>4</v>
      </c>
      <c r="P5134" s="48" t="s">
        <v>116</v>
      </c>
    </row>
    <row r="5135" spans="1:16" x14ac:dyDescent="0.25">
      <c r="A5135" s="52">
        <v>2018</v>
      </c>
      <c r="B5135" s="45" t="s">
        <v>76</v>
      </c>
      <c r="C5135" s="46" t="s">
        <v>80</v>
      </c>
      <c r="D5135" s="46" t="s">
        <v>91</v>
      </c>
      <c r="H5135" s="46">
        <v>15</v>
      </c>
      <c r="L5135" s="46" t="s">
        <v>103</v>
      </c>
      <c r="M5135" s="48">
        <v>86</v>
      </c>
    </row>
    <row r="5136" spans="1:16" x14ac:dyDescent="0.25">
      <c r="A5136" s="52">
        <v>2018</v>
      </c>
      <c r="B5136" s="45" t="s">
        <v>59</v>
      </c>
      <c r="C5136" s="46" t="s">
        <v>80</v>
      </c>
      <c r="D5136" s="46" t="s">
        <v>88</v>
      </c>
      <c r="H5136" s="46">
        <v>20</v>
      </c>
      <c r="L5136" s="46" t="s">
        <v>103</v>
      </c>
      <c r="M5136" s="48">
        <v>1</v>
      </c>
      <c r="N5136" s="48" t="s">
        <v>117</v>
      </c>
      <c r="O5136" s="48">
        <v>3</v>
      </c>
      <c r="P5136" s="48" t="s">
        <v>116</v>
      </c>
    </row>
    <row r="5137" spans="1:22" x14ac:dyDescent="0.25">
      <c r="A5137" s="52">
        <v>2018</v>
      </c>
      <c r="B5137" s="45" t="s">
        <v>47</v>
      </c>
      <c r="C5137" s="46" t="s">
        <v>80</v>
      </c>
      <c r="D5137" s="46" t="s">
        <v>96</v>
      </c>
      <c r="H5137" s="46">
        <v>17</v>
      </c>
      <c r="L5137" s="46" t="s">
        <v>103</v>
      </c>
      <c r="M5137" s="48" t="s">
        <v>110</v>
      </c>
    </row>
    <row r="5138" spans="1:22" x14ac:dyDescent="0.25">
      <c r="A5138" s="52">
        <v>2018</v>
      </c>
      <c r="B5138" s="45" t="s">
        <v>76</v>
      </c>
      <c r="C5138" s="46" t="s">
        <v>80</v>
      </c>
      <c r="D5138" s="46" t="s">
        <v>89</v>
      </c>
      <c r="H5138" s="46">
        <v>15</v>
      </c>
      <c r="L5138" s="46" t="s">
        <v>105</v>
      </c>
      <c r="M5138" s="48">
        <v>40</v>
      </c>
    </row>
    <row r="5139" spans="1:22" x14ac:dyDescent="0.25">
      <c r="A5139" s="52">
        <v>2018</v>
      </c>
      <c r="B5139" s="45" t="s">
        <v>47</v>
      </c>
      <c r="C5139" s="46" t="s">
        <v>80</v>
      </c>
      <c r="D5139" s="46" t="s">
        <v>90</v>
      </c>
      <c r="H5139" s="46">
        <v>17</v>
      </c>
      <c r="L5139" s="46" t="s">
        <v>104</v>
      </c>
      <c r="M5139" s="48" t="s">
        <v>110</v>
      </c>
    </row>
    <row r="5140" spans="1:22" x14ac:dyDescent="0.25">
      <c r="A5140" s="52">
        <v>2018</v>
      </c>
      <c r="B5140" s="45" t="s">
        <v>63</v>
      </c>
      <c r="C5140" s="46" t="s">
        <v>80</v>
      </c>
      <c r="D5140" s="46" t="s">
        <v>88</v>
      </c>
      <c r="H5140" s="46">
        <v>21</v>
      </c>
      <c r="L5140" s="46" t="s">
        <v>103</v>
      </c>
      <c r="M5140" s="48">
        <v>2</v>
      </c>
      <c r="N5140" s="48" t="s">
        <v>116</v>
      </c>
    </row>
    <row r="5141" spans="1:22" x14ac:dyDescent="0.25">
      <c r="A5141" s="52">
        <v>2018</v>
      </c>
      <c r="B5141" s="45" t="s">
        <v>59</v>
      </c>
      <c r="C5141" s="46" t="s">
        <v>80</v>
      </c>
      <c r="D5141" s="46" t="s">
        <v>88</v>
      </c>
      <c r="H5141" s="46">
        <v>20</v>
      </c>
      <c r="L5141" s="46" t="s">
        <v>103</v>
      </c>
      <c r="M5141" s="48" t="s">
        <v>110</v>
      </c>
    </row>
    <row r="5142" spans="1:22" x14ac:dyDescent="0.25">
      <c r="A5142" s="52">
        <v>2018</v>
      </c>
      <c r="B5142" s="45" t="s">
        <v>76</v>
      </c>
      <c r="C5142" s="46" t="s">
        <v>80</v>
      </c>
      <c r="D5142" s="46" t="s">
        <v>91</v>
      </c>
      <c r="H5142" s="46">
        <v>15</v>
      </c>
      <c r="L5142" s="46" t="s">
        <v>105</v>
      </c>
      <c r="M5142" s="48">
        <v>40</v>
      </c>
    </row>
    <row r="5143" spans="1:22" x14ac:dyDescent="0.25">
      <c r="A5143" s="52">
        <v>2018</v>
      </c>
      <c r="B5143" s="45" t="s">
        <v>38</v>
      </c>
      <c r="C5143" s="46" t="s">
        <v>80</v>
      </c>
      <c r="D5143" s="46" t="s">
        <v>89</v>
      </c>
      <c r="H5143" s="46">
        <v>15</v>
      </c>
      <c r="L5143" s="46" t="s">
        <v>103</v>
      </c>
      <c r="M5143" s="48">
        <v>21</v>
      </c>
    </row>
    <row r="5144" spans="1:22" x14ac:dyDescent="0.25">
      <c r="A5144" s="52">
        <v>2018</v>
      </c>
      <c r="B5144" s="45" t="s">
        <v>59</v>
      </c>
      <c r="C5144" s="46" t="s">
        <v>80</v>
      </c>
      <c r="D5144" s="46" t="s">
        <v>90</v>
      </c>
      <c r="H5144" s="46">
        <v>15</v>
      </c>
      <c r="L5144" s="46" t="s">
        <v>104</v>
      </c>
      <c r="M5144" s="48">
        <v>218</v>
      </c>
    </row>
    <row r="5145" spans="1:22" x14ac:dyDescent="0.25">
      <c r="A5145" s="52">
        <v>2018</v>
      </c>
      <c r="B5145" s="45" t="s">
        <v>52</v>
      </c>
      <c r="C5145" s="46" t="s">
        <v>80</v>
      </c>
      <c r="D5145" s="46" t="s">
        <v>89</v>
      </c>
      <c r="H5145" s="46">
        <v>18</v>
      </c>
      <c r="I5145" s="46">
        <v>22</v>
      </c>
      <c r="L5145" s="46" t="s">
        <v>103</v>
      </c>
      <c r="M5145" s="48">
        <v>2</v>
      </c>
      <c r="N5145" s="48" t="s">
        <v>116</v>
      </c>
      <c r="U5145" s="49">
        <v>1</v>
      </c>
      <c r="V5145" s="49" t="s">
        <v>116</v>
      </c>
    </row>
    <row r="5146" spans="1:22" x14ac:dyDescent="0.25">
      <c r="A5146" s="52">
        <v>2018</v>
      </c>
      <c r="B5146" s="45" t="s">
        <v>63</v>
      </c>
      <c r="C5146" s="46" t="s">
        <v>80</v>
      </c>
      <c r="D5146" s="46" t="s">
        <v>93</v>
      </c>
      <c r="H5146" s="46">
        <v>17</v>
      </c>
      <c r="I5146" s="46">
        <v>21</v>
      </c>
      <c r="L5146" s="46" t="s">
        <v>103</v>
      </c>
      <c r="M5146" s="48">
        <v>2</v>
      </c>
      <c r="N5146" s="48" t="s">
        <v>117</v>
      </c>
      <c r="U5146" s="49">
        <v>1</v>
      </c>
      <c r="V5146" s="49" t="s">
        <v>116</v>
      </c>
    </row>
    <row r="5147" spans="1:22" x14ac:dyDescent="0.25">
      <c r="A5147" s="52">
        <v>2018</v>
      </c>
      <c r="B5147" s="45" t="s">
        <v>52</v>
      </c>
      <c r="C5147" s="46" t="s">
        <v>80</v>
      </c>
      <c r="D5147" s="46" t="s">
        <v>88</v>
      </c>
      <c r="H5147" s="46">
        <v>21</v>
      </c>
      <c r="L5147" s="46" t="s">
        <v>103</v>
      </c>
      <c r="M5147" s="48" t="s">
        <v>110</v>
      </c>
    </row>
    <row r="5148" spans="1:22" x14ac:dyDescent="0.25">
      <c r="A5148" s="52">
        <v>2018</v>
      </c>
      <c r="B5148" s="45" t="s">
        <v>76</v>
      </c>
      <c r="C5148" s="46" t="s">
        <v>80</v>
      </c>
      <c r="D5148" s="46" t="s">
        <v>88</v>
      </c>
      <c r="H5148" s="46">
        <v>17</v>
      </c>
      <c r="L5148" s="46" t="s">
        <v>103</v>
      </c>
      <c r="M5148" s="48" t="s">
        <v>110</v>
      </c>
    </row>
    <row r="5149" spans="1:22" x14ac:dyDescent="0.25">
      <c r="A5149" s="52">
        <v>2018</v>
      </c>
      <c r="B5149" s="45" t="s">
        <v>76</v>
      </c>
      <c r="C5149" s="46" t="s">
        <v>80</v>
      </c>
      <c r="D5149" s="46" t="s">
        <v>88</v>
      </c>
      <c r="H5149" s="46">
        <v>17</v>
      </c>
      <c r="L5149" s="46" t="s">
        <v>103</v>
      </c>
      <c r="M5149" s="48">
        <v>1</v>
      </c>
      <c r="N5149" s="48" t="s">
        <v>117</v>
      </c>
      <c r="O5149" s="48">
        <v>1</v>
      </c>
      <c r="P5149" s="48" t="s">
        <v>116</v>
      </c>
    </row>
    <row r="5150" spans="1:22" x14ac:dyDescent="0.25">
      <c r="A5150" s="52">
        <v>2018</v>
      </c>
      <c r="B5150" s="45" t="s">
        <v>69</v>
      </c>
      <c r="C5150" s="46" t="s">
        <v>80</v>
      </c>
      <c r="D5150" s="46" t="s">
        <v>88</v>
      </c>
      <c r="E5150" s="46" t="s">
        <v>92</v>
      </c>
      <c r="H5150" s="46">
        <v>17</v>
      </c>
      <c r="L5150" s="46" t="s">
        <v>103</v>
      </c>
      <c r="M5150" s="48">
        <v>2</v>
      </c>
      <c r="N5150" s="48" t="s">
        <v>117</v>
      </c>
    </row>
    <row r="5151" spans="1:22" x14ac:dyDescent="0.25">
      <c r="A5151" s="52">
        <v>2018</v>
      </c>
      <c r="B5151" s="45" t="s">
        <v>40</v>
      </c>
      <c r="C5151" s="46" t="s">
        <v>80</v>
      </c>
      <c r="D5151" s="46" t="s">
        <v>90</v>
      </c>
      <c r="E5151" s="46" t="s">
        <v>93</v>
      </c>
      <c r="H5151" s="46">
        <v>17</v>
      </c>
      <c r="L5151" s="46" t="s">
        <v>103</v>
      </c>
      <c r="M5151" s="48">
        <v>2</v>
      </c>
      <c r="N5151" s="48" t="s">
        <v>117</v>
      </c>
    </row>
    <row r="5152" spans="1:22" x14ac:dyDescent="0.25">
      <c r="A5152" s="52">
        <v>2018</v>
      </c>
      <c r="B5152" s="45" t="s">
        <v>53</v>
      </c>
      <c r="C5152" s="46" t="s">
        <v>80</v>
      </c>
      <c r="D5152" s="46" t="s">
        <v>110</v>
      </c>
      <c r="H5152" s="46">
        <v>24</v>
      </c>
      <c r="L5152" s="46" t="s">
        <v>103</v>
      </c>
      <c r="M5152" s="48" t="s">
        <v>110</v>
      </c>
    </row>
    <row r="5153" spans="1:22" x14ac:dyDescent="0.25">
      <c r="A5153" s="52">
        <v>2018</v>
      </c>
      <c r="B5153" s="45" t="s">
        <v>37</v>
      </c>
      <c r="C5153" s="46" t="s">
        <v>80</v>
      </c>
      <c r="D5153" s="46" t="s">
        <v>91</v>
      </c>
      <c r="H5153" s="46">
        <v>15</v>
      </c>
      <c r="L5153" s="46" t="s">
        <v>103</v>
      </c>
      <c r="M5153" s="48">
        <v>107</v>
      </c>
    </row>
    <row r="5154" spans="1:22" x14ac:dyDescent="0.25">
      <c r="A5154" s="52">
        <v>2018</v>
      </c>
      <c r="B5154" s="45" t="s">
        <v>37</v>
      </c>
      <c r="C5154" s="46" t="s">
        <v>80</v>
      </c>
      <c r="D5154" s="46" t="s">
        <v>91</v>
      </c>
      <c r="H5154" s="46">
        <v>17</v>
      </c>
      <c r="L5154" s="46" t="s">
        <v>103</v>
      </c>
      <c r="M5154" s="48">
        <v>5</v>
      </c>
      <c r="N5154" s="48" t="s">
        <v>117</v>
      </c>
      <c r="O5154" s="48">
        <v>9</v>
      </c>
      <c r="P5154" s="48" t="s">
        <v>116</v>
      </c>
    </row>
    <row r="5155" spans="1:22" x14ac:dyDescent="0.25">
      <c r="A5155" s="52">
        <v>2018</v>
      </c>
      <c r="B5155" s="45" t="s">
        <v>66</v>
      </c>
      <c r="C5155" s="46" t="s">
        <v>80</v>
      </c>
      <c r="D5155" s="46" t="s">
        <v>88</v>
      </c>
      <c r="H5155" s="46">
        <v>17</v>
      </c>
      <c r="L5155" s="46" t="s">
        <v>103</v>
      </c>
      <c r="M5155" s="48">
        <v>2</v>
      </c>
      <c r="N5155" s="48" t="s">
        <v>117</v>
      </c>
    </row>
    <row r="5156" spans="1:22" x14ac:dyDescent="0.25">
      <c r="A5156" s="52">
        <v>2018</v>
      </c>
      <c r="B5156" s="45" t="s">
        <v>69</v>
      </c>
      <c r="C5156" s="46" t="s">
        <v>80</v>
      </c>
      <c r="D5156" s="46" t="s">
        <v>88</v>
      </c>
      <c r="H5156" s="46">
        <v>17</v>
      </c>
      <c r="L5156" s="46" t="s">
        <v>103</v>
      </c>
      <c r="M5156" s="48">
        <v>1</v>
      </c>
      <c r="N5156" s="48" t="s">
        <v>117</v>
      </c>
      <c r="O5156" s="48">
        <v>1</v>
      </c>
      <c r="P5156" s="48" t="s">
        <v>116</v>
      </c>
    </row>
    <row r="5157" spans="1:22" x14ac:dyDescent="0.25">
      <c r="A5157" s="52">
        <v>2018</v>
      </c>
      <c r="B5157" s="45" t="s">
        <v>65</v>
      </c>
      <c r="C5157" s="46" t="s">
        <v>80</v>
      </c>
      <c r="D5157" s="46" t="s">
        <v>90</v>
      </c>
      <c r="H5157" s="46">
        <v>15</v>
      </c>
      <c r="L5157" s="46" t="s">
        <v>104</v>
      </c>
      <c r="M5157" s="48">
        <v>116</v>
      </c>
    </row>
    <row r="5158" spans="1:22" x14ac:dyDescent="0.25">
      <c r="A5158" s="52">
        <v>2018</v>
      </c>
      <c r="B5158" s="45" t="s">
        <v>65</v>
      </c>
      <c r="C5158" s="46" t="s">
        <v>80</v>
      </c>
      <c r="D5158" s="46" t="s">
        <v>90</v>
      </c>
      <c r="H5158" s="46">
        <v>17</v>
      </c>
      <c r="L5158" s="46" t="s">
        <v>104</v>
      </c>
      <c r="M5158" s="48">
        <v>4</v>
      </c>
      <c r="N5158" s="48" t="s">
        <v>117</v>
      </c>
      <c r="O5158" s="48">
        <v>2</v>
      </c>
      <c r="P5158" s="48" t="s">
        <v>116</v>
      </c>
    </row>
    <row r="5159" spans="1:22" x14ac:dyDescent="0.25">
      <c r="A5159" s="52">
        <v>2018</v>
      </c>
      <c r="B5159" s="45" t="s">
        <v>52</v>
      </c>
      <c r="C5159" s="46" t="s">
        <v>80</v>
      </c>
      <c r="D5159" s="46" t="s">
        <v>88</v>
      </c>
      <c r="E5159" s="46" t="s">
        <v>89</v>
      </c>
      <c r="F5159" s="46" t="s">
        <v>91</v>
      </c>
      <c r="H5159" s="46">
        <v>17</v>
      </c>
      <c r="L5159" s="46" t="s">
        <v>103</v>
      </c>
      <c r="M5159" s="48" t="s">
        <v>110</v>
      </c>
    </row>
    <row r="5160" spans="1:22" x14ac:dyDescent="0.25">
      <c r="A5160" s="52">
        <v>2018</v>
      </c>
      <c r="B5160" s="45" t="s">
        <v>54</v>
      </c>
      <c r="C5160" s="46" t="s">
        <v>80</v>
      </c>
      <c r="D5160" s="46" t="s">
        <v>89</v>
      </c>
      <c r="H5160" s="46">
        <v>22</v>
      </c>
      <c r="L5160" s="46" t="s">
        <v>103</v>
      </c>
      <c r="M5160" s="48">
        <v>2</v>
      </c>
      <c r="N5160" s="48" t="s">
        <v>116</v>
      </c>
    </row>
    <row r="5161" spans="1:22" x14ac:dyDescent="0.25">
      <c r="A5161" s="52">
        <v>2018</v>
      </c>
      <c r="B5161" s="45" t="s">
        <v>38</v>
      </c>
      <c r="C5161" s="46" t="s">
        <v>80</v>
      </c>
      <c r="D5161" s="46" t="s">
        <v>93</v>
      </c>
      <c r="H5161" s="46">
        <v>17</v>
      </c>
      <c r="L5161" s="46" t="s">
        <v>103</v>
      </c>
      <c r="M5161" s="48">
        <v>2</v>
      </c>
      <c r="N5161" s="48" t="s">
        <v>117</v>
      </c>
      <c r="U5161" s="49">
        <v>1</v>
      </c>
      <c r="V5161" s="49" t="s">
        <v>116</v>
      </c>
    </row>
    <row r="5162" spans="1:22" x14ac:dyDescent="0.25">
      <c r="A5162" s="52">
        <v>2018</v>
      </c>
      <c r="B5162" s="45" t="s">
        <v>69</v>
      </c>
      <c r="C5162" s="46" t="s">
        <v>80</v>
      </c>
      <c r="D5162" s="46" t="s">
        <v>88</v>
      </c>
      <c r="H5162" s="46">
        <v>21</v>
      </c>
      <c r="L5162" s="46" t="s">
        <v>103</v>
      </c>
      <c r="M5162" s="48">
        <v>1</v>
      </c>
      <c r="N5162" s="48" t="s">
        <v>116</v>
      </c>
    </row>
    <row r="5163" spans="1:22" x14ac:dyDescent="0.25">
      <c r="A5163" s="52">
        <v>2018</v>
      </c>
      <c r="B5163" s="45" t="s">
        <v>65</v>
      </c>
      <c r="C5163" s="46" t="s">
        <v>80</v>
      </c>
      <c r="D5163" s="46" t="s">
        <v>90</v>
      </c>
      <c r="H5163" s="46">
        <v>15</v>
      </c>
      <c r="L5163" s="46" t="s">
        <v>104</v>
      </c>
      <c r="M5163" s="48" t="s">
        <v>110</v>
      </c>
    </row>
    <row r="5164" spans="1:22" x14ac:dyDescent="0.25">
      <c r="A5164" s="52">
        <v>2018</v>
      </c>
      <c r="B5164" s="45" t="s">
        <v>63</v>
      </c>
      <c r="C5164" s="46" t="s">
        <v>80</v>
      </c>
      <c r="D5164" s="46" t="s">
        <v>89</v>
      </c>
      <c r="H5164" s="46">
        <v>17</v>
      </c>
      <c r="L5164" s="46" t="s">
        <v>103</v>
      </c>
      <c r="M5164" s="48">
        <v>3</v>
      </c>
      <c r="N5164" s="48" t="s">
        <v>117</v>
      </c>
      <c r="O5164" s="48">
        <v>6</v>
      </c>
      <c r="P5164" s="48" t="s">
        <v>116</v>
      </c>
    </row>
    <row r="5165" spans="1:22" x14ac:dyDescent="0.25">
      <c r="A5165" s="52">
        <v>2018</v>
      </c>
      <c r="B5165" s="45" t="s">
        <v>76</v>
      </c>
      <c r="C5165" s="46" t="s">
        <v>80</v>
      </c>
      <c r="D5165" s="46" t="s">
        <v>93</v>
      </c>
      <c r="E5165" s="46" t="s">
        <v>92</v>
      </c>
      <c r="H5165" s="46">
        <v>17</v>
      </c>
      <c r="L5165" s="46" t="s">
        <v>103</v>
      </c>
      <c r="M5165" s="48">
        <v>1</v>
      </c>
      <c r="N5165" s="48" t="s">
        <v>117</v>
      </c>
    </row>
    <row r="5166" spans="1:22" x14ac:dyDescent="0.25">
      <c r="A5166" s="52">
        <v>2018</v>
      </c>
      <c r="B5166" s="45" t="s">
        <v>76</v>
      </c>
      <c r="C5166" s="46" t="s">
        <v>80</v>
      </c>
      <c r="D5166" s="46" t="s">
        <v>93</v>
      </c>
      <c r="H5166" s="46">
        <v>12</v>
      </c>
      <c r="L5166" s="46" t="s">
        <v>103</v>
      </c>
      <c r="M5166" s="48">
        <v>100</v>
      </c>
    </row>
    <row r="5167" spans="1:22" x14ac:dyDescent="0.25">
      <c r="A5167" s="52">
        <v>2018</v>
      </c>
      <c r="B5167" s="45" t="s">
        <v>66</v>
      </c>
      <c r="C5167" s="46" t="s">
        <v>80</v>
      </c>
      <c r="D5167" s="46" t="s">
        <v>90</v>
      </c>
      <c r="H5167" s="46">
        <v>17</v>
      </c>
      <c r="L5167" s="46" t="s">
        <v>103</v>
      </c>
      <c r="M5167" s="48">
        <v>1</v>
      </c>
      <c r="N5167" s="48" t="s">
        <v>117</v>
      </c>
    </row>
    <row r="5168" spans="1:22" x14ac:dyDescent="0.25">
      <c r="A5168" s="52">
        <v>2018</v>
      </c>
      <c r="B5168" s="45" t="s">
        <v>66</v>
      </c>
      <c r="C5168" s="46" t="s">
        <v>80</v>
      </c>
      <c r="D5168" s="46" t="s">
        <v>90</v>
      </c>
      <c r="E5168" s="46" t="s">
        <v>93</v>
      </c>
      <c r="H5168" s="46">
        <v>15</v>
      </c>
      <c r="L5168" s="46" t="s">
        <v>103</v>
      </c>
      <c r="M5168" s="48">
        <v>20</v>
      </c>
    </row>
    <row r="5169" spans="1:16" x14ac:dyDescent="0.25">
      <c r="A5169" s="52">
        <v>2018</v>
      </c>
      <c r="B5169" s="45" t="s">
        <v>65</v>
      </c>
      <c r="C5169" s="46" t="s">
        <v>80</v>
      </c>
      <c r="D5169" s="46" t="s">
        <v>110</v>
      </c>
      <c r="H5169" s="46">
        <v>15</v>
      </c>
      <c r="I5169" s="46">
        <v>16</v>
      </c>
      <c r="L5169" s="46" t="s">
        <v>104</v>
      </c>
      <c r="M5169" s="48" t="s">
        <v>110</v>
      </c>
    </row>
    <row r="5170" spans="1:16" x14ac:dyDescent="0.25">
      <c r="A5170" s="52">
        <v>2018</v>
      </c>
      <c r="B5170" s="45" t="s">
        <v>54</v>
      </c>
      <c r="C5170" s="46" t="s">
        <v>80</v>
      </c>
      <c r="D5170" s="46" t="s">
        <v>89</v>
      </c>
      <c r="H5170" s="46">
        <v>18</v>
      </c>
      <c r="L5170" s="46" t="s">
        <v>103</v>
      </c>
      <c r="M5170" s="48">
        <v>1</v>
      </c>
      <c r="N5170" s="48" t="s">
        <v>116</v>
      </c>
    </row>
    <row r="5171" spans="1:16" x14ac:dyDescent="0.25">
      <c r="A5171" s="52">
        <v>2018</v>
      </c>
      <c r="B5171" s="45" t="s">
        <v>57</v>
      </c>
      <c r="C5171" s="46" t="s">
        <v>80</v>
      </c>
      <c r="D5171" s="46" t="s">
        <v>90</v>
      </c>
      <c r="H5171" s="46">
        <v>15</v>
      </c>
      <c r="L5171" s="46" t="s">
        <v>105</v>
      </c>
      <c r="M5171" s="48">
        <v>15</v>
      </c>
    </row>
    <row r="5172" spans="1:16" x14ac:dyDescent="0.25">
      <c r="A5172" s="52">
        <v>2018</v>
      </c>
      <c r="B5172" s="45" t="s">
        <v>59</v>
      </c>
      <c r="C5172" s="46" t="s">
        <v>80</v>
      </c>
      <c r="D5172" s="46" t="s">
        <v>89</v>
      </c>
      <c r="H5172" s="46">
        <v>17</v>
      </c>
      <c r="L5172" s="46" t="s">
        <v>103</v>
      </c>
      <c r="M5172" s="48">
        <v>3</v>
      </c>
      <c r="N5172" s="48" t="s">
        <v>116</v>
      </c>
    </row>
    <row r="5173" spans="1:16" x14ac:dyDescent="0.25">
      <c r="A5173" s="52">
        <v>2018</v>
      </c>
      <c r="B5173" s="45" t="s">
        <v>53</v>
      </c>
      <c r="C5173" s="46" t="s">
        <v>80</v>
      </c>
      <c r="D5173" s="46" t="s">
        <v>96</v>
      </c>
      <c r="H5173" s="46">
        <v>15</v>
      </c>
      <c r="L5173" s="46" t="s">
        <v>104</v>
      </c>
      <c r="M5173" s="48" t="s">
        <v>110</v>
      </c>
    </row>
    <row r="5174" spans="1:16" x14ac:dyDescent="0.25">
      <c r="A5174" s="52">
        <v>2018</v>
      </c>
      <c r="B5174" s="45" t="s">
        <v>53</v>
      </c>
      <c r="C5174" s="46" t="s">
        <v>80</v>
      </c>
      <c r="D5174" s="46" t="s">
        <v>94</v>
      </c>
      <c r="H5174" s="46">
        <v>15</v>
      </c>
      <c r="L5174" s="46" t="s">
        <v>103</v>
      </c>
      <c r="M5174" s="48">
        <v>45</v>
      </c>
    </row>
    <row r="5175" spans="1:16" x14ac:dyDescent="0.25">
      <c r="A5175" s="52">
        <v>2018</v>
      </c>
      <c r="B5175" s="45" t="s">
        <v>38</v>
      </c>
      <c r="C5175" s="46" t="s">
        <v>80</v>
      </c>
      <c r="D5175" s="46" t="s">
        <v>93</v>
      </c>
      <c r="H5175" s="46">
        <v>17</v>
      </c>
      <c r="L5175" s="46" t="s">
        <v>103</v>
      </c>
      <c r="M5175" s="48">
        <v>7</v>
      </c>
      <c r="N5175" s="48" t="s">
        <v>117</v>
      </c>
      <c r="O5175" s="48">
        <v>1</v>
      </c>
      <c r="P5175" s="48" t="s">
        <v>116</v>
      </c>
    </row>
    <row r="5176" spans="1:16" x14ac:dyDescent="0.25">
      <c r="A5176" s="52">
        <v>2018</v>
      </c>
      <c r="B5176" s="45" t="s">
        <v>37</v>
      </c>
      <c r="C5176" s="46" t="s">
        <v>80</v>
      </c>
      <c r="D5176" s="46" t="s">
        <v>93</v>
      </c>
      <c r="H5176" s="46">
        <v>17</v>
      </c>
      <c r="L5176" s="46" t="s">
        <v>103</v>
      </c>
      <c r="M5176" s="48">
        <v>6</v>
      </c>
      <c r="N5176" s="48" t="s">
        <v>117</v>
      </c>
      <c r="O5176" s="48">
        <v>3</v>
      </c>
      <c r="P5176" s="48" t="s">
        <v>116</v>
      </c>
    </row>
    <row r="5177" spans="1:16" x14ac:dyDescent="0.25">
      <c r="A5177" s="52">
        <v>2018</v>
      </c>
      <c r="B5177" s="45" t="s">
        <v>54</v>
      </c>
      <c r="C5177" s="46" t="s">
        <v>80</v>
      </c>
      <c r="D5177" s="46" t="s">
        <v>89</v>
      </c>
      <c r="H5177" s="46">
        <v>18</v>
      </c>
      <c r="L5177" s="46" t="s">
        <v>103</v>
      </c>
      <c r="M5177" s="48">
        <v>1</v>
      </c>
      <c r="N5177" s="48" t="s">
        <v>116</v>
      </c>
    </row>
    <row r="5178" spans="1:16" x14ac:dyDescent="0.25">
      <c r="A5178" s="52">
        <v>2018</v>
      </c>
      <c r="B5178" s="45" t="s">
        <v>53</v>
      </c>
      <c r="C5178" s="46" t="s">
        <v>85</v>
      </c>
      <c r="D5178" s="46" t="s">
        <v>110</v>
      </c>
      <c r="H5178" s="46">
        <v>28</v>
      </c>
      <c r="L5178" s="46" t="s">
        <v>103</v>
      </c>
      <c r="M5178" s="48" t="s">
        <v>110</v>
      </c>
    </row>
    <row r="5179" spans="1:16" x14ac:dyDescent="0.25">
      <c r="A5179" s="52">
        <v>2018</v>
      </c>
      <c r="B5179" s="45" t="s">
        <v>76</v>
      </c>
      <c r="C5179" s="46" t="s">
        <v>80</v>
      </c>
      <c r="D5179" s="46" t="s">
        <v>93</v>
      </c>
      <c r="H5179" s="46">
        <v>12</v>
      </c>
      <c r="L5179" s="46" t="s">
        <v>103</v>
      </c>
      <c r="M5179" s="48">
        <v>28</v>
      </c>
    </row>
    <row r="5180" spans="1:16" x14ac:dyDescent="0.25">
      <c r="A5180" s="52">
        <v>2018</v>
      </c>
      <c r="B5180" s="45" t="s">
        <v>76</v>
      </c>
      <c r="C5180" s="46" t="s">
        <v>80</v>
      </c>
      <c r="D5180" s="46" t="s">
        <v>91</v>
      </c>
      <c r="H5180" s="46">
        <v>15</v>
      </c>
      <c r="L5180" s="46" t="s">
        <v>103</v>
      </c>
      <c r="M5180" s="48">
        <v>48</v>
      </c>
    </row>
    <row r="5181" spans="1:16" x14ac:dyDescent="0.25">
      <c r="A5181" s="52">
        <v>2018</v>
      </c>
      <c r="B5181" s="45" t="s">
        <v>76</v>
      </c>
      <c r="C5181" s="46" t="s">
        <v>80</v>
      </c>
      <c r="D5181" s="46" t="s">
        <v>91</v>
      </c>
      <c r="H5181" s="46">
        <v>15</v>
      </c>
      <c r="L5181" s="46" t="s">
        <v>103</v>
      </c>
      <c r="M5181" s="48">
        <v>35</v>
      </c>
    </row>
    <row r="5182" spans="1:16" x14ac:dyDescent="0.25">
      <c r="A5182" s="52">
        <v>2018</v>
      </c>
      <c r="B5182" s="45" t="s">
        <v>59</v>
      </c>
      <c r="C5182" s="46" t="s">
        <v>80</v>
      </c>
      <c r="D5182" s="46" t="s">
        <v>88</v>
      </c>
      <c r="E5182" s="46" t="s">
        <v>92</v>
      </c>
      <c r="H5182" s="46">
        <v>15</v>
      </c>
      <c r="L5182" s="46" t="s">
        <v>103</v>
      </c>
      <c r="M5182" s="48">
        <v>170</v>
      </c>
    </row>
    <row r="5183" spans="1:16" x14ac:dyDescent="0.25">
      <c r="A5183" s="52">
        <v>2018</v>
      </c>
      <c r="B5183" s="45" t="s">
        <v>73</v>
      </c>
      <c r="C5183" s="46" t="s">
        <v>82</v>
      </c>
      <c r="D5183" s="46" t="s">
        <v>110</v>
      </c>
      <c r="H5183" s="46">
        <v>17</v>
      </c>
      <c r="L5183" s="46" t="s">
        <v>103</v>
      </c>
      <c r="M5183" s="48">
        <v>1</v>
      </c>
      <c r="N5183" s="48" t="s">
        <v>117</v>
      </c>
    </row>
    <row r="5184" spans="1:16" x14ac:dyDescent="0.25">
      <c r="A5184" s="52">
        <v>2018</v>
      </c>
      <c r="B5184" s="45" t="s">
        <v>53</v>
      </c>
      <c r="C5184" s="46" t="s">
        <v>81</v>
      </c>
      <c r="D5184" s="46" t="s">
        <v>110</v>
      </c>
      <c r="H5184" s="46">
        <v>28</v>
      </c>
      <c r="L5184" s="46" t="s">
        <v>103</v>
      </c>
      <c r="M5184" s="48" t="s">
        <v>110</v>
      </c>
    </row>
    <row r="5185" spans="1:22" x14ac:dyDescent="0.25">
      <c r="A5185" s="52">
        <v>2018</v>
      </c>
      <c r="B5185" s="45" t="s">
        <v>73</v>
      </c>
      <c r="C5185" s="46" t="s">
        <v>82</v>
      </c>
      <c r="D5185" s="46" t="s">
        <v>110</v>
      </c>
      <c r="H5185" s="46">
        <v>17</v>
      </c>
      <c r="L5185" s="46" t="s">
        <v>103</v>
      </c>
      <c r="M5185" s="48">
        <v>1</v>
      </c>
      <c r="N5185" s="48" t="s">
        <v>117</v>
      </c>
    </row>
    <row r="5186" spans="1:22" x14ac:dyDescent="0.25">
      <c r="A5186" s="52">
        <v>2018</v>
      </c>
      <c r="B5186" s="45" t="s">
        <v>73</v>
      </c>
      <c r="C5186" s="46" t="s">
        <v>80</v>
      </c>
      <c r="D5186" s="46" t="s">
        <v>110</v>
      </c>
      <c r="H5186" s="46">
        <v>20</v>
      </c>
      <c r="L5186" s="46" t="s">
        <v>103</v>
      </c>
      <c r="M5186" s="48">
        <v>5</v>
      </c>
      <c r="N5186" s="48" t="s">
        <v>116</v>
      </c>
    </row>
    <row r="5187" spans="1:22" x14ac:dyDescent="0.25">
      <c r="A5187" s="52">
        <v>2018</v>
      </c>
      <c r="B5187" s="45" t="s">
        <v>57</v>
      </c>
      <c r="C5187" s="46" t="s">
        <v>80</v>
      </c>
      <c r="D5187" s="46" t="s">
        <v>93</v>
      </c>
      <c r="E5187" s="46" t="s">
        <v>94</v>
      </c>
      <c r="H5187" s="46">
        <v>15</v>
      </c>
      <c r="L5187" s="46" t="s">
        <v>105</v>
      </c>
      <c r="M5187" s="48">
        <v>31</v>
      </c>
    </row>
    <row r="5188" spans="1:22" x14ac:dyDescent="0.25">
      <c r="A5188" s="52">
        <v>2018</v>
      </c>
      <c r="B5188" s="45" t="s">
        <v>61</v>
      </c>
      <c r="C5188" s="46" t="s">
        <v>80</v>
      </c>
      <c r="D5188" s="46" t="s">
        <v>94</v>
      </c>
      <c r="H5188" s="46">
        <v>15</v>
      </c>
      <c r="L5188" s="46" t="s">
        <v>103</v>
      </c>
      <c r="M5188" s="48">
        <v>85</v>
      </c>
    </row>
    <row r="5189" spans="1:22" x14ac:dyDescent="0.25">
      <c r="A5189" s="52">
        <v>2018</v>
      </c>
      <c r="B5189" s="45" t="s">
        <v>76</v>
      </c>
      <c r="C5189" s="46" t="s">
        <v>80</v>
      </c>
      <c r="D5189" s="46" t="s">
        <v>91</v>
      </c>
      <c r="H5189" s="46">
        <v>15</v>
      </c>
      <c r="L5189" s="46" t="s">
        <v>103</v>
      </c>
      <c r="M5189" s="48">
        <v>37</v>
      </c>
    </row>
    <row r="5190" spans="1:22" x14ac:dyDescent="0.25">
      <c r="A5190" s="52">
        <v>2018</v>
      </c>
      <c r="B5190" s="45" t="s">
        <v>61</v>
      </c>
      <c r="C5190" s="46" t="s">
        <v>80</v>
      </c>
      <c r="D5190" s="46" t="s">
        <v>90</v>
      </c>
      <c r="H5190" s="46">
        <v>15</v>
      </c>
      <c r="L5190" s="46" t="s">
        <v>104</v>
      </c>
      <c r="M5190" s="48">
        <v>484</v>
      </c>
    </row>
    <row r="5191" spans="1:22" x14ac:dyDescent="0.25">
      <c r="A5191" s="52">
        <v>2018</v>
      </c>
      <c r="B5191" s="45" t="s">
        <v>42</v>
      </c>
      <c r="C5191" s="46" t="s">
        <v>80</v>
      </c>
      <c r="D5191" s="46" t="s">
        <v>93</v>
      </c>
      <c r="H5191" s="46">
        <v>15</v>
      </c>
      <c r="L5191" s="46" t="s">
        <v>103</v>
      </c>
      <c r="M5191" s="48">
        <v>36</v>
      </c>
    </row>
    <row r="5192" spans="1:22" x14ac:dyDescent="0.25">
      <c r="A5192" s="52">
        <v>2018</v>
      </c>
      <c r="B5192" s="45" t="s">
        <v>65</v>
      </c>
      <c r="C5192" s="46" t="s">
        <v>80</v>
      </c>
      <c r="D5192" s="46" t="s">
        <v>90</v>
      </c>
      <c r="H5192" s="46">
        <v>15</v>
      </c>
      <c r="L5192" s="46" t="s">
        <v>103</v>
      </c>
      <c r="M5192" s="48" t="s">
        <v>110</v>
      </c>
    </row>
    <row r="5193" spans="1:22" x14ac:dyDescent="0.25">
      <c r="A5193" s="52">
        <v>2018</v>
      </c>
      <c r="B5193" s="45" t="s">
        <v>65</v>
      </c>
      <c r="C5193" s="46" t="s">
        <v>85</v>
      </c>
      <c r="D5193" s="46" t="s">
        <v>89</v>
      </c>
      <c r="H5193" s="46">
        <v>14</v>
      </c>
      <c r="I5193" s="46">
        <v>28</v>
      </c>
      <c r="L5193" s="46" t="s">
        <v>103</v>
      </c>
      <c r="M5193" s="48" t="s">
        <v>110</v>
      </c>
    </row>
    <row r="5194" spans="1:22" x14ac:dyDescent="0.25">
      <c r="A5194" s="52">
        <v>2018</v>
      </c>
      <c r="B5194" s="45" t="s">
        <v>65</v>
      </c>
      <c r="C5194" s="46" t="s">
        <v>85</v>
      </c>
      <c r="D5194" s="46" t="s">
        <v>110</v>
      </c>
      <c r="H5194" s="46">
        <v>14</v>
      </c>
      <c r="I5194" s="46">
        <v>28</v>
      </c>
      <c r="L5194" s="46" t="s">
        <v>103</v>
      </c>
      <c r="M5194" s="48" t="s">
        <v>110</v>
      </c>
    </row>
    <row r="5195" spans="1:22" x14ac:dyDescent="0.25">
      <c r="A5195" s="52">
        <v>2018</v>
      </c>
      <c r="B5195" s="45" t="s">
        <v>59</v>
      </c>
      <c r="C5195" s="46" t="s">
        <v>80</v>
      </c>
      <c r="D5195" s="46" t="s">
        <v>88</v>
      </c>
      <c r="H5195" s="46">
        <v>20</v>
      </c>
      <c r="L5195" s="46" t="s">
        <v>103</v>
      </c>
      <c r="M5195" s="48">
        <v>3</v>
      </c>
      <c r="N5195" s="48" t="s">
        <v>116</v>
      </c>
      <c r="O5195" s="48">
        <v>1</v>
      </c>
      <c r="P5195" s="48" t="s">
        <v>115</v>
      </c>
    </row>
    <row r="5196" spans="1:22" x14ac:dyDescent="0.25">
      <c r="A5196" s="52">
        <v>2018</v>
      </c>
      <c r="B5196" s="45" t="s">
        <v>54</v>
      </c>
      <c r="C5196" s="46" t="s">
        <v>85</v>
      </c>
      <c r="D5196" s="46" t="s">
        <v>110</v>
      </c>
      <c r="H5196" s="46">
        <v>28</v>
      </c>
      <c r="L5196" s="46" t="s">
        <v>103</v>
      </c>
      <c r="M5196" s="48">
        <v>1</v>
      </c>
    </row>
    <row r="5197" spans="1:22" x14ac:dyDescent="0.25">
      <c r="A5197" s="52">
        <v>2018</v>
      </c>
      <c r="B5197" s="45" t="s">
        <v>59</v>
      </c>
      <c r="C5197" s="46" t="s">
        <v>80</v>
      </c>
      <c r="D5197" s="46" t="s">
        <v>88</v>
      </c>
      <c r="H5197" s="46">
        <v>20</v>
      </c>
      <c r="L5197" s="46" t="s">
        <v>103</v>
      </c>
      <c r="M5197" s="48">
        <v>1</v>
      </c>
      <c r="N5197" s="48" t="s">
        <v>117</v>
      </c>
      <c r="O5197" s="48">
        <v>1</v>
      </c>
      <c r="P5197" s="48" t="s">
        <v>116</v>
      </c>
      <c r="Q5197" s="48">
        <v>2</v>
      </c>
      <c r="R5197" s="48" t="s">
        <v>116</v>
      </c>
    </row>
    <row r="5198" spans="1:22" x14ac:dyDescent="0.25">
      <c r="A5198" s="52">
        <v>2018</v>
      </c>
      <c r="B5198" s="45" t="s">
        <v>37</v>
      </c>
      <c r="C5198" s="46" t="s">
        <v>80</v>
      </c>
      <c r="D5198" s="46" t="s">
        <v>90</v>
      </c>
      <c r="H5198" s="46">
        <v>15</v>
      </c>
      <c r="L5198" s="46" t="s">
        <v>103</v>
      </c>
      <c r="M5198" s="48">
        <v>71</v>
      </c>
    </row>
    <row r="5199" spans="1:22" x14ac:dyDescent="0.25">
      <c r="A5199" s="52">
        <v>2018</v>
      </c>
      <c r="B5199" s="45" t="s">
        <v>63</v>
      </c>
      <c r="C5199" s="46" t="s">
        <v>80</v>
      </c>
      <c r="D5199" s="46" t="s">
        <v>89</v>
      </c>
      <c r="H5199" s="46">
        <v>17</v>
      </c>
      <c r="I5199" s="46">
        <v>18</v>
      </c>
      <c r="L5199" s="46" t="s">
        <v>103</v>
      </c>
      <c r="M5199" s="48">
        <v>5</v>
      </c>
      <c r="N5199" s="48" t="s">
        <v>117</v>
      </c>
      <c r="O5199" s="48">
        <v>9</v>
      </c>
      <c r="P5199" s="48" t="s">
        <v>116</v>
      </c>
      <c r="U5199" s="49">
        <v>1</v>
      </c>
      <c r="V5199" s="49" t="s">
        <v>116</v>
      </c>
    </row>
    <row r="5200" spans="1:22" x14ac:dyDescent="0.25">
      <c r="A5200" s="52">
        <v>2018</v>
      </c>
      <c r="B5200" s="45" t="s">
        <v>63</v>
      </c>
      <c r="C5200" s="46" t="s">
        <v>80</v>
      </c>
      <c r="D5200" s="46" t="s">
        <v>88</v>
      </c>
      <c r="H5200" s="46">
        <v>21</v>
      </c>
      <c r="L5200" s="46" t="s">
        <v>103</v>
      </c>
      <c r="M5200" s="48">
        <v>2</v>
      </c>
      <c r="N5200" s="48" t="s">
        <v>117</v>
      </c>
    </row>
    <row r="5201" spans="1:16" x14ac:dyDescent="0.25">
      <c r="A5201" s="52">
        <v>2018</v>
      </c>
      <c r="B5201" s="45" t="s">
        <v>37</v>
      </c>
      <c r="C5201" s="46" t="s">
        <v>80</v>
      </c>
      <c r="D5201" s="46" t="s">
        <v>93</v>
      </c>
      <c r="E5201" s="46" t="s">
        <v>91</v>
      </c>
      <c r="H5201" s="46">
        <v>15</v>
      </c>
      <c r="L5201" s="46" t="s">
        <v>103</v>
      </c>
      <c r="M5201" s="48">
        <v>90</v>
      </c>
    </row>
    <row r="5202" spans="1:16" x14ac:dyDescent="0.25">
      <c r="A5202" s="52">
        <v>2018</v>
      </c>
      <c r="B5202" s="45" t="s">
        <v>61</v>
      </c>
      <c r="C5202" s="46" t="s">
        <v>80</v>
      </c>
      <c r="D5202" s="46" t="s">
        <v>94</v>
      </c>
      <c r="H5202" s="46">
        <v>15</v>
      </c>
      <c r="L5202" s="46" t="s">
        <v>103</v>
      </c>
      <c r="M5202" s="48">
        <v>173</v>
      </c>
    </row>
    <row r="5203" spans="1:16" x14ac:dyDescent="0.25">
      <c r="A5203" s="52">
        <v>2018</v>
      </c>
      <c r="B5203" s="45" t="s">
        <v>73</v>
      </c>
      <c r="C5203" s="46" t="s">
        <v>80</v>
      </c>
      <c r="D5203" s="46" t="s">
        <v>91</v>
      </c>
      <c r="H5203" s="46">
        <v>20</v>
      </c>
      <c r="L5203" s="46" t="s">
        <v>103</v>
      </c>
      <c r="M5203" s="48">
        <v>3</v>
      </c>
      <c r="N5203" s="48" t="s">
        <v>116</v>
      </c>
      <c r="O5203" s="48">
        <v>1</v>
      </c>
      <c r="P5203" s="48" t="s">
        <v>115</v>
      </c>
    </row>
    <row r="5204" spans="1:16" x14ac:dyDescent="0.25">
      <c r="A5204" s="52">
        <v>2018</v>
      </c>
      <c r="B5204" s="45" t="s">
        <v>59</v>
      </c>
      <c r="C5204" s="46" t="s">
        <v>80</v>
      </c>
      <c r="D5204" s="46" t="s">
        <v>88</v>
      </c>
      <c r="H5204" s="46">
        <v>20</v>
      </c>
      <c r="L5204" s="46" t="s">
        <v>103</v>
      </c>
      <c r="M5204" s="48">
        <v>1</v>
      </c>
      <c r="N5204" s="48" t="s">
        <v>117</v>
      </c>
      <c r="O5204" s="48">
        <v>1</v>
      </c>
      <c r="P5204" s="48" t="s">
        <v>116</v>
      </c>
    </row>
    <row r="5205" spans="1:16" x14ac:dyDescent="0.25">
      <c r="A5205" s="52">
        <v>2018</v>
      </c>
      <c r="B5205" s="45" t="s">
        <v>59</v>
      </c>
      <c r="C5205" s="46" t="s">
        <v>80</v>
      </c>
      <c r="D5205" s="46" t="s">
        <v>88</v>
      </c>
      <c r="H5205" s="46">
        <v>20</v>
      </c>
      <c r="L5205" s="46" t="s">
        <v>103</v>
      </c>
      <c r="M5205" s="48">
        <v>2</v>
      </c>
      <c r="N5205" s="48" t="s">
        <v>117</v>
      </c>
      <c r="O5205" s="48">
        <v>1</v>
      </c>
      <c r="P5205" s="48" t="s">
        <v>116</v>
      </c>
    </row>
    <row r="5206" spans="1:16" x14ac:dyDescent="0.25">
      <c r="A5206" s="52">
        <v>2018</v>
      </c>
      <c r="B5206" s="45" t="s">
        <v>59</v>
      </c>
      <c r="C5206" s="46" t="s">
        <v>80</v>
      </c>
      <c r="D5206" s="46" t="s">
        <v>88</v>
      </c>
      <c r="H5206" s="46">
        <v>20</v>
      </c>
      <c r="L5206" s="46" t="s">
        <v>103</v>
      </c>
      <c r="M5206" s="48">
        <v>2</v>
      </c>
      <c r="N5206" s="48" t="s">
        <v>116</v>
      </c>
      <c r="O5206" s="48">
        <v>2</v>
      </c>
      <c r="P5206" s="48" t="s">
        <v>115</v>
      </c>
    </row>
    <row r="5207" spans="1:16" x14ac:dyDescent="0.25">
      <c r="A5207" s="52">
        <v>2018</v>
      </c>
      <c r="B5207" s="45" t="s">
        <v>38</v>
      </c>
      <c r="C5207" s="46" t="s">
        <v>80</v>
      </c>
      <c r="D5207" s="46" t="s">
        <v>88</v>
      </c>
      <c r="H5207" s="46">
        <v>18</v>
      </c>
      <c r="L5207" s="46" t="s">
        <v>103</v>
      </c>
      <c r="M5207" s="48">
        <v>1</v>
      </c>
      <c r="N5207" s="48" t="s">
        <v>116</v>
      </c>
    </row>
    <row r="5208" spans="1:16" x14ac:dyDescent="0.25">
      <c r="A5208" s="52">
        <v>2018</v>
      </c>
      <c r="B5208" s="45" t="s">
        <v>38</v>
      </c>
      <c r="C5208" s="46" t="s">
        <v>80</v>
      </c>
      <c r="D5208" s="46" t="s">
        <v>88</v>
      </c>
      <c r="H5208" s="46">
        <v>18</v>
      </c>
      <c r="L5208" s="46" t="s">
        <v>103</v>
      </c>
      <c r="M5208" s="48">
        <v>2</v>
      </c>
      <c r="N5208" s="48" t="s">
        <v>116</v>
      </c>
    </row>
    <row r="5209" spans="1:16" x14ac:dyDescent="0.25">
      <c r="A5209" s="52">
        <v>2018</v>
      </c>
      <c r="B5209" s="45" t="s">
        <v>65</v>
      </c>
      <c r="C5209" s="46" t="s">
        <v>81</v>
      </c>
      <c r="D5209" s="46" t="s">
        <v>110</v>
      </c>
      <c r="H5209" s="46">
        <v>14</v>
      </c>
      <c r="L5209" s="46" t="s">
        <v>103</v>
      </c>
      <c r="M5209" s="48" t="s">
        <v>110</v>
      </c>
    </row>
    <row r="5210" spans="1:16" x14ac:dyDescent="0.25">
      <c r="A5210" s="52">
        <v>2018</v>
      </c>
      <c r="B5210" s="45" t="s">
        <v>65</v>
      </c>
      <c r="C5210" s="46" t="s">
        <v>80</v>
      </c>
      <c r="D5210" s="46" t="s">
        <v>90</v>
      </c>
      <c r="H5210" s="46">
        <v>15</v>
      </c>
      <c r="L5210" s="46" t="s">
        <v>104</v>
      </c>
      <c r="M5210" s="48">
        <v>110</v>
      </c>
    </row>
    <row r="5211" spans="1:16" x14ac:dyDescent="0.25">
      <c r="A5211" s="52">
        <v>2018</v>
      </c>
      <c r="B5211" s="45" t="s">
        <v>65</v>
      </c>
      <c r="C5211" s="46" t="s">
        <v>80</v>
      </c>
      <c r="D5211" s="46" t="s">
        <v>90</v>
      </c>
      <c r="H5211" s="46">
        <v>15</v>
      </c>
      <c r="L5211" s="46" t="s">
        <v>104</v>
      </c>
      <c r="M5211" s="48">
        <v>40</v>
      </c>
    </row>
    <row r="5212" spans="1:16" x14ac:dyDescent="0.25">
      <c r="A5212" s="52">
        <v>2018</v>
      </c>
      <c r="B5212" s="45" t="s">
        <v>65</v>
      </c>
      <c r="C5212" s="46" t="s">
        <v>80</v>
      </c>
      <c r="D5212" s="46" t="s">
        <v>94</v>
      </c>
      <c r="H5212" s="46">
        <v>15</v>
      </c>
      <c r="L5212" s="46" t="s">
        <v>104</v>
      </c>
      <c r="M5212" s="48">
        <v>120</v>
      </c>
    </row>
    <row r="5213" spans="1:16" x14ac:dyDescent="0.25">
      <c r="A5213" s="52">
        <v>2018</v>
      </c>
      <c r="B5213" s="45" t="s">
        <v>65</v>
      </c>
      <c r="C5213" s="46" t="s">
        <v>85</v>
      </c>
      <c r="D5213" s="46" t="s">
        <v>110</v>
      </c>
      <c r="H5213" s="46">
        <v>28</v>
      </c>
      <c r="L5213" s="46" t="s">
        <v>103</v>
      </c>
      <c r="M5213" s="48" t="s">
        <v>110</v>
      </c>
    </row>
    <row r="5214" spans="1:16" x14ac:dyDescent="0.25">
      <c r="A5214" s="52">
        <v>2018</v>
      </c>
      <c r="B5214" s="45" t="s">
        <v>76</v>
      </c>
      <c r="C5214" s="46" t="s">
        <v>80</v>
      </c>
      <c r="D5214" s="46" t="s">
        <v>91</v>
      </c>
      <c r="H5214" s="46">
        <v>15</v>
      </c>
      <c r="L5214" s="46" t="s">
        <v>105</v>
      </c>
      <c r="M5214" s="48">
        <v>116</v>
      </c>
    </row>
    <row r="5215" spans="1:16" x14ac:dyDescent="0.25">
      <c r="A5215" s="52">
        <v>2018</v>
      </c>
      <c r="B5215" s="45" t="s">
        <v>65</v>
      </c>
      <c r="C5215" s="46" t="s">
        <v>80</v>
      </c>
      <c r="D5215" s="46" t="s">
        <v>90</v>
      </c>
      <c r="H5215" s="46">
        <v>15</v>
      </c>
      <c r="I5215" s="46">
        <v>16</v>
      </c>
      <c r="L5215" s="46" t="s">
        <v>104</v>
      </c>
      <c r="M5215" s="48" t="s">
        <v>110</v>
      </c>
    </row>
    <row r="5216" spans="1:16" x14ac:dyDescent="0.25">
      <c r="A5216" s="52">
        <v>2018</v>
      </c>
      <c r="B5216" s="45" t="s">
        <v>66</v>
      </c>
      <c r="C5216" s="46" t="s">
        <v>80</v>
      </c>
      <c r="D5216" s="46" t="s">
        <v>88</v>
      </c>
      <c r="E5216" s="46" t="s">
        <v>93</v>
      </c>
      <c r="F5216" s="46" t="s">
        <v>94</v>
      </c>
      <c r="G5216" s="46" t="s">
        <v>92</v>
      </c>
      <c r="H5216" s="46">
        <v>15</v>
      </c>
      <c r="L5216" s="46" t="s">
        <v>103</v>
      </c>
      <c r="M5216" s="48">
        <v>55</v>
      </c>
    </row>
    <row r="5217" spans="1:16" x14ac:dyDescent="0.25">
      <c r="A5217" s="52">
        <v>2018</v>
      </c>
      <c r="B5217" s="45" t="s">
        <v>75</v>
      </c>
      <c r="C5217" s="46" t="s">
        <v>80</v>
      </c>
      <c r="D5217" s="46" t="s">
        <v>96</v>
      </c>
      <c r="H5217" s="46">
        <v>15</v>
      </c>
      <c r="L5217" s="46" t="s">
        <v>103</v>
      </c>
      <c r="M5217" s="48">
        <v>103</v>
      </c>
    </row>
    <row r="5218" spans="1:16" x14ac:dyDescent="0.25">
      <c r="A5218" s="52">
        <v>2018</v>
      </c>
      <c r="B5218" s="45" t="s">
        <v>65</v>
      </c>
      <c r="C5218" s="46" t="s">
        <v>80</v>
      </c>
      <c r="D5218" s="46" t="s">
        <v>90</v>
      </c>
      <c r="H5218" s="46">
        <v>15</v>
      </c>
      <c r="I5218" s="46">
        <v>16</v>
      </c>
      <c r="L5218" s="46" t="s">
        <v>104</v>
      </c>
      <c r="M5218" s="48" t="s">
        <v>110</v>
      </c>
    </row>
    <row r="5219" spans="1:16" x14ac:dyDescent="0.25">
      <c r="A5219" s="52">
        <v>2018</v>
      </c>
      <c r="B5219" s="45" t="s">
        <v>76</v>
      </c>
      <c r="C5219" s="46" t="s">
        <v>80</v>
      </c>
      <c r="D5219" s="46" t="s">
        <v>89</v>
      </c>
      <c r="H5219" s="46">
        <v>17</v>
      </c>
      <c r="L5219" s="46" t="s">
        <v>103</v>
      </c>
      <c r="M5219" s="48">
        <v>3</v>
      </c>
      <c r="N5219" s="48" t="s">
        <v>117</v>
      </c>
    </row>
    <row r="5220" spans="1:16" x14ac:dyDescent="0.25">
      <c r="A5220" s="52">
        <v>2018</v>
      </c>
      <c r="B5220" s="45" t="s">
        <v>76</v>
      </c>
      <c r="C5220" s="46" t="s">
        <v>80</v>
      </c>
      <c r="D5220" s="46" t="s">
        <v>89</v>
      </c>
      <c r="H5220" s="46">
        <v>17</v>
      </c>
      <c r="L5220" s="46" t="s">
        <v>103</v>
      </c>
      <c r="M5220" s="48" t="s">
        <v>110</v>
      </c>
    </row>
    <row r="5221" spans="1:16" x14ac:dyDescent="0.25">
      <c r="A5221" s="52">
        <v>2018</v>
      </c>
      <c r="B5221" s="45" t="s">
        <v>59</v>
      </c>
      <c r="C5221" s="46" t="s">
        <v>80</v>
      </c>
      <c r="D5221" s="46" t="s">
        <v>88</v>
      </c>
      <c r="E5221" s="46" t="s">
        <v>92</v>
      </c>
      <c r="F5221" s="46" t="s">
        <v>89</v>
      </c>
      <c r="H5221" s="46">
        <v>20</v>
      </c>
      <c r="L5221" s="46" t="s">
        <v>103</v>
      </c>
      <c r="M5221" s="48" t="s">
        <v>110</v>
      </c>
    </row>
    <row r="5222" spans="1:16" x14ac:dyDescent="0.25">
      <c r="A5222" s="52">
        <v>2018</v>
      </c>
      <c r="B5222" s="45" t="s">
        <v>59</v>
      </c>
      <c r="C5222" s="46" t="s">
        <v>80</v>
      </c>
      <c r="D5222" s="46" t="s">
        <v>88</v>
      </c>
      <c r="H5222" s="46">
        <v>20</v>
      </c>
      <c r="L5222" s="46" t="s">
        <v>103</v>
      </c>
      <c r="M5222" s="48">
        <v>1</v>
      </c>
      <c r="N5222" s="48" t="s">
        <v>117</v>
      </c>
      <c r="O5222" s="48">
        <v>1</v>
      </c>
      <c r="P5222" s="48" t="s">
        <v>116</v>
      </c>
    </row>
    <row r="5223" spans="1:16" x14ac:dyDescent="0.25">
      <c r="A5223" s="52">
        <v>2018</v>
      </c>
      <c r="B5223" s="45" t="s">
        <v>59</v>
      </c>
      <c r="C5223" s="46" t="s">
        <v>80</v>
      </c>
      <c r="D5223" s="46" t="s">
        <v>88</v>
      </c>
      <c r="H5223" s="46">
        <v>20</v>
      </c>
      <c r="L5223" s="46" t="s">
        <v>103</v>
      </c>
      <c r="M5223" s="48" t="s">
        <v>110</v>
      </c>
    </row>
    <row r="5224" spans="1:16" x14ac:dyDescent="0.25">
      <c r="A5224" s="52">
        <v>2018</v>
      </c>
      <c r="B5224" s="45" t="s">
        <v>59</v>
      </c>
      <c r="C5224" s="46" t="s">
        <v>80</v>
      </c>
      <c r="D5224" s="46" t="s">
        <v>88</v>
      </c>
      <c r="H5224" s="46">
        <v>20</v>
      </c>
      <c r="L5224" s="46" t="s">
        <v>103</v>
      </c>
      <c r="M5224" s="48">
        <v>1</v>
      </c>
      <c r="N5224" s="48" t="s">
        <v>116</v>
      </c>
    </row>
    <row r="5225" spans="1:16" x14ac:dyDescent="0.25">
      <c r="A5225" s="52">
        <v>2018</v>
      </c>
      <c r="B5225" s="45" t="s">
        <v>73</v>
      </c>
      <c r="C5225" s="46" t="s">
        <v>80</v>
      </c>
      <c r="D5225" s="46" t="s">
        <v>96</v>
      </c>
      <c r="H5225" s="46">
        <v>17</v>
      </c>
      <c r="L5225" s="46" t="s">
        <v>103</v>
      </c>
      <c r="M5225" s="48">
        <v>3</v>
      </c>
      <c r="N5225" s="48" t="s">
        <v>117</v>
      </c>
      <c r="O5225" s="48">
        <v>3</v>
      </c>
      <c r="P5225" s="48" t="s">
        <v>116</v>
      </c>
    </row>
    <row r="5226" spans="1:16" x14ac:dyDescent="0.25">
      <c r="A5226" s="52">
        <v>2018</v>
      </c>
      <c r="B5226" s="45" t="s">
        <v>43</v>
      </c>
      <c r="C5226" s="46" t="s">
        <v>80</v>
      </c>
      <c r="D5226" s="46" t="s">
        <v>94</v>
      </c>
      <c r="H5226" s="46">
        <v>17</v>
      </c>
      <c r="L5226" s="46" t="s">
        <v>104</v>
      </c>
      <c r="M5226" s="48">
        <v>5</v>
      </c>
      <c r="N5226" s="48" t="s">
        <v>117</v>
      </c>
      <c r="O5226" s="48">
        <v>5</v>
      </c>
      <c r="P5226" s="48" t="s">
        <v>116</v>
      </c>
    </row>
    <row r="5227" spans="1:16" x14ac:dyDescent="0.25">
      <c r="A5227" s="52">
        <v>2018</v>
      </c>
      <c r="B5227" s="45" t="s">
        <v>37</v>
      </c>
      <c r="C5227" s="46" t="s">
        <v>80</v>
      </c>
      <c r="D5227" s="46" t="s">
        <v>93</v>
      </c>
      <c r="E5227" s="46" t="s">
        <v>91</v>
      </c>
      <c r="H5227" s="46">
        <v>15</v>
      </c>
      <c r="L5227" s="46" t="s">
        <v>103</v>
      </c>
      <c r="M5227" s="48">
        <v>60</v>
      </c>
    </row>
    <row r="5228" spans="1:16" x14ac:dyDescent="0.25">
      <c r="A5228" s="52">
        <v>2018</v>
      </c>
      <c r="B5228" s="45" t="s">
        <v>40</v>
      </c>
      <c r="C5228" s="46" t="s">
        <v>80</v>
      </c>
      <c r="D5228" s="46" t="s">
        <v>90</v>
      </c>
      <c r="H5228" s="46">
        <v>15</v>
      </c>
      <c r="L5228" s="46" t="s">
        <v>103</v>
      </c>
      <c r="M5228" s="48">
        <v>100</v>
      </c>
    </row>
    <row r="5229" spans="1:16" x14ac:dyDescent="0.25">
      <c r="A5229" s="52">
        <v>2018</v>
      </c>
      <c r="B5229" s="45" t="s">
        <v>68</v>
      </c>
      <c r="C5229" s="46" t="s">
        <v>80</v>
      </c>
      <c r="D5229" s="46" t="s">
        <v>88</v>
      </c>
      <c r="H5229" s="46">
        <v>15</v>
      </c>
      <c r="L5229" s="46" t="s">
        <v>103</v>
      </c>
      <c r="M5229" s="48">
        <v>20</v>
      </c>
    </row>
    <row r="5230" spans="1:16" x14ac:dyDescent="0.25">
      <c r="A5230" s="52">
        <v>2018</v>
      </c>
      <c r="B5230" s="45" t="s">
        <v>59</v>
      </c>
      <c r="C5230" s="46" t="s">
        <v>80</v>
      </c>
      <c r="D5230" s="46" t="s">
        <v>88</v>
      </c>
      <c r="H5230" s="46">
        <v>17</v>
      </c>
      <c r="L5230" s="46" t="s">
        <v>103</v>
      </c>
      <c r="M5230" s="48">
        <v>1</v>
      </c>
      <c r="N5230" s="48" t="s">
        <v>117</v>
      </c>
      <c r="O5230" s="48">
        <v>1</v>
      </c>
      <c r="P5230" s="48" t="s">
        <v>116</v>
      </c>
    </row>
    <row r="5231" spans="1:16" x14ac:dyDescent="0.25">
      <c r="A5231" s="52">
        <v>2018</v>
      </c>
      <c r="B5231" s="45" t="s">
        <v>63</v>
      </c>
      <c r="C5231" s="46" t="s">
        <v>80</v>
      </c>
      <c r="D5231" s="46" t="s">
        <v>88</v>
      </c>
      <c r="E5231" s="46" t="s">
        <v>93</v>
      </c>
      <c r="H5231" s="46">
        <v>21</v>
      </c>
      <c r="L5231" s="46" t="s">
        <v>103</v>
      </c>
      <c r="M5231" s="48">
        <v>2</v>
      </c>
      <c r="N5231" s="48" t="s">
        <v>116</v>
      </c>
    </row>
    <row r="5232" spans="1:16" x14ac:dyDescent="0.25">
      <c r="A5232" s="52">
        <v>2018</v>
      </c>
      <c r="B5232" s="45" t="s">
        <v>52</v>
      </c>
      <c r="C5232" s="46" t="s">
        <v>80</v>
      </c>
      <c r="D5232" s="46" t="s">
        <v>89</v>
      </c>
      <c r="H5232" s="46">
        <v>20</v>
      </c>
      <c r="L5232" s="46" t="s">
        <v>103</v>
      </c>
      <c r="M5232" s="48" t="s">
        <v>110</v>
      </c>
    </row>
    <row r="5233" spans="1:16" x14ac:dyDescent="0.25">
      <c r="A5233" s="52">
        <v>2018</v>
      </c>
      <c r="B5233" s="45" t="s">
        <v>68</v>
      </c>
      <c r="C5233" s="46" t="s">
        <v>80</v>
      </c>
      <c r="D5233" s="46" t="s">
        <v>92</v>
      </c>
      <c r="H5233" s="46">
        <v>15</v>
      </c>
      <c r="L5233" s="46" t="s">
        <v>103</v>
      </c>
      <c r="M5233" s="48" t="s">
        <v>110</v>
      </c>
    </row>
    <row r="5234" spans="1:16" x14ac:dyDescent="0.25">
      <c r="A5234" s="52">
        <v>2018</v>
      </c>
      <c r="B5234" s="45" t="s">
        <v>59</v>
      </c>
      <c r="C5234" s="46" t="s">
        <v>82</v>
      </c>
      <c r="D5234" s="46" t="s">
        <v>110</v>
      </c>
      <c r="H5234" s="46">
        <v>28</v>
      </c>
      <c r="L5234" s="46" t="s">
        <v>103</v>
      </c>
      <c r="M5234" s="48" t="s">
        <v>110</v>
      </c>
    </row>
    <row r="5235" spans="1:16" x14ac:dyDescent="0.25">
      <c r="A5235" s="52">
        <v>2018</v>
      </c>
      <c r="B5235" s="45" t="s">
        <v>69</v>
      </c>
      <c r="C5235" s="46" t="s">
        <v>80</v>
      </c>
      <c r="D5235" s="46" t="s">
        <v>88</v>
      </c>
      <c r="H5235" s="46">
        <v>18</v>
      </c>
      <c r="I5235" s="46">
        <v>21</v>
      </c>
      <c r="L5235" s="46" t="s">
        <v>103</v>
      </c>
      <c r="M5235" s="48" t="s">
        <v>110</v>
      </c>
    </row>
    <row r="5236" spans="1:16" x14ac:dyDescent="0.25">
      <c r="A5236" s="52">
        <v>2018</v>
      </c>
      <c r="B5236" s="45" t="s">
        <v>69</v>
      </c>
      <c r="C5236" s="46" t="s">
        <v>80</v>
      </c>
      <c r="D5236" s="46" t="s">
        <v>88</v>
      </c>
      <c r="H5236" s="46">
        <v>21</v>
      </c>
      <c r="L5236" s="46" t="s">
        <v>103</v>
      </c>
      <c r="M5236" s="48">
        <v>2</v>
      </c>
      <c r="N5236" s="48" t="s">
        <v>116</v>
      </c>
    </row>
    <row r="5237" spans="1:16" x14ac:dyDescent="0.25">
      <c r="A5237" s="52">
        <v>2018</v>
      </c>
      <c r="B5237" s="45" t="s">
        <v>73</v>
      </c>
      <c r="C5237" s="46" t="s">
        <v>80</v>
      </c>
      <c r="D5237" s="46" t="s">
        <v>94</v>
      </c>
      <c r="H5237" s="46">
        <v>15</v>
      </c>
      <c r="L5237" s="46" t="s">
        <v>104</v>
      </c>
      <c r="M5237" s="48" t="s">
        <v>110</v>
      </c>
    </row>
    <row r="5238" spans="1:16" x14ac:dyDescent="0.25">
      <c r="A5238" s="52">
        <v>2018</v>
      </c>
      <c r="B5238" s="45" t="s">
        <v>47</v>
      </c>
      <c r="C5238" s="46" t="s">
        <v>80</v>
      </c>
      <c r="D5238" s="46" t="s">
        <v>96</v>
      </c>
      <c r="H5238" s="46">
        <v>17</v>
      </c>
      <c r="L5238" s="46" t="s">
        <v>103</v>
      </c>
      <c r="M5238" s="48">
        <v>3</v>
      </c>
      <c r="N5238" s="48" t="s">
        <v>117</v>
      </c>
      <c r="O5238" s="48">
        <v>2</v>
      </c>
      <c r="P5238" s="48" t="s">
        <v>116</v>
      </c>
    </row>
    <row r="5239" spans="1:16" x14ac:dyDescent="0.25">
      <c r="A5239" s="52">
        <v>2018</v>
      </c>
      <c r="B5239" s="45" t="s">
        <v>54</v>
      </c>
      <c r="C5239" s="46" t="s">
        <v>80</v>
      </c>
      <c r="D5239" s="46" t="s">
        <v>93</v>
      </c>
      <c r="H5239" s="46">
        <v>20</v>
      </c>
      <c r="L5239" s="46" t="s">
        <v>103</v>
      </c>
      <c r="M5239" s="48">
        <v>3</v>
      </c>
      <c r="N5239" s="48" t="s">
        <v>116</v>
      </c>
      <c r="O5239" s="48">
        <v>1</v>
      </c>
      <c r="P5239" s="48" t="s">
        <v>115</v>
      </c>
    </row>
    <row r="5240" spans="1:16" x14ac:dyDescent="0.25">
      <c r="A5240" s="52">
        <v>2018</v>
      </c>
      <c r="B5240" s="45" t="s">
        <v>39</v>
      </c>
      <c r="C5240" s="46" t="s">
        <v>80</v>
      </c>
      <c r="D5240" s="46" t="s">
        <v>88</v>
      </c>
      <c r="H5240" s="46">
        <v>21</v>
      </c>
      <c r="L5240" s="46" t="s">
        <v>103</v>
      </c>
      <c r="M5240" s="48">
        <v>1</v>
      </c>
      <c r="N5240" s="48" t="s">
        <v>116</v>
      </c>
      <c r="O5240" s="48">
        <v>1</v>
      </c>
      <c r="P5240" s="48" t="s">
        <v>115</v>
      </c>
    </row>
    <row r="5241" spans="1:16" x14ac:dyDescent="0.25">
      <c r="A5241" s="52">
        <v>2018</v>
      </c>
      <c r="B5241" s="45" t="s">
        <v>39</v>
      </c>
      <c r="C5241" s="46" t="s">
        <v>80</v>
      </c>
      <c r="D5241" s="46" t="s">
        <v>88</v>
      </c>
      <c r="E5241" s="46" t="s">
        <v>93</v>
      </c>
      <c r="H5241" s="46">
        <v>17</v>
      </c>
      <c r="L5241" s="46" t="s">
        <v>103</v>
      </c>
      <c r="M5241" s="48">
        <v>1</v>
      </c>
      <c r="N5241" s="48" t="s">
        <v>117</v>
      </c>
      <c r="O5241" s="48">
        <v>3</v>
      </c>
      <c r="P5241" s="48" t="s">
        <v>116</v>
      </c>
    </row>
    <row r="5242" spans="1:16" x14ac:dyDescent="0.25">
      <c r="A5242" s="52">
        <v>2018</v>
      </c>
      <c r="B5242" s="45" t="s">
        <v>65</v>
      </c>
      <c r="C5242" s="46" t="s">
        <v>80</v>
      </c>
      <c r="D5242" s="46" t="s">
        <v>110</v>
      </c>
      <c r="H5242" s="46">
        <v>17</v>
      </c>
      <c r="L5242" s="46" t="s">
        <v>104</v>
      </c>
      <c r="M5242" s="48" t="s">
        <v>110</v>
      </c>
    </row>
    <row r="5243" spans="1:16" x14ac:dyDescent="0.25">
      <c r="A5243" s="52">
        <v>2018</v>
      </c>
      <c r="B5243" s="45" t="s">
        <v>65</v>
      </c>
      <c r="C5243" s="46" t="s">
        <v>80</v>
      </c>
      <c r="D5243" s="46" t="s">
        <v>90</v>
      </c>
      <c r="H5243" s="46">
        <v>17</v>
      </c>
      <c r="L5243" s="46" t="s">
        <v>104</v>
      </c>
      <c r="M5243" s="48" t="s">
        <v>110</v>
      </c>
    </row>
    <row r="5244" spans="1:16" x14ac:dyDescent="0.25">
      <c r="A5244" s="52">
        <v>2018</v>
      </c>
      <c r="B5244" s="45" t="s">
        <v>73</v>
      </c>
      <c r="C5244" s="46" t="s">
        <v>80</v>
      </c>
      <c r="D5244" s="46" t="s">
        <v>91</v>
      </c>
      <c r="H5244" s="46">
        <v>17</v>
      </c>
      <c r="L5244" s="46" t="s">
        <v>103</v>
      </c>
      <c r="M5244" s="48" t="s">
        <v>110</v>
      </c>
    </row>
    <row r="5245" spans="1:16" x14ac:dyDescent="0.25">
      <c r="A5245" s="52">
        <v>2018</v>
      </c>
      <c r="B5245" s="45" t="s">
        <v>73</v>
      </c>
      <c r="C5245" s="46" t="s">
        <v>80</v>
      </c>
      <c r="D5245" s="46" t="s">
        <v>96</v>
      </c>
      <c r="H5245" s="46">
        <v>17</v>
      </c>
      <c r="L5245" s="46" t="s">
        <v>103</v>
      </c>
      <c r="M5245" s="48">
        <v>3</v>
      </c>
      <c r="N5245" s="48" t="s">
        <v>117</v>
      </c>
      <c r="O5245" s="48">
        <v>1</v>
      </c>
      <c r="P5245" s="48" t="s">
        <v>116</v>
      </c>
    </row>
    <row r="5246" spans="1:16" x14ac:dyDescent="0.25">
      <c r="A5246" s="52">
        <v>2018</v>
      </c>
      <c r="B5246" s="45" t="s">
        <v>63</v>
      </c>
      <c r="C5246" s="46" t="s">
        <v>80</v>
      </c>
      <c r="D5246" s="46" t="s">
        <v>89</v>
      </c>
      <c r="H5246" s="46">
        <v>17</v>
      </c>
      <c r="L5246" s="46" t="s">
        <v>103</v>
      </c>
      <c r="M5246" s="48" t="s">
        <v>110</v>
      </c>
    </row>
    <row r="5247" spans="1:16" x14ac:dyDescent="0.25">
      <c r="A5247" s="52">
        <v>2018</v>
      </c>
      <c r="B5247" s="45" t="s">
        <v>66</v>
      </c>
      <c r="C5247" s="46" t="s">
        <v>80</v>
      </c>
      <c r="D5247" s="46" t="s">
        <v>90</v>
      </c>
      <c r="H5247" s="46">
        <v>15</v>
      </c>
      <c r="L5247" s="46" t="s">
        <v>103</v>
      </c>
      <c r="M5247" s="48">
        <v>75</v>
      </c>
    </row>
    <row r="5248" spans="1:16" x14ac:dyDescent="0.25">
      <c r="A5248" s="52">
        <v>2018</v>
      </c>
      <c r="B5248" s="45" t="s">
        <v>54</v>
      </c>
      <c r="C5248" s="46" t="s">
        <v>80</v>
      </c>
      <c r="D5248" s="46" t="s">
        <v>88</v>
      </c>
      <c r="H5248" s="46">
        <v>20</v>
      </c>
      <c r="L5248" s="46" t="s">
        <v>103</v>
      </c>
      <c r="M5248" s="48">
        <v>1</v>
      </c>
      <c r="N5248" s="48" t="s">
        <v>117</v>
      </c>
      <c r="O5248" s="48">
        <v>2</v>
      </c>
      <c r="P5248" s="48" t="s">
        <v>116</v>
      </c>
    </row>
    <row r="5249" spans="1:14" x14ac:dyDescent="0.25">
      <c r="A5249" s="52">
        <v>2018</v>
      </c>
      <c r="B5249" s="45" t="s">
        <v>61</v>
      </c>
      <c r="C5249" s="46" t="s">
        <v>80</v>
      </c>
      <c r="D5249" s="46" t="s">
        <v>90</v>
      </c>
      <c r="H5249" s="46">
        <v>15</v>
      </c>
      <c r="L5249" s="46" t="s">
        <v>103</v>
      </c>
      <c r="M5249" s="48">
        <v>145</v>
      </c>
    </row>
    <row r="5250" spans="1:14" x14ac:dyDescent="0.25">
      <c r="A5250" s="52">
        <v>2018</v>
      </c>
      <c r="B5250" s="45" t="s">
        <v>40</v>
      </c>
      <c r="C5250" s="46" t="s">
        <v>80</v>
      </c>
      <c r="D5250" s="46" t="s">
        <v>90</v>
      </c>
      <c r="E5250" s="46" t="s">
        <v>93</v>
      </c>
      <c r="H5250" s="46">
        <v>15</v>
      </c>
      <c r="L5250" s="46" t="s">
        <v>103</v>
      </c>
      <c r="M5250" s="48">
        <v>100</v>
      </c>
    </row>
    <row r="5251" spans="1:14" x14ac:dyDescent="0.25">
      <c r="A5251" s="52">
        <v>2018</v>
      </c>
      <c r="B5251" s="45" t="s">
        <v>59</v>
      </c>
      <c r="C5251" s="46" t="s">
        <v>80</v>
      </c>
      <c r="D5251" s="46" t="s">
        <v>88</v>
      </c>
      <c r="E5251" s="46" t="s">
        <v>92</v>
      </c>
      <c r="H5251" s="46">
        <v>17</v>
      </c>
      <c r="L5251" s="46" t="s">
        <v>103</v>
      </c>
      <c r="M5251" s="48">
        <v>2</v>
      </c>
      <c r="N5251" s="48" t="s">
        <v>116</v>
      </c>
    </row>
    <row r="5252" spans="1:14" x14ac:dyDescent="0.25">
      <c r="A5252" s="52">
        <v>2018</v>
      </c>
      <c r="B5252" s="45" t="s">
        <v>63</v>
      </c>
      <c r="C5252" s="46" t="s">
        <v>80</v>
      </c>
      <c r="D5252" s="46" t="s">
        <v>92</v>
      </c>
      <c r="H5252" s="46">
        <v>17</v>
      </c>
      <c r="L5252" s="46" t="s">
        <v>103</v>
      </c>
      <c r="M5252" s="48">
        <v>3</v>
      </c>
      <c r="N5252" s="48" t="s">
        <v>117</v>
      </c>
    </row>
    <row r="5253" spans="1:14" x14ac:dyDescent="0.25">
      <c r="A5253" s="52">
        <v>2018</v>
      </c>
      <c r="B5253" s="45" t="s">
        <v>73</v>
      </c>
      <c r="C5253" s="46" t="s">
        <v>80</v>
      </c>
      <c r="D5253" s="46" t="s">
        <v>88</v>
      </c>
      <c r="E5253" s="46" t="s">
        <v>91</v>
      </c>
      <c r="H5253" s="46">
        <v>17</v>
      </c>
      <c r="L5253" s="46" t="s">
        <v>103</v>
      </c>
      <c r="M5253" s="48">
        <v>2</v>
      </c>
      <c r="N5253" s="48" t="s">
        <v>117</v>
      </c>
    </row>
    <row r="5254" spans="1:14" x14ac:dyDescent="0.25">
      <c r="A5254" s="52">
        <v>2018</v>
      </c>
      <c r="B5254" s="45" t="s">
        <v>76</v>
      </c>
      <c r="C5254" s="46" t="s">
        <v>80</v>
      </c>
      <c r="D5254" s="46" t="s">
        <v>89</v>
      </c>
      <c r="E5254" s="46" t="s">
        <v>91</v>
      </c>
      <c r="H5254" s="46">
        <v>17</v>
      </c>
      <c r="L5254" s="46" t="s">
        <v>103</v>
      </c>
      <c r="M5254" s="48">
        <v>2</v>
      </c>
      <c r="N5254" s="48" t="s">
        <v>117</v>
      </c>
    </row>
    <row r="5255" spans="1:14" x14ac:dyDescent="0.25">
      <c r="A5255" s="52">
        <v>2018</v>
      </c>
      <c r="B5255" s="45" t="s">
        <v>66</v>
      </c>
      <c r="C5255" s="46" t="s">
        <v>80</v>
      </c>
      <c r="D5255" s="46" t="s">
        <v>96</v>
      </c>
      <c r="H5255" s="46">
        <v>15</v>
      </c>
      <c r="L5255" s="46" t="s">
        <v>105</v>
      </c>
      <c r="M5255" s="48">
        <v>128</v>
      </c>
    </row>
    <row r="5256" spans="1:14" x14ac:dyDescent="0.25">
      <c r="A5256" s="52">
        <v>2018</v>
      </c>
      <c r="B5256" s="45" t="s">
        <v>65</v>
      </c>
      <c r="C5256" s="46" t="s">
        <v>80</v>
      </c>
      <c r="D5256" s="46" t="s">
        <v>92</v>
      </c>
      <c r="H5256" s="46">
        <v>15</v>
      </c>
      <c r="L5256" s="46" t="s">
        <v>103</v>
      </c>
      <c r="M5256" s="48" t="s">
        <v>110</v>
      </c>
    </row>
    <row r="5257" spans="1:14" x14ac:dyDescent="0.25">
      <c r="A5257" s="52">
        <v>2018</v>
      </c>
      <c r="B5257" s="45" t="s">
        <v>65</v>
      </c>
      <c r="C5257" s="46" t="s">
        <v>80</v>
      </c>
      <c r="D5257" s="46" t="s">
        <v>90</v>
      </c>
      <c r="H5257" s="46">
        <v>17</v>
      </c>
      <c r="L5257" s="46" t="s">
        <v>104</v>
      </c>
      <c r="M5257" s="48" t="s">
        <v>110</v>
      </c>
    </row>
    <row r="5258" spans="1:14" x14ac:dyDescent="0.25">
      <c r="A5258" s="52">
        <v>2018</v>
      </c>
      <c r="B5258" s="45" t="s">
        <v>73</v>
      </c>
      <c r="C5258" s="46" t="s">
        <v>82</v>
      </c>
      <c r="D5258" s="46" t="s">
        <v>110</v>
      </c>
      <c r="H5258" s="46">
        <v>17</v>
      </c>
      <c r="L5258" s="46" t="s">
        <v>103</v>
      </c>
      <c r="M5258" s="48">
        <v>2</v>
      </c>
      <c r="N5258" s="48" t="s">
        <v>117</v>
      </c>
    </row>
    <row r="5259" spans="1:14" x14ac:dyDescent="0.25">
      <c r="A5259" s="52">
        <v>2018</v>
      </c>
      <c r="B5259" s="45" t="s">
        <v>76</v>
      </c>
      <c r="C5259" s="46" t="s">
        <v>80</v>
      </c>
      <c r="D5259" s="46" t="s">
        <v>89</v>
      </c>
      <c r="H5259" s="46">
        <v>4</v>
      </c>
      <c r="L5259" s="46" t="s">
        <v>103</v>
      </c>
      <c r="M5259" s="48">
        <v>45</v>
      </c>
    </row>
    <row r="5260" spans="1:14" x14ac:dyDescent="0.25">
      <c r="A5260" s="52">
        <v>2018</v>
      </c>
      <c r="B5260" s="45" t="s">
        <v>76</v>
      </c>
      <c r="C5260" s="46" t="s">
        <v>80</v>
      </c>
      <c r="D5260" s="46" t="s">
        <v>89</v>
      </c>
      <c r="H5260" s="46">
        <v>4</v>
      </c>
      <c r="L5260" s="46" t="s">
        <v>103</v>
      </c>
      <c r="M5260" s="48">
        <v>25</v>
      </c>
    </row>
    <row r="5261" spans="1:14" x14ac:dyDescent="0.25">
      <c r="A5261" s="52">
        <v>2018</v>
      </c>
      <c r="B5261" s="45" t="s">
        <v>68</v>
      </c>
      <c r="C5261" s="46" t="s">
        <v>80</v>
      </c>
      <c r="D5261" s="46" t="s">
        <v>88</v>
      </c>
      <c r="H5261" s="46">
        <v>17</v>
      </c>
      <c r="L5261" s="46" t="s">
        <v>103</v>
      </c>
      <c r="M5261" s="48" t="s">
        <v>110</v>
      </c>
    </row>
    <row r="5262" spans="1:14" x14ac:dyDescent="0.25">
      <c r="A5262" s="52">
        <v>2018</v>
      </c>
      <c r="B5262" s="45" t="s">
        <v>47</v>
      </c>
      <c r="C5262" s="46" t="s">
        <v>82</v>
      </c>
      <c r="D5262" s="46" t="s">
        <v>110</v>
      </c>
      <c r="H5262" s="46">
        <v>15</v>
      </c>
      <c r="L5262" s="46" t="s">
        <v>104</v>
      </c>
      <c r="M5262" s="48" t="s">
        <v>110</v>
      </c>
    </row>
    <row r="5263" spans="1:14" x14ac:dyDescent="0.25">
      <c r="A5263" s="52">
        <v>2018</v>
      </c>
      <c r="B5263" s="45" t="s">
        <v>37</v>
      </c>
      <c r="C5263" s="46" t="s">
        <v>80</v>
      </c>
      <c r="D5263" s="46" t="s">
        <v>90</v>
      </c>
      <c r="H5263" s="46">
        <v>15</v>
      </c>
      <c r="L5263" s="46" t="s">
        <v>103</v>
      </c>
      <c r="M5263" s="48">
        <v>103</v>
      </c>
    </row>
    <row r="5264" spans="1:14" x14ac:dyDescent="0.25">
      <c r="A5264" s="52">
        <v>2018</v>
      </c>
      <c r="B5264" s="45" t="s">
        <v>42</v>
      </c>
      <c r="C5264" s="46" t="s">
        <v>80</v>
      </c>
      <c r="D5264" s="46" t="s">
        <v>90</v>
      </c>
      <c r="H5264" s="46">
        <v>15</v>
      </c>
      <c r="L5264" s="46" t="s">
        <v>103</v>
      </c>
      <c r="M5264" s="48">
        <v>95</v>
      </c>
    </row>
    <row r="5265" spans="1:19" x14ac:dyDescent="0.25">
      <c r="A5265" s="52">
        <v>2018</v>
      </c>
      <c r="B5265" s="45" t="s">
        <v>47</v>
      </c>
      <c r="C5265" s="46" t="s">
        <v>80</v>
      </c>
      <c r="D5265" s="46" t="s">
        <v>90</v>
      </c>
      <c r="H5265" s="46">
        <v>17</v>
      </c>
      <c r="L5265" s="46" t="s">
        <v>103</v>
      </c>
      <c r="M5265" s="48">
        <v>1</v>
      </c>
      <c r="N5265" s="48" t="s">
        <v>117</v>
      </c>
      <c r="O5265" s="48">
        <v>1</v>
      </c>
      <c r="P5265" s="48" t="s">
        <v>116</v>
      </c>
    </row>
    <row r="5266" spans="1:19" x14ac:dyDescent="0.25">
      <c r="A5266" s="52">
        <v>2018</v>
      </c>
      <c r="B5266" s="45" t="s">
        <v>59</v>
      </c>
      <c r="C5266" s="46" t="s">
        <v>80</v>
      </c>
      <c r="D5266" s="46" t="s">
        <v>88</v>
      </c>
      <c r="H5266" s="46">
        <v>17</v>
      </c>
      <c r="L5266" s="46" t="s">
        <v>103</v>
      </c>
      <c r="M5266" s="48">
        <v>1</v>
      </c>
      <c r="N5266" s="48" t="s">
        <v>117</v>
      </c>
    </row>
    <row r="5267" spans="1:19" x14ac:dyDescent="0.25">
      <c r="A5267" s="52">
        <v>2018</v>
      </c>
      <c r="B5267" s="45" t="s">
        <v>47</v>
      </c>
      <c r="C5267" s="46" t="s">
        <v>80</v>
      </c>
      <c r="D5267" s="46" t="s">
        <v>96</v>
      </c>
      <c r="H5267" s="46">
        <v>17</v>
      </c>
      <c r="L5267" s="46" t="s">
        <v>103</v>
      </c>
      <c r="M5267" s="48">
        <v>3</v>
      </c>
      <c r="N5267" s="48" t="s">
        <v>117</v>
      </c>
      <c r="O5267" s="48">
        <v>2</v>
      </c>
      <c r="P5267" s="48" t="s">
        <v>116</v>
      </c>
    </row>
    <row r="5268" spans="1:19" x14ac:dyDescent="0.25">
      <c r="A5268" s="52">
        <v>2018</v>
      </c>
      <c r="B5268" s="45" t="s">
        <v>37</v>
      </c>
      <c r="C5268" s="46" t="s">
        <v>80</v>
      </c>
      <c r="D5268" s="46" t="s">
        <v>90</v>
      </c>
      <c r="H5268" s="46">
        <v>17</v>
      </c>
      <c r="L5268" s="46" t="s">
        <v>103</v>
      </c>
      <c r="M5268" s="48" t="s">
        <v>110</v>
      </c>
    </row>
    <row r="5269" spans="1:19" x14ac:dyDescent="0.25">
      <c r="A5269" s="52">
        <v>2018</v>
      </c>
      <c r="B5269" s="45" t="s">
        <v>47</v>
      </c>
      <c r="C5269" s="46" t="s">
        <v>80</v>
      </c>
      <c r="D5269" s="46" t="s">
        <v>94</v>
      </c>
      <c r="E5269" s="46" t="s">
        <v>92</v>
      </c>
      <c r="H5269" s="46">
        <v>15</v>
      </c>
      <c r="L5269" s="46" t="s">
        <v>104</v>
      </c>
      <c r="M5269" s="48" t="s">
        <v>110</v>
      </c>
    </row>
    <row r="5270" spans="1:19" x14ac:dyDescent="0.25">
      <c r="A5270" s="52">
        <v>2018</v>
      </c>
      <c r="B5270" s="45" t="s">
        <v>42</v>
      </c>
      <c r="C5270" s="46" t="s">
        <v>80</v>
      </c>
      <c r="D5270" s="46" t="s">
        <v>93</v>
      </c>
      <c r="H5270" s="46">
        <v>15</v>
      </c>
      <c r="I5270" s="46">
        <v>16</v>
      </c>
      <c r="L5270" s="46" t="s">
        <v>103</v>
      </c>
      <c r="M5270" s="48">
        <v>52</v>
      </c>
      <c r="S5270" s="49">
        <v>66</v>
      </c>
    </row>
    <row r="5271" spans="1:19" x14ac:dyDescent="0.25">
      <c r="A5271" s="52">
        <v>2018</v>
      </c>
      <c r="B5271" s="45" t="s">
        <v>47</v>
      </c>
      <c r="C5271" s="46" t="s">
        <v>80</v>
      </c>
      <c r="D5271" s="46" t="s">
        <v>90</v>
      </c>
      <c r="E5271" s="46" t="s">
        <v>92</v>
      </c>
      <c r="H5271" s="46">
        <v>15</v>
      </c>
      <c r="L5271" s="46" t="s">
        <v>104</v>
      </c>
      <c r="M5271" s="48" t="s">
        <v>110</v>
      </c>
    </row>
    <row r="5272" spans="1:19" x14ac:dyDescent="0.25">
      <c r="A5272" s="52">
        <v>2018</v>
      </c>
      <c r="B5272" s="45" t="s">
        <v>57</v>
      </c>
      <c r="C5272" s="46" t="s">
        <v>80</v>
      </c>
      <c r="D5272" s="46" t="s">
        <v>110</v>
      </c>
      <c r="H5272" s="46">
        <v>15</v>
      </c>
      <c r="L5272" s="46" t="s">
        <v>104</v>
      </c>
      <c r="M5272" s="48" t="s">
        <v>110</v>
      </c>
    </row>
    <row r="5273" spans="1:19" x14ac:dyDescent="0.25">
      <c r="A5273" s="52">
        <v>2018</v>
      </c>
      <c r="B5273" s="45" t="s">
        <v>38</v>
      </c>
      <c r="C5273" s="46" t="s">
        <v>80</v>
      </c>
      <c r="D5273" s="46" t="s">
        <v>88</v>
      </c>
      <c r="H5273" s="46">
        <v>17</v>
      </c>
      <c r="L5273" s="46" t="s">
        <v>103</v>
      </c>
      <c r="M5273" s="48">
        <v>1</v>
      </c>
      <c r="N5273" s="48" t="s">
        <v>117</v>
      </c>
    </row>
    <row r="5274" spans="1:19" x14ac:dyDescent="0.25">
      <c r="A5274" s="52">
        <v>2018</v>
      </c>
      <c r="B5274" s="45" t="s">
        <v>59</v>
      </c>
      <c r="C5274" s="46" t="s">
        <v>80</v>
      </c>
      <c r="D5274" s="46" t="s">
        <v>89</v>
      </c>
      <c r="H5274" s="46">
        <v>20</v>
      </c>
      <c r="L5274" s="46" t="s">
        <v>103</v>
      </c>
      <c r="M5274" s="48">
        <v>2</v>
      </c>
      <c r="N5274" s="48" t="s">
        <v>116</v>
      </c>
    </row>
    <row r="5275" spans="1:19" x14ac:dyDescent="0.25">
      <c r="A5275" s="52">
        <v>2018</v>
      </c>
      <c r="B5275" s="45" t="s">
        <v>73</v>
      </c>
      <c r="C5275" s="46" t="s">
        <v>80</v>
      </c>
      <c r="D5275" s="46" t="s">
        <v>96</v>
      </c>
      <c r="H5275" s="46">
        <v>17</v>
      </c>
      <c r="L5275" s="46" t="s">
        <v>103</v>
      </c>
      <c r="M5275" s="48">
        <v>3</v>
      </c>
      <c r="N5275" s="48" t="s">
        <v>117</v>
      </c>
      <c r="O5275" s="48">
        <v>3</v>
      </c>
      <c r="P5275" s="48" t="s">
        <v>116</v>
      </c>
    </row>
    <row r="5276" spans="1:19" x14ac:dyDescent="0.25">
      <c r="A5276" s="52">
        <v>2018</v>
      </c>
      <c r="B5276" s="45" t="s">
        <v>76</v>
      </c>
      <c r="C5276" s="46" t="s">
        <v>80</v>
      </c>
      <c r="D5276" s="46" t="s">
        <v>91</v>
      </c>
      <c r="H5276" s="46">
        <v>15</v>
      </c>
      <c r="L5276" s="46" t="s">
        <v>103</v>
      </c>
      <c r="M5276" s="48">
        <v>65</v>
      </c>
    </row>
    <row r="5277" spans="1:19" x14ac:dyDescent="0.25">
      <c r="A5277" s="52">
        <v>2018</v>
      </c>
      <c r="B5277" s="45" t="s">
        <v>76</v>
      </c>
      <c r="C5277" s="46" t="s">
        <v>80</v>
      </c>
      <c r="D5277" s="46" t="s">
        <v>91</v>
      </c>
      <c r="H5277" s="46">
        <v>15</v>
      </c>
      <c r="L5277" s="46" t="s">
        <v>105</v>
      </c>
      <c r="M5277" s="48">
        <v>195</v>
      </c>
    </row>
    <row r="5278" spans="1:19" x14ac:dyDescent="0.25">
      <c r="A5278" s="52">
        <v>2018</v>
      </c>
      <c r="B5278" s="45" t="s">
        <v>37</v>
      </c>
      <c r="C5278" s="46" t="s">
        <v>80</v>
      </c>
      <c r="D5278" s="46" t="s">
        <v>93</v>
      </c>
      <c r="E5278" s="46" t="s">
        <v>91</v>
      </c>
      <c r="H5278" s="46">
        <v>17</v>
      </c>
      <c r="L5278" s="46" t="s">
        <v>103</v>
      </c>
      <c r="M5278" s="48">
        <v>3</v>
      </c>
      <c r="N5278" s="48" t="s">
        <v>117</v>
      </c>
      <c r="O5278" s="48">
        <v>2</v>
      </c>
      <c r="P5278" s="48" t="s">
        <v>116</v>
      </c>
    </row>
    <row r="5279" spans="1:19" x14ac:dyDescent="0.25">
      <c r="A5279" s="52">
        <v>2018</v>
      </c>
      <c r="B5279" s="45" t="s">
        <v>42</v>
      </c>
      <c r="C5279" s="46" t="s">
        <v>80</v>
      </c>
      <c r="D5279" s="46" t="s">
        <v>88</v>
      </c>
      <c r="H5279" s="46">
        <v>17</v>
      </c>
      <c r="L5279" s="46" t="s">
        <v>103</v>
      </c>
      <c r="M5279" s="48">
        <v>1</v>
      </c>
      <c r="N5279" s="48" t="s">
        <v>116</v>
      </c>
    </row>
    <row r="5280" spans="1:19" x14ac:dyDescent="0.25">
      <c r="A5280" s="52">
        <v>2018</v>
      </c>
      <c r="B5280" s="45" t="s">
        <v>38</v>
      </c>
      <c r="C5280" s="46" t="s">
        <v>80</v>
      </c>
      <c r="D5280" s="46" t="s">
        <v>93</v>
      </c>
      <c r="H5280" s="46">
        <v>15</v>
      </c>
      <c r="L5280" s="46" t="s">
        <v>103</v>
      </c>
      <c r="M5280" s="48">
        <v>15</v>
      </c>
    </row>
    <row r="5281" spans="1:24" x14ac:dyDescent="0.25">
      <c r="A5281" s="52">
        <v>2018</v>
      </c>
      <c r="B5281" s="45" t="s">
        <v>39</v>
      </c>
      <c r="C5281" s="46" t="s">
        <v>80</v>
      </c>
      <c r="D5281" s="46" t="s">
        <v>93</v>
      </c>
      <c r="H5281" s="46">
        <v>12</v>
      </c>
      <c r="I5281" s="46">
        <v>17</v>
      </c>
      <c r="L5281" s="46" t="s">
        <v>103</v>
      </c>
      <c r="M5281" s="48">
        <v>50</v>
      </c>
      <c r="U5281" s="49">
        <v>6</v>
      </c>
      <c r="V5281" s="49" t="s">
        <v>117</v>
      </c>
      <c r="W5281" s="50">
        <v>2</v>
      </c>
      <c r="X5281" s="50" t="s">
        <v>116</v>
      </c>
    </row>
    <row r="5282" spans="1:24" x14ac:dyDescent="0.25">
      <c r="A5282" s="52">
        <v>2018</v>
      </c>
      <c r="B5282" s="45" t="s">
        <v>63</v>
      </c>
      <c r="C5282" s="46" t="s">
        <v>80</v>
      </c>
      <c r="D5282" s="46" t="s">
        <v>88</v>
      </c>
      <c r="H5282" s="46">
        <v>21</v>
      </c>
      <c r="L5282" s="46" t="s">
        <v>103</v>
      </c>
      <c r="M5282" s="48" t="s">
        <v>110</v>
      </c>
    </row>
    <row r="5283" spans="1:24" x14ac:dyDescent="0.25">
      <c r="A5283" s="52">
        <v>2018</v>
      </c>
      <c r="B5283" s="45" t="s">
        <v>53</v>
      </c>
      <c r="C5283" s="46" t="s">
        <v>81</v>
      </c>
      <c r="D5283" s="46" t="s">
        <v>110</v>
      </c>
      <c r="H5283" s="46">
        <v>24</v>
      </c>
      <c r="L5283" s="46" t="s">
        <v>103</v>
      </c>
      <c r="M5283" s="48">
        <v>17</v>
      </c>
    </row>
    <row r="5284" spans="1:24" x14ac:dyDescent="0.25">
      <c r="A5284" s="52">
        <v>2018</v>
      </c>
      <c r="B5284" s="45" t="s">
        <v>63</v>
      </c>
      <c r="C5284" s="46" t="s">
        <v>80</v>
      </c>
      <c r="D5284" s="46" t="s">
        <v>93</v>
      </c>
      <c r="H5284" s="46">
        <v>17</v>
      </c>
      <c r="L5284" s="46" t="s">
        <v>103</v>
      </c>
      <c r="M5284" s="48" t="s">
        <v>110</v>
      </c>
    </row>
    <row r="5285" spans="1:24" x14ac:dyDescent="0.25">
      <c r="A5285" s="52">
        <v>2018</v>
      </c>
      <c r="B5285" s="45" t="s">
        <v>67</v>
      </c>
      <c r="C5285" s="46" t="s">
        <v>80</v>
      </c>
      <c r="D5285" s="46" t="s">
        <v>88</v>
      </c>
      <c r="E5285" s="46" t="s">
        <v>89</v>
      </c>
      <c r="H5285" s="46">
        <v>17</v>
      </c>
      <c r="L5285" s="46" t="s">
        <v>103</v>
      </c>
      <c r="M5285" s="48">
        <v>5</v>
      </c>
      <c r="N5285" s="48" t="s">
        <v>117</v>
      </c>
    </row>
    <row r="5286" spans="1:24" x14ac:dyDescent="0.25">
      <c r="A5286" s="52">
        <v>2018</v>
      </c>
      <c r="B5286" s="45" t="s">
        <v>39</v>
      </c>
      <c r="C5286" s="46" t="s">
        <v>80</v>
      </c>
      <c r="D5286" s="46" t="s">
        <v>93</v>
      </c>
      <c r="E5286" s="46" t="s">
        <v>91</v>
      </c>
      <c r="H5286" s="46">
        <v>15</v>
      </c>
      <c r="L5286" s="46" t="s">
        <v>103</v>
      </c>
      <c r="M5286" s="48">
        <v>90</v>
      </c>
    </row>
    <row r="5287" spans="1:24" x14ac:dyDescent="0.25">
      <c r="A5287" s="52">
        <v>2018</v>
      </c>
      <c r="B5287" s="45" t="s">
        <v>66</v>
      </c>
      <c r="C5287" s="46" t="s">
        <v>80</v>
      </c>
      <c r="D5287" s="46" t="s">
        <v>88</v>
      </c>
      <c r="E5287" s="46" t="s">
        <v>92</v>
      </c>
      <c r="H5287" s="46">
        <v>21</v>
      </c>
      <c r="L5287" s="46" t="s">
        <v>103</v>
      </c>
      <c r="M5287" s="48">
        <v>6</v>
      </c>
      <c r="N5287" s="48" t="s">
        <v>117</v>
      </c>
      <c r="O5287" s="48">
        <v>5</v>
      </c>
      <c r="P5287" s="48" t="s">
        <v>116</v>
      </c>
    </row>
    <row r="5288" spans="1:24" x14ac:dyDescent="0.25">
      <c r="A5288" s="52">
        <v>2018</v>
      </c>
      <c r="B5288" s="45" t="s">
        <v>45</v>
      </c>
      <c r="C5288" s="46" t="s">
        <v>80</v>
      </c>
      <c r="D5288" s="46" t="s">
        <v>88</v>
      </c>
      <c r="H5288" s="46">
        <v>17</v>
      </c>
      <c r="L5288" s="46" t="s">
        <v>103</v>
      </c>
      <c r="M5288" s="48">
        <v>2</v>
      </c>
      <c r="N5288" s="48" t="s">
        <v>117</v>
      </c>
      <c r="O5288" s="48">
        <v>2</v>
      </c>
      <c r="P5288" s="48" t="s">
        <v>116</v>
      </c>
    </row>
    <row r="5289" spans="1:24" x14ac:dyDescent="0.25">
      <c r="A5289" s="52">
        <v>2018</v>
      </c>
      <c r="B5289" s="45" t="s">
        <v>52</v>
      </c>
      <c r="C5289" s="46" t="s">
        <v>80</v>
      </c>
      <c r="D5289" s="46" t="s">
        <v>88</v>
      </c>
      <c r="H5289" s="46">
        <v>21</v>
      </c>
      <c r="L5289" s="46" t="s">
        <v>103</v>
      </c>
      <c r="M5289" s="48" t="s">
        <v>110</v>
      </c>
    </row>
    <row r="5290" spans="1:24" x14ac:dyDescent="0.25">
      <c r="A5290" s="52">
        <v>2018</v>
      </c>
      <c r="B5290" s="45" t="s">
        <v>38</v>
      </c>
      <c r="C5290" s="46" t="s">
        <v>80</v>
      </c>
      <c r="D5290" s="46" t="s">
        <v>93</v>
      </c>
      <c r="H5290" s="46">
        <v>15</v>
      </c>
      <c r="L5290" s="46" t="s">
        <v>104</v>
      </c>
      <c r="M5290" s="48">
        <v>114</v>
      </c>
    </row>
    <row r="5291" spans="1:24" x14ac:dyDescent="0.25">
      <c r="A5291" s="52">
        <v>2018</v>
      </c>
      <c r="B5291" s="45" t="s">
        <v>38</v>
      </c>
      <c r="C5291" s="46" t="s">
        <v>80</v>
      </c>
      <c r="D5291" s="46" t="s">
        <v>96</v>
      </c>
      <c r="H5291" s="46">
        <v>15</v>
      </c>
      <c r="L5291" s="46" t="s">
        <v>104</v>
      </c>
      <c r="M5291" s="48">
        <v>97</v>
      </c>
    </row>
    <row r="5292" spans="1:24" x14ac:dyDescent="0.25">
      <c r="A5292" s="52">
        <v>2018</v>
      </c>
      <c r="B5292" s="45" t="s">
        <v>57</v>
      </c>
      <c r="C5292" s="46" t="s">
        <v>80</v>
      </c>
      <c r="D5292" s="46" t="s">
        <v>90</v>
      </c>
      <c r="H5292" s="46">
        <v>15</v>
      </c>
      <c r="L5292" s="46" t="s">
        <v>104</v>
      </c>
      <c r="M5292" s="48" t="s">
        <v>110</v>
      </c>
    </row>
    <row r="5293" spans="1:24" x14ac:dyDescent="0.25">
      <c r="A5293" s="52">
        <v>2018</v>
      </c>
      <c r="B5293" s="45" t="s">
        <v>57</v>
      </c>
      <c r="C5293" s="46" t="s">
        <v>80</v>
      </c>
      <c r="D5293" s="46" t="s">
        <v>110</v>
      </c>
      <c r="H5293" s="46">
        <v>15</v>
      </c>
      <c r="L5293" s="46" t="s">
        <v>104</v>
      </c>
      <c r="M5293" s="48" t="s">
        <v>110</v>
      </c>
    </row>
    <row r="5294" spans="1:24" x14ac:dyDescent="0.25">
      <c r="A5294" s="52">
        <v>2018</v>
      </c>
      <c r="B5294" s="45" t="s">
        <v>53</v>
      </c>
      <c r="C5294" s="46" t="s">
        <v>80</v>
      </c>
      <c r="D5294" s="46" t="s">
        <v>110</v>
      </c>
      <c r="H5294" s="46">
        <v>17</v>
      </c>
      <c r="L5294" s="46" t="s">
        <v>103</v>
      </c>
      <c r="M5294" s="48">
        <v>5</v>
      </c>
      <c r="N5294" s="48" t="s">
        <v>117</v>
      </c>
      <c r="O5294" s="48">
        <v>3</v>
      </c>
      <c r="P5294" s="48" t="s">
        <v>116</v>
      </c>
    </row>
    <row r="5295" spans="1:24" x14ac:dyDescent="0.25">
      <c r="A5295" s="52">
        <v>2018</v>
      </c>
      <c r="B5295" s="45" t="s">
        <v>53</v>
      </c>
      <c r="C5295" s="46" t="s">
        <v>80</v>
      </c>
      <c r="D5295" s="46" t="s">
        <v>110</v>
      </c>
      <c r="H5295" s="46">
        <v>17</v>
      </c>
      <c r="L5295" s="46" t="s">
        <v>104</v>
      </c>
      <c r="M5295" s="48">
        <v>2</v>
      </c>
      <c r="N5295" s="48" t="s">
        <v>117</v>
      </c>
      <c r="O5295" s="48">
        <v>2</v>
      </c>
      <c r="P5295" s="48" t="s">
        <v>116</v>
      </c>
    </row>
    <row r="5296" spans="1:24" x14ac:dyDescent="0.25">
      <c r="A5296" s="52">
        <v>2018</v>
      </c>
      <c r="B5296" s="45" t="s">
        <v>76</v>
      </c>
      <c r="C5296" s="46" t="s">
        <v>80</v>
      </c>
      <c r="D5296" s="46" t="s">
        <v>92</v>
      </c>
      <c r="H5296" s="46">
        <v>17</v>
      </c>
      <c r="L5296" s="46" t="s">
        <v>103</v>
      </c>
      <c r="M5296" s="48">
        <v>3</v>
      </c>
      <c r="N5296" s="48" t="s">
        <v>117</v>
      </c>
      <c r="O5296" s="48">
        <v>1</v>
      </c>
      <c r="P5296" s="48" t="s">
        <v>116</v>
      </c>
    </row>
    <row r="5297" spans="1:18" x14ac:dyDescent="0.25">
      <c r="A5297" s="52">
        <v>2018</v>
      </c>
      <c r="B5297" s="45" t="s">
        <v>76</v>
      </c>
      <c r="C5297" s="46" t="s">
        <v>80</v>
      </c>
      <c r="D5297" s="46" t="s">
        <v>91</v>
      </c>
      <c r="H5297" s="46">
        <v>15</v>
      </c>
      <c r="L5297" s="46" t="s">
        <v>105</v>
      </c>
      <c r="M5297" s="48">
        <v>19</v>
      </c>
    </row>
    <row r="5298" spans="1:18" x14ac:dyDescent="0.25">
      <c r="A5298" s="52">
        <v>2018</v>
      </c>
      <c r="B5298" s="45" t="s">
        <v>59</v>
      </c>
      <c r="C5298" s="46" t="s">
        <v>80</v>
      </c>
      <c r="D5298" s="46" t="s">
        <v>88</v>
      </c>
      <c r="H5298" s="46">
        <v>20</v>
      </c>
      <c r="L5298" s="46" t="s">
        <v>103</v>
      </c>
      <c r="M5298" s="48">
        <v>1</v>
      </c>
      <c r="N5298" s="48" t="s">
        <v>117</v>
      </c>
      <c r="O5298" s="48">
        <v>1</v>
      </c>
      <c r="P5298" s="48" t="s">
        <v>116</v>
      </c>
      <c r="Q5298" s="48">
        <v>3</v>
      </c>
      <c r="R5298" s="48" t="s">
        <v>115</v>
      </c>
    </row>
    <row r="5299" spans="1:18" x14ac:dyDescent="0.25">
      <c r="A5299" s="52">
        <v>2018</v>
      </c>
      <c r="B5299" s="45" t="s">
        <v>59</v>
      </c>
      <c r="C5299" s="46" t="s">
        <v>80</v>
      </c>
      <c r="D5299" s="46" t="s">
        <v>90</v>
      </c>
      <c r="H5299" s="46">
        <v>15</v>
      </c>
      <c r="L5299" s="46" t="s">
        <v>103</v>
      </c>
      <c r="M5299" s="48">
        <v>40</v>
      </c>
    </row>
    <row r="5300" spans="1:18" x14ac:dyDescent="0.25">
      <c r="A5300" s="52">
        <v>2018</v>
      </c>
      <c r="B5300" s="45" t="s">
        <v>54</v>
      </c>
      <c r="C5300" s="46" t="s">
        <v>85</v>
      </c>
      <c r="D5300" s="46" t="s">
        <v>110</v>
      </c>
      <c r="H5300" s="46">
        <v>28</v>
      </c>
      <c r="L5300" s="46" t="s">
        <v>103</v>
      </c>
      <c r="M5300" s="48">
        <v>5</v>
      </c>
    </row>
    <row r="5301" spans="1:18" x14ac:dyDescent="0.25">
      <c r="A5301" s="52">
        <v>2018</v>
      </c>
      <c r="B5301" s="45" t="s">
        <v>52</v>
      </c>
      <c r="C5301" s="46" t="s">
        <v>80</v>
      </c>
      <c r="D5301" s="46" t="s">
        <v>88</v>
      </c>
      <c r="H5301" s="46">
        <v>17</v>
      </c>
      <c r="L5301" s="46" t="s">
        <v>103</v>
      </c>
      <c r="M5301" s="48" t="s">
        <v>110</v>
      </c>
    </row>
    <row r="5302" spans="1:18" x14ac:dyDescent="0.25">
      <c r="A5302" s="52">
        <v>2018</v>
      </c>
      <c r="B5302" s="45" t="s">
        <v>62</v>
      </c>
      <c r="C5302" s="46" t="s">
        <v>80</v>
      </c>
      <c r="D5302" s="46" t="s">
        <v>90</v>
      </c>
      <c r="H5302" s="46">
        <v>15</v>
      </c>
      <c r="L5302" s="46" t="s">
        <v>104</v>
      </c>
      <c r="M5302" s="48">
        <v>112</v>
      </c>
    </row>
    <row r="5303" spans="1:18" x14ac:dyDescent="0.25">
      <c r="A5303" s="52">
        <v>2018</v>
      </c>
      <c r="B5303" s="45" t="s">
        <v>59</v>
      </c>
      <c r="C5303" s="46" t="s">
        <v>80</v>
      </c>
      <c r="D5303" s="46" t="s">
        <v>88</v>
      </c>
      <c r="H5303" s="46">
        <v>20</v>
      </c>
      <c r="L5303" s="46" t="s">
        <v>103</v>
      </c>
      <c r="M5303" s="48">
        <v>3</v>
      </c>
      <c r="N5303" s="48" t="s">
        <v>117</v>
      </c>
      <c r="O5303" s="48">
        <v>2</v>
      </c>
      <c r="P5303" s="48" t="s">
        <v>116</v>
      </c>
      <c r="Q5303" s="48">
        <v>1</v>
      </c>
      <c r="R5303" s="48" t="s">
        <v>115</v>
      </c>
    </row>
    <row r="5304" spans="1:18" x14ac:dyDescent="0.25">
      <c r="A5304" s="52">
        <v>2018</v>
      </c>
      <c r="B5304" s="45" t="s">
        <v>73</v>
      </c>
      <c r="C5304" s="46" t="s">
        <v>80</v>
      </c>
      <c r="D5304" s="46" t="s">
        <v>89</v>
      </c>
      <c r="H5304" s="46">
        <v>15</v>
      </c>
      <c r="L5304" s="46" t="s">
        <v>103</v>
      </c>
      <c r="M5304" s="48">
        <v>70</v>
      </c>
    </row>
    <row r="5305" spans="1:18" x14ac:dyDescent="0.25">
      <c r="A5305" s="52">
        <v>2018</v>
      </c>
      <c r="B5305" s="45" t="s">
        <v>59</v>
      </c>
      <c r="C5305" s="46" t="s">
        <v>80</v>
      </c>
      <c r="D5305" s="46" t="s">
        <v>88</v>
      </c>
      <c r="H5305" s="46">
        <v>17</v>
      </c>
      <c r="L5305" s="46" t="s">
        <v>103</v>
      </c>
      <c r="M5305" s="48">
        <v>2</v>
      </c>
      <c r="N5305" s="48" t="s">
        <v>117</v>
      </c>
      <c r="O5305" s="48">
        <v>3</v>
      </c>
      <c r="P5305" s="48" t="s">
        <v>116</v>
      </c>
    </row>
    <row r="5306" spans="1:18" x14ac:dyDescent="0.25">
      <c r="A5306" s="52">
        <v>2018</v>
      </c>
      <c r="B5306" s="45" t="s">
        <v>39</v>
      </c>
      <c r="C5306" s="46" t="s">
        <v>80</v>
      </c>
      <c r="D5306" s="46" t="s">
        <v>88</v>
      </c>
      <c r="H5306" s="46">
        <v>21</v>
      </c>
      <c r="L5306" s="46" t="s">
        <v>103</v>
      </c>
      <c r="M5306" s="48" t="s">
        <v>110</v>
      </c>
    </row>
    <row r="5307" spans="1:18" x14ac:dyDescent="0.25">
      <c r="A5307" s="52">
        <v>2018</v>
      </c>
      <c r="B5307" s="45" t="s">
        <v>40</v>
      </c>
      <c r="C5307" s="46" t="s">
        <v>80</v>
      </c>
      <c r="D5307" s="46" t="s">
        <v>93</v>
      </c>
      <c r="H5307" s="46">
        <v>15</v>
      </c>
      <c r="L5307" s="46" t="s">
        <v>103</v>
      </c>
      <c r="M5307" s="48">
        <v>107</v>
      </c>
    </row>
    <row r="5308" spans="1:18" x14ac:dyDescent="0.25">
      <c r="A5308" s="52">
        <v>2018</v>
      </c>
      <c r="B5308" s="45" t="s">
        <v>47</v>
      </c>
      <c r="C5308" s="46" t="s">
        <v>80</v>
      </c>
      <c r="D5308" s="46" t="s">
        <v>90</v>
      </c>
      <c r="E5308" s="46" t="s">
        <v>93</v>
      </c>
      <c r="F5308" s="46" t="s">
        <v>94</v>
      </c>
      <c r="H5308" s="46">
        <v>15</v>
      </c>
      <c r="L5308" s="46" t="s">
        <v>104</v>
      </c>
      <c r="M5308" s="48" t="s">
        <v>110</v>
      </c>
    </row>
    <row r="5309" spans="1:18" x14ac:dyDescent="0.25">
      <c r="A5309" s="52">
        <v>2018</v>
      </c>
      <c r="B5309" s="45" t="s">
        <v>59</v>
      </c>
      <c r="C5309" s="46" t="s">
        <v>80</v>
      </c>
      <c r="D5309" s="46" t="s">
        <v>88</v>
      </c>
      <c r="H5309" s="46">
        <v>20</v>
      </c>
      <c r="L5309" s="46" t="s">
        <v>103</v>
      </c>
      <c r="M5309" s="48">
        <v>1</v>
      </c>
      <c r="N5309" s="48" t="s">
        <v>117</v>
      </c>
      <c r="O5309" s="48">
        <v>2</v>
      </c>
      <c r="P5309" s="48" t="s">
        <v>116</v>
      </c>
    </row>
    <row r="5310" spans="1:18" x14ac:dyDescent="0.25">
      <c r="A5310" s="52">
        <v>2018</v>
      </c>
      <c r="B5310" s="45" t="s">
        <v>59</v>
      </c>
      <c r="C5310" s="46" t="s">
        <v>80</v>
      </c>
      <c r="D5310" s="46" t="s">
        <v>88</v>
      </c>
      <c r="H5310" s="46">
        <v>20</v>
      </c>
      <c r="L5310" s="46" t="s">
        <v>103</v>
      </c>
      <c r="M5310" s="48">
        <v>1</v>
      </c>
      <c r="N5310" s="48" t="s">
        <v>117</v>
      </c>
      <c r="O5310" s="48">
        <v>1</v>
      </c>
      <c r="P5310" s="48" t="s">
        <v>116</v>
      </c>
    </row>
    <row r="5311" spans="1:18" x14ac:dyDescent="0.25">
      <c r="A5311" s="52">
        <v>2018</v>
      </c>
      <c r="B5311" s="45" t="s">
        <v>59</v>
      </c>
      <c r="C5311" s="46" t="s">
        <v>80</v>
      </c>
      <c r="D5311" s="46" t="s">
        <v>88</v>
      </c>
      <c r="H5311" s="46">
        <v>20</v>
      </c>
      <c r="L5311" s="46" t="s">
        <v>103</v>
      </c>
      <c r="M5311" s="48">
        <v>2</v>
      </c>
      <c r="N5311" s="48" t="s">
        <v>117</v>
      </c>
      <c r="O5311" s="48">
        <v>2</v>
      </c>
      <c r="P5311" s="48" t="s">
        <v>116</v>
      </c>
    </row>
    <row r="5312" spans="1:18" x14ac:dyDescent="0.25">
      <c r="A5312" s="52">
        <v>2018</v>
      </c>
      <c r="B5312" s="45" t="s">
        <v>39</v>
      </c>
      <c r="C5312" s="46" t="s">
        <v>80</v>
      </c>
      <c r="D5312" s="46" t="s">
        <v>88</v>
      </c>
      <c r="H5312" s="46">
        <v>21</v>
      </c>
      <c r="L5312" s="46" t="s">
        <v>103</v>
      </c>
      <c r="M5312" s="48" t="s">
        <v>110</v>
      </c>
    </row>
    <row r="5313" spans="1:16" x14ac:dyDescent="0.25">
      <c r="A5313" s="52">
        <v>2018</v>
      </c>
      <c r="B5313" s="45" t="s">
        <v>39</v>
      </c>
      <c r="C5313" s="46" t="s">
        <v>80</v>
      </c>
      <c r="D5313" s="46" t="s">
        <v>91</v>
      </c>
      <c r="H5313" s="46">
        <v>12</v>
      </c>
      <c r="L5313" s="46" t="s">
        <v>103</v>
      </c>
      <c r="M5313" s="48">
        <v>62</v>
      </c>
    </row>
    <row r="5314" spans="1:16" x14ac:dyDescent="0.25">
      <c r="A5314" s="52">
        <v>2018</v>
      </c>
      <c r="B5314" s="45" t="s">
        <v>37</v>
      </c>
      <c r="C5314" s="46" t="s">
        <v>80</v>
      </c>
      <c r="D5314" s="46" t="s">
        <v>93</v>
      </c>
      <c r="H5314" s="46">
        <v>15</v>
      </c>
      <c r="L5314" s="46" t="s">
        <v>104</v>
      </c>
      <c r="M5314" s="48">
        <v>6</v>
      </c>
    </row>
    <row r="5315" spans="1:16" x14ac:dyDescent="0.25">
      <c r="A5315" s="52">
        <v>2018</v>
      </c>
      <c r="B5315" s="45" t="s">
        <v>42</v>
      </c>
      <c r="C5315" s="46" t="s">
        <v>80</v>
      </c>
      <c r="D5315" s="46" t="s">
        <v>93</v>
      </c>
      <c r="H5315" s="46">
        <v>17</v>
      </c>
      <c r="L5315" s="46" t="s">
        <v>104</v>
      </c>
      <c r="M5315" s="48" t="s">
        <v>110</v>
      </c>
    </row>
    <row r="5316" spans="1:16" x14ac:dyDescent="0.25">
      <c r="A5316" s="52">
        <v>2018</v>
      </c>
      <c r="B5316" s="45" t="s">
        <v>37</v>
      </c>
      <c r="C5316" s="46" t="s">
        <v>80</v>
      </c>
      <c r="D5316" s="46" t="s">
        <v>91</v>
      </c>
      <c r="H5316" s="46">
        <v>12</v>
      </c>
      <c r="L5316" s="46" t="s">
        <v>103</v>
      </c>
      <c r="M5316" s="48">
        <v>38</v>
      </c>
    </row>
    <row r="5317" spans="1:16" x14ac:dyDescent="0.25">
      <c r="A5317" s="52">
        <v>2018</v>
      </c>
      <c r="B5317" s="45" t="s">
        <v>62</v>
      </c>
      <c r="C5317" s="46" t="s">
        <v>80</v>
      </c>
      <c r="D5317" s="46" t="s">
        <v>91</v>
      </c>
      <c r="H5317" s="46">
        <v>12</v>
      </c>
      <c r="L5317" s="46" t="s">
        <v>103</v>
      </c>
      <c r="M5317" s="48">
        <v>88</v>
      </c>
    </row>
    <row r="5318" spans="1:16" x14ac:dyDescent="0.25">
      <c r="A5318" s="52">
        <v>2018</v>
      </c>
      <c r="B5318" s="45" t="s">
        <v>59</v>
      </c>
      <c r="C5318" s="46" t="s">
        <v>80</v>
      </c>
      <c r="D5318" s="46" t="s">
        <v>88</v>
      </c>
      <c r="H5318" s="46">
        <v>17</v>
      </c>
      <c r="L5318" s="46" t="s">
        <v>103</v>
      </c>
      <c r="M5318" s="48">
        <v>8</v>
      </c>
      <c r="N5318" s="48" t="s">
        <v>117</v>
      </c>
      <c r="O5318" s="48">
        <v>2</v>
      </c>
      <c r="P5318" s="48" t="s">
        <v>116</v>
      </c>
    </row>
    <row r="5319" spans="1:16" x14ac:dyDescent="0.25">
      <c r="A5319" s="52">
        <v>2018</v>
      </c>
      <c r="B5319" s="45" t="s">
        <v>76</v>
      </c>
      <c r="C5319" s="46" t="s">
        <v>80</v>
      </c>
      <c r="D5319" s="46" t="s">
        <v>88</v>
      </c>
      <c r="H5319" s="46">
        <v>17</v>
      </c>
      <c r="L5319" s="46" t="s">
        <v>103</v>
      </c>
      <c r="M5319" s="48">
        <v>3</v>
      </c>
      <c r="N5319" s="48" t="s">
        <v>117</v>
      </c>
      <c r="O5319" s="48">
        <v>2</v>
      </c>
      <c r="P5319" s="48" t="s">
        <v>116</v>
      </c>
    </row>
    <row r="5320" spans="1:16" x14ac:dyDescent="0.25">
      <c r="A5320" s="52">
        <v>2018</v>
      </c>
      <c r="B5320" s="45" t="s">
        <v>52</v>
      </c>
      <c r="C5320" s="46" t="s">
        <v>80</v>
      </c>
      <c r="D5320" s="46" t="s">
        <v>88</v>
      </c>
      <c r="H5320" s="46">
        <v>17</v>
      </c>
      <c r="L5320" s="46" t="s">
        <v>103</v>
      </c>
      <c r="M5320" s="48" t="s">
        <v>110</v>
      </c>
    </row>
    <row r="5321" spans="1:16" x14ac:dyDescent="0.25">
      <c r="A5321" s="52">
        <v>2018</v>
      </c>
      <c r="B5321" s="45" t="s">
        <v>59</v>
      </c>
      <c r="C5321" s="46" t="s">
        <v>80</v>
      </c>
      <c r="D5321" s="46" t="s">
        <v>88</v>
      </c>
      <c r="H5321" s="46">
        <v>17</v>
      </c>
      <c r="L5321" s="46" t="s">
        <v>103</v>
      </c>
      <c r="M5321" s="48" t="s">
        <v>110</v>
      </c>
    </row>
    <row r="5322" spans="1:16" x14ac:dyDescent="0.25">
      <c r="A5322" s="52">
        <v>2018</v>
      </c>
      <c r="B5322" s="45" t="s">
        <v>37</v>
      </c>
      <c r="C5322" s="46" t="s">
        <v>80</v>
      </c>
      <c r="D5322" s="46" t="s">
        <v>90</v>
      </c>
      <c r="H5322" s="46">
        <v>17</v>
      </c>
      <c r="L5322" s="46" t="s">
        <v>103</v>
      </c>
      <c r="M5322" s="48">
        <v>8</v>
      </c>
      <c r="N5322" s="48" t="s">
        <v>117</v>
      </c>
      <c r="O5322" s="48">
        <v>9</v>
      </c>
      <c r="P5322" s="48" t="s">
        <v>116</v>
      </c>
    </row>
    <row r="5323" spans="1:16" x14ac:dyDescent="0.25">
      <c r="A5323" s="52">
        <v>2018</v>
      </c>
      <c r="B5323" s="45" t="s">
        <v>75</v>
      </c>
      <c r="C5323" s="46" t="s">
        <v>80</v>
      </c>
      <c r="D5323" s="46" t="s">
        <v>90</v>
      </c>
      <c r="H5323" s="46">
        <v>15</v>
      </c>
      <c r="L5323" s="46" t="s">
        <v>103</v>
      </c>
      <c r="M5323" s="48">
        <v>126</v>
      </c>
    </row>
    <row r="5324" spans="1:16" x14ac:dyDescent="0.25">
      <c r="A5324" s="52">
        <v>2018</v>
      </c>
      <c r="B5324" s="45" t="s">
        <v>59</v>
      </c>
      <c r="C5324" s="46" t="s">
        <v>80</v>
      </c>
      <c r="D5324" s="46" t="s">
        <v>88</v>
      </c>
      <c r="H5324" s="46">
        <v>20</v>
      </c>
      <c r="L5324" s="46" t="s">
        <v>103</v>
      </c>
      <c r="M5324" s="48">
        <v>2</v>
      </c>
      <c r="N5324" s="48" t="s">
        <v>116</v>
      </c>
    </row>
    <row r="5325" spans="1:16" x14ac:dyDescent="0.25">
      <c r="A5325" s="52">
        <v>2018</v>
      </c>
      <c r="B5325" s="45" t="s">
        <v>73</v>
      </c>
      <c r="C5325" s="46" t="s">
        <v>85</v>
      </c>
      <c r="D5325" s="46" t="s">
        <v>110</v>
      </c>
      <c r="H5325" s="46">
        <v>28</v>
      </c>
      <c r="L5325" s="46" t="s">
        <v>103</v>
      </c>
      <c r="M5325" s="48">
        <v>6</v>
      </c>
    </row>
    <row r="5326" spans="1:16" x14ac:dyDescent="0.25">
      <c r="A5326" s="52">
        <v>2018</v>
      </c>
      <c r="B5326" s="45" t="s">
        <v>73</v>
      </c>
      <c r="C5326" s="46" t="s">
        <v>80</v>
      </c>
      <c r="D5326" s="46" t="s">
        <v>91</v>
      </c>
      <c r="H5326" s="46">
        <v>17</v>
      </c>
      <c r="L5326" s="46" t="s">
        <v>103</v>
      </c>
      <c r="M5326" s="48">
        <v>1</v>
      </c>
      <c r="N5326" s="48" t="s">
        <v>117</v>
      </c>
      <c r="O5326" s="48">
        <v>1</v>
      </c>
      <c r="P5326" s="48" t="s">
        <v>116</v>
      </c>
    </row>
    <row r="5327" spans="1:16" x14ac:dyDescent="0.25">
      <c r="A5327" s="52">
        <v>2018</v>
      </c>
      <c r="B5327" s="45" t="s">
        <v>59</v>
      </c>
      <c r="C5327" s="46" t="s">
        <v>80</v>
      </c>
      <c r="D5327" s="46" t="s">
        <v>94</v>
      </c>
      <c r="H5327" s="46">
        <v>17</v>
      </c>
      <c r="L5327" s="46" t="s">
        <v>104</v>
      </c>
      <c r="M5327" s="48">
        <v>4</v>
      </c>
      <c r="N5327" s="48" t="s">
        <v>117</v>
      </c>
      <c r="O5327" s="48">
        <v>6</v>
      </c>
      <c r="P5327" s="48" t="s">
        <v>116</v>
      </c>
    </row>
    <row r="5328" spans="1:16" x14ac:dyDescent="0.25">
      <c r="A5328" s="52">
        <v>2018</v>
      </c>
      <c r="B5328" s="45" t="s">
        <v>59</v>
      </c>
      <c r="C5328" s="46" t="s">
        <v>80</v>
      </c>
      <c r="D5328" s="46" t="s">
        <v>88</v>
      </c>
      <c r="H5328" s="46">
        <v>20</v>
      </c>
      <c r="L5328" s="46" t="s">
        <v>103</v>
      </c>
      <c r="M5328" s="48">
        <v>2</v>
      </c>
      <c r="N5328" s="48" t="s">
        <v>117</v>
      </c>
    </row>
    <row r="5329" spans="1:16" x14ac:dyDescent="0.25">
      <c r="A5329" s="52">
        <v>2018</v>
      </c>
      <c r="B5329" s="45" t="s">
        <v>54</v>
      </c>
      <c r="C5329" s="46" t="s">
        <v>80</v>
      </c>
      <c r="D5329" s="46" t="s">
        <v>93</v>
      </c>
      <c r="H5329" s="46">
        <v>20</v>
      </c>
      <c r="L5329" s="46" t="s">
        <v>103</v>
      </c>
      <c r="M5329" s="48">
        <v>2</v>
      </c>
      <c r="N5329" s="48" t="s">
        <v>116</v>
      </c>
    </row>
    <row r="5330" spans="1:16" x14ac:dyDescent="0.25">
      <c r="A5330" s="52">
        <v>2018</v>
      </c>
      <c r="B5330" s="45" t="s">
        <v>59</v>
      </c>
      <c r="C5330" s="46" t="s">
        <v>80</v>
      </c>
      <c r="D5330" s="46" t="s">
        <v>88</v>
      </c>
      <c r="H5330" s="46">
        <v>15</v>
      </c>
      <c r="L5330" s="46" t="s">
        <v>103</v>
      </c>
      <c r="M5330" s="48" t="s">
        <v>110</v>
      </c>
    </row>
    <row r="5331" spans="1:16" x14ac:dyDescent="0.25">
      <c r="A5331" s="52">
        <v>2018</v>
      </c>
      <c r="B5331" s="45" t="s">
        <v>57</v>
      </c>
      <c r="C5331" s="46" t="s">
        <v>80</v>
      </c>
      <c r="D5331" s="46" t="s">
        <v>88</v>
      </c>
      <c r="H5331" s="46">
        <v>15</v>
      </c>
      <c r="L5331" s="46" t="s">
        <v>105</v>
      </c>
      <c r="M5331" s="48" t="s">
        <v>110</v>
      </c>
    </row>
    <row r="5332" spans="1:16" x14ac:dyDescent="0.25">
      <c r="A5332" s="52">
        <v>2018</v>
      </c>
      <c r="B5332" s="45" t="s">
        <v>66</v>
      </c>
      <c r="C5332" s="46" t="s">
        <v>80</v>
      </c>
      <c r="D5332" s="46" t="s">
        <v>90</v>
      </c>
      <c r="E5332" s="46" t="s">
        <v>93</v>
      </c>
      <c r="H5332" s="46">
        <v>15</v>
      </c>
      <c r="L5332" s="46" t="s">
        <v>103</v>
      </c>
      <c r="M5332" s="48">
        <v>70</v>
      </c>
    </row>
    <row r="5333" spans="1:16" x14ac:dyDescent="0.25">
      <c r="A5333" s="52">
        <v>2018</v>
      </c>
      <c r="B5333" s="45" t="s">
        <v>66</v>
      </c>
      <c r="C5333" s="46" t="s">
        <v>80</v>
      </c>
      <c r="D5333" s="46" t="s">
        <v>90</v>
      </c>
      <c r="E5333" s="46" t="s">
        <v>93</v>
      </c>
      <c r="H5333" s="46">
        <v>15</v>
      </c>
      <c r="L5333" s="46" t="s">
        <v>103</v>
      </c>
      <c r="M5333" s="48">
        <v>17</v>
      </c>
    </row>
    <row r="5334" spans="1:16" x14ac:dyDescent="0.25">
      <c r="A5334" s="52">
        <v>2018</v>
      </c>
      <c r="B5334" s="45" t="s">
        <v>54</v>
      </c>
      <c r="C5334" s="46" t="s">
        <v>80</v>
      </c>
      <c r="D5334" s="46" t="s">
        <v>88</v>
      </c>
      <c r="H5334" s="46">
        <v>18</v>
      </c>
      <c r="L5334" s="46" t="s">
        <v>103</v>
      </c>
      <c r="M5334" s="48">
        <v>1</v>
      </c>
      <c r="N5334" s="48" t="s">
        <v>116</v>
      </c>
    </row>
    <row r="5335" spans="1:16" x14ac:dyDescent="0.25">
      <c r="A5335" s="52">
        <v>2018</v>
      </c>
      <c r="B5335" s="45" t="s">
        <v>54</v>
      </c>
      <c r="C5335" s="46" t="s">
        <v>80</v>
      </c>
      <c r="D5335" s="46" t="s">
        <v>93</v>
      </c>
      <c r="E5335" s="46" t="s">
        <v>94</v>
      </c>
      <c r="H5335" s="46">
        <v>17</v>
      </c>
      <c r="L5335" s="46" t="s">
        <v>103</v>
      </c>
      <c r="M5335" s="48">
        <v>1</v>
      </c>
      <c r="N5335" s="48" t="s">
        <v>117</v>
      </c>
      <c r="O5335" s="48">
        <v>2</v>
      </c>
      <c r="P5335" s="48" t="s">
        <v>116</v>
      </c>
    </row>
    <row r="5336" spans="1:16" x14ac:dyDescent="0.25">
      <c r="A5336" s="52">
        <v>2018</v>
      </c>
      <c r="B5336" s="45" t="s">
        <v>76</v>
      </c>
      <c r="C5336" s="46" t="s">
        <v>82</v>
      </c>
      <c r="D5336" s="46" t="s">
        <v>110</v>
      </c>
      <c r="H5336" s="46">
        <v>15</v>
      </c>
      <c r="L5336" s="46" t="s">
        <v>105</v>
      </c>
      <c r="M5336" s="48">
        <v>23</v>
      </c>
    </row>
    <row r="5337" spans="1:16" x14ac:dyDescent="0.25">
      <c r="A5337" s="52">
        <v>2018</v>
      </c>
      <c r="B5337" s="45" t="s">
        <v>53</v>
      </c>
      <c r="C5337" s="46" t="s">
        <v>80</v>
      </c>
      <c r="D5337" s="46" t="s">
        <v>89</v>
      </c>
      <c r="H5337" s="46">
        <v>22</v>
      </c>
      <c r="L5337" s="46" t="s">
        <v>103</v>
      </c>
      <c r="M5337" s="48">
        <v>2</v>
      </c>
      <c r="N5337" s="48" t="s">
        <v>117</v>
      </c>
    </row>
    <row r="5338" spans="1:16" x14ac:dyDescent="0.25">
      <c r="A5338" s="52">
        <v>2018</v>
      </c>
      <c r="B5338" s="45" t="s">
        <v>57</v>
      </c>
      <c r="C5338" s="46" t="s">
        <v>80</v>
      </c>
      <c r="D5338" s="46" t="s">
        <v>88</v>
      </c>
      <c r="E5338" s="46" t="s">
        <v>90</v>
      </c>
      <c r="H5338" s="46">
        <v>15</v>
      </c>
      <c r="L5338" s="46" t="s">
        <v>104</v>
      </c>
      <c r="M5338" s="48" t="s">
        <v>110</v>
      </c>
    </row>
    <row r="5339" spans="1:16" x14ac:dyDescent="0.25">
      <c r="A5339" s="52">
        <v>2018</v>
      </c>
      <c r="B5339" s="45" t="s">
        <v>66</v>
      </c>
      <c r="C5339" s="46" t="s">
        <v>80</v>
      </c>
      <c r="D5339" s="46" t="s">
        <v>110</v>
      </c>
      <c r="H5339" s="46">
        <v>17</v>
      </c>
      <c r="L5339" s="46" t="s">
        <v>103</v>
      </c>
      <c r="M5339" s="48">
        <v>2</v>
      </c>
      <c r="N5339" s="48" t="s">
        <v>117</v>
      </c>
      <c r="O5339" s="48">
        <v>1</v>
      </c>
      <c r="P5339" s="48" t="s">
        <v>116</v>
      </c>
    </row>
    <row r="5340" spans="1:16" x14ac:dyDescent="0.25">
      <c r="A5340" s="52">
        <v>2018</v>
      </c>
      <c r="B5340" s="45" t="s">
        <v>66</v>
      </c>
      <c r="C5340" s="46" t="s">
        <v>80</v>
      </c>
      <c r="D5340" s="46" t="s">
        <v>110</v>
      </c>
      <c r="H5340" s="46">
        <v>18</v>
      </c>
      <c r="L5340" s="46" t="s">
        <v>103</v>
      </c>
      <c r="M5340" s="48">
        <v>1</v>
      </c>
      <c r="N5340" s="48" t="s">
        <v>116</v>
      </c>
    </row>
    <row r="5341" spans="1:16" x14ac:dyDescent="0.25">
      <c r="A5341" s="52">
        <v>2018</v>
      </c>
      <c r="B5341" s="45" t="s">
        <v>66</v>
      </c>
      <c r="C5341" s="46" t="s">
        <v>80</v>
      </c>
      <c r="D5341" s="46" t="s">
        <v>110</v>
      </c>
      <c r="H5341" s="46">
        <v>20</v>
      </c>
      <c r="L5341" s="46" t="s">
        <v>103</v>
      </c>
      <c r="M5341" s="48">
        <v>1</v>
      </c>
      <c r="N5341" s="48" t="s">
        <v>117</v>
      </c>
      <c r="O5341" s="48">
        <v>1</v>
      </c>
      <c r="P5341" s="48" t="s">
        <v>116</v>
      </c>
    </row>
    <row r="5342" spans="1:16" x14ac:dyDescent="0.25">
      <c r="A5342" s="52">
        <v>2018</v>
      </c>
      <c r="B5342" s="45" t="s">
        <v>66</v>
      </c>
      <c r="C5342" s="46" t="s">
        <v>80</v>
      </c>
      <c r="D5342" s="46" t="s">
        <v>93</v>
      </c>
      <c r="H5342" s="46">
        <v>15</v>
      </c>
      <c r="L5342" s="46" t="s">
        <v>103</v>
      </c>
      <c r="M5342" s="48">
        <v>35</v>
      </c>
    </row>
    <row r="5343" spans="1:16" x14ac:dyDescent="0.25">
      <c r="A5343" s="52">
        <v>2018</v>
      </c>
      <c r="B5343" s="45" t="s">
        <v>59</v>
      </c>
      <c r="C5343" s="46" t="s">
        <v>84</v>
      </c>
      <c r="D5343" s="46" t="s">
        <v>88</v>
      </c>
      <c r="H5343" s="46">
        <v>17</v>
      </c>
      <c r="L5343" s="46" t="s">
        <v>104</v>
      </c>
      <c r="M5343" s="48">
        <v>4</v>
      </c>
      <c r="N5343" s="48" t="s">
        <v>117</v>
      </c>
      <c r="O5343" s="48">
        <v>5</v>
      </c>
      <c r="P5343" s="48" t="s">
        <v>116</v>
      </c>
    </row>
    <row r="5344" spans="1:16" x14ac:dyDescent="0.25">
      <c r="A5344" s="52">
        <v>2018</v>
      </c>
      <c r="B5344" s="45" t="s">
        <v>73</v>
      </c>
      <c r="C5344" s="46" t="s">
        <v>80</v>
      </c>
      <c r="D5344" s="46" t="s">
        <v>93</v>
      </c>
      <c r="H5344" s="46">
        <v>17</v>
      </c>
      <c r="L5344" s="46" t="s">
        <v>103</v>
      </c>
      <c r="M5344" s="48">
        <v>1</v>
      </c>
      <c r="N5344" s="48" t="s">
        <v>117</v>
      </c>
    </row>
    <row r="5345" spans="1:18" x14ac:dyDescent="0.25">
      <c r="A5345" s="52">
        <v>2018</v>
      </c>
      <c r="B5345" s="45" t="s">
        <v>59</v>
      </c>
      <c r="C5345" s="46" t="s">
        <v>80</v>
      </c>
      <c r="D5345" s="46" t="s">
        <v>88</v>
      </c>
      <c r="H5345" s="46">
        <v>20</v>
      </c>
      <c r="L5345" s="46" t="s">
        <v>103</v>
      </c>
      <c r="M5345" s="48">
        <v>3</v>
      </c>
      <c r="N5345" s="48" t="s">
        <v>117</v>
      </c>
      <c r="O5345" s="48">
        <v>4</v>
      </c>
      <c r="P5345" s="48" t="s">
        <v>116</v>
      </c>
      <c r="Q5345" s="48">
        <v>2</v>
      </c>
      <c r="R5345" s="48" t="s">
        <v>115</v>
      </c>
    </row>
    <row r="5346" spans="1:18" x14ac:dyDescent="0.25">
      <c r="A5346" s="52">
        <v>2018</v>
      </c>
      <c r="B5346" s="45" t="s">
        <v>59</v>
      </c>
      <c r="C5346" s="46" t="s">
        <v>80</v>
      </c>
      <c r="D5346" s="46" t="s">
        <v>88</v>
      </c>
      <c r="H5346" s="46">
        <v>20</v>
      </c>
      <c r="L5346" s="46" t="s">
        <v>103</v>
      </c>
      <c r="M5346" s="48">
        <v>2</v>
      </c>
      <c r="N5346" s="48" t="s">
        <v>115</v>
      </c>
    </row>
    <row r="5347" spans="1:18" x14ac:dyDescent="0.25">
      <c r="A5347" s="52">
        <v>2018</v>
      </c>
      <c r="B5347" s="45" t="s">
        <v>59</v>
      </c>
      <c r="C5347" s="46" t="s">
        <v>80</v>
      </c>
      <c r="D5347" s="46" t="s">
        <v>88</v>
      </c>
      <c r="H5347" s="46">
        <v>20</v>
      </c>
      <c r="L5347" s="46" t="s">
        <v>103</v>
      </c>
      <c r="M5347" s="48">
        <v>2</v>
      </c>
      <c r="N5347" s="48" t="s">
        <v>117</v>
      </c>
      <c r="O5347" s="48">
        <v>1</v>
      </c>
      <c r="P5347" s="48" t="s">
        <v>116</v>
      </c>
    </row>
    <row r="5348" spans="1:18" x14ac:dyDescent="0.25">
      <c r="A5348" s="52">
        <v>2018</v>
      </c>
      <c r="B5348" s="45" t="s">
        <v>42</v>
      </c>
      <c r="C5348" s="46" t="s">
        <v>80</v>
      </c>
      <c r="D5348" s="46" t="s">
        <v>93</v>
      </c>
      <c r="H5348" s="46">
        <v>15</v>
      </c>
      <c r="L5348" s="46" t="s">
        <v>103</v>
      </c>
      <c r="M5348" s="48">
        <v>75</v>
      </c>
    </row>
    <row r="5349" spans="1:18" x14ac:dyDescent="0.25">
      <c r="A5349" s="52">
        <v>2018</v>
      </c>
      <c r="B5349" s="45" t="s">
        <v>42</v>
      </c>
      <c r="C5349" s="46" t="s">
        <v>85</v>
      </c>
      <c r="D5349" s="46" t="s">
        <v>110</v>
      </c>
      <c r="H5349" s="46">
        <v>28</v>
      </c>
      <c r="L5349" s="46" t="s">
        <v>103</v>
      </c>
      <c r="M5349" s="48" t="s">
        <v>110</v>
      </c>
    </row>
    <row r="5350" spans="1:18" x14ac:dyDescent="0.25">
      <c r="A5350" s="52">
        <v>2018</v>
      </c>
      <c r="B5350" s="45" t="s">
        <v>63</v>
      </c>
      <c r="C5350" s="46" t="s">
        <v>80</v>
      </c>
      <c r="D5350" s="46" t="s">
        <v>93</v>
      </c>
      <c r="H5350" s="46">
        <v>21</v>
      </c>
      <c r="L5350" s="46" t="s">
        <v>103</v>
      </c>
      <c r="M5350" s="48">
        <v>1</v>
      </c>
      <c r="N5350" s="48" t="s">
        <v>116</v>
      </c>
    </row>
    <row r="5351" spans="1:18" x14ac:dyDescent="0.25">
      <c r="A5351" s="52">
        <v>2018</v>
      </c>
      <c r="B5351" s="45" t="s">
        <v>63</v>
      </c>
      <c r="C5351" s="46" t="s">
        <v>80</v>
      </c>
      <c r="D5351" s="46" t="s">
        <v>88</v>
      </c>
      <c r="E5351" s="46" t="s">
        <v>89</v>
      </c>
      <c r="H5351" s="46">
        <v>17</v>
      </c>
      <c r="L5351" s="46" t="s">
        <v>103</v>
      </c>
      <c r="M5351" s="48">
        <v>5</v>
      </c>
      <c r="N5351" s="48" t="s">
        <v>117</v>
      </c>
      <c r="O5351" s="48">
        <v>3</v>
      </c>
      <c r="P5351" s="48" t="s">
        <v>116</v>
      </c>
    </row>
    <row r="5352" spans="1:18" x14ac:dyDescent="0.25">
      <c r="A5352" s="52">
        <v>2018</v>
      </c>
      <c r="B5352" s="45" t="s">
        <v>57</v>
      </c>
      <c r="C5352" s="46" t="s">
        <v>80</v>
      </c>
      <c r="D5352" s="46" t="s">
        <v>90</v>
      </c>
      <c r="H5352" s="46">
        <v>15</v>
      </c>
      <c r="L5352" s="46" t="s">
        <v>103</v>
      </c>
      <c r="M5352" s="48" t="s">
        <v>110</v>
      </c>
    </row>
    <row r="5353" spans="1:18" x14ac:dyDescent="0.25">
      <c r="A5353" s="52">
        <v>2018</v>
      </c>
      <c r="B5353" s="45" t="s">
        <v>59</v>
      </c>
      <c r="C5353" s="46" t="s">
        <v>80</v>
      </c>
      <c r="D5353" s="46" t="s">
        <v>96</v>
      </c>
      <c r="H5353" s="46">
        <v>20</v>
      </c>
      <c r="L5353" s="46" t="s">
        <v>103</v>
      </c>
      <c r="M5353" s="48">
        <v>3</v>
      </c>
      <c r="N5353" s="48" t="s">
        <v>117</v>
      </c>
      <c r="O5353" s="48">
        <v>1</v>
      </c>
      <c r="P5353" s="48" t="s">
        <v>116</v>
      </c>
    </row>
    <row r="5354" spans="1:18" x14ac:dyDescent="0.25">
      <c r="A5354" s="52">
        <v>2018</v>
      </c>
      <c r="B5354" s="45" t="s">
        <v>59</v>
      </c>
      <c r="C5354" s="46" t="s">
        <v>80</v>
      </c>
      <c r="D5354" s="46" t="s">
        <v>88</v>
      </c>
      <c r="H5354" s="46">
        <v>20</v>
      </c>
      <c r="L5354" s="46" t="s">
        <v>103</v>
      </c>
      <c r="M5354" s="48">
        <v>2</v>
      </c>
      <c r="N5354" s="48" t="s">
        <v>117</v>
      </c>
    </row>
    <row r="5355" spans="1:18" x14ac:dyDescent="0.25">
      <c r="A5355" s="52">
        <v>2018</v>
      </c>
      <c r="B5355" s="45" t="s">
        <v>38</v>
      </c>
      <c r="C5355" s="46" t="s">
        <v>80</v>
      </c>
      <c r="D5355" s="46" t="s">
        <v>88</v>
      </c>
      <c r="H5355" s="46">
        <v>17</v>
      </c>
      <c r="L5355" s="46" t="s">
        <v>103</v>
      </c>
      <c r="M5355" s="48">
        <v>2</v>
      </c>
      <c r="N5355" s="48" t="s">
        <v>117</v>
      </c>
      <c r="O5355" s="48">
        <v>3</v>
      </c>
      <c r="P5355" s="48" t="s">
        <v>116</v>
      </c>
    </row>
    <row r="5356" spans="1:18" x14ac:dyDescent="0.25">
      <c r="A5356" s="52">
        <v>2018</v>
      </c>
      <c r="B5356" s="45" t="s">
        <v>42</v>
      </c>
      <c r="C5356" s="46" t="s">
        <v>80</v>
      </c>
      <c r="D5356" s="46" t="s">
        <v>93</v>
      </c>
      <c r="H5356" s="46">
        <v>17</v>
      </c>
      <c r="L5356" s="46" t="s">
        <v>103</v>
      </c>
      <c r="M5356" s="48">
        <v>2</v>
      </c>
      <c r="N5356" s="48" t="s">
        <v>116</v>
      </c>
    </row>
    <row r="5357" spans="1:18" x14ac:dyDescent="0.25">
      <c r="A5357" s="52">
        <v>2018</v>
      </c>
      <c r="B5357" s="45" t="s">
        <v>38</v>
      </c>
      <c r="C5357" s="46" t="s">
        <v>80</v>
      </c>
      <c r="D5357" s="46" t="s">
        <v>93</v>
      </c>
      <c r="H5357" s="46">
        <v>17</v>
      </c>
      <c r="L5357" s="46" t="s">
        <v>103</v>
      </c>
      <c r="M5357" s="48">
        <v>1</v>
      </c>
      <c r="N5357" s="48" t="s">
        <v>117</v>
      </c>
      <c r="O5357" s="48">
        <v>3</v>
      </c>
      <c r="P5357" s="48" t="s">
        <v>116</v>
      </c>
    </row>
    <row r="5358" spans="1:18" x14ac:dyDescent="0.25">
      <c r="A5358" s="52">
        <v>2018</v>
      </c>
      <c r="B5358" s="45" t="s">
        <v>40</v>
      </c>
      <c r="C5358" s="46" t="s">
        <v>80</v>
      </c>
      <c r="D5358" s="46" t="s">
        <v>93</v>
      </c>
      <c r="H5358" s="46">
        <v>15</v>
      </c>
      <c r="L5358" s="46" t="s">
        <v>103</v>
      </c>
      <c r="M5358" s="48">
        <v>83</v>
      </c>
    </row>
    <row r="5359" spans="1:18" x14ac:dyDescent="0.25">
      <c r="A5359" s="52">
        <v>2018</v>
      </c>
      <c r="B5359" s="45" t="s">
        <v>59</v>
      </c>
      <c r="C5359" s="46" t="s">
        <v>80</v>
      </c>
      <c r="D5359" s="46" t="s">
        <v>88</v>
      </c>
      <c r="H5359" s="46">
        <v>17</v>
      </c>
      <c r="L5359" s="46" t="s">
        <v>103</v>
      </c>
      <c r="M5359" s="48">
        <v>2</v>
      </c>
      <c r="N5359" s="48" t="s">
        <v>117</v>
      </c>
      <c r="O5359" s="48">
        <v>1</v>
      </c>
      <c r="P5359" s="48" t="s">
        <v>116</v>
      </c>
    </row>
    <row r="5360" spans="1:18" x14ac:dyDescent="0.25">
      <c r="A5360" s="52">
        <v>2018</v>
      </c>
      <c r="B5360" s="45" t="s">
        <v>54</v>
      </c>
      <c r="C5360" s="46" t="s">
        <v>80</v>
      </c>
      <c r="D5360" s="46" t="s">
        <v>88</v>
      </c>
      <c r="H5360" s="46">
        <v>20</v>
      </c>
      <c r="L5360" s="46" t="s">
        <v>103</v>
      </c>
      <c r="M5360" s="48">
        <v>1</v>
      </c>
      <c r="N5360" s="48" t="s">
        <v>117</v>
      </c>
      <c r="O5360" s="48">
        <v>1</v>
      </c>
      <c r="P5360" s="48" t="s">
        <v>116</v>
      </c>
    </row>
    <row r="5361" spans="1:18" x14ac:dyDescent="0.25">
      <c r="A5361" s="52">
        <v>2018</v>
      </c>
      <c r="B5361" s="45" t="s">
        <v>59</v>
      </c>
      <c r="C5361" s="46" t="s">
        <v>80</v>
      </c>
      <c r="D5361" s="46" t="s">
        <v>88</v>
      </c>
      <c r="H5361" s="46">
        <v>20</v>
      </c>
      <c r="L5361" s="46" t="s">
        <v>103</v>
      </c>
      <c r="M5361" s="48">
        <v>2</v>
      </c>
      <c r="N5361" s="48" t="s">
        <v>116</v>
      </c>
    </row>
    <row r="5362" spans="1:18" x14ac:dyDescent="0.25">
      <c r="A5362" s="52">
        <v>2018</v>
      </c>
      <c r="B5362" s="45" t="s">
        <v>37</v>
      </c>
      <c r="C5362" s="46" t="s">
        <v>80</v>
      </c>
      <c r="D5362" s="46" t="s">
        <v>93</v>
      </c>
      <c r="H5362" s="46">
        <v>17</v>
      </c>
      <c r="L5362" s="46" t="s">
        <v>103</v>
      </c>
      <c r="M5362" s="48">
        <v>2</v>
      </c>
      <c r="N5362" s="48" t="s">
        <v>117</v>
      </c>
      <c r="O5362" s="48">
        <v>1</v>
      </c>
      <c r="P5362" s="48" t="s">
        <v>116</v>
      </c>
    </row>
    <row r="5363" spans="1:18" x14ac:dyDescent="0.25">
      <c r="A5363" s="52">
        <v>2018</v>
      </c>
      <c r="B5363" s="45" t="s">
        <v>59</v>
      </c>
      <c r="C5363" s="46" t="s">
        <v>80</v>
      </c>
      <c r="D5363" s="46" t="s">
        <v>88</v>
      </c>
      <c r="E5363" s="46" t="s">
        <v>92</v>
      </c>
      <c r="H5363" s="46">
        <v>15</v>
      </c>
      <c r="L5363" s="46" t="s">
        <v>103</v>
      </c>
      <c r="M5363" s="48">
        <v>200</v>
      </c>
    </row>
    <row r="5364" spans="1:18" x14ac:dyDescent="0.25">
      <c r="A5364" s="52">
        <v>2018</v>
      </c>
      <c r="B5364" s="45" t="s">
        <v>59</v>
      </c>
      <c r="C5364" s="46" t="s">
        <v>80</v>
      </c>
      <c r="D5364" s="46" t="s">
        <v>88</v>
      </c>
      <c r="H5364" s="46">
        <v>17</v>
      </c>
      <c r="L5364" s="46" t="s">
        <v>104</v>
      </c>
      <c r="M5364" s="48" t="s">
        <v>110</v>
      </c>
    </row>
    <row r="5365" spans="1:18" x14ac:dyDescent="0.25">
      <c r="A5365" s="52">
        <v>2018</v>
      </c>
      <c r="B5365" s="45" t="s">
        <v>54</v>
      </c>
      <c r="C5365" s="46" t="s">
        <v>85</v>
      </c>
      <c r="D5365" s="46" t="s">
        <v>110</v>
      </c>
      <c r="H5365" s="46">
        <v>28</v>
      </c>
      <c r="L5365" s="46" t="s">
        <v>103</v>
      </c>
      <c r="M5365" s="48">
        <v>1</v>
      </c>
    </row>
    <row r="5366" spans="1:18" x14ac:dyDescent="0.25">
      <c r="A5366" s="52">
        <v>2018</v>
      </c>
      <c r="B5366" s="45" t="s">
        <v>76</v>
      </c>
      <c r="C5366" s="46" t="s">
        <v>80</v>
      </c>
      <c r="D5366" s="46" t="s">
        <v>92</v>
      </c>
      <c r="H5366" s="46">
        <v>15</v>
      </c>
      <c r="L5366" s="46" t="s">
        <v>105</v>
      </c>
      <c r="M5366" s="48">
        <v>17</v>
      </c>
    </row>
    <row r="5367" spans="1:18" x14ac:dyDescent="0.25">
      <c r="A5367" s="52">
        <v>2018</v>
      </c>
      <c r="B5367" s="45" t="s">
        <v>61</v>
      </c>
      <c r="C5367" s="46" t="s">
        <v>80</v>
      </c>
      <c r="D5367" s="46" t="s">
        <v>88</v>
      </c>
      <c r="H5367" s="46">
        <v>17</v>
      </c>
      <c r="L5367" s="46" t="s">
        <v>103</v>
      </c>
      <c r="M5367" s="48" t="s">
        <v>110</v>
      </c>
    </row>
    <row r="5368" spans="1:18" x14ac:dyDescent="0.25">
      <c r="A5368" s="52">
        <v>2018</v>
      </c>
      <c r="B5368" s="45" t="s">
        <v>45</v>
      </c>
      <c r="C5368" s="46" t="s">
        <v>80</v>
      </c>
      <c r="D5368" s="46" t="s">
        <v>88</v>
      </c>
      <c r="E5368" s="46" t="s">
        <v>92</v>
      </c>
      <c r="H5368" s="46">
        <v>20</v>
      </c>
      <c r="L5368" s="46" t="s">
        <v>103</v>
      </c>
      <c r="M5368" s="48" t="s">
        <v>110</v>
      </c>
    </row>
    <row r="5369" spans="1:18" x14ac:dyDescent="0.25">
      <c r="A5369" s="52">
        <v>2018</v>
      </c>
      <c r="B5369" s="45" t="s">
        <v>59</v>
      </c>
      <c r="C5369" s="46" t="s">
        <v>80</v>
      </c>
      <c r="D5369" s="46" t="s">
        <v>88</v>
      </c>
      <c r="H5369" s="46">
        <v>20</v>
      </c>
      <c r="L5369" s="46" t="s">
        <v>103</v>
      </c>
      <c r="M5369" s="48">
        <v>3</v>
      </c>
      <c r="N5369" s="48" t="s">
        <v>117</v>
      </c>
      <c r="O5369" s="48">
        <v>3</v>
      </c>
      <c r="P5369" s="48" t="s">
        <v>116</v>
      </c>
    </row>
    <row r="5370" spans="1:18" x14ac:dyDescent="0.25">
      <c r="A5370" s="52">
        <v>2018</v>
      </c>
      <c r="B5370" s="45" t="s">
        <v>59</v>
      </c>
      <c r="C5370" s="46" t="s">
        <v>80</v>
      </c>
      <c r="D5370" s="46" t="s">
        <v>88</v>
      </c>
      <c r="H5370" s="46">
        <v>20</v>
      </c>
      <c r="L5370" s="46" t="s">
        <v>103</v>
      </c>
      <c r="M5370" s="48">
        <v>4</v>
      </c>
      <c r="N5370" s="48" t="s">
        <v>117</v>
      </c>
      <c r="O5370" s="48">
        <v>4</v>
      </c>
      <c r="P5370" s="48" t="s">
        <v>116</v>
      </c>
      <c r="Q5370" s="48">
        <v>2</v>
      </c>
      <c r="R5370" s="48" t="s">
        <v>115</v>
      </c>
    </row>
    <row r="5371" spans="1:18" x14ac:dyDescent="0.25">
      <c r="A5371" s="52">
        <v>2018</v>
      </c>
      <c r="B5371" s="45" t="s">
        <v>59</v>
      </c>
      <c r="C5371" s="46" t="s">
        <v>80</v>
      </c>
      <c r="D5371" s="46" t="s">
        <v>96</v>
      </c>
      <c r="H5371" s="46">
        <v>20</v>
      </c>
      <c r="L5371" s="46" t="s">
        <v>103</v>
      </c>
      <c r="M5371" s="48">
        <v>1</v>
      </c>
      <c r="N5371" s="48" t="s">
        <v>117</v>
      </c>
      <c r="O5371" s="48">
        <v>4</v>
      </c>
      <c r="P5371" s="48" t="s">
        <v>116</v>
      </c>
    </row>
    <row r="5372" spans="1:18" x14ac:dyDescent="0.25">
      <c r="A5372" s="52">
        <v>2018</v>
      </c>
      <c r="B5372" s="45" t="s">
        <v>59</v>
      </c>
      <c r="C5372" s="46" t="s">
        <v>80</v>
      </c>
      <c r="D5372" s="46" t="s">
        <v>88</v>
      </c>
      <c r="H5372" s="46">
        <v>20</v>
      </c>
      <c r="L5372" s="46" t="s">
        <v>103</v>
      </c>
      <c r="M5372" s="48">
        <v>5</v>
      </c>
      <c r="N5372" s="48" t="s">
        <v>117</v>
      </c>
      <c r="O5372" s="48">
        <v>8</v>
      </c>
      <c r="P5372" s="48" t="s">
        <v>116</v>
      </c>
      <c r="Q5372" s="48">
        <v>3</v>
      </c>
      <c r="R5372" s="48" t="s">
        <v>115</v>
      </c>
    </row>
    <row r="5373" spans="1:18" x14ac:dyDescent="0.25">
      <c r="A5373" s="52">
        <v>2018</v>
      </c>
      <c r="B5373" s="45" t="s">
        <v>59</v>
      </c>
      <c r="C5373" s="46" t="s">
        <v>80</v>
      </c>
      <c r="D5373" s="46" t="s">
        <v>88</v>
      </c>
      <c r="H5373" s="46">
        <v>20</v>
      </c>
      <c r="L5373" s="46" t="s">
        <v>103</v>
      </c>
      <c r="M5373" s="48" t="s">
        <v>110</v>
      </c>
    </row>
    <row r="5374" spans="1:18" x14ac:dyDescent="0.25">
      <c r="A5374" s="52">
        <v>2018</v>
      </c>
      <c r="B5374" s="45" t="s">
        <v>59</v>
      </c>
      <c r="C5374" s="46" t="s">
        <v>80</v>
      </c>
      <c r="D5374" s="46" t="s">
        <v>90</v>
      </c>
      <c r="H5374" s="46">
        <v>15</v>
      </c>
      <c r="L5374" s="46" t="s">
        <v>103</v>
      </c>
      <c r="M5374" s="48">
        <v>40</v>
      </c>
    </row>
    <row r="5375" spans="1:18" x14ac:dyDescent="0.25">
      <c r="A5375" s="52">
        <v>2018</v>
      </c>
      <c r="B5375" s="45" t="s">
        <v>59</v>
      </c>
      <c r="C5375" s="46" t="s">
        <v>80</v>
      </c>
      <c r="D5375" s="46" t="s">
        <v>88</v>
      </c>
      <c r="H5375" s="46">
        <v>17</v>
      </c>
      <c r="L5375" s="46" t="s">
        <v>103</v>
      </c>
      <c r="M5375" s="48">
        <v>4</v>
      </c>
      <c r="N5375" s="48" t="s">
        <v>117</v>
      </c>
      <c r="O5375" s="48">
        <v>1</v>
      </c>
      <c r="P5375" s="48" t="s">
        <v>116</v>
      </c>
    </row>
    <row r="5376" spans="1:18" x14ac:dyDescent="0.25">
      <c r="A5376" s="52">
        <v>2018</v>
      </c>
      <c r="B5376" s="45" t="s">
        <v>39</v>
      </c>
      <c r="C5376" s="46" t="s">
        <v>80</v>
      </c>
      <c r="D5376" s="46" t="s">
        <v>93</v>
      </c>
      <c r="H5376" s="46">
        <v>17</v>
      </c>
      <c r="L5376" s="46" t="s">
        <v>103</v>
      </c>
      <c r="M5376" s="48">
        <v>2</v>
      </c>
      <c r="N5376" s="48" t="s">
        <v>117</v>
      </c>
      <c r="O5376" s="48">
        <v>1</v>
      </c>
      <c r="P5376" s="48" t="s">
        <v>116</v>
      </c>
    </row>
    <row r="5377" spans="1:16" x14ac:dyDescent="0.25">
      <c r="A5377" s="52">
        <v>2018</v>
      </c>
      <c r="B5377" s="45" t="s">
        <v>63</v>
      </c>
      <c r="C5377" s="46" t="s">
        <v>80</v>
      </c>
      <c r="D5377" s="46" t="s">
        <v>94</v>
      </c>
      <c r="H5377" s="46">
        <v>15</v>
      </c>
      <c r="L5377" s="46" t="s">
        <v>103</v>
      </c>
      <c r="M5377" s="48">
        <v>4</v>
      </c>
    </row>
    <row r="5378" spans="1:16" x14ac:dyDescent="0.25">
      <c r="A5378" s="52">
        <v>2018</v>
      </c>
      <c r="B5378" s="45" t="s">
        <v>61</v>
      </c>
      <c r="C5378" s="46" t="s">
        <v>80</v>
      </c>
      <c r="D5378" s="46" t="s">
        <v>93</v>
      </c>
      <c r="H5378" s="46">
        <v>15</v>
      </c>
      <c r="L5378" s="46" t="s">
        <v>103</v>
      </c>
      <c r="M5378" s="48">
        <v>97</v>
      </c>
    </row>
    <row r="5379" spans="1:16" x14ac:dyDescent="0.25">
      <c r="A5379" s="52">
        <v>2018</v>
      </c>
      <c r="B5379" s="45" t="s">
        <v>38</v>
      </c>
      <c r="C5379" s="46" t="s">
        <v>80</v>
      </c>
      <c r="D5379" s="46" t="s">
        <v>93</v>
      </c>
      <c r="H5379" s="46">
        <v>17</v>
      </c>
      <c r="L5379" s="46" t="s">
        <v>103</v>
      </c>
      <c r="M5379" s="48">
        <v>5</v>
      </c>
      <c r="N5379" s="48" t="s">
        <v>117</v>
      </c>
      <c r="O5379" s="48">
        <v>2</v>
      </c>
      <c r="P5379" s="48" t="s">
        <v>116</v>
      </c>
    </row>
    <row r="5380" spans="1:16" x14ac:dyDescent="0.25">
      <c r="A5380" s="52">
        <v>2018</v>
      </c>
      <c r="B5380" s="45" t="s">
        <v>66</v>
      </c>
      <c r="C5380" s="46" t="s">
        <v>80</v>
      </c>
      <c r="D5380" s="46" t="s">
        <v>88</v>
      </c>
      <c r="H5380" s="46">
        <v>17</v>
      </c>
      <c r="L5380" s="46" t="s">
        <v>103</v>
      </c>
      <c r="M5380" s="48">
        <v>3</v>
      </c>
      <c r="N5380" s="48" t="s">
        <v>117</v>
      </c>
    </row>
    <row r="5381" spans="1:16" x14ac:dyDescent="0.25">
      <c r="A5381" s="52">
        <v>2018</v>
      </c>
      <c r="B5381" s="45" t="s">
        <v>54</v>
      </c>
      <c r="C5381" s="46" t="s">
        <v>80</v>
      </c>
      <c r="D5381" s="46" t="s">
        <v>88</v>
      </c>
      <c r="E5381" s="46" t="s">
        <v>91</v>
      </c>
      <c r="H5381" s="46">
        <v>20</v>
      </c>
      <c r="L5381" s="46" t="s">
        <v>103</v>
      </c>
      <c r="M5381" s="48" t="s">
        <v>110</v>
      </c>
    </row>
    <row r="5382" spans="1:16" x14ac:dyDescent="0.25">
      <c r="A5382" s="52">
        <v>2018</v>
      </c>
      <c r="B5382" s="45" t="s">
        <v>53</v>
      </c>
      <c r="C5382" s="46" t="s">
        <v>80</v>
      </c>
      <c r="D5382" s="46" t="s">
        <v>90</v>
      </c>
      <c r="H5382" s="46">
        <v>17</v>
      </c>
      <c r="L5382" s="46" t="s">
        <v>104</v>
      </c>
      <c r="M5382" s="48" t="s">
        <v>110</v>
      </c>
    </row>
    <row r="5383" spans="1:16" x14ac:dyDescent="0.25">
      <c r="A5383" s="52">
        <v>2018</v>
      </c>
      <c r="B5383" s="45" t="s">
        <v>76</v>
      </c>
      <c r="C5383" s="46" t="s">
        <v>80</v>
      </c>
      <c r="D5383" s="46" t="s">
        <v>91</v>
      </c>
      <c r="H5383" s="46">
        <v>15</v>
      </c>
      <c r="L5383" s="46" t="s">
        <v>103</v>
      </c>
      <c r="M5383" s="48">
        <v>26</v>
      </c>
    </row>
    <row r="5384" spans="1:16" x14ac:dyDescent="0.25">
      <c r="A5384" s="52">
        <v>2018</v>
      </c>
      <c r="B5384" s="45" t="s">
        <v>63</v>
      </c>
      <c r="C5384" s="46" t="s">
        <v>80</v>
      </c>
      <c r="D5384" s="46" t="s">
        <v>92</v>
      </c>
      <c r="H5384" s="46">
        <v>21</v>
      </c>
      <c r="L5384" s="46" t="s">
        <v>103</v>
      </c>
      <c r="M5384" s="48">
        <v>1</v>
      </c>
      <c r="N5384" s="48" t="s">
        <v>116</v>
      </c>
    </row>
    <row r="5385" spans="1:16" x14ac:dyDescent="0.25">
      <c r="A5385" s="52">
        <v>2018</v>
      </c>
      <c r="B5385" s="45" t="s">
        <v>59</v>
      </c>
      <c r="C5385" s="46" t="s">
        <v>85</v>
      </c>
      <c r="D5385" s="46" t="s">
        <v>110</v>
      </c>
      <c r="H5385" s="46">
        <v>28</v>
      </c>
      <c r="L5385" s="46" t="s">
        <v>103</v>
      </c>
      <c r="M5385" s="48">
        <v>3</v>
      </c>
    </row>
    <row r="5386" spans="1:16" x14ac:dyDescent="0.25">
      <c r="A5386" s="52">
        <v>2018</v>
      </c>
      <c r="B5386" s="45" t="s">
        <v>59</v>
      </c>
      <c r="C5386" s="46" t="s">
        <v>85</v>
      </c>
      <c r="D5386" s="46" t="s">
        <v>110</v>
      </c>
      <c r="H5386" s="46">
        <v>28</v>
      </c>
      <c r="L5386" s="46" t="s">
        <v>103</v>
      </c>
      <c r="M5386" s="48">
        <v>2</v>
      </c>
    </row>
    <row r="5387" spans="1:16" x14ac:dyDescent="0.25">
      <c r="A5387" s="52">
        <v>2018</v>
      </c>
      <c r="B5387" s="45" t="s">
        <v>59</v>
      </c>
      <c r="C5387" s="46" t="s">
        <v>80</v>
      </c>
      <c r="D5387" s="46" t="s">
        <v>88</v>
      </c>
      <c r="H5387" s="46">
        <v>20</v>
      </c>
      <c r="L5387" s="46" t="s">
        <v>103</v>
      </c>
      <c r="M5387" s="48" t="s">
        <v>110</v>
      </c>
    </row>
    <row r="5388" spans="1:16" x14ac:dyDescent="0.25">
      <c r="A5388" s="52">
        <v>2018</v>
      </c>
      <c r="B5388" s="45" t="s">
        <v>63</v>
      </c>
      <c r="C5388" s="46" t="s">
        <v>80</v>
      </c>
      <c r="D5388" s="46" t="s">
        <v>94</v>
      </c>
      <c r="H5388" s="46">
        <v>17</v>
      </c>
      <c r="L5388" s="46" t="s">
        <v>103</v>
      </c>
      <c r="M5388" s="48" t="s">
        <v>110</v>
      </c>
    </row>
    <row r="5389" spans="1:16" x14ac:dyDescent="0.25">
      <c r="A5389" s="52">
        <v>2018</v>
      </c>
      <c r="B5389" s="45" t="s">
        <v>41</v>
      </c>
      <c r="C5389" s="46" t="s">
        <v>80</v>
      </c>
      <c r="D5389" s="46" t="s">
        <v>88</v>
      </c>
      <c r="E5389" s="46" t="s">
        <v>92</v>
      </c>
      <c r="H5389" s="46">
        <v>15</v>
      </c>
      <c r="L5389" s="46" t="s">
        <v>103</v>
      </c>
      <c r="M5389" s="48">
        <v>11</v>
      </c>
    </row>
    <row r="5390" spans="1:16" x14ac:dyDescent="0.25">
      <c r="A5390" s="52">
        <v>2018</v>
      </c>
      <c r="B5390" s="45" t="s">
        <v>61</v>
      </c>
      <c r="C5390" s="46" t="s">
        <v>80</v>
      </c>
      <c r="D5390" s="46" t="s">
        <v>94</v>
      </c>
      <c r="H5390" s="46">
        <v>15</v>
      </c>
      <c r="L5390" s="46" t="s">
        <v>103</v>
      </c>
      <c r="M5390" s="48">
        <v>72</v>
      </c>
    </row>
    <row r="5391" spans="1:16" x14ac:dyDescent="0.25">
      <c r="A5391" s="52">
        <v>2018</v>
      </c>
      <c r="B5391" s="45" t="s">
        <v>59</v>
      </c>
      <c r="C5391" s="46" t="s">
        <v>80</v>
      </c>
      <c r="D5391" s="46" t="s">
        <v>88</v>
      </c>
      <c r="H5391" s="46">
        <v>20</v>
      </c>
      <c r="L5391" s="46" t="s">
        <v>103</v>
      </c>
      <c r="M5391" s="48">
        <v>2</v>
      </c>
      <c r="N5391" s="48" t="s">
        <v>116</v>
      </c>
      <c r="O5391" s="48">
        <v>1</v>
      </c>
      <c r="P5391" s="48" t="s">
        <v>115</v>
      </c>
    </row>
    <row r="5392" spans="1:16" x14ac:dyDescent="0.25">
      <c r="A5392" s="52">
        <v>2018</v>
      </c>
      <c r="B5392" s="45" t="s">
        <v>38</v>
      </c>
      <c r="C5392" s="46" t="s">
        <v>80</v>
      </c>
      <c r="D5392" s="46" t="s">
        <v>91</v>
      </c>
      <c r="H5392" s="46">
        <v>12</v>
      </c>
      <c r="L5392" s="46" t="s">
        <v>103</v>
      </c>
      <c r="M5392" s="48">
        <v>46</v>
      </c>
    </row>
    <row r="5393" spans="1:16" x14ac:dyDescent="0.25">
      <c r="A5393" s="52">
        <v>2018</v>
      </c>
      <c r="B5393" s="45" t="s">
        <v>52</v>
      </c>
      <c r="C5393" s="46" t="s">
        <v>80</v>
      </c>
      <c r="D5393" s="46" t="s">
        <v>88</v>
      </c>
      <c r="H5393" s="46">
        <v>17</v>
      </c>
      <c r="L5393" s="46" t="s">
        <v>103</v>
      </c>
      <c r="M5393" s="48" t="s">
        <v>110</v>
      </c>
    </row>
    <row r="5394" spans="1:16" x14ac:dyDescent="0.25">
      <c r="A5394" s="52">
        <v>2018</v>
      </c>
      <c r="B5394" s="45" t="s">
        <v>37</v>
      </c>
      <c r="C5394" s="46" t="s">
        <v>80</v>
      </c>
      <c r="D5394" s="46" t="s">
        <v>93</v>
      </c>
      <c r="E5394" s="46" t="s">
        <v>91</v>
      </c>
      <c r="H5394" s="46">
        <v>15</v>
      </c>
      <c r="L5394" s="46" t="s">
        <v>103</v>
      </c>
      <c r="M5394" s="48">
        <v>90</v>
      </c>
    </row>
    <row r="5395" spans="1:16" x14ac:dyDescent="0.25">
      <c r="A5395" s="52">
        <v>2018</v>
      </c>
      <c r="B5395" s="45" t="s">
        <v>54</v>
      </c>
      <c r="C5395" s="46" t="s">
        <v>80</v>
      </c>
      <c r="D5395" s="46" t="s">
        <v>93</v>
      </c>
      <c r="H5395" s="46">
        <v>17</v>
      </c>
      <c r="L5395" s="46" t="s">
        <v>103</v>
      </c>
      <c r="M5395" s="48">
        <v>2</v>
      </c>
      <c r="N5395" s="48" t="s">
        <v>116</v>
      </c>
    </row>
    <row r="5396" spans="1:16" x14ac:dyDescent="0.25">
      <c r="A5396" s="52">
        <v>2018</v>
      </c>
      <c r="B5396" s="45" t="s">
        <v>59</v>
      </c>
      <c r="C5396" s="46" t="s">
        <v>80</v>
      </c>
      <c r="D5396" s="46" t="s">
        <v>110</v>
      </c>
      <c r="H5396" s="46">
        <v>17</v>
      </c>
      <c r="L5396" s="46" t="s">
        <v>103</v>
      </c>
      <c r="M5396" s="48">
        <v>1</v>
      </c>
      <c r="N5396" s="48" t="s">
        <v>117</v>
      </c>
      <c r="O5396" s="48">
        <v>1</v>
      </c>
      <c r="P5396" s="48" t="s">
        <v>116</v>
      </c>
    </row>
    <row r="5397" spans="1:16" x14ac:dyDescent="0.25">
      <c r="A5397" s="52">
        <v>2018</v>
      </c>
      <c r="B5397" s="45" t="s">
        <v>54</v>
      </c>
      <c r="C5397" s="46" t="s">
        <v>80</v>
      </c>
      <c r="D5397" s="46" t="s">
        <v>88</v>
      </c>
      <c r="H5397" s="46">
        <v>18</v>
      </c>
      <c r="L5397" s="46" t="s">
        <v>103</v>
      </c>
      <c r="M5397" s="48">
        <v>3</v>
      </c>
      <c r="N5397" s="48" t="s">
        <v>116</v>
      </c>
      <c r="O5397" s="48">
        <v>1</v>
      </c>
      <c r="P5397" s="48" t="s">
        <v>115</v>
      </c>
    </row>
    <row r="5398" spans="1:16" x14ac:dyDescent="0.25">
      <c r="A5398" s="52">
        <v>2018</v>
      </c>
      <c r="B5398" s="45" t="s">
        <v>39</v>
      </c>
      <c r="C5398" s="46" t="s">
        <v>80</v>
      </c>
      <c r="D5398" s="46" t="s">
        <v>93</v>
      </c>
      <c r="H5398" s="46">
        <v>17</v>
      </c>
      <c r="L5398" s="46" t="s">
        <v>103</v>
      </c>
      <c r="M5398" s="48">
        <v>2</v>
      </c>
      <c r="N5398" s="48" t="s">
        <v>117</v>
      </c>
      <c r="O5398" s="48">
        <v>3</v>
      </c>
      <c r="P5398" s="48" t="s">
        <v>116</v>
      </c>
    </row>
    <row r="5399" spans="1:16" x14ac:dyDescent="0.25">
      <c r="A5399" s="52">
        <v>2018</v>
      </c>
      <c r="B5399" s="45" t="s">
        <v>59</v>
      </c>
      <c r="C5399" s="46" t="s">
        <v>80</v>
      </c>
      <c r="D5399" s="46" t="s">
        <v>96</v>
      </c>
      <c r="H5399" s="46">
        <v>17</v>
      </c>
      <c r="L5399" s="46" t="s">
        <v>103</v>
      </c>
      <c r="M5399" s="48">
        <v>2</v>
      </c>
      <c r="N5399" s="48" t="s">
        <v>117</v>
      </c>
      <c r="O5399" s="48">
        <v>2</v>
      </c>
      <c r="P5399" s="48" t="s">
        <v>116</v>
      </c>
    </row>
    <row r="5400" spans="1:16" x14ac:dyDescent="0.25">
      <c r="A5400" s="52">
        <v>2018</v>
      </c>
      <c r="B5400" s="45" t="s">
        <v>63</v>
      </c>
      <c r="C5400" s="46" t="s">
        <v>80</v>
      </c>
      <c r="D5400" s="46" t="s">
        <v>93</v>
      </c>
      <c r="H5400" s="46">
        <v>17</v>
      </c>
      <c r="L5400" s="46" t="s">
        <v>103</v>
      </c>
      <c r="M5400" s="48" t="s">
        <v>110</v>
      </c>
    </row>
    <row r="5401" spans="1:16" x14ac:dyDescent="0.25">
      <c r="A5401" s="52">
        <v>2018</v>
      </c>
      <c r="B5401" s="45" t="s">
        <v>61</v>
      </c>
      <c r="C5401" s="46" t="s">
        <v>80</v>
      </c>
      <c r="D5401" s="46" t="s">
        <v>90</v>
      </c>
      <c r="H5401" s="46">
        <v>15</v>
      </c>
      <c r="L5401" s="46" t="s">
        <v>103</v>
      </c>
      <c r="M5401" s="48">
        <v>105</v>
      </c>
    </row>
    <row r="5402" spans="1:16" x14ac:dyDescent="0.25">
      <c r="A5402" s="52">
        <v>2018</v>
      </c>
      <c r="B5402" s="45" t="s">
        <v>63</v>
      </c>
      <c r="C5402" s="46" t="s">
        <v>80</v>
      </c>
      <c r="D5402" s="46" t="s">
        <v>88</v>
      </c>
      <c r="H5402" s="46">
        <v>21</v>
      </c>
      <c r="L5402" s="46" t="s">
        <v>103</v>
      </c>
      <c r="M5402" s="48" t="s">
        <v>110</v>
      </c>
    </row>
    <row r="5403" spans="1:16" x14ac:dyDescent="0.25">
      <c r="A5403" s="52">
        <v>2018</v>
      </c>
      <c r="B5403" s="45" t="s">
        <v>41</v>
      </c>
      <c r="C5403" s="46" t="s">
        <v>80</v>
      </c>
      <c r="D5403" s="46" t="s">
        <v>90</v>
      </c>
      <c r="H5403" s="46">
        <v>15</v>
      </c>
      <c r="L5403" s="46" t="s">
        <v>103</v>
      </c>
      <c r="M5403" s="48">
        <v>40</v>
      </c>
    </row>
    <row r="5404" spans="1:16" x14ac:dyDescent="0.25">
      <c r="A5404" s="52">
        <v>2018</v>
      </c>
      <c r="B5404" s="45" t="s">
        <v>42</v>
      </c>
      <c r="C5404" s="46" t="s">
        <v>80</v>
      </c>
      <c r="D5404" s="46" t="s">
        <v>93</v>
      </c>
      <c r="H5404" s="46">
        <v>15</v>
      </c>
      <c r="L5404" s="46" t="s">
        <v>103</v>
      </c>
      <c r="M5404" s="48">
        <v>73</v>
      </c>
    </row>
    <row r="5405" spans="1:16" x14ac:dyDescent="0.25">
      <c r="A5405" s="52">
        <v>2018</v>
      </c>
      <c r="B5405" s="45" t="s">
        <v>48</v>
      </c>
      <c r="C5405" s="46" t="s">
        <v>80</v>
      </c>
      <c r="D5405" s="46" t="s">
        <v>90</v>
      </c>
      <c r="H5405" s="46">
        <v>15</v>
      </c>
      <c r="L5405" s="46" t="s">
        <v>103</v>
      </c>
      <c r="M5405" s="48">
        <v>30</v>
      </c>
    </row>
    <row r="5406" spans="1:16" x14ac:dyDescent="0.25">
      <c r="A5406" s="52">
        <v>2018</v>
      </c>
      <c r="B5406" s="45" t="s">
        <v>69</v>
      </c>
      <c r="C5406" s="46" t="s">
        <v>80</v>
      </c>
      <c r="D5406" s="46" t="s">
        <v>88</v>
      </c>
      <c r="E5406" s="46" t="s">
        <v>90</v>
      </c>
      <c r="F5406" s="46" t="s">
        <v>92</v>
      </c>
      <c r="H5406" s="46">
        <v>17</v>
      </c>
      <c r="L5406" s="46" t="s">
        <v>103</v>
      </c>
      <c r="M5406" s="48" t="s">
        <v>110</v>
      </c>
    </row>
    <row r="5407" spans="1:16" x14ac:dyDescent="0.25">
      <c r="A5407" s="52">
        <v>2018</v>
      </c>
      <c r="B5407" s="45" t="s">
        <v>59</v>
      </c>
      <c r="C5407" s="46" t="s">
        <v>80</v>
      </c>
      <c r="D5407" s="46" t="s">
        <v>88</v>
      </c>
      <c r="H5407" s="46">
        <v>20</v>
      </c>
      <c r="L5407" s="46" t="s">
        <v>103</v>
      </c>
      <c r="M5407" s="48">
        <v>2</v>
      </c>
      <c r="N5407" s="48" t="s">
        <v>117</v>
      </c>
      <c r="O5407" s="48">
        <v>4</v>
      </c>
      <c r="P5407" s="48" t="s">
        <v>116</v>
      </c>
    </row>
    <row r="5408" spans="1:16" x14ac:dyDescent="0.25">
      <c r="A5408" s="52">
        <v>2018</v>
      </c>
      <c r="B5408" s="45" t="s">
        <v>63</v>
      </c>
      <c r="C5408" s="46" t="s">
        <v>80</v>
      </c>
      <c r="D5408" s="46" t="s">
        <v>88</v>
      </c>
      <c r="H5408" s="46">
        <v>21</v>
      </c>
      <c r="L5408" s="46" t="s">
        <v>103</v>
      </c>
      <c r="M5408" s="48" t="s">
        <v>110</v>
      </c>
    </row>
    <row r="5409" spans="1:22" x14ac:dyDescent="0.25">
      <c r="A5409" s="52">
        <v>2018</v>
      </c>
      <c r="B5409" s="45" t="s">
        <v>63</v>
      </c>
      <c r="C5409" s="46" t="s">
        <v>80</v>
      </c>
      <c r="D5409" s="46" t="s">
        <v>92</v>
      </c>
      <c r="H5409" s="46">
        <v>17</v>
      </c>
      <c r="L5409" s="46" t="s">
        <v>103</v>
      </c>
      <c r="M5409" s="48">
        <v>1</v>
      </c>
      <c r="N5409" s="48" t="s">
        <v>117</v>
      </c>
      <c r="O5409" s="48">
        <v>3</v>
      </c>
      <c r="P5409" s="48" t="s">
        <v>116</v>
      </c>
    </row>
    <row r="5410" spans="1:22" x14ac:dyDescent="0.25">
      <c r="A5410" s="52">
        <v>2018</v>
      </c>
      <c r="B5410" s="45" t="s">
        <v>63</v>
      </c>
      <c r="C5410" s="46" t="s">
        <v>80</v>
      </c>
      <c r="D5410" s="46" t="s">
        <v>92</v>
      </c>
      <c r="H5410" s="46">
        <v>17</v>
      </c>
      <c r="I5410" s="46">
        <v>21</v>
      </c>
      <c r="L5410" s="46" t="s">
        <v>103</v>
      </c>
      <c r="M5410" s="48">
        <v>1</v>
      </c>
      <c r="N5410" s="48" t="s">
        <v>116</v>
      </c>
      <c r="U5410" s="49">
        <v>1</v>
      </c>
      <c r="V5410" s="49" t="s">
        <v>116</v>
      </c>
    </row>
    <row r="5411" spans="1:22" x14ac:dyDescent="0.25">
      <c r="A5411" s="52">
        <v>2018</v>
      </c>
      <c r="B5411" s="45" t="s">
        <v>63</v>
      </c>
      <c r="C5411" s="46" t="s">
        <v>80</v>
      </c>
      <c r="D5411" s="46" t="s">
        <v>88</v>
      </c>
      <c r="H5411" s="46">
        <v>17</v>
      </c>
      <c r="I5411" s="46">
        <v>21</v>
      </c>
      <c r="L5411" s="46" t="s">
        <v>103</v>
      </c>
      <c r="M5411" s="48" t="s">
        <v>110</v>
      </c>
    </row>
    <row r="5412" spans="1:22" x14ac:dyDescent="0.25">
      <c r="A5412" s="52">
        <v>2018</v>
      </c>
      <c r="B5412" s="45" t="s">
        <v>67</v>
      </c>
      <c r="C5412" s="46" t="s">
        <v>80</v>
      </c>
      <c r="D5412" s="46" t="s">
        <v>88</v>
      </c>
      <c r="H5412" s="46">
        <v>17</v>
      </c>
      <c r="L5412" s="46" t="s">
        <v>103</v>
      </c>
      <c r="M5412" s="48" t="s">
        <v>110</v>
      </c>
    </row>
    <row r="5413" spans="1:22" x14ac:dyDescent="0.25">
      <c r="A5413" s="52">
        <v>2018</v>
      </c>
      <c r="B5413" s="45" t="s">
        <v>59</v>
      </c>
      <c r="C5413" s="46" t="s">
        <v>80</v>
      </c>
      <c r="D5413" s="46" t="s">
        <v>91</v>
      </c>
      <c r="H5413" s="46">
        <v>20</v>
      </c>
      <c r="L5413" s="46" t="s">
        <v>103</v>
      </c>
      <c r="M5413" s="48">
        <v>2</v>
      </c>
      <c r="N5413" s="48" t="s">
        <v>117</v>
      </c>
      <c r="O5413" s="48">
        <v>1</v>
      </c>
      <c r="P5413" s="48" t="s">
        <v>116</v>
      </c>
    </row>
    <row r="5414" spans="1:22" x14ac:dyDescent="0.25">
      <c r="A5414" s="52">
        <v>2018</v>
      </c>
      <c r="B5414" s="45" t="s">
        <v>73</v>
      </c>
      <c r="C5414" s="46" t="s">
        <v>80</v>
      </c>
      <c r="D5414" s="46" t="s">
        <v>92</v>
      </c>
      <c r="H5414" s="46">
        <v>17</v>
      </c>
      <c r="L5414" s="46" t="s">
        <v>103</v>
      </c>
      <c r="M5414" s="48">
        <v>1</v>
      </c>
      <c r="N5414" s="48" t="s">
        <v>117</v>
      </c>
      <c r="O5414" s="48">
        <v>1</v>
      </c>
      <c r="P5414" s="48" t="s">
        <v>116</v>
      </c>
    </row>
    <row r="5415" spans="1:22" x14ac:dyDescent="0.25">
      <c r="A5415" s="52">
        <v>2018</v>
      </c>
      <c r="B5415" s="45" t="s">
        <v>73</v>
      </c>
      <c r="C5415" s="46" t="s">
        <v>80</v>
      </c>
      <c r="D5415" s="46" t="s">
        <v>110</v>
      </c>
      <c r="H5415" s="46">
        <v>15</v>
      </c>
      <c r="L5415" s="46" t="s">
        <v>103</v>
      </c>
      <c r="M5415" s="48" t="s">
        <v>110</v>
      </c>
    </row>
    <row r="5416" spans="1:22" x14ac:dyDescent="0.25">
      <c r="A5416" s="52">
        <v>2018</v>
      </c>
      <c r="B5416" s="45" t="s">
        <v>47</v>
      </c>
      <c r="C5416" s="46" t="s">
        <v>80</v>
      </c>
      <c r="D5416" s="46" t="s">
        <v>93</v>
      </c>
      <c r="H5416" s="46">
        <v>15</v>
      </c>
      <c r="L5416" s="46" t="s">
        <v>104</v>
      </c>
      <c r="M5416" s="48" t="s">
        <v>110</v>
      </c>
    </row>
    <row r="5417" spans="1:22" x14ac:dyDescent="0.25">
      <c r="A5417" s="52">
        <v>2018</v>
      </c>
      <c r="B5417" s="45" t="s">
        <v>73</v>
      </c>
      <c r="C5417" s="46" t="s">
        <v>80</v>
      </c>
      <c r="D5417" s="46" t="s">
        <v>94</v>
      </c>
      <c r="H5417" s="46">
        <v>17</v>
      </c>
      <c r="L5417" s="46" t="s">
        <v>103</v>
      </c>
      <c r="M5417" s="48">
        <v>2</v>
      </c>
      <c r="N5417" s="48" t="s">
        <v>117</v>
      </c>
      <c r="O5417" s="48">
        <v>1</v>
      </c>
      <c r="P5417" s="48" t="s">
        <v>116</v>
      </c>
    </row>
    <row r="5418" spans="1:22" x14ac:dyDescent="0.25">
      <c r="A5418" s="52">
        <v>2018</v>
      </c>
      <c r="B5418" s="45" t="s">
        <v>73</v>
      </c>
      <c r="C5418" s="46" t="s">
        <v>80</v>
      </c>
      <c r="D5418" s="46" t="s">
        <v>88</v>
      </c>
      <c r="H5418" s="46">
        <v>15</v>
      </c>
      <c r="L5418" s="46" t="s">
        <v>104</v>
      </c>
      <c r="M5418" s="48">
        <v>20</v>
      </c>
    </row>
    <row r="5419" spans="1:22" x14ac:dyDescent="0.25">
      <c r="A5419" s="52">
        <v>2018</v>
      </c>
      <c r="B5419" s="45" t="s">
        <v>73</v>
      </c>
      <c r="C5419" s="46" t="s">
        <v>80</v>
      </c>
      <c r="D5419" s="46" t="s">
        <v>88</v>
      </c>
      <c r="E5419" s="46" t="s">
        <v>91</v>
      </c>
      <c r="H5419" s="46">
        <v>17</v>
      </c>
      <c r="L5419" s="46" t="s">
        <v>103</v>
      </c>
      <c r="M5419" s="48">
        <v>2</v>
      </c>
      <c r="N5419" s="48" t="s">
        <v>117</v>
      </c>
      <c r="O5419" s="48">
        <v>2</v>
      </c>
      <c r="P5419" s="48" t="s">
        <v>116</v>
      </c>
    </row>
    <row r="5420" spans="1:22" x14ac:dyDescent="0.25">
      <c r="A5420" s="52">
        <v>2018</v>
      </c>
      <c r="B5420" s="45" t="s">
        <v>73</v>
      </c>
      <c r="C5420" s="46" t="s">
        <v>80</v>
      </c>
      <c r="D5420" s="46" t="s">
        <v>88</v>
      </c>
      <c r="H5420" s="46">
        <v>17</v>
      </c>
      <c r="L5420" s="46" t="s">
        <v>104</v>
      </c>
      <c r="M5420" s="48">
        <v>2</v>
      </c>
      <c r="N5420" s="48" t="s">
        <v>116</v>
      </c>
    </row>
    <row r="5421" spans="1:22" x14ac:dyDescent="0.25">
      <c r="A5421" s="52">
        <v>2018</v>
      </c>
      <c r="B5421" s="45" t="s">
        <v>73</v>
      </c>
      <c r="C5421" s="46" t="s">
        <v>80</v>
      </c>
      <c r="D5421" s="46" t="s">
        <v>96</v>
      </c>
      <c r="H5421" s="46">
        <v>17</v>
      </c>
      <c r="L5421" s="46" t="s">
        <v>103</v>
      </c>
      <c r="M5421" s="48">
        <v>5</v>
      </c>
      <c r="N5421" s="48" t="s">
        <v>117</v>
      </c>
      <c r="O5421" s="48">
        <v>4</v>
      </c>
      <c r="P5421" s="48" t="s">
        <v>116</v>
      </c>
    </row>
    <row r="5422" spans="1:22" x14ac:dyDescent="0.25">
      <c r="A5422" s="52">
        <v>2018</v>
      </c>
      <c r="B5422" s="45" t="s">
        <v>41</v>
      </c>
      <c r="C5422" s="46" t="s">
        <v>80</v>
      </c>
      <c r="D5422" s="46" t="s">
        <v>88</v>
      </c>
      <c r="E5422" s="46" t="s">
        <v>91</v>
      </c>
      <c r="H5422" s="46">
        <v>17</v>
      </c>
      <c r="L5422" s="46" t="s">
        <v>103</v>
      </c>
      <c r="M5422" s="48">
        <v>3</v>
      </c>
      <c r="N5422" s="48" t="s">
        <v>117</v>
      </c>
      <c r="O5422" s="48">
        <v>1</v>
      </c>
      <c r="P5422" s="48" t="s">
        <v>116</v>
      </c>
    </row>
    <row r="5423" spans="1:22" x14ac:dyDescent="0.25">
      <c r="A5423" s="52">
        <v>2018</v>
      </c>
      <c r="B5423" s="45" t="s">
        <v>64</v>
      </c>
      <c r="C5423" s="46" t="s">
        <v>80</v>
      </c>
      <c r="D5423" s="46" t="s">
        <v>90</v>
      </c>
      <c r="H5423" s="46">
        <v>15</v>
      </c>
      <c r="L5423" s="46" t="s">
        <v>104</v>
      </c>
      <c r="M5423" s="48" t="s">
        <v>110</v>
      </c>
    </row>
    <row r="5424" spans="1:22" x14ac:dyDescent="0.25">
      <c r="A5424" s="52">
        <v>2018</v>
      </c>
      <c r="B5424" s="45" t="s">
        <v>52</v>
      </c>
      <c r="C5424" s="46" t="s">
        <v>80</v>
      </c>
      <c r="D5424" s="46" t="s">
        <v>88</v>
      </c>
      <c r="H5424" s="46">
        <v>17</v>
      </c>
      <c r="L5424" s="46" t="s">
        <v>103</v>
      </c>
      <c r="M5424" s="48" t="s">
        <v>110</v>
      </c>
    </row>
    <row r="5425" spans="1:19" x14ac:dyDescent="0.25">
      <c r="A5425" s="52">
        <v>2018</v>
      </c>
      <c r="B5425" s="45" t="s">
        <v>63</v>
      </c>
      <c r="C5425" s="46" t="s">
        <v>80</v>
      </c>
      <c r="D5425" s="46" t="s">
        <v>88</v>
      </c>
      <c r="H5425" s="46">
        <v>17</v>
      </c>
      <c r="I5425" s="46">
        <v>21</v>
      </c>
      <c r="L5425" s="46" t="s">
        <v>103</v>
      </c>
      <c r="M5425" s="48" t="s">
        <v>110</v>
      </c>
    </row>
    <row r="5426" spans="1:19" x14ac:dyDescent="0.25">
      <c r="A5426" s="52">
        <v>2018</v>
      </c>
      <c r="B5426" s="45" t="s">
        <v>42</v>
      </c>
      <c r="C5426" s="46" t="s">
        <v>80</v>
      </c>
      <c r="D5426" s="46" t="s">
        <v>93</v>
      </c>
      <c r="H5426" s="46">
        <v>17</v>
      </c>
      <c r="L5426" s="46" t="s">
        <v>103</v>
      </c>
      <c r="M5426" s="48" t="s">
        <v>110</v>
      </c>
    </row>
    <row r="5427" spans="1:19" x14ac:dyDescent="0.25">
      <c r="A5427" s="52">
        <v>2018</v>
      </c>
      <c r="B5427" s="45" t="s">
        <v>42</v>
      </c>
      <c r="C5427" s="46" t="s">
        <v>80</v>
      </c>
      <c r="D5427" s="46" t="s">
        <v>93</v>
      </c>
      <c r="H5427" s="46">
        <v>15</v>
      </c>
      <c r="L5427" s="46" t="s">
        <v>103</v>
      </c>
      <c r="M5427" s="48">
        <v>42</v>
      </c>
    </row>
    <row r="5428" spans="1:19" x14ac:dyDescent="0.25">
      <c r="A5428" s="52">
        <v>2018</v>
      </c>
      <c r="B5428" s="45" t="s">
        <v>42</v>
      </c>
      <c r="C5428" s="46" t="s">
        <v>80</v>
      </c>
      <c r="D5428" s="46" t="s">
        <v>93</v>
      </c>
      <c r="H5428" s="46">
        <v>17</v>
      </c>
      <c r="L5428" s="46" t="s">
        <v>103</v>
      </c>
      <c r="M5428" s="48">
        <v>2</v>
      </c>
      <c r="N5428" s="48" t="s">
        <v>117</v>
      </c>
      <c r="O5428" s="48">
        <v>5</v>
      </c>
      <c r="P5428" s="48" t="s">
        <v>116</v>
      </c>
    </row>
    <row r="5429" spans="1:19" x14ac:dyDescent="0.25">
      <c r="A5429" s="52">
        <v>2018</v>
      </c>
      <c r="B5429" s="45" t="s">
        <v>59</v>
      </c>
      <c r="C5429" s="46" t="s">
        <v>80</v>
      </c>
      <c r="D5429" s="46" t="s">
        <v>92</v>
      </c>
      <c r="H5429" s="46">
        <v>20</v>
      </c>
      <c r="L5429" s="46" t="s">
        <v>103</v>
      </c>
      <c r="M5429" s="48" t="s">
        <v>110</v>
      </c>
    </row>
    <row r="5430" spans="1:19" x14ac:dyDescent="0.25">
      <c r="A5430" s="52">
        <v>2018</v>
      </c>
      <c r="B5430" s="45" t="s">
        <v>59</v>
      </c>
      <c r="C5430" s="46" t="s">
        <v>80</v>
      </c>
      <c r="D5430" s="46" t="s">
        <v>92</v>
      </c>
      <c r="H5430" s="46">
        <v>17</v>
      </c>
      <c r="L5430" s="46" t="s">
        <v>104</v>
      </c>
      <c r="M5430" s="48">
        <v>3</v>
      </c>
      <c r="N5430" s="48" t="s">
        <v>117</v>
      </c>
      <c r="O5430" s="48">
        <v>4</v>
      </c>
      <c r="P5430" s="48" t="s">
        <v>116</v>
      </c>
    </row>
    <row r="5431" spans="1:19" x14ac:dyDescent="0.25">
      <c r="A5431" s="52">
        <v>2018</v>
      </c>
      <c r="B5431" s="45" t="s">
        <v>59</v>
      </c>
      <c r="C5431" s="46" t="s">
        <v>80</v>
      </c>
      <c r="D5431" s="46" t="s">
        <v>88</v>
      </c>
      <c r="H5431" s="46">
        <v>20</v>
      </c>
      <c r="L5431" s="46" t="s">
        <v>103</v>
      </c>
      <c r="M5431" s="48" t="s">
        <v>110</v>
      </c>
    </row>
    <row r="5432" spans="1:19" x14ac:dyDescent="0.25">
      <c r="A5432" s="52">
        <v>2018</v>
      </c>
      <c r="B5432" s="45" t="s">
        <v>64</v>
      </c>
      <c r="C5432" s="46" t="s">
        <v>80</v>
      </c>
      <c r="D5432" s="46" t="s">
        <v>90</v>
      </c>
      <c r="H5432" s="46">
        <v>15</v>
      </c>
      <c r="L5432" s="46" t="s">
        <v>104</v>
      </c>
      <c r="M5432" s="48" t="s">
        <v>110</v>
      </c>
    </row>
    <row r="5433" spans="1:19" x14ac:dyDescent="0.25">
      <c r="A5433" s="52">
        <v>2018</v>
      </c>
      <c r="B5433" s="45" t="s">
        <v>40</v>
      </c>
      <c r="C5433" s="46" t="s">
        <v>80</v>
      </c>
      <c r="D5433" s="46" t="s">
        <v>93</v>
      </c>
      <c r="H5433" s="46">
        <v>15</v>
      </c>
      <c r="L5433" s="46" t="s">
        <v>103</v>
      </c>
      <c r="M5433" s="48">
        <v>12</v>
      </c>
    </row>
    <row r="5434" spans="1:19" x14ac:dyDescent="0.25">
      <c r="A5434" s="52">
        <v>2018</v>
      </c>
      <c r="B5434" s="45" t="s">
        <v>72</v>
      </c>
      <c r="C5434" s="46" t="s">
        <v>81</v>
      </c>
      <c r="D5434" s="46" t="s">
        <v>110</v>
      </c>
      <c r="H5434" s="46">
        <v>7</v>
      </c>
      <c r="L5434" s="46" t="s">
        <v>103</v>
      </c>
      <c r="M5434" s="48" t="s">
        <v>110</v>
      </c>
    </row>
    <row r="5435" spans="1:19" x14ac:dyDescent="0.25">
      <c r="A5435" s="52">
        <v>2018</v>
      </c>
      <c r="B5435" s="45" t="s">
        <v>59</v>
      </c>
      <c r="C5435" s="46" t="s">
        <v>80</v>
      </c>
      <c r="D5435" s="46" t="s">
        <v>88</v>
      </c>
      <c r="H5435" s="46">
        <v>17</v>
      </c>
      <c r="L5435" s="46" t="s">
        <v>103</v>
      </c>
      <c r="M5435" s="48">
        <v>2</v>
      </c>
      <c r="N5435" s="48" t="s">
        <v>117</v>
      </c>
      <c r="O5435" s="48">
        <v>4</v>
      </c>
      <c r="P5435" s="48" t="s">
        <v>116</v>
      </c>
    </row>
    <row r="5436" spans="1:19" x14ac:dyDescent="0.25">
      <c r="A5436" s="52">
        <v>2018</v>
      </c>
      <c r="B5436" s="45" t="s">
        <v>63</v>
      </c>
      <c r="C5436" s="46" t="s">
        <v>80</v>
      </c>
      <c r="D5436" s="46" t="s">
        <v>88</v>
      </c>
      <c r="H5436" s="46">
        <v>17</v>
      </c>
      <c r="I5436" s="46">
        <v>21</v>
      </c>
      <c r="L5436" s="46" t="s">
        <v>103</v>
      </c>
      <c r="M5436" s="48" t="s">
        <v>110</v>
      </c>
    </row>
    <row r="5437" spans="1:19" x14ac:dyDescent="0.25">
      <c r="A5437" s="52">
        <v>2018</v>
      </c>
      <c r="B5437" s="45" t="s">
        <v>65</v>
      </c>
      <c r="C5437" s="46" t="s">
        <v>82</v>
      </c>
      <c r="D5437" s="46" t="s">
        <v>110</v>
      </c>
      <c r="H5437" s="46">
        <v>15</v>
      </c>
      <c r="L5437" s="46" t="s">
        <v>104</v>
      </c>
      <c r="M5437" s="48" t="s">
        <v>110</v>
      </c>
    </row>
    <row r="5438" spans="1:19" x14ac:dyDescent="0.25">
      <c r="A5438" s="52">
        <v>2018</v>
      </c>
      <c r="B5438" s="45" t="s">
        <v>73</v>
      </c>
      <c r="C5438" s="46" t="s">
        <v>80</v>
      </c>
      <c r="D5438" s="46" t="s">
        <v>110</v>
      </c>
      <c r="H5438" s="46">
        <v>20</v>
      </c>
      <c r="L5438" s="46" t="s">
        <v>103</v>
      </c>
      <c r="M5438" s="48">
        <v>4</v>
      </c>
      <c r="N5438" s="48" t="s">
        <v>116</v>
      </c>
    </row>
    <row r="5439" spans="1:19" x14ac:dyDescent="0.25">
      <c r="A5439" s="52">
        <v>2018</v>
      </c>
      <c r="B5439" s="45" t="s">
        <v>59</v>
      </c>
      <c r="C5439" s="46" t="s">
        <v>80</v>
      </c>
      <c r="D5439" s="46" t="s">
        <v>94</v>
      </c>
      <c r="H5439" s="46">
        <v>17</v>
      </c>
      <c r="L5439" s="46" t="s">
        <v>103</v>
      </c>
      <c r="M5439" s="48" t="s">
        <v>110</v>
      </c>
    </row>
    <row r="5440" spans="1:19" x14ac:dyDescent="0.25">
      <c r="A5440" s="52">
        <v>2018</v>
      </c>
      <c r="B5440" s="45" t="s">
        <v>42</v>
      </c>
      <c r="C5440" s="46" t="s">
        <v>80</v>
      </c>
      <c r="D5440" s="46" t="s">
        <v>93</v>
      </c>
      <c r="H5440" s="46">
        <v>15</v>
      </c>
      <c r="I5440" s="46">
        <v>16</v>
      </c>
      <c r="L5440" s="46" t="s">
        <v>103</v>
      </c>
      <c r="M5440" s="48">
        <v>42</v>
      </c>
      <c r="S5440" s="49">
        <v>53</v>
      </c>
    </row>
    <row r="5441" spans="1:16" x14ac:dyDescent="0.25">
      <c r="A5441" s="52">
        <v>2018</v>
      </c>
      <c r="B5441" s="45" t="s">
        <v>37</v>
      </c>
      <c r="C5441" s="46" t="s">
        <v>80</v>
      </c>
      <c r="D5441" s="46" t="s">
        <v>90</v>
      </c>
      <c r="H5441" s="46">
        <v>17</v>
      </c>
      <c r="L5441" s="46" t="s">
        <v>103</v>
      </c>
      <c r="M5441" s="48">
        <v>1</v>
      </c>
      <c r="N5441" s="48" t="s">
        <v>117</v>
      </c>
      <c r="O5441" s="48">
        <v>1</v>
      </c>
      <c r="P5441" s="48" t="s">
        <v>116</v>
      </c>
    </row>
    <row r="5442" spans="1:16" x14ac:dyDescent="0.25">
      <c r="A5442" s="52">
        <v>2018</v>
      </c>
      <c r="B5442" s="45" t="s">
        <v>37</v>
      </c>
      <c r="C5442" s="46" t="s">
        <v>80</v>
      </c>
      <c r="D5442" s="46" t="s">
        <v>90</v>
      </c>
      <c r="H5442" s="46">
        <v>15</v>
      </c>
      <c r="L5442" s="46" t="s">
        <v>103</v>
      </c>
      <c r="M5442" s="48">
        <v>43</v>
      </c>
    </row>
    <row r="5443" spans="1:16" x14ac:dyDescent="0.25">
      <c r="A5443" s="52">
        <v>2018</v>
      </c>
      <c r="B5443" s="45" t="s">
        <v>37</v>
      </c>
      <c r="C5443" s="46" t="s">
        <v>80</v>
      </c>
      <c r="D5443" s="46" t="s">
        <v>93</v>
      </c>
      <c r="E5443" s="46" t="s">
        <v>91</v>
      </c>
      <c r="H5443" s="46">
        <v>15</v>
      </c>
      <c r="L5443" s="46" t="s">
        <v>103</v>
      </c>
      <c r="M5443" s="48">
        <v>60</v>
      </c>
    </row>
    <row r="5444" spans="1:16" x14ac:dyDescent="0.25">
      <c r="A5444" s="52">
        <v>2018</v>
      </c>
      <c r="B5444" s="45" t="s">
        <v>69</v>
      </c>
      <c r="C5444" s="46" t="s">
        <v>80</v>
      </c>
      <c r="D5444" s="46" t="s">
        <v>88</v>
      </c>
      <c r="H5444" s="46">
        <v>18</v>
      </c>
      <c r="I5444" s="46">
        <v>21</v>
      </c>
      <c r="L5444" s="46" t="s">
        <v>103</v>
      </c>
      <c r="M5444" s="48" t="s">
        <v>110</v>
      </c>
    </row>
    <row r="5445" spans="1:16" x14ac:dyDescent="0.25">
      <c r="A5445" s="52">
        <v>2018</v>
      </c>
      <c r="B5445" s="45" t="s">
        <v>47</v>
      </c>
      <c r="C5445" s="46" t="s">
        <v>80</v>
      </c>
      <c r="D5445" s="46" t="s">
        <v>88</v>
      </c>
      <c r="H5445" s="46">
        <v>17</v>
      </c>
      <c r="L5445" s="46" t="s">
        <v>103</v>
      </c>
      <c r="M5445" s="48">
        <v>3</v>
      </c>
      <c r="N5445" s="48" t="s">
        <v>117</v>
      </c>
      <c r="O5445" s="48">
        <v>1</v>
      </c>
      <c r="P5445" s="48" t="s">
        <v>116</v>
      </c>
    </row>
    <row r="5446" spans="1:16" x14ac:dyDescent="0.25">
      <c r="A5446" s="52">
        <v>2018</v>
      </c>
      <c r="B5446" s="45" t="s">
        <v>52</v>
      </c>
      <c r="C5446" s="46" t="s">
        <v>80</v>
      </c>
      <c r="D5446" s="46" t="s">
        <v>88</v>
      </c>
      <c r="H5446" s="46">
        <v>18</v>
      </c>
      <c r="L5446" s="46" t="s">
        <v>103</v>
      </c>
      <c r="M5446" s="48">
        <v>4</v>
      </c>
      <c r="N5446" s="48" t="s">
        <v>116</v>
      </c>
    </row>
    <row r="5447" spans="1:16" x14ac:dyDescent="0.25">
      <c r="A5447" s="52">
        <v>2018</v>
      </c>
      <c r="B5447" s="45" t="s">
        <v>76</v>
      </c>
      <c r="C5447" s="46" t="s">
        <v>80</v>
      </c>
      <c r="D5447" s="46" t="s">
        <v>91</v>
      </c>
      <c r="H5447" s="46">
        <v>15</v>
      </c>
      <c r="L5447" s="46" t="s">
        <v>105</v>
      </c>
      <c r="M5447" s="48">
        <v>103</v>
      </c>
    </row>
    <row r="5448" spans="1:16" x14ac:dyDescent="0.25">
      <c r="A5448" s="52">
        <v>2018</v>
      </c>
      <c r="B5448" s="45" t="s">
        <v>47</v>
      </c>
      <c r="C5448" s="46" t="s">
        <v>80</v>
      </c>
      <c r="D5448" s="46" t="s">
        <v>93</v>
      </c>
      <c r="H5448" s="46">
        <v>15</v>
      </c>
      <c r="L5448" s="46" t="s">
        <v>104</v>
      </c>
      <c r="M5448" s="48" t="s">
        <v>110</v>
      </c>
    </row>
    <row r="5449" spans="1:16" x14ac:dyDescent="0.25">
      <c r="A5449" s="52">
        <v>2018</v>
      </c>
      <c r="B5449" s="45" t="s">
        <v>38</v>
      </c>
      <c r="C5449" s="46" t="s">
        <v>80</v>
      </c>
      <c r="D5449" s="46" t="s">
        <v>88</v>
      </c>
      <c r="H5449" s="46">
        <v>17</v>
      </c>
      <c r="L5449" s="46" t="s">
        <v>103</v>
      </c>
      <c r="M5449" s="48">
        <v>1</v>
      </c>
      <c r="N5449" s="48" t="s">
        <v>117</v>
      </c>
    </row>
    <row r="5450" spans="1:16" x14ac:dyDescent="0.25">
      <c r="A5450" s="52">
        <v>2018</v>
      </c>
      <c r="B5450" s="45" t="s">
        <v>62</v>
      </c>
      <c r="C5450" s="46" t="s">
        <v>80</v>
      </c>
      <c r="D5450" s="46" t="s">
        <v>90</v>
      </c>
      <c r="E5450" s="46" t="s">
        <v>93</v>
      </c>
      <c r="H5450" s="46">
        <v>15</v>
      </c>
      <c r="L5450" s="46" t="s">
        <v>104</v>
      </c>
      <c r="M5450" s="48">
        <v>105</v>
      </c>
    </row>
    <row r="5451" spans="1:16" x14ac:dyDescent="0.25">
      <c r="A5451" s="52">
        <v>2018</v>
      </c>
      <c r="B5451" s="45" t="s">
        <v>37</v>
      </c>
      <c r="C5451" s="46" t="s">
        <v>80</v>
      </c>
      <c r="D5451" s="46" t="s">
        <v>90</v>
      </c>
      <c r="H5451" s="46">
        <v>15</v>
      </c>
      <c r="L5451" s="46" t="s">
        <v>103</v>
      </c>
      <c r="M5451" s="48">
        <v>103</v>
      </c>
    </row>
    <row r="5452" spans="1:16" x14ac:dyDescent="0.25">
      <c r="A5452" s="52">
        <v>2018</v>
      </c>
      <c r="B5452" s="45" t="s">
        <v>42</v>
      </c>
      <c r="C5452" s="46" t="s">
        <v>80</v>
      </c>
      <c r="D5452" s="46" t="s">
        <v>90</v>
      </c>
      <c r="H5452" s="46">
        <v>15</v>
      </c>
      <c r="L5452" s="46" t="s">
        <v>103</v>
      </c>
      <c r="M5452" s="48">
        <v>74</v>
      </c>
    </row>
    <row r="5453" spans="1:16" x14ac:dyDescent="0.25">
      <c r="A5453" s="52">
        <v>2018</v>
      </c>
      <c r="B5453" s="45" t="s">
        <v>47</v>
      </c>
      <c r="C5453" s="46" t="s">
        <v>80</v>
      </c>
      <c r="D5453" s="46" t="s">
        <v>93</v>
      </c>
      <c r="H5453" s="46">
        <v>15</v>
      </c>
      <c r="L5453" s="46" t="s">
        <v>104</v>
      </c>
      <c r="M5453" s="48" t="s">
        <v>110</v>
      </c>
    </row>
    <row r="5454" spans="1:16" x14ac:dyDescent="0.25">
      <c r="A5454" s="52">
        <v>2018</v>
      </c>
      <c r="B5454" s="45" t="s">
        <v>54</v>
      </c>
      <c r="C5454" s="46" t="s">
        <v>80</v>
      </c>
      <c r="D5454" s="46" t="s">
        <v>88</v>
      </c>
      <c r="H5454" s="46">
        <v>22</v>
      </c>
      <c r="L5454" s="46" t="s">
        <v>103</v>
      </c>
      <c r="M5454" s="48">
        <v>13</v>
      </c>
      <c r="N5454" s="48" t="s">
        <v>116</v>
      </c>
    </row>
    <row r="5455" spans="1:16" x14ac:dyDescent="0.25">
      <c r="A5455" s="52">
        <v>2018</v>
      </c>
      <c r="B5455" s="45" t="s">
        <v>53</v>
      </c>
      <c r="C5455" s="46" t="s">
        <v>80</v>
      </c>
      <c r="D5455" s="46" t="s">
        <v>90</v>
      </c>
      <c r="H5455" s="46">
        <v>15</v>
      </c>
      <c r="L5455" s="46" t="s">
        <v>104</v>
      </c>
      <c r="M5455" s="48">
        <v>388</v>
      </c>
    </row>
    <row r="5456" spans="1:16" x14ac:dyDescent="0.25">
      <c r="A5456" s="52">
        <v>2018</v>
      </c>
      <c r="B5456" s="45" t="s">
        <v>53</v>
      </c>
      <c r="C5456" s="46" t="s">
        <v>82</v>
      </c>
      <c r="D5456" s="46" t="s">
        <v>110</v>
      </c>
      <c r="H5456" s="46">
        <v>17</v>
      </c>
      <c r="L5456" s="46" t="s">
        <v>103</v>
      </c>
      <c r="M5456" s="48">
        <v>4</v>
      </c>
      <c r="N5456" s="48" t="s">
        <v>117</v>
      </c>
      <c r="O5456" s="48">
        <v>2</v>
      </c>
      <c r="P5456" s="48" t="s">
        <v>116</v>
      </c>
    </row>
    <row r="5457" spans="1:16" x14ac:dyDescent="0.25">
      <c r="A5457" s="52">
        <v>2018</v>
      </c>
      <c r="B5457" s="45" t="s">
        <v>59</v>
      </c>
      <c r="C5457" s="46" t="s">
        <v>80</v>
      </c>
      <c r="D5457" s="46" t="s">
        <v>88</v>
      </c>
      <c r="H5457" s="46">
        <v>20</v>
      </c>
      <c r="L5457" s="46" t="s">
        <v>103</v>
      </c>
      <c r="M5457" s="48">
        <v>3</v>
      </c>
      <c r="N5457" s="48" t="s">
        <v>116</v>
      </c>
      <c r="O5457" s="48">
        <v>1</v>
      </c>
      <c r="P5457" s="48" t="s">
        <v>115</v>
      </c>
    </row>
    <row r="5458" spans="1:16" x14ac:dyDescent="0.25">
      <c r="A5458" s="52">
        <v>2018</v>
      </c>
      <c r="B5458" s="45" t="s">
        <v>59</v>
      </c>
      <c r="C5458" s="46" t="s">
        <v>80</v>
      </c>
      <c r="D5458" s="46" t="s">
        <v>88</v>
      </c>
      <c r="H5458" s="46">
        <v>17</v>
      </c>
      <c r="L5458" s="46" t="s">
        <v>103</v>
      </c>
      <c r="M5458" s="48">
        <v>1</v>
      </c>
      <c r="N5458" s="48" t="s">
        <v>117</v>
      </c>
      <c r="O5458" s="48">
        <v>2</v>
      </c>
      <c r="P5458" s="48" t="s">
        <v>116</v>
      </c>
    </row>
    <row r="5459" spans="1:16" x14ac:dyDescent="0.25">
      <c r="A5459" s="52">
        <v>2018</v>
      </c>
      <c r="B5459" s="45" t="s">
        <v>73</v>
      </c>
      <c r="C5459" s="46" t="s">
        <v>82</v>
      </c>
      <c r="D5459" s="46" t="s">
        <v>110</v>
      </c>
      <c r="H5459" s="46">
        <v>17</v>
      </c>
      <c r="L5459" s="46" t="s">
        <v>103</v>
      </c>
      <c r="M5459" s="48">
        <v>1</v>
      </c>
      <c r="N5459" s="48" t="s">
        <v>117</v>
      </c>
    </row>
    <row r="5460" spans="1:16" x14ac:dyDescent="0.25">
      <c r="A5460" s="52">
        <v>2018</v>
      </c>
      <c r="B5460" s="45" t="s">
        <v>47</v>
      </c>
      <c r="C5460" s="46" t="s">
        <v>80</v>
      </c>
      <c r="D5460" s="46" t="s">
        <v>93</v>
      </c>
      <c r="H5460" s="46">
        <v>15</v>
      </c>
      <c r="L5460" s="46" t="s">
        <v>104</v>
      </c>
      <c r="M5460" s="48" t="s">
        <v>110</v>
      </c>
    </row>
    <row r="5461" spans="1:16" x14ac:dyDescent="0.25">
      <c r="A5461" s="52">
        <v>2018</v>
      </c>
      <c r="B5461" s="45" t="s">
        <v>76</v>
      </c>
      <c r="C5461" s="46" t="s">
        <v>80</v>
      </c>
      <c r="D5461" s="46" t="s">
        <v>91</v>
      </c>
      <c r="H5461" s="46">
        <v>4</v>
      </c>
      <c r="L5461" s="46" t="s">
        <v>103</v>
      </c>
      <c r="M5461" s="48">
        <v>20</v>
      </c>
    </row>
    <row r="5462" spans="1:16" x14ac:dyDescent="0.25">
      <c r="A5462" s="52">
        <v>2018</v>
      </c>
      <c r="B5462" s="45" t="s">
        <v>59</v>
      </c>
      <c r="C5462" s="46" t="s">
        <v>80</v>
      </c>
      <c r="D5462" s="46" t="s">
        <v>94</v>
      </c>
      <c r="H5462" s="46">
        <v>17</v>
      </c>
      <c r="L5462" s="46" t="s">
        <v>103</v>
      </c>
      <c r="M5462" s="48">
        <v>1</v>
      </c>
      <c r="N5462" s="48" t="s">
        <v>117</v>
      </c>
      <c r="O5462" s="48">
        <v>1</v>
      </c>
      <c r="P5462" s="48" t="s">
        <v>116</v>
      </c>
    </row>
    <row r="5463" spans="1:16" x14ac:dyDescent="0.25">
      <c r="A5463" s="52">
        <v>2018</v>
      </c>
      <c r="B5463" s="45" t="s">
        <v>47</v>
      </c>
      <c r="C5463" s="46" t="s">
        <v>80</v>
      </c>
      <c r="D5463" s="46" t="s">
        <v>90</v>
      </c>
      <c r="H5463" s="46">
        <v>15</v>
      </c>
      <c r="L5463" s="46" t="s">
        <v>104</v>
      </c>
      <c r="M5463" s="48" t="s">
        <v>110</v>
      </c>
    </row>
    <row r="5464" spans="1:16" x14ac:dyDescent="0.25">
      <c r="A5464" s="52">
        <v>2018</v>
      </c>
      <c r="B5464" s="45" t="s">
        <v>47</v>
      </c>
      <c r="C5464" s="46" t="s">
        <v>80</v>
      </c>
      <c r="D5464" s="46" t="s">
        <v>110</v>
      </c>
      <c r="H5464" s="46">
        <v>17</v>
      </c>
      <c r="L5464" s="46" t="s">
        <v>104</v>
      </c>
      <c r="M5464" s="48" t="s">
        <v>110</v>
      </c>
    </row>
    <row r="5465" spans="1:16" x14ac:dyDescent="0.25">
      <c r="A5465" s="52">
        <v>2018</v>
      </c>
      <c r="B5465" s="45" t="s">
        <v>71</v>
      </c>
      <c r="C5465" s="46" t="s">
        <v>80</v>
      </c>
      <c r="D5465" s="46" t="s">
        <v>94</v>
      </c>
      <c r="H5465" s="46">
        <v>15</v>
      </c>
      <c r="L5465" s="46" t="s">
        <v>104</v>
      </c>
      <c r="M5465" s="48" t="s">
        <v>110</v>
      </c>
    </row>
    <row r="5466" spans="1:16" x14ac:dyDescent="0.25">
      <c r="A5466" s="52">
        <v>2018</v>
      </c>
      <c r="B5466" s="45" t="s">
        <v>76</v>
      </c>
      <c r="C5466" s="46" t="s">
        <v>80</v>
      </c>
      <c r="D5466" s="46" t="s">
        <v>91</v>
      </c>
      <c r="H5466" s="46">
        <v>15</v>
      </c>
      <c r="L5466" s="46" t="s">
        <v>103</v>
      </c>
      <c r="M5466" s="48">
        <v>21</v>
      </c>
    </row>
    <row r="5467" spans="1:16" x14ac:dyDescent="0.25">
      <c r="A5467" s="52">
        <v>2018</v>
      </c>
      <c r="B5467" s="45" t="s">
        <v>76</v>
      </c>
      <c r="C5467" s="46" t="s">
        <v>80</v>
      </c>
      <c r="D5467" s="46" t="s">
        <v>91</v>
      </c>
      <c r="H5467" s="46">
        <v>4</v>
      </c>
      <c r="L5467" s="46" t="s">
        <v>103</v>
      </c>
      <c r="M5467" s="48">
        <v>35</v>
      </c>
    </row>
    <row r="5468" spans="1:16" x14ac:dyDescent="0.25">
      <c r="A5468" s="52">
        <v>2018</v>
      </c>
      <c r="B5468" s="45" t="s">
        <v>47</v>
      </c>
      <c r="C5468" s="46" t="s">
        <v>80</v>
      </c>
      <c r="D5468" s="46" t="s">
        <v>90</v>
      </c>
      <c r="H5468" s="46">
        <v>20</v>
      </c>
      <c r="L5468" s="46" t="s">
        <v>103</v>
      </c>
      <c r="M5468" s="48" t="s">
        <v>110</v>
      </c>
    </row>
    <row r="5469" spans="1:16" x14ac:dyDescent="0.25">
      <c r="A5469" s="52">
        <v>2018</v>
      </c>
      <c r="B5469" s="45" t="s">
        <v>47</v>
      </c>
      <c r="C5469" s="46" t="s">
        <v>80</v>
      </c>
      <c r="D5469" s="46" t="s">
        <v>88</v>
      </c>
      <c r="H5469" s="46">
        <v>17</v>
      </c>
      <c r="L5469" s="46" t="s">
        <v>103</v>
      </c>
      <c r="M5469" s="48">
        <v>1</v>
      </c>
      <c r="N5469" s="48" t="s">
        <v>117</v>
      </c>
      <c r="O5469" s="48">
        <v>1</v>
      </c>
      <c r="P5469" s="48" t="s">
        <v>116</v>
      </c>
    </row>
    <row r="5470" spans="1:16" x14ac:dyDescent="0.25">
      <c r="A5470" s="52">
        <v>2018</v>
      </c>
      <c r="B5470" s="45" t="s">
        <v>63</v>
      </c>
      <c r="C5470" s="46" t="s">
        <v>80</v>
      </c>
      <c r="D5470" s="46" t="s">
        <v>88</v>
      </c>
      <c r="H5470" s="46">
        <v>17</v>
      </c>
      <c r="I5470" s="46">
        <v>21</v>
      </c>
      <c r="L5470" s="46" t="s">
        <v>103</v>
      </c>
      <c r="M5470" s="48" t="s">
        <v>110</v>
      </c>
    </row>
    <row r="5471" spans="1:16" x14ac:dyDescent="0.25">
      <c r="A5471" s="52">
        <v>2018</v>
      </c>
      <c r="B5471" s="45" t="s">
        <v>62</v>
      </c>
      <c r="C5471" s="46" t="s">
        <v>80</v>
      </c>
      <c r="D5471" s="46" t="s">
        <v>90</v>
      </c>
      <c r="H5471" s="46">
        <v>17</v>
      </c>
      <c r="L5471" s="46" t="s">
        <v>104</v>
      </c>
      <c r="M5471" s="48">
        <v>1</v>
      </c>
      <c r="N5471" s="48" t="s">
        <v>117</v>
      </c>
      <c r="O5471" s="48">
        <v>1</v>
      </c>
      <c r="P5471" s="48" t="s">
        <v>116</v>
      </c>
    </row>
    <row r="5472" spans="1:16" x14ac:dyDescent="0.25">
      <c r="A5472" s="52">
        <v>2018</v>
      </c>
      <c r="B5472" s="45" t="s">
        <v>45</v>
      </c>
      <c r="C5472" s="46" t="s">
        <v>80</v>
      </c>
      <c r="D5472" s="46" t="s">
        <v>88</v>
      </c>
      <c r="H5472" s="46">
        <v>17</v>
      </c>
      <c r="L5472" s="46" t="s">
        <v>103</v>
      </c>
      <c r="M5472" s="48">
        <v>2</v>
      </c>
      <c r="N5472" s="48" t="s">
        <v>116</v>
      </c>
    </row>
    <row r="5473" spans="1:18" x14ac:dyDescent="0.25">
      <c r="A5473" s="52">
        <v>2018</v>
      </c>
      <c r="B5473" s="45" t="s">
        <v>54</v>
      </c>
      <c r="C5473" s="46" t="s">
        <v>80</v>
      </c>
      <c r="D5473" s="46" t="s">
        <v>93</v>
      </c>
      <c r="E5473" s="46" t="s">
        <v>92</v>
      </c>
      <c r="H5473" s="46">
        <v>18</v>
      </c>
      <c r="L5473" s="46" t="s">
        <v>103</v>
      </c>
      <c r="M5473" s="48" t="s">
        <v>110</v>
      </c>
    </row>
    <row r="5474" spans="1:18" x14ac:dyDescent="0.25">
      <c r="A5474" s="52">
        <v>2018</v>
      </c>
      <c r="B5474" s="45" t="s">
        <v>66</v>
      </c>
      <c r="C5474" s="46" t="s">
        <v>80</v>
      </c>
      <c r="D5474" s="46" t="s">
        <v>88</v>
      </c>
      <c r="E5474" s="46" t="s">
        <v>92</v>
      </c>
      <c r="H5474" s="46">
        <v>21</v>
      </c>
      <c r="L5474" s="46" t="s">
        <v>103</v>
      </c>
      <c r="M5474" s="48">
        <v>3</v>
      </c>
      <c r="N5474" s="48" t="s">
        <v>116</v>
      </c>
    </row>
    <row r="5475" spans="1:18" x14ac:dyDescent="0.25">
      <c r="A5475" s="52">
        <v>2018</v>
      </c>
      <c r="B5475" s="45" t="s">
        <v>54</v>
      </c>
      <c r="C5475" s="46" t="s">
        <v>80</v>
      </c>
      <c r="D5475" s="46" t="s">
        <v>88</v>
      </c>
      <c r="H5475" s="46">
        <v>20</v>
      </c>
      <c r="L5475" s="46" t="s">
        <v>103</v>
      </c>
      <c r="M5475" s="48">
        <v>2</v>
      </c>
      <c r="N5475" s="48" t="s">
        <v>117</v>
      </c>
      <c r="O5475" s="48">
        <v>4</v>
      </c>
      <c r="P5475" s="48" t="s">
        <v>116</v>
      </c>
      <c r="Q5475" s="48">
        <v>1</v>
      </c>
      <c r="R5475" s="48" t="s">
        <v>115</v>
      </c>
    </row>
    <row r="5476" spans="1:18" x14ac:dyDescent="0.25">
      <c r="A5476" s="52">
        <v>2018</v>
      </c>
      <c r="B5476" s="45" t="s">
        <v>54</v>
      </c>
      <c r="C5476" s="46" t="s">
        <v>80</v>
      </c>
      <c r="D5476" s="46" t="s">
        <v>88</v>
      </c>
      <c r="H5476" s="46">
        <v>17</v>
      </c>
      <c r="L5476" s="46" t="s">
        <v>103</v>
      </c>
      <c r="M5476" s="48" t="s">
        <v>110</v>
      </c>
    </row>
    <row r="5477" spans="1:18" x14ac:dyDescent="0.25">
      <c r="A5477" s="52">
        <v>2018</v>
      </c>
      <c r="B5477" s="45" t="s">
        <v>38</v>
      </c>
      <c r="C5477" s="46" t="s">
        <v>80</v>
      </c>
      <c r="D5477" s="46" t="s">
        <v>88</v>
      </c>
      <c r="H5477" s="46">
        <v>18</v>
      </c>
      <c r="L5477" s="46" t="s">
        <v>103</v>
      </c>
      <c r="M5477" s="48">
        <v>2</v>
      </c>
      <c r="N5477" s="48" t="s">
        <v>116</v>
      </c>
    </row>
    <row r="5478" spans="1:18" x14ac:dyDescent="0.25">
      <c r="A5478" s="52">
        <v>2018</v>
      </c>
      <c r="B5478" s="45" t="s">
        <v>54</v>
      </c>
      <c r="C5478" s="46" t="s">
        <v>80</v>
      </c>
      <c r="D5478" s="46" t="s">
        <v>110</v>
      </c>
      <c r="H5478" s="46">
        <v>17</v>
      </c>
      <c r="L5478" s="46" t="s">
        <v>104</v>
      </c>
      <c r="M5478" s="48" t="s">
        <v>110</v>
      </c>
    </row>
    <row r="5479" spans="1:18" x14ac:dyDescent="0.25">
      <c r="A5479" s="52">
        <v>2018</v>
      </c>
      <c r="B5479" s="45" t="s">
        <v>54</v>
      </c>
      <c r="C5479" s="46" t="s">
        <v>80</v>
      </c>
      <c r="D5479" s="46" t="s">
        <v>88</v>
      </c>
      <c r="H5479" s="46">
        <v>20</v>
      </c>
      <c r="L5479" s="46" t="s">
        <v>103</v>
      </c>
      <c r="M5479" s="48">
        <v>3</v>
      </c>
      <c r="N5479" s="48" t="s">
        <v>117</v>
      </c>
      <c r="O5479" s="48">
        <v>2</v>
      </c>
      <c r="P5479" s="48" t="s">
        <v>116</v>
      </c>
    </row>
    <row r="5480" spans="1:18" x14ac:dyDescent="0.25">
      <c r="A5480" s="52">
        <v>2018</v>
      </c>
      <c r="B5480" s="45" t="s">
        <v>39</v>
      </c>
      <c r="C5480" s="46" t="s">
        <v>80</v>
      </c>
      <c r="D5480" s="46" t="s">
        <v>91</v>
      </c>
      <c r="H5480" s="46">
        <v>12</v>
      </c>
      <c r="L5480" s="46" t="s">
        <v>103</v>
      </c>
      <c r="M5480" s="48">
        <v>60</v>
      </c>
    </row>
    <row r="5481" spans="1:18" x14ac:dyDescent="0.25">
      <c r="A5481" s="52">
        <v>2018</v>
      </c>
      <c r="B5481" s="45" t="s">
        <v>37</v>
      </c>
      <c r="C5481" s="46" t="s">
        <v>80</v>
      </c>
      <c r="D5481" s="46" t="s">
        <v>91</v>
      </c>
      <c r="H5481" s="46">
        <v>12</v>
      </c>
      <c r="L5481" s="46" t="s">
        <v>103</v>
      </c>
      <c r="M5481" s="48">
        <v>40</v>
      </c>
    </row>
    <row r="5482" spans="1:18" x14ac:dyDescent="0.25">
      <c r="A5482" s="52">
        <v>2018</v>
      </c>
      <c r="B5482" s="45" t="s">
        <v>62</v>
      </c>
      <c r="C5482" s="46" t="s">
        <v>80</v>
      </c>
      <c r="D5482" s="46" t="s">
        <v>93</v>
      </c>
      <c r="H5482" s="46">
        <v>17</v>
      </c>
      <c r="L5482" s="46" t="s">
        <v>104</v>
      </c>
      <c r="M5482" s="48">
        <v>1</v>
      </c>
      <c r="N5482" s="48" t="s">
        <v>117</v>
      </c>
      <c r="O5482" s="48">
        <v>2</v>
      </c>
      <c r="P5482" s="48" t="s">
        <v>116</v>
      </c>
    </row>
    <row r="5483" spans="1:18" x14ac:dyDescent="0.25">
      <c r="A5483" s="52">
        <v>2018</v>
      </c>
      <c r="B5483" s="45" t="s">
        <v>39</v>
      </c>
      <c r="C5483" s="46" t="s">
        <v>85</v>
      </c>
      <c r="D5483" s="46" t="s">
        <v>110</v>
      </c>
      <c r="H5483" s="46">
        <v>28</v>
      </c>
      <c r="L5483" s="46" t="s">
        <v>103</v>
      </c>
      <c r="M5483" s="48">
        <v>2</v>
      </c>
    </row>
    <row r="5484" spans="1:18" x14ac:dyDescent="0.25">
      <c r="A5484" s="52">
        <v>2018</v>
      </c>
      <c r="B5484" s="45" t="s">
        <v>59</v>
      </c>
      <c r="C5484" s="46" t="s">
        <v>80</v>
      </c>
      <c r="D5484" s="46" t="s">
        <v>88</v>
      </c>
      <c r="H5484" s="46">
        <v>20</v>
      </c>
      <c r="L5484" s="46" t="s">
        <v>103</v>
      </c>
      <c r="M5484" s="48">
        <v>1</v>
      </c>
      <c r="N5484" s="48" t="s">
        <v>117</v>
      </c>
    </row>
    <row r="5485" spans="1:18" x14ac:dyDescent="0.25">
      <c r="A5485" s="52">
        <v>2018</v>
      </c>
      <c r="B5485" s="45" t="s">
        <v>38</v>
      </c>
      <c r="C5485" s="46" t="s">
        <v>80</v>
      </c>
      <c r="D5485" s="46" t="s">
        <v>93</v>
      </c>
      <c r="H5485" s="46">
        <v>17</v>
      </c>
      <c r="L5485" s="46" t="s">
        <v>103</v>
      </c>
      <c r="M5485" s="48">
        <v>4</v>
      </c>
      <c r="N5485" s="48" t="s">
        <v>117</v>
      </c>
      <c r="O5485" s="48">
        <v>3</v>
      </c>
      <c r="P5485" s="48" t="s">
        <v>116</v>
      </c>
    </row>
    <row r="5486" spans="1:18" x14ac:dyDescent="0.25">
      <c r="A5486" s="52">
        <v>2018</v>
      </c>
      <c r="B5486" s="45" t="s">
        <v>38</v>
      </c>
      <c r="C5486" s="46" t="s">
        <v>80</v>
      </c>
      <c r="D5486" s="46" t="s">
        <v>93</v>
      </c>
      <c r="H5486" s="46">
        <v>15</v>
      </c>
      <c r="L5486" s="46" t="s">
        <v>103</v>
      </c>
      <c r="M5486" s="48">
        <v>8</v>
      </c>
    </row>
    <row r="5487" spans="1:18" x14ac:dyDescent="0.25">
      <c r="A5487" s="52">
        <v>2018</v>
      </c>
      <c r="B5487" s="45" t="s">
        <v>64</v>
      </c>
      <c r="C5487" s="46" t="s">
        <v>80</v>
      </c>
      <c r="D5487" s="46" t="s">
        <v>110</v>
      </c>
      <c r="H5487" s="46">
        <v>20</v>
      </c>
      <c r="L5487" s="46" t="s">
        <v>103</v>
      </c>
      <c r="M5487" s="48" t="s">
        <v>110</v>
      </c>
    </row>
    <row r="5488" spans="1:18" x14ac:dyDescent="0.25">
      <c r="A5488" s="52">
        <v>2018</v>
      </c>
      <c r="B5488" s="45" t="s">
        <v>64</v>
      </c>
      <c r="C5488" s="46" t="s">
        <v>80</v>
      </c>
      <c r="D5488" s="46" t="s">
        <v>88</v>
      </c>
      <c r="H5488" s="46">
        <v>20</v>
      </c>
      <c r="L5488" s="46" t="s">
        <v>103</v>
      </c>
      <c r="M5488" s="48" t="s">
        <v>110</v>
      </c>
    </row>
    <row r="5489" spans="1:24" x14ac:dyDescent="0.25">
      <c r="A5489" s="52">
        <v>2018</v>
      </c>
      <c r="B5489" s="45" t="s">
        <v>64</v>
      </c>
      <c r="C5489" s="46" t="s">
        <v>80</v>
      </c>
      <c r="D5489" s="46" t="s">
        <v>110</v>
      </c>
      <c r="H5489" s="46">
        <v>20</v>
      </c>
      <c r="L5489" s="46" t="s">
        <v>103</v>
      </c>
      <c r="M5489" s="48">
        <v>2</v>
      </c>
      <c r="N5489" s="48" t="s">
        <v>117</v>
      </c>
      <c r="O5489" s="48">
        <v>7</v>
      </c>
      <c r="P5489" s="48" t="s">
        <v>116</v>
      </c>
    </row>
    <row r="5490" spans="1:24" x14ac:dyDescent="0.25">
      <c r="A5490" s="52">
        <v>2018</v>
      </c>
      <c r="B5490" s="45" t="s">
        <v>66</v>
      </c>
      <c r="C5490" s="46" t="s">
        <v>80</v>
      </c>
      <c r="D5490" s="46" t="s">
        <v>90</v>
      </c>
      <c r="H5490" s="46">
        <v>15</v>
      </c>
      <c r="L5490" s="46" t="s">
        <v>103</v>
      </c>
      <c r="M5490" s="48">
        <v>104</v>
      </c>
    </row>
    <row r="5491" spans="1:24" x14ac:dyDescent="0.25">
      <c r="A5491" s="52">
        <v>2018</v>
      </c>
      <c r="B5491" s="45" t="s">
        <v>66</v>
      </c>
      <c r="C5491" s="46" t="s">
        <v>80</v>
      </c>
      <c r="D5491" s="46" t="s">
        <v>90</v>
      </c>
      <c r="H5491" s="46">
        <v>15</v>
      </c>
      <c r="L5491" s="46" t="s">
        <v>105</v>
      </c>
      <c r="M5491" s="48">
        <v>97</v>
      </c>
    </row>
    <row r="5492" spans="1:24" x14ac:dyDescent="0.25">
      <c r="A5492" s="52">
        <v>2018</v>
      </c>
      <c r="B5492" s="45" t="s">
        <v>73</v>
      </c>
      <c r="C5492" s="46" t="s">
        <v>80</v>
      </c>
      <c r="D5492" s="46" t="s">
        <v>91</v>
      </c>
      <c r="H5492" s="46">
        <v>20</v>
      </c>
      <c r="L5492" s="46" t="s">
        <v>103</v>
      </c>
      <c r="M5492" s="48">
        <v>4</v>
      </c>
      <c r="N5492" s="48" t="s">
        <v>116</v>
      </c>
    </row>
    <row r="5493" spans="1:24" x14ac:dyDescent="0.25">
      <c r="A5493" s="52">
        <v>2018</v>
      </c>
      <c r="B5493" s="45" t="s">
        <v>76</v>
      </c>
      <c r="C5493" s="46" t="s">
        <v>80</v>
      </c>
      <c r="D5493" s="46" t="s">
        <v>92</v>
      </c>
      <c r="H5493" s="46">
        <v>17</v>
      </c>
      <c r="L5493" s="46" t="s">
        <v>103</v>
      </c>
      <c r="M5493" s="48" t="s">
        <v>110</v>
      </c>
    </row>
    <row r="5494" spans="1:24" x14ac:dyDescent="0.25">
      <c r="A5494" s="52">
        <v>2018</v>
      </c>
      <c r="B5494" s="45" t="s">
        <v>76</v>
      </c>
      <c r="C5494" s="46" t="s">
        <v>80</v>
      </c>
      <c r="D5494" s="46" t="s">
        <v>92</v>
      </c>
      <c r="E5494" s="46" t="s">
        <v>91</v>
      </c>
      <c r="H5494" s="46">
        <v>15</v>
      </c>
      <c r="L5494" s="46" t="s">
        <v>105</v>
      </c>
      <c r="M5494" s="48">
        <v>137</v>
      </c>
    </row>
    <row r="5495" spans="1:24" x14ac:dyDescent="0.25">
      <c r="A5495" s="52">
        <v>2018</v>
      </c>
      <c r="B5495" s="45" t="s">
        <v>39</v>
      </c>
      <c r="C5495" s="46" t="s">
        <v>80</v>
      </c>
      <c r="D5495" s="46" t="s">
        <v>88</v>
      </c>
      <c r="H5495" s="46">
        <v>21</v>
      </c>
      <c r="L5495" s="46" t="s">
        <v>103</v>
      </c>
      <c r="M5495" s="48">
        <v>2</v>
      </c>
      <c r="N5495" s="48" t="s">
        <v>116</v>
      </c>
    </row>
    <row r="5496" spans="1:24" x14ac:dyDescent="0.25">
      <c r="A5496" s="52">
        <v>2018</v>
      </c>
      <c r="B5496" s="45" t="s">
        <v>59</v>
      </c>
      <c r="C5496" s="46" t="s">
        <v>80</v>
      </c>
      <c r="D5496" s="46" t="s">
        <v>96</v>
      </c>
      <c r="H5496" s="46">
        <v>20</v>
      </c>
      <c r="L5496" s="46" t="s">
        <v>103</v>
      </c>
      <c r="M5496" s="48">
        <v>3</v>
      </c>
      <c r="N5496" s="48" t="s">
        <v>117</v>
      </c>
      <c r="O5496" s="48">
        <v>6</v>
      </c>
      <c r="P5496" s="48" t="s">
        <v>116</v>
      </c>
      <c r="Q5496" s="48">
        <v>2</v>
      </c>
      <c r="R5496" s="48" t="s">
        <v>115</v>
      </c>
    </row>
    <row r="5497" spans="1:24" x14ac:dyDescent="0.25">
      <c r="A5497" s="52">
        <v>2018</v>
      </c>
      <c r="B5497" s="45" t="s">
        <v>59</v>
      </c>
      <c r="C5497" s="46" t="s">
        <v>80</v>
      </c>
      <c r="D5497" s="46" t="s">
        <v>92</v>
      </c>
      <c r="H5497" s="46">
        <v>20</v>
      </c>
      <c r="L5497" s="46" t="s">
        <v>103</v>
      </c>
      <c r="M5497" s="48">
        <v>2</v>
      </c>
      <c r="N5497" s="48" t="s">
        <v>117</v>
      </c>
      <c r="O5497" s="48">
        <v>1</v>
      </c>
      <c r="P5497" s="48" t="s">
        <v>116</v>
      </c>
    </row>
    <row r="5498" spans="1:24" x14ac:dyDescent="0.25">
      <c r="A5498" s="52">
        <v>2018</v>
      </c>
      <c r="B5498" s="45" t="s">
        <v>42</v>
      </c>
      <c r="C5498" s="46" t="s">
        <v>80</v>
      </c>
      <c r="D5498" s="46" t="s">
        <v>93</v>
      </c>
      <c r="H5498" s="46">
        <v>15</v>
      </c>
      <c r="L5498" s="46" t="s">
        <v>103</v>
      </c>
      <c r="M5498" s="48">
        <v>12</v>
      </c>
    </row>
    <row r="5499" spans="1:24" x14ac:dyDescent="0.25">
      <c r="A5499" s="52">
        <v>2018</v>
      </c>
      <c r="B5499" s="45" t="s">
        <v>59</v>
      </c>
      <c r="C5499" s="46" t="s">
        <v>80</v>
      </c>
      <c r="D5499" s="46" t="s">
        <v>88</v>
      </c>
      <c r="H5499" s="46">
        <v>17</v>
      </c>
      <c r="I5499" s="46">
        <v>20</v>
      </c>
      <c r="L5499" s="46" t="s">
        <v>103</v>
      </c>
      <c r="M5499" s="48">
        <v>1</v>
      </c>
      <c r="N5499" s="48" t="s">
        <v>117</v>
      </c>
      <c r="O5499" s="48">
        <v>2</v>
      </c>
      <c r="P5499" s="48" t="s">
        <v>116</v>
      </c>
      <c r="U5499" s="49">
        <v>1</v>
      </c>
      <c r="V5499" s="49" t="s">
        <v>117</v>
      </c>
      <c r="W5499" s="50">
        <v>3</v>
      </c>
      <c r="X5499" s="50" t="s">
        <v>116</v>
      </c>
    </row>
    <row r="5500" spans="1:24" x14ac:dyDescent="0.25">
      <c r="A5500" s="52">
        <v>2018</v>
      </c>
      <c r="B5500" s="45" t="s">
        <v>60</v>
      </c>
      <c r="C5500" s="46" t="s">
        <v>80</v>
      </c>
      <c r="D5500" s="46" t="s">
        <v>90</v>
      </c>
      <c r="H5500" s="46">
        <v>15</v>
      </c>
      <c r="L5500" s="46" t="s">
        <v>103</v>
      </c>
      <c r="M5500" s="48">
        <v>70</v>
      </c>
    </row>
    <row r="5501" spans="1:24" x14ac:dyDescent="0.25">
      <c r="A5501" s="52">
        <v>2018</v>
      </c>
      <c r="B5501" s="45" t="s">
        <v>60</v>
      </c>
      <c r="C5501" s="46" t="s">
        <v>80</v>
      </c>
      <c r="D5501" s="46" t="s">
        <v>90</v>
      </c>
      <c r="H5501" s="46">
        <v>15</v>
      </c>
      <c r="L5501" s="46" t="s">
        <v>103</v>
      </c>
      <c r="M5501" s="48">
        <v>50</v>
      </c>
    </row>
    <row r="5502" spans="1:24" x14ac:dyDescent="0.25">
      <c r="A5502" s="52">
        <v>2018</v>
      </c>
      <c r="B5502" s="45" t="s">
        <v>42</v>
      </c>
      <c r="C5502" s="46" t="s">
        <v>80</v>
      </c>
      <c r="D5502" s="46" t="s">
        <v>93</v>
      </c>
      <c r="H5502" s="46">
        <v>17</v>
      </c>
      <c r="L5502" s="46" t="s">
        <v>103</v>
      </c>
      <c r="M5502" s="48">
        <v>2</v>
      </c>
      <c r="N5502" s="48" t="s">
        <v>117</v>
      </c>
      <c r="O5502" s="48">
        <v>1</v>
      </c>
      <c r="P5502" s="48" t="s">
        <v>116</v>
      </c>
    </row>
    <row r="5503" spans="1:24" x14ac:dyDescent="0.25">
      <c r="A5503" s="52">
        <v>2018</v>
      </c>
      <c r="B5503" s="45" t="s">
        <v>66</v>
      </c>
      <c r="C5503" s="46" t="s">
        <v>80</v>
      </c>
      <c r="D5503" s="46" t="s">
        <v>90</v>
      </c>
      <c r="E5503" s="46" t="s">
        <v>93</v>
      </c>
      <c r="H5503" s="46">
        <v>15</v>
      </c>
      <c r="L5503" s="46" t="s">
        <v>103</v>
      </c>
      <c r="M5503" s="48">
        <v>12</v>
      </c>
    </row>
    <row r="5504" spans="1:24" x14ac:dyDescent="0.25">
      <c r="A5504" s="52">
        <v>2018</v>
      </c>
      <c r="B5504" s="45" t="s">
        <v>45</v>
      </c>
      <c r="C5504" s="46" t="s">
        <v>80</v>
      </c>
      <c r="D5504" s="46" t="s">
        <v>110</v>
      </c>
      <c r="H5504" s="46">
        <v>20</v>
      </c>
      <c r="L5504" s="46" t="s">
        <v>103</v>
      </c>
      <c r="M5504" s="48">
        <v>1</v>
      </c>
      <c r="N5504" s="48" t="s">
        <v>117</v>
      </c>
      <c r="O5504" s="48">
        <v>3</v>
      </c>
      <c r="P5504" s="48" t="s">
        <v>116</v>
      </c>
    </row>
    <row r="5505" spans="1:18" x14ac:dyDescent="0.25">
      <c r="A5505" s="52">
        <v>2018</v>
      </c>
      <c r="B5505" s="45" t="s">
        <v>57</v>
      </c>
      <c r="C5505" s="46" t="s">
        <v>80</v>
      </c>
      <c r="D5505" s="46" t="s">
        <v>94</v>
      </c>
      <c r="H5505" s="46">
        <v>15</v>
      </c>
      <c r="L5505" s="46" t="s">
        <v>105</v>
      </c>
      <c r="M5505" s="48" t="s">
        <v>110</v>
      </c>
    </row>
    <row r="5506" spans="1:18" x14ac:dyDescent="0.25">
      <c r="A5506" s="52">
        <v>2018</v>
      </c>
      <c r="B5506" s="45" t="s">
        <v>59</v>
      </c>
      <c r="C5506" s="46" t="s">
        <v>80</v>
      </c>
      <c r="D5506" s="46" t="s">
        <v>88</v>
      </c>
      <c r="H5506" s="46">
        <v>17</v>
      </c>
      <c r="L5506" s="46" t="s">
        <v>104</v>
      </c>
      <c r="M5506" s="48" t="s">
        <v>110</v>
      </c>
    </row>
    <row r="5507" spans="1:18" x14ac:dyDescent="0.25">
      <c r="A5507" s="52">
        <v>2018</v>
      </c>
      <c r="B5507" s="45" t="s">
        <v>59</v>
      </c>
      <c r="C5507" s="46" t="s">
        <v>80</v>
      </c>
      <c r="D5507" s="46" t="s">
        <v>88</v>
      </c>
      <c r="H5507" s="46">
        <v>15</v>
      </c>
      <c r="L5507" s="46" t="s">
        <v>104</v>
      </c>
      <c r="M5507" s="48" t="s">
        <v>110</v>
      </c>
    </row>
    <row r="5508" spans="1:18" x14ac:dyDescent="0.25">
      <c r="A5508" s="52">
        <v>2018</v>
      </c>
      <c r="B5508" s="45" t="s">
        <v>53</v>
      </c>
      <c r="C5508" s="46" t="s">
        <v>80</v>
      </c>
      <c r="D5508" s="46" t="s">
        <v>110</v>
      </c>
      <c r="H5508" s="46">
        <v>17</v>
      </c>
      <c r="L5508" s="46" t="s">
        <v>104</v>
      </c>
      <c r="M5508" s="48">
        <v>3</v>
      </c>
      <c r="N5508" s="48" t="s">
        <v>117</v>
      </c>
      <c r="O5508" s="48">
        <v>3</v>
      </c>
      <c r="P5508" s="48" t="s">
        <v>116</v>
      </c>
    </row>
    <row r="5509" spans="1:18" x14ac:dyDescent="0.25">
      <c r="A5509" s="52">
        <v>2018</v>
      </c>
      <c r="B5509" s="45" t="s">
        <v>64</v>
      </c>
      <c r="C5509" s="46" t="s">
        <v>80</v>
      </c>
      <c r="D5509" s="46" t="s">
        <v>88</v>
      </c>
      <c r="H5509" s="46">
        <v>20</v>
      </c>
      <c r="L5509" s="46" t="s">
        <v>103</v>
      </c>
      <c r="M5509" s="48" t="s">
        <v>110</v>
      </c>
    </row>
    <row r="5510" spans="1:18" x14ac:dyDescent="0.25">
      <c r="A5510" s="52">
        <v>2018</v>
      </c>
      <c r="B5510" s="45" t="s">
        <v>42</v>
      </c>
      <c r="C5510" s="46" t="s">
        <v>80</v>
      </c>
      <c r="D5510" s="46" t="s">
        <v>93</v>
      </c>
      <c r="H5510" s="46">
        <v>15</v>
      </c>
      <c r="L5510" s="46" t="s">
        <v>103</v>
      </c>
      <c r="M5510" s="48">
        <v>32</v>
      </c>
    </row>
    <row r="5511" spans="1:18" x14ac:dyDescent="0.25">
      <c r="A5511" s="52">
        <v>2018</v>
      </c>
      <c r="B5511" s="45" t="s">
        <v>37</v>
      </c>
      <c r="C5511" s="46" t="s">
        <v>80</v>
      </c>
      <c r="D5511" s="46" t="s">
        <v>93</v>
      </c>
      <c r="H5511" s="46">
        <v>17</v>
      </c>
      <c r="L5511" s="46" t="s">
        <v>103</v>
      </c>
      <c r="M5511" s="48">
        <v>2</v>
      </c>
      <c r="N5511" s="48" t="s">
        <v>117</v>
      </c>
      <c r="O5511" s="48">
        <v>1</v>
      </c>
      <c r="P5511" s="48" t="s">
        <v>116</v>
      </c>
    </row>
    <row r="5512" spans="1:18" x14ac:dyDescent="0.25">
      <c r="A5512" s="52">
        <v>2018</v>
      </c>
      <c r="B5512" s="45" t="s">
        <v>75</v>
      </c>
      <c r="C5512" s="46" t="s">
        <v>80</v>
      </c>
      <c r="D5512" s="46" t="s">
        <v>93</v>
      </c>
      <c r="H5512" s="46">
        <v>15</v>
      </c>
      <c r="L5512" s="46" t="s">
        <v>103</v>
      </c>
      <c r="M5512" s="48">
        <v>37</v>
      </c>
    </row>
    <row r="5513" spans="1:18" x14ac:dyDescent="0.25">
      <c r="A5513" s="52">
        <v>2018</v>
      </c>
      <c r="B5513" s="45" t="s">
        <v>59</v>
      </c>
      <c r="C5513" s="46" t="s">
        <v>80</v>
      </c>
      <c r="D5513" s="46" t="s">
        <v>88</v>
      </c>
      <c r="H5513" s="46">
        <v>20</v>
      </c>
      <c r="L5513" s="46" t="s">
        <v>103</v>
      </c>
      <c r="M5513" s="48" t="s">
        <v>110</v>
      </c>
    </row>
    <row r="5514" spans="1:18" x14ac:dyDescent="0.25">
      <c r="A5514" s="52">
        <v>2018</v>
      </c>
      <c r="B5514" s="45" t="s">
        <v>59</v>
      </c>
      <c r="C5514" s="46" t="s">
        <v>80</v>
      </c>
      <c r="D5514" s="46" t="s">
        <v>88</v>
      </c>
      <c r="H5514" s="46">
        <v>20</v>
      </c>
      <c r="L5514" s="46" t="s">
        <v>103</v>
      </c>
      <c r="M5514" s="48">
        <v>10</v>
      </c>
      <c r="N5514" s="48" t="s">
        <v>117</v>
      </c>
      <c r="O5514" s="48">
        <v>14</v>
      </c>
      <c r="P5514" s="48" t="s">
        <v>116</v>
      </c>
      <c r="Q5514" s="48">
        <v>5</v>
      </c>
      <c r="R5514" s="48" t="s">
        <v>115</v>
      </c>
    </row>
    <row r="5515" spans="1:18" x14ac:dyDescent="0.25">
      <c r="A5515" s="52">
        <v>2018</v>
      </c>
      <c r="B5515" s="45" t="s">
        <v>59</v>
      </c>
      <c r="C5515" s="46" t="s">
        <v>80</v>
      </c>
      <c r="D5515" s="46" t="s">
        <v>88</v>
      </c>
      <c r="H5515" s="46">
        <v>20</v>
      </c>
      <c r="L5515" s="46" t="s">
        <v>103</v>
      </c>
      <c r="M5515" s="48" t="s">
        <v>110</v>
      </c>
    </row>
    <row r="5516" spans="1:18" x14ac:dyDescent="0.25">
      <c r="A5516" s="52">
        <v>2018</v>
      </c>
      <c r="B5516" s="45" t="s">
        <v>42</v>
      </c>
      <c r="C5516" s="46" t="s">
        <v>80</v>
      </c>
      <c r="D5516" s="46" t="s">
        <v>90</v>
      </c>
      <c r="H5516" s="46">
        <v>15</v>
      </c>
      <c r="L5516" s="46" t="s">
        <v>103</v>
      </c>
      <c r="M5516" s="48">
        <v>67</v>
      </c>
    </row>
    <row r="5517" spans="1:18" x14ac:dyDescent="0.25">
      <c r="A5517" s="52">
        <v>2018</v>
      </c>
      <c r="B5517" s="45" t="s">
        <v>59</v>
      </c>
      <c r="C5517" s="46" t="s">
        <v>85</v>
      </c>
      <c r="D5517" s="46" t="s">
        <v>110</v>
      </c>
      <c r="H5517" s="46">
        <v>28</v>
      </c>
      <c r="L5517" s="46" t="s">
        <v>103</v>
      </c>
      <c r="M5517" s="48" t="s">
        <v>110</v>
      </c>
    </row>
    <row r="5518" spans="1:18" x14ac:dyDescent="0.25">
      <c r="A5518" s="52">
        <v>2018</v>
      </c>
      <c r="B5518" s="45" t="s">
        <v>59</v>
      </c>
      <c r="C5518" s="46" t="s">
        <v>85</v>
      </c>
      <c r="D5518" s="46" t="s">
        <v>110</v>
      </c>
      <c r="H5518" s="46">
        <v>28</v>
      </c>
      <c r="L5518" s="46" t="s">
        <v>103</v>
      </c>
      <c r="M5518" s="48" t="s">
        <v>110</v>
      </c>
    </row>
    <row r="5519" spans="1:18" x14ac:dyDescent="0.25">
      <c r="A5519" s="52">
        <v>2018</v>
      </c>
      <c r="B5519" s="45" t="s">
        <v>42</v>
      </c>
      <c r="C5519" s="46" t="s">
        <v>85</v>
      </c>
      <c r="D5519" s="46" t="s">
        <v>110</v>
      </c>
      <c r="H5519" s="46">
        <v>28</v>
      </c>
      <c r="L5519" s="46" t="s">
        <v>103</v>
      </c>
      <c r="M5519" s="48" t="s">
        <v>110</v>
      </c>
    </row>
    <row r="5520" spans="1:18" x14ac:dyDescent="0.25">
      <c r="A5520" s="52">
        <v>2018</v>
      </c>
      <c r="B5520" s="45" t="s">
        <v>57</v>
      </c>
      <c r="C5520" s="46" t="s">
        <v>80</v>
      </c>
      <c r="D5520" s="46" t="s">
        <v>94</v>
      </c>
      <c r="H5520" s="46">
        <v>15</v>
      </c>
      <c r="L5520" s="46" t="s">
        <v>104</v>
      </c>
      <c r="M5520" s="48" t="s">
        <v>110</v>
      </c>
    </row>
    <row r="5521" spans="1:16" x14ac:dyDescent="0.25">
      <c r="A5521" s="52">
        <v>2018</v>
      </c>
      <c r="B5521" s="45" t="s">
        <v>76</v>
      </c>
      <c r="C5521" s="46" t="s">
        <v>80</v>
      </c>
      <c r="D5521" s="46" t="s">
        <v>91</v>
      </c>
      <c r="H5521" s="46">
        <v>15</v>
      </c>
      <c r="L5521" s="46" t="s">
        <v>105</v>
      </c>
      <c r="M5521" s="48">
        <v>100</v>
      </c>
    </row>
    <row r="5522" spans="1:16" x14ac:dyDescent="0.25">
      <c r="A5522" s="52">
        <v>2018</v>
      </c>
      <c r="B5522" s="45" t="s">
        <v>53</v>
      </c>
      <c r="C5522" s="46" t="s">
        <v>85</v>
      </c>
      <c r="D5522" s="46" t="s">
        <v>110</v>
      </c>
      <c r="H5522" s="46">
        <v>5</v>
      </c>
      <c r="L5522" s="46" t="s">
        <v>104</v>
      </c>
      <c r="M5522" s="48">
        <v>80</v>
      </c>
    </row>
    <row r="5523" spans="1:16" x14ac:dyDescent="0.25">
      <c r="A5523" s="52">
        <v>2018</v>
      </c>
      <c r="B5523" s="45" t="s">
        <v>38</v>
      </c>
      <c r="C5523" s="46" t="s">
        <v>80</v>
      </c>
      <c r="D5523" s="46" t="s">
        <v>93</v>
      </c>
      <c r="H5523" s="46">
        <v>17</v>
      </c>
      <c r="L5523" s="46" t="s">
        <v>103</v>
      </c>
      <c r="M5523" s="48">
        <v>1</v>
      </c>
      <c r="N5523" s="48" t="s">
        <v>117</v>
      </c>
      <c r="O5523" s="48">
        <v>2</v>
      </c>
      <c r="P5523" s="48" t="s">
        <v>116</v>
      </c>
    </row>
    <row r="5524" spans="1:16" x14ac:dyDescent="0.25">
      <c r="A5524" s="52">
        <v>2018</v>
      </c>
      <c r="B5524" s="45" t="s">
        <v>38</v>
      </c>
      <c r="C5524" s="46" t="s">
        <v>80</v>
      </c>
      <c r="D5524" s="46" t="s">
        <v>93</v>
      </c>
      <c r="H5524" s="46">
        <v>17</v>
      </c>
      <c r="L5524" s="46" t="s">
        <v>103</v>
      </c>
      <c r="M5524" s="48">
        <v>1</v>
      </c>
      <c r="N5524" s="48" t="s">
        <v>117</v>
      </c>
    </row>
    <row r="5525" spans="1:16" x14ac:dyDescent="0.25">
      <c r="A5525" s="52">
        <v>2018</v>
      </c>
      <c r="B5525" s="45" t="s">
        <v>64</v>
      </c>
      <c r="C5525" s="46" t="s">
        <v>80</v>
      </c>
      <c r="D5525" s="46" t="s">
        <v>88</v>
      </c>
      <c r="H5525" s="46">
        <v>20</v>
      </c>
      <c r="L5525" s="46" t="s">
        <v>103</v>
      </c>
      <c r="M5525" s="48">
        <v>2</v>
      </c>
      <c r="N5525" s="48" t="s">
        <v>117</v>
      </c>
      <c r="O5525" s="48">
        <v>6</v>
      </c>
      <c r="P5525" s="48" t="s">
        <v>116</v>
      </c>
    </row>
    <row r="5526" spans="1:16" x14ac:dyDescent="0.25">
      <c r="A5526" s="52">
        <v>2018</v>
      </c>
      <c r="B5526" s="45" t="s">
        <v>38</v>
      </c>
      <c r="C5526" s="46" t="s">
        <v>80</v>
      </c>
      <c r="D5526" s="46" t="s">
        <v>92</v>
      </c>
      <c r="H5526" s="46">
        <v>18</v>
      </c>
      <c r="L5526" s="46" t="s">
        <v>103</v>
      </c>
      <c r="M5526" s="48" t="s">
        <v>110</v>
      </c>
    </row>
    <row r="5527" spans="1:16" x14ac:dyDescent="0.25">
      <c r="A5527" s="52">
        <v>2018</v>
      </c>
      <c r="B5527" s="45" t="s">
        <v>54</v>
      </c>
      <c r="C5527" s="46" t="s">
        <v>80</v>
      </c>
      <c r="D5527" s="46" t="s">
        <v>93</v>
      </c>
      <c r="E5527" s="46" t="s">
        <v>94</v>
      </c>
      <c r="H5527" s="46">
        <v>17</v>
      </c>
      <c r="L5527" s="46" t="s">
        <v>103</v>
      </c>
      <c r="M5527" s="48" t="s">
        <v>110</v>
      </c>
    </row>
    <row r="5528" spans="1:16" x14ac:dyDescent="0.25">
      <c r="A5528" s="52">
        <v>2018</v>
      </c>
      <c r="B5528" s="45" t="s">
        <v>64</v>
      </c>
      <c r="C5528" s="46" t="s">
        <v>80</v>
      </c>
      <c r="D5528" s="46" t="s">
        <v>88</v>
      </c>
      <c r="E5528" s="46" t="s">
        <v>92</v>
      </c>
      <c r="F5528" s="46" t="s">
        <v>89</v>
      </c>
      <c r="H5528" s="46">
        <v>18</v>
      </c>
      <c r="I5528" s="46">
        <v>22</v>
      </c>
      <c r="L5528" s="46" t="s">
        <v>103</v>
      </c>
      <c r="M5528" s="48" t="s">
        <v>110</v>
      </c>
    </row>
    <row r="5529" spans="1:16" x14ac:dyDescent="0.25">
      <c r="A5529" s="52">
        <v>2018</v>
      </c>
      <c r="B5529" s="45" t="s">
        <v>37</v>
      </c>
      <c r="C5529" s="46" t="s">
        <v>80</v>
      </c>
      <c r="D5529" s="46" t="s">
        <v>93</v>
      </c>
      <c r="E5529" s="46" t="s">
        <v>91</v>
      </c>
      <c r="H5529" s="46">
        <v>17</v>
      </c>
      <c r="L5529" s="46" t="s">
        <v>103</v>
      </c>
      <c r="M5529" s="48">
        <v>3</v>
      </c>
      <c r="N5529" s="48" t="s">
        <v>117</v>
      </c>
      <c r="O5529" s="48">
        <v>2</v>
      </c>
      <c r="P5529" s="48" t="s">
        <v>116</v>
      </c>
    </row>
    <row r="5530" spans="1:16" x14ac:dyDescent="0.25">
      <c r="A5530" s="52">
        <v>2018</v>
      </c>
      <c r="B5530" s="45" t="s">
        <v>42</v>
      </c>
      <c r="C5530" s="46" t="s">
        <v>80</v>
      </c>
      <c r="D5530" s="46" t="s">
        <v>88</v>
      </c>
      <c r="H5530" s="46">
        <v>17</v>
      </c>
      <c r="L5530" s="46" t="s">
        <v>103</v>
      </c>
      <c r="M5530" s="48">
        <v>1</v>
      </c>
      <c r="N5530" s="48" t="s">
        <v>116</v>
      </c>
    </row>
    <row r="5531" spans="1:16" x14ac:dyDescent="0.25">
      <c r="A5531" s="52">
        <v>2018</v>
      </c>
      <c r="B5531" s="45" t="s">
        <v>42</v>
      </c>
      <c r="C5531" s="46" t="s">
        <v>80</v>
      </c>
      <c r="D5531" s="46" t="s">
        <v>93</v>
      </c>
      <c r="H5531" s="46">
        <v>17</v>
      </c>
      <c r="L5531" s="46" t="s">
        <v>104</v>
      </c>
      <c r="M5531" s="48" t="s">
        <v>110</v>
      </c>
    </row>
    <row r="5532" spans="1:16" x14ac:dyDescent="0.25">
      <c r="A5532" s="52">
        <v>2018</v>
      </c>
      <c r="B5532" s="45" t="s">
        <v>69</v>
      </c>
      <c r="C5532" s="46" t="s">
        <v>80</v>
      </c>
      <c r="D5532" s="46" t="s">
        <v>88</v>
      </c>
      <c r="E5532" s="46" t="s">
        <v>90</v>
      </c>
      <c r="F5532" s="46" t="s">
        <v>92</v>
      </c>
      <c r="H5532" s="46">
        <v>17</v>
      </c>
      <c r="L5532" s="46" t="s">
        <v>103</v>
      </c>
      <c r="M5532" s="48">
        <v>2</v>
      </c>
      <c r="N5532" s="48" t="s">
        <v>117</v>
      </c>
    </row>
    <row r="5533" spans="1:16" x14ac:dyDescent="0.25">
      <c r="A5533" s="52">
        <v>2018</v>
      </c>
      <c r="B5533" s="45" t="s">
        <v>54</v>
      </c>
      <c r="C5533" s="46" t="s">
        <v>80</v>
      </c>
      <c r="D5533" s="46" t="s">
        <v>93</v>
      </c>
      <c r="H5533" s="46">
        <v>17</v>
      </c>
      <c r="L5533" s="46" t="s">
        <v>103</v>
      </c>
      <c r="M5533" s="48">
        <v>1</v>
      </c>
      <c r="N5533" s="48" t="s">
        <v>117</v>
      </c>
      <c r="O5533" s="48">
        <v>2</v>
      </c>
      <c r="P5533" s="48" t="s">
        <v>116</v>
      </c>
    </row>
    <row r="5534" spans="1:16" x14ac:dyDescent="0.25">
      <c r="A5534" s="52">
        <v>2018</v>
      </c>
      <c r="B5534" s="45" t="s">
        <v>63</v>
      </c>
      <c r="C5534" s="46" t="s">
        <v>80</v>
      </c>
      <c r="D5534" s="46" t="s">
        <v>88</v>
      </c>
      <c r="H5534" s="46">
        <v>17</v>
      </c>
      <c r="I5534" s="46">
        <v>21</v>
      </c>
      <c r="L5534" s="46" t="s">
        <v>103</v>
      </c>
      <c r="M5534" s="48" t="s">
        <v>110</v>
      </c>
    </row>
    <row r="5535" spans="1:16" x14ac:dyDescent="0.25">
      <c r="A5535" s="52">
        <v>2018</v>
      </c>
      <c r="B5535" s="45" t="s">
        <v>37</v>
      </c>
      <c r="C5535" s="46" t="s">
        <v>80</v>
      </c>
      <c r="D5535" s="46" t="s">
        <v>90</v>
      </c>
      <c r="H5535" s="46">
        <v>17</v>
      </c>
      <c r="L5535" s="46" t="s">
        <v>103</v>
      </c>
      <c r="M5535" s="48" t="s">
        <v>110</v>
      </c>
    </row>
    <row r="5536" spans="1:16" x14ac:dyDescent="0.25">
      <c r="A5536" s="52">
        <v>2018</v>
      </c>
      <c r="B5536" s="45" t="s">
        <v>42</v>
      </c>
      <c r="C5536" s="46" t="s">
        <v>80</v>
      </c>
      <c r="D5536" s="46" t="s">
        <v>93</v>
      </c>
      <c r="H5536" s="46">
        <v>15</v>
      </c>
      <c r="L5536" s="46" t="s">
        <v>103</v>
      </c>
      <c r="M5536" s="48">
        <v>72</v>
      </c>
    </row>
    <row r="5537" spans="1:18" x14ac:dyDescent="0.25">
      <c r="A5537" s="52">
        <v>2018</v>
      </c>
      <c r="B5537" s="45" t="s">
        <v>47</v>
      </c>
      <c r="C5537" s="46" t="s">
        <v>81</v>
      </c>
      <c r="D5537" s="46" t="s">
        <v>110</v>
      </c>
      <c r="H5537" s="46">
        <v>5</v>
      </c>
      <c r="L5537" s="46" t="s">
        <v>104</v>
      </c>
      <c r="M5537" s="48">
        <v>124</v>
      </c>
    </row>
    <row r="5538" spans="1:18" x14ac:dyDescent="0.25">
      <c r="A5538" s="52">
        <v>2018</v>
      </c>
      <c r="B5538" s="45" t="s">
        <v>47</v>
      </c>
      <c r="C5538" s="46" t="s">
        <v>80</v>
      </c>
      <c r="D5538" s="46" t="s">
        <v>93</v>
      </c>
      <c r="H5538" s="46">
        <v>15</v>
      </c>
      <c r="L5538" s="46" t="s">
        <v>104</v>
      </c>
      <c r="M5538" s="48" t="s">
        <v>110</v>
      </c>
    </row>
    <row r="5539" spans="1:18" x14ac:dyDescent="0.25">
      <c r="A5539" s="52">
        <v>2018</v>
      </c>
      <c r="B5539" s="45" t="s">
        <v>38</v>
      </c>
      <c r="C5539" s="46" t="s">
        <v>80</v>
      </c>
      <c r="D5539" s="46" t="s">
        <v>91</v>
      </c>
      <c r="H5539" s="46">
        <v>17</v>
      </c>
      <c r="L5539" s="46" t="s">
        <v>104</v>
      </c>
      <c r="M5539" s="48">
        <v>19</v>
      </c>
      <c r="N5539" s="48" t="s">
        <v>117</v>
      </c>
    </row>
    <row r="5540" spans="1:18" x14ac:dyDescent="0.25">
      <c r="A5540" s="52">
        <v>2018</v>
      </c>
      <c r="B5540" s="45" t="s">
        <v>59</v>
      </c>
      <c r="C5540" s="46" t="s">
        <v>80</v>
      </c>
      <c r="D5540" s="46" t="s">
        <v>88</v>
      </c>
      <c r="H5540" s="46">
        <v>20</v>
      </c>
      <c r="L5540" s="46" t="s">
        <v>103</v>
      </c>
      <c r="M5540" s="48">
        <v>7</v>
      </c>
      <c r="N5540" s="48" t="s">
        <v>117</v>
      </c>
      <c r="O5540" s="48">
        <v>12</v>
      </c>
      <c r="P5540" s="48" t="s">
        <v>116</v>
      </c>
      <c r="Q5540" s="48">
        <v>3</v>
      </c>
      <c r="R5540" s="48" t="s">
        <v>115</v>
      </c>
    </row>
    <row r="5541" spans="1:18" x14ac:dyDescent="0.25">
      <c r="A5541" s="52">
        <v>2018</v>
      </c>
      <c r="B5541" s="45" t="s">
        <v>54</v>
      </c>
      <c r="C5541" s="46" t="s">
        <v>80</v>
      </c>
      <c r="D5541" s="46" t="s">
        <v>88</v>
      </c>
      <c r="H5541" s="46">
        <v>18</v>
      </c>
      <c r="L5541" s="46" t="s">
        <v>103</v>
      </c>
      <c r="M5541" s="48">
        <v>1</v>
      </c>
      <c r="N5541" s="48" t="s">
        <v>116</v>
      </c>
    </row>
    <row r="5542" spans="1:18" x14ac:dyDescent="0.25">
      <c r="A5542" s="52">
        <v>2018</v>
      </c>
      <c r="B5542" s="45" t="s">
        <v>47</v>
      </c>
      <c r="C5542" s="46" t="s">
        <v>80</v>
      </c>
      <c r="D5542" s="46" t="s">
        <v>93</v>
      </c>
      <c r="H5542" s="46">
        <v>15</v>
      </c>
      <c r="L5542" s="46" t="s">
        <v>104</v>
      </c>
      <c r="M5542" s="48" t="s">
        <v>110</v>
      </c>
    </row>
    <row r="5543" spans="1:18" x14ac:dyDescent="0.25">
      <c r="A5543" s="52">
        <v>2018</v>
      </c>
      <c r="B5543" s="45" t="s">
        <v>73</v>
      </c>
      <c r="C5543" s="46" t="s">
        <v>80</v>
      </c>
      <c r="D5543" s="46" t="s">
        <v>91</v>
      </c>
      <c r="H5543" s="46">
        <v>17</v>
      </c>
      <c r="L5543" s="46" t="s">
        <v>103</v>
      </c>
      <c r="M5543" s="48">
        <v>3</v>
      </c>
      <c r="N5543" s="48" t="s">
        <v>116</v>
      </c>
      <c r="O5543" s="48">
        <v>1</v>
      </c>
      <c r="P5543" s="48" t="s">
        <v>115</v>
      </c>
    </row>
    <row r="5544" spans="1:18" x14ac:dyDescent="0.25">
      <c r="A5544" s="52">
        <v>2018</v>
      </c>
      <c r="B5544" s="45" t="s">
        <v>73</v>
      </c>
      <c r="C5544" s="46" t="s">
        <v>80</v>
      </c>
      <c r="D5544" s="46" t="s">
        <v>91</v>
      </c>
      <c r="H5544" s="46">
        <v>20</v>
      </c>
      <c r="L5544" s="46" t="s">
        <v>103</v>
      </c>
      <c r="M5544" s="48">
        <v>1</v>
      </c>
      <c r="N5544" s="48" t="s">
        <v>116</v>
      </c>
    </row>
    <row r="5545" spans="1:18" x14ac:dyDescent="0.25">
      <c r="A5545" s="52">
        <v>2018</v>
      </c>
      <c r="B5545" s="45" t="s">
        <v>73</v>
      </c>
      <c r="C5545" s="46" t="s">
        <v>80</v>
      </c>
      <c r="D5545" s="46" t="s">
        <v>91</v>
      </c>
      <c r="H5545" s="46">
        <v>20</v>
      </c>
      <c r="L5545" s="46" t="s">
        <v>103</v>
      </c>
      <c r="M5545" s="48">
        <v>2</v>
      </c>
      <c r="N5545" s="48" t="s">
        <v>116</v>
      </c>
    </row>
    <row r="5546" spans="1:18" x14ac:dyDescent="0.25">
      <c r="A5546" s="52">
        <v>2018</v>
      </c>
      <c r="B5546" s="45" t="s">
        <v>73</v>
      </c>
      <c r="C5546" s="46" t="s">
        <v>80</v>
      </c>
      <c r="D5546" s="46" t="s">
        <v>91</v>
      </c>
      <c r="H5546" s="46">
        <v>17</v>
      </c>
      <c r="L5546" s="46" t="s">
        <v>104</v>
      </c>
      <c r="M5546" s="48">
        <v>2</v>
      </c>
      <c r="N5546" s="48" t="s">
        <v>116</v>
      </c>
    </row>
    <row r="5547" spans="1:18" x14ac:dyDescent="0.25">
      <c r="A5547" s="52">
        <v>2018</v>
      </c>
      <c r="B5547" s="45" t="s">
        <v>73</v>
      </c>
      <c r="C5547" s="46" t="s">
        <v>80</v>
      </c>
      <c r="D5547" s="46" t="s">
        <v>91</v>
      </c>
      <c r="H5547" s="46">
        <v>17</v>
      </c>
      <c r="L5547" s="46" t="s">
        <v>103</v>
      </c>
      <c r="M5547" s="48">
        <v>1</v>
      </c>
      <c r="N5547" s="48" t="s">
        <v>117</v>
      </c>
      <c r="O5547" s="48">
        <v>2</v>
      </c>
      <c r="P5547" s="48" t="s">
        <v>116</v>
      </c>
    </row>
    <row r="5548" spans="1:18" x14ac:dyDescent="0.25">
      <c r="A5548" s="52">
        <v>2018</v>
      </c>
      <c r="B5548" s="45" t="s">
        <v>73</v>
      </c>
      <c r="C5548" s="46" t="s">
        <v>80</v>
      </c>
      <c r="D5548" s="46" t="s">
        <v>94</v>
      </c>
      <c r="H5548" s="46">
        <v>17</v>
      </c>
      <c r="L5548" s="46" t="s">
        <v>103</v>
      </c>
      <c r="M5548" s="48">
        <v>1</v>
      </c>
      <c r="N5548" s="48" t="s">
        <v>117</v>
      </c>
    </row>
    <row r="5549" spans="1:18" x14ac:dyDescent="0.25">
      <c r="A5549" s="52">
        <v>2018</v>
      </c>
      <c r="B5549" s="45" t="s">
        <v>37</v>
      </c>
      <c r="C5549" s="46" t="s">
        <v>80</v>
      </c>
      <c r="D5549" s="46" t="s">
        <v>93</v>
      </c>
      <c r="E5549" s="46" t="s">
        <v>91</v>
      </c>
      <c r="H5549" s="46">
        <v>15</v>
      </c>
      <c r="L5549" s="46" t="s">
        <v>103</v>
      </c>
      <c r="M5549" s="48">
        <v>48</v>
      </c>
    </row>
    <row r="5550" spans="1:18" x14ac:dyDescent="0.25">
      <c r="A5550" s="52">
        <v>2018</v>
      </c>
      <c r="B5550" s="45" t="s">
        <v>73</v>
      </c>
      <c r="C5550" s="46" t="s">
        <v>80</v>
      </c>
      <c r="D5550" s="46" t="s">
        <v>88</v>
      </c>
      <c r="H5550" s="46">
        <v>17</v>
      </c>
      <c r="L5550" s="46" t="s">
        <v>103</v>
      </c>
      <c r="M5550" s="48">
        <v>2</v>
      </c>
      <c r="N5550" s="48" t="s">
        <v>117</v>
      </c>
    </row>
    <row r="5551" spans="1:18" x14ac:dyDescent="0.25">
      <c r="A5551" s="52">
        <v>2018</v>
      </c>
      <c r="B5551" s="45" t="s">
        <v>73</v>
      </c>
      <c r="C5551" s="46" t="s">
        <v>80</v>
      </c>
      <c r="D5551" s="46" t="s">
        <v>88</v>
      </c>
      <c r="H5551" s="46">
        <v>17</v>
      </c>
      <c r="L5551" s="46" t="s">
        <v>103</v>
      </c>
      <c r="M5551" s="48">
        <v>2</v>
      </c>
      <c r="N5551" s="48" t="s">
        <v>117</v>
      </c>
    </row>
    <row r="5552" spans="1:18" x14ac:dyDescent="0.25">
      <c r="A5552" s="52">
        <v>2018</v>
      </c>
      <c r="B5552" s="45" t="s">
        <v>54</v>
      </c>
      <c r="C5552" s="46" t="s">
        <v>80</v>
      </c>
      <c r="D5552" s="46" t="s">
        <v>88</v>
      </c>
      <c r="H5552" s="46">
        <v>17</v>
      </c>
      <c r="L5552" s="46" t="s">
        <v>103</v>
      </c>
      <c r="M5552" s="48">
        <v>2</v>
      </c>
      <c r="N5552" s="48" t="s">
        <v>117</v>
      </c>
      <c r="O5552" s="48">
        <v>1</v>
      </c>
      <c r="P5552" s="48" t="s">
        <v>116</v>
      </c>
    </row>
    <row r="5553" spans="1:16" x14ac:dyDescent="0.25">
      <c r="A5553" s="52">
        <v>2018</v>
      </c>
      <c r="B5553" s="45" t="s">
        <v>47</v>
      </c>
      <c r="C5553" s="46" t="s">
        <v>80</v>
      </c>
      <c r="D5553" s="46" t="s">
        <v>93</v>
      </c>
      <c r="H5553" s="46">
        <v>15</v>
      </c>
      <c r="L5553" s="46" t="s">
        <v>104</v>
      </c>
      <c r="M5553" s="48" t="s">
        <v>110</v>
      </c>
    </row>
    <row r="5554" spans="1:16" x14ac:dyDescent="0.25">
      <c r="A5554" s="52">
        <v>2018</v>
      </c>
      <c r="B5554" s="45" t="s">
        <v>53</v>
      </c>
      <c r="C5554" s="46" t="s">
        <v>80</v>
      </c>
      <c r="D5554" s="46" t="s">
        <v>90</v>
      </c>
      <c r="H5554" s="46">
        <v>15</v>
      </c>
      <c r="L5554" s="46" t="s">
        <v>105</v>
      </c>
      <c r="M5554" s="48" t="s">
        <v>110</v>
      </c>
    </row>
    <row r="5555" spans="1:16" x14ac:dyDescent="0.25">
      <c r="A5555" s="52">
        <v>2018</v>
      </c>
      <c r="B5555" s="45" t="s">
        <v>53</v>
      </c>
      <c r="C5555" s="46" t="s">
        <v>80</v>
      </c>
      <c r="D5555" s="46" t="s">
        <v>110</v>
      </c>
      <c r="H5555" s="46">
        <v>17</v>
      </c>
      <c r="L5555" s="46" t="s">
        <v>103</v>
      </c>
      <c r="M5555" s="48">
        <v>3</v>
      </c>
      <c r="N5555" s="48" t="s">
        <v>117</v>
      </c>
      <c r="O5555" s="48">
        <v>2</v>
      </c>
      <c r="P5555" s="48" t="s">
        <v>116</v>
      </c>
    </row>
    <row r="5556" spans="1:16" x14ac:dyDescent="0.25">
      <c r="A5556" s="52">
        <v>2018</v>
      </c>
      <c r="B5556" s="45" t="s">
        <v>41</v>
      </c>
      <c r="C5556" s="46" t="s">
        <v>80</v>
      </c>
      <c r="D5556" s="46" t="s">
        <v>88</v>
      </c>
      <c r="E5556" s="46" t="s">
        <v>92</v>
      </c>
      <c r="H5556" s="46">
        <v>15</v>
      </c>
      <c r="L5556" s="46" t="s">
        <v>103</v>
      </c>
      <c r="M5556" s="48" t="s">
        <v>110</v>
      </c>
    </row>
    <row r="5557" spans="1:16" x14ac:dyDescent="0.25">
      <c r="A5557" s="52">
        <v>2018</v>
      </c>
      <c r="B5557" s="45" t="s">
        <v>73</v>
      </c>
      <c r="C5557" s="46" t="s">
        <v>80</v>
      </c>
      <c r="D5557" s="46" t="s">
        <v>88</v>
      </c>
      <c r="E5557" s="46" t="s">
        <v>91</v>
      </c>
      <c r="H5557" s="46">
        <v>17</v>
      </c>
      <c r="L5557" s="46" t="s">
        <v>103</v>
      </c>
      <c r="M5557" s="48">
        <v>2</v>
      </c>
      <c r="N5557" s="48" t="s">
        <v>117</v>
      </c>
    </row>
    <row r="5558" spans="1:16" x14ac:dyDescent="0.25">
      <c r="A5558" s="52">
        <v>2018</v>
      </c>
      <c r="B5558" s="45" t="s">
        <v>52</v>
      </c>
      <c r="C5558" s="46" t="s">
        <v>80</v>
      </c>
      <c r="D5558" s="46" t="s">
        <v>89</v>
      </c>
      <c r="H5558" s="46">
        <v>17</v>
      </c>
      <c r="L5558" s="46" t="s">
        <v>103</v>
      </c>
      <c r="M5558" s="48" t="s">
        <v>110</v>
      </c>
    </row>
    <row r="5559" spans="1:16" x14ac:dyDescent="0.25">
      <c r="A5559" s="52">
        <v>2018</v>
      </c>
      <c r="B5559" s="45" t="s">
        <v>42</v>
      </c>
      <c r="C5559" s="46" t="s">
        <v>80</v>
      </c>
      <c r="D5559" s="46" t="s">
        <v>93</v>
      </c>
      <c r="H5559" s="46">
        <v>15</v>
      </c>
      <c r="L5559" s="46" t="s">
        <v>103</v>
      </c>
      <c r="M5559" s="48">
        <v>23</v>
      </c>
    </row>
    <row r="5560" spans="1:16" x14ac:dyDescent="0.25">
      <c r="A5560" s="52">
        <v>2018</v>
      </c>
      <c r="B5560" s="45" t="s">
        <v>42</v>
      </c>
      <c r="C5560" s="46" t="s">
        <v>80</v>
      </c>
      <c r="D5560" s="46" t="s">
        <v>93</v>
      </c>
      <c r="H5560" s="46">
        <v>17</v>
      </c>
      <c r="L5560" s="46" t="s">
        <v>103</v>
      </c>
      <c r="M5560" s="48">
        <v>2</v>
      </c>
      <c r="N5560" s="48" t="s">
        <v>117</v>
      </c>
      <c r="O5560" s="48">
        <v>3</v>
      </c>
      <c r="P5560" s="48" t="s">
        <v>116</v>
      </c>
    </row>
    <row r="5561" spans="1:16" x14ac:dyDescent="0.25">
      <c r="A5561" s="52">
        <v>2018</v>
      </c>
      <c r="B5561" s="45" t="s">
        <v>42</v>
      </c>
      <c r="C5561" s="46" t="s">
        <v>80</v>
      </c>
      <c r="D5561" s="46" t="s">
        <v>93</v>
      </c>
      <c r="H5561" s="46">
        <v>15</v>
      </c>
      <c r="L5561" s="46" t="s">
        <v>103</v>
      </c>
      <c r="M5561" s="48">
        <v>41</v>
      </c>
    </row>
    <row r="5562" spans="1:16" x14ac:dyDescent="0.25">
      <c r="A5562" s="52">
        <v>2018</v>
      </c>
      <c r="B5562" s="45" t="s">
        <v>59</v>
      </c>
      <c r="C5562" s="46" t="s">
        <v>80</v>
      </c>
      <c r="D5562" s="46" t="s">
        <v>88</v>
      </c>
      <c r="H5562" s="46">
        <v>20</v>
      </c>
      <c r="L5562" s="46" t="s">
        <v>103</v>
      </c>
      <c r="M5562" s="48">
        <v>1</v>
      </c>
      <c r="N5562" s="48" t="s">
        <v>117</v>
      </c>
      <c r="O5562" s="48">
        <v>1</v>
      </c>
      <c r="P5562" s="48" t="s">
        <v>116</v>
      </c>
    </row>
    <row r="5563" spans="1:16" x14ac:dyDescent="0.25">
      <c r="A5563" s="52">
        <v>2018</v>
      </c>
      <c r="B5563" s="45" t="s">
        <v>68</v>
      </c>
      <c r="C5563" s="46" t="s">
        <v>80</v>
      </c>
      <c r="D5563" s="46" t="s">
        <v>94</v>
      </c>
      <c r="H5563" s="46">
        <v>15</v>
      </c>
      <c r="L5563" s="46" t="s">
        <v>105</v>
      </c>
      <c r="M5563" s="48" t="s">
        <v>110</v>
      </c>
    </row>
    <row r="5564" spans="1:16" x14ac:dyDescent="0.25">
      <c r="A5564" s="52">
        <v>2018</v>
      </c>
      <c r="B5564" s="45" t="s">
        <v>59</v>
      </c>
      <c r="C5564" s="46" t="s">
        <v>81</v>
      </c>
      <c r="D5564" s="46" t="s">
        <v>110</v>
      </c>
      <c r="H5564" s="46">
        <v>5</v>
      </c>
      <c r="L5564" s="46" t="s">
        <v>104</v>
      </c>
      <c r="M5564" s="48">
        <v>146</v>
      </c>
    </row>
    <row r="5565" spans="1:16" x14ac:dyDescent="0.25">
      <c r="A5565" s="52">
        <v>2018</v>
      </c>
      <c r="B5565" s="45" t="s">
        <v>38</v>
      </c>
      <c r="C5565" s="46" t="s">
        <v>80</v>
      </c>
      <c r="D5565" s="46" t="s">
        <v>93</v>
      </c>
      <c r="H5565" s="46">
        <v>17</v>
      </c>
      <c r="L5565" s="46" t="s">
        <v>103</v>
      </c>
      <c r="M5565" s="48">
        <v>2</v>
      </c>
      <c r="N5565" s="48" t="s">
        <v>116</v>
      </c>
    </row>
    <row r="5566" spans="1:16" x14ac:dyDescent="0.25">
      <c r="A5566" s="52">
        <v>2018</v>
      </c>
      <c r="B5566" s="45" t="s">
        <v>65</v>
      </c>
      <c r="C5566" s="46" t="s">
        <v>80</v>
      </c>
      <c r="D5566" s="46" t="s">
        <v>90</v>
      </c>
      <c r="H5566" s="46">
        <v>15</v>
      </c>
      <c r="L5566" s="46" t="s">
        <v>104</v>
      </c>
      <c r="M5566" s="48">
        <v>80</v>
      </c>
    </row>
    <row r="5567" spans="1:16" x14ac:dyDescent="0.25">
      <c r="A5567" s="52">
        <v>2018</v>
      </c>
      <c r="B5567" s="45" t="s">
        <v>73</v>
      </c>
      <c r="C5567" s="46" t="s">
        <v>80</v>
      </c>
      <c r="D5567" s="46" t="s">
        <v>92</v>
      </c>
      <c r="H5567" s="46">
        <v>17</v>
      </c>
      <c r="L5567" s="46" t="s">
        <v>103</v>
      </c>
      <c r="M5567" s="48">
        <v>2</v>
      </c>
      <c r="N5567" s="48" t="s">
        <v>117</v>
      </c>
    </row>
    <row r="5568" spans="1:16" x14ac:dyDescent="0.25">
      <c r="A5568" s="52">
        <v>2018</v>
      </c>
      <c r="B5568" s="45" t="s">
        <v>37</v>
      </c>
      <c r="C5568" s="46" t="s">
        <v>80</v>
      </c>
      <c r="D5568" s="46" t="s">
        <v>93</v>
      </c>
      <c r="E5568" s="46" t="s">
        <v>91</v>
      </c>
      <c r="H5568" s="46">
        <v>15</v>
      </c>
      <c r="L5568" s="46" t="s">
        <v>103</v>
      </c>
      <c r="M5568" s="48">
        <v>60</v>
      </c>
    </row>
    <row r="5569" spans="1:22" x14ac:dyDescent="0.25">
      <c r="A5569" s="52">
        <v>2018</v>
      </c>
      <c r="B5569" s="45" t="s">
        <v>37</v>
      </c>
      <c r="C5569" s="46" t="s">
        <v>80</v>
      </c>
      <c r="D5569" s="46" t="s">
        <v>90</v>
      </c>
      <c r="H5569" s="46">
        <v>17</v>
      </c>
      <c r="L5569" s="46" t="s">
        <v>103</v>
      </c>
      <c r="M5569" s="48">
        <v>5</v>
      </c>
      <c r="N5569" s="48" t="s">
        <v>117</v>
      </c>
      <c r="O5569" s="48">
        <v>9</v>
      </c>
      <c r="P5569" s="48" t="s">
        <v>116</v>
      </c>
      <c r="U5569" s="49">
        <v>1</v>
      </c>
      <c r="V5569" s="49" t="s">
        <v>116</v>
      </c>
    </row>
    <row r="5570" spans="1:22" x14ac:dyDescent="0.25">
      <c r="A5570" s="52">
        <v>2018</v>
      </c>
      <c r="B5570" s="45" t="s">
        <v>37</v>
      </c>
      <c r="C5570" s="46" t="s">
        <v>80</v>
      </c>
      <c r="D5570" s="46" t="s">
        <v>90</v>
      </c>
      <c r="H5570" s="46">
        <v>15</v>
      </c>
      <c r="L5570" s="46" t="s">
        <v>103</v>
      </c>
      <c r="M5570" s="48">
        <v>61</v>
      </c>
    </row>
    <row r="5571" spans="1:22" x14ac:dyDescent="0.25">
      <c r="A5571" s="52">
        <v>2018</v>
      </c>
      <c r="B5571" s="45" t="s">
        <v>73</v>
      </c>
      <c r="C5571" s="46" t="s">
        <v>80</v>
      </c>
      <c r="D5571" s="46" t="s">
        <v>96</v>
      </c>
      <c r="H5571" s="46">
        <v>17</v>
      </c>
      <c r="L5571" s="46" t="s">
        <v>103</v>
      </c>
      <c r="M5571" s="48">
        <v>4</v>
      </c>
      <c r="N5571" s="48" t="s">
        <v>117</v>
      </c>
      <c r="O5571" s="48">
        <v>4</v>
      </c>
      <c r="P5571" s="48" t="s">
        <v>116</v>
      </c>
    </row>
    <row r="5572" spans="1:22" x14ac:dyDescent="0.25">
      <c r="A5572" s="52">
        <v>2018</v>
      </c>
      <c r="B5572" s="45" t="s">
        <v>62</v>
      </c>
      <c r="C5572" s="46" t="s">
        <v>80</v>
      </c>
      <c r="D5572" s="46" t="s">
        <v>93</v>
      </c>
      <c r="H5572" s="46">
        <v>17</v>
      </c>
      <c r="L5572" s="46" t="s">
        <v>104</v>
      </c>
      <c r="M5572" s="48">
        <v>1</v>
      </c>
      <c r="N5572" s="48" t="s">
        <v>117</v>
      </c>
      <c r="O5572" s="48">
        <v>1</v>
      </c>
      <c r="P5572" s="48" t="s">
        <v>116</v>
      </c>
    </row>
    <row r="5573" spans="1:22" x14ac:dyDescent="0.25">
      <c r="A5573" s="52">
        <v>2018</v>
      </c>
      <c r="B5573" s="45" t="s">
        <v>42</v>
      </c>
      <c r="C5573" s="46" t="s">
        <v>80</v>
      </c>
      <c r="D5573" s="46" t="s">
        <v>90</v>
      </c>
      <c r="H5573" s="46">
        <v>15</v>
      </c>
      <c r="L5573" s="46" t="s">
        <v>103</v>
      </c>
      <c r="M5573" s="48">
        <v>91</v>
      </c>
    </row>
    <row r="5574" spans="1:22" x14ac:dyDescent="0.25">
      <c r="A5574" s="52">
        <v>2018</v>
      </c>
      <c r="B5574" s="45" t="s">
        <v>37</v>
      </c>
      <c r="C5574" s="46" t="s">
        <v>80</v>
      </c>
      <c r="D5574" s="46" t="s">
        <v>90</v>
      </c>
      <c r="H5574" s="46">
        <v>15</v>
      </c>
      <c r="L5574" s="46" t="s">
        <v>103</v>
      </c>
      <c r="M5574" s="48">
        <v>102</v>
      </c>
    </row>
    <row r="5575" spans="1:22" x14ac:dyDescent="0.25">
      <c r="A5575" s="52">
        <v>2018</v>
      </c>
      <c r="B5575" s="45" t="s">
        <v>65</v>
      </c>
      <c r="C5575" s="46" t="s">
        <v>80</v>
      </c>
      <c r="D5575" s="46" t="s">
        <v>90</v>
      </c>
      <c r="H5575" s="46">
        <v>15</v>
      </c>
      <c r="L5575" s="46" t="s">
        <v>103</v>
      </c>
      <c r="M5575" s="48" t="s">
        <v>110</v>
      </c>
    </row>
    <row r="5576" spans="1:22" x14ac:dyDescent="0.25">
      <c r="A5576" s="52">
        <v>2018</v>
      </c>
      <c r="B5576" s="45" t="s">
        <v>38</v>
      </c>
      <c r="C5576" s="46" t="s">
        <v>80</v>
      </c>
      <c r="D5576" s="46" t="s">
        <v>93</v>
      </c>
      <c r="H5576" s="46">
        <v>17</v>
      </c>
      <c r="L5576" s="46" t="s">
        <v>103</v>
      </c>
      <c r="M5576" s="48" t="s">
        <v>110</v>
      </c>
    </row>
    <row r="5577" spans="1:22" x14ac:dyDescent="0.25">
      <c r="A5577" s="52">
        <v>2018</v>
      </c>
      <c r="B5577" s="45" t="s">
        <v>57</v>
      </c>
      <c r="C5577" s="46" t="s">
        <v>80</v>
      </c>
      <c r="D5577" s="46" t="s">
        <v>89</v>
      </c>
      <c r="H5577" s="46">
        <v>15</v>
      </c>
      <c r="L5577" s="46" t="s">
        <v>104</v>
      </c>
      <c r="M5577" s="48" t="s">
        <v>110</v>
      </c>
    </row>
    <row r="5578" spans="1:22" x14ac:dyDescent="0.25">
      <c r="A5578" s="52">
        <v>2018</v>
      </c>
      <c r="B5578" s="45" t="s">
        <v>62</v>
      </c>
      <c r="C5578" s="46" t="s">
        <v>80</v>
      </c>
      <c r="D5578" s="46" t="s">
        <v>90</v>
      </c>
      <c r="H5578" s="46">
        <v>17</v>
      </c>
      <c r="L5578" s="46" t="s">
        <v>104</v>
      </c>
      <c r="M5578" s="48">
        <v>2</v>
      </c>
      <c r="N5578" s="48" t="s">
        <v>117</v>
      </c>
      <c r="O5578" s="48">
        <v>1</v>
      </c>
      <c r="P5578" s="48" t="s">
        <v>116</v>
      </c>
    </row>
    <row r="5579" spans="1:22" x14ac:dyDescent="0.25">
      <c r="A5579" s="52">
        <v>2018</v>
      </c>
      <c r="B5579" s="45" t="s">
        <v>47</v>
      </c>
      <c r="C5579" s="46" t="s">
        <v>80</v>
      </c>
      <c r="D5579" s="46" t="s">
        <v>93</v>
      </c>
      <c r="H5579" s="46">
        <v>15</v>
      </c>
      <c r="L5579" s="46" t="s">
        <v>104</v>
      </c>
      <c r="M5579" s="48" t="s">
        <v>110</v>
      </c>
    </row>
    <row r="5580" spans="1:22" x14ac:dyDescent="0.25">
      <c r="A5580" s="52">
        <v>2018</v>
      </c>
      <c r="B5580" s="45" t="s">
        <v>47</v>
      </c>
      <c r="C5580" s="46" t="s">
        <v>80</v>
      </c>
      <c r="D5580" s="46" t="s">
        <v>90</v>
      </c>
      <c r="H5580" s="46">
        <v>15</v>
      </c>
      <c r="L5580" s="46" t="s">
        <v>104</v>
      </c>
      <c r="M5580" s="48" t="s">
        <v>110</v>
      </c>
    </row>
    <row r="5581" spans="1:22" x14ac:dyDescent="0.25">
      <c r="A5581" s="52">
        <v>2018</v>
      </c>
      <c r="B5581" s="45" t="s">
        <v>47</v>
      </c>
      <c r="C5581" s="46" t="s">
        <v>80</v>
      </c>
      <c r="D5581" s="46" t="s">
        <v>90</v>
      </c>
      <c r="H5581" s="46">
        <v>15</v>
      </c>
      <c r="L5581" s="46" t="s">
        <v>104</v>
      </c>
      <c r="M5581" s="48" t="s">
        <v>110</v>
      </c>
    </row>
    <row r="5582" spans="1:22" x14ac:dyDescent="0.25">
      <c r="A5582" s="52">
        <v>2018</v>
      </c>
      <c r="B5582" s="45" t="s">
        <v>66</v>
      </c>
      <c r="C5582" s="46" t="s">
        <v>80</v>
      </c>
      <c r="D5582" s="46" t="s">
        <v>88</v>
      </c>
      <c r="H5582" s="46">
        <v>21</v>
      </c>
      <c r="L5582" s="46" t="s">
        <v>103</v>
      </c>
      <c r="M5582" s="48">
        <v>3</v>
      </c>
      <c r="N5582" s="48" t="s">
        <v>116</v>
      </c>
    </row>
    <row r="5583" spans="1:22" x14ac:dyDescent="0.25">
      <c r="A5583" s="52">
        <v>2018</v>
      </c>
      <c r="B5583" s="45" t="s">
        <v>66</v>
      </c>
      <c r="C5583" s="46" t="s">
        <v>80</v>
      </c>
      <c r="D5583" s="46" t="s">
        <v>88</v>
      </c>
      <c r="E5583" s="46" t="s">
        <v>92</v>
      </c>
      <c r="H5583" s="46">
        <v>15</v>
      </c>
      <c r="L5583" s="46" t="s">
        <v>103</v>
      </c>
      <c r="M5583" s="48">
        <v>78</v>
      </c>
    </row>
    <row r="5584" spans="1:22" x14ac:dyDescent="0.25">
      <c r="A5584" s="52">
        <v>2018</v>
      </c>
      <c r="B5584" s="45" t="s">
        <v>61</v>
      </c>
      <c r="C5584" s="46" t="s">
        <v>80</v>
      </c>
      <c r="D5584" s="46" t="s">
        <v>90</v>
      </c>
      <c r="H5584" s="46">
        <v>15</v>
      </c>
      <c r="L5584" s="46" t="s">
        <v>104</v>
      </c>
      <c r="M5584" s="48" t="s">
        <v>110</v>
      </c>
    </row>
    <row r="5585" spans="1:18" x14ac:dyDescent="0.25">
      <c r="A5585" s="52">
        <v>2018</v>
      </c>
      <c r="B5585" s="45" t="s">
        <v>59</v>
      </c>
      <c r="C5585" s="46" t="s">
        <v>80</v>
      </c>
      <c r="D5585" s="46" t="s">
        <v>92</v>
      </c>
      <c r="H5585" s="46">
        <v>20</v>
      </c>
      <c r="L5585" s="46" t="s">
        <v>103</v>
      </c>
      <c r="M5585" s="48">
        <v>2</v>
      </c>
      <c r="N5585" s="48" t="s">
        <v>117</v>
      </c>
    </row>
    <row r="5586" spans="1:18" x14ac:dyDescent="0.25">
      <c r="A5586" s="52">
        <v>2018</v>
      </c>
      <c r="B5586" s="45" t="s">
        <v>47</v>
      </c>
      <c r="C5586" s="46" t="s">
        <v>80</v>
      </c>
      <c r="D5586" s="46" t="s">
        <v>90</v>
      </c>
      <c r="H5586" s="46">
        <v>15</v>
      </c>
      <c r="L5586" s="46" t="s">
        <v>104</v>
      </c>
      <c r="M5586" s="48" t="s">
        <v>110</v>
      </c>
    </row>
    <row r="5587" spans="1:18" x14ac:dyDescent="0.25">
      <c r="A5587" s="52">
        <v>2018</v>
      </c>
      <c r="B5587" s="45" t="s">
        <v>59</v>
      </c>
      <c r="C5587" s="46" t="s">
        <v>80</v>
      </c>
      <c r="D5587" s="46" t="s">
        <v>92</v>
      </c>
      <c r="H5587" s="46">
        <v>17</v>
      </c>
      <c r="L5587" s="46" t="s">
        <v>104</v>
      </c>
      <c r="M5587" s="48" t="s">
        <v>110</v>
      </c>
    </row>
    <row r="5588" spans="1:18" x14ac:dyDescent="0.25">
      <c r="A5588" s="52">
        <v>2018</v>
      </c>
      <c r="B5588" s="45" t="s">
        <v>59</v>
      </c>
      <c r="C5588" s="46" t="s">
        <v>80</v>
      </c>
      <c r="D5588" s="46" t="s">
        <v>96</v>
      </c>
      <c r="H5588" s="46">
        <v>20</v>
      </c>
      <c r="L5588" s="46" t="s">
        <v>103</v>
      </c>
      <c r="M5588" s="48">
        <v>3</v>
      </c>
      <c r="N5588" s="48" t="s">
        <v>117</v>
      </c>
      <c r="O5588" s="48">
        <v>5</v>
      </c>
      <c r="P5588" s="48" t="s">
        <v>116</v>
      </c>
      <c r="Q5588" s="48">
        <v>2</v>
      </c>
      <c r="R5588" s="48" t="s">
        <v>115</v>
      </c>
    </row>
    <row r="5589" spans="1:18" x14ac:dyDescent="0.25">
      <c r="A5589" s="52">
        <v>2018</v>
      </c>
      <c r="B5589" s="45" t="s">
        <v>71</v>
      </c>
      <c r="C5589" s="46" t="s">
        <v>80</v>
      </c>
      <c r="D5589" s="46" t="s">
        <v>94</v>
      </c>
      <c r="H5589" s="46">
        <v>15</v>
      </c>
      <c r="L5589" s="46" t="s">
        <v>105</v>
      </c>
      <c r="M5589" s="48">
        <v>100</v>
      </c>
    </row>
    <row r="5590" spans="1:18" x14ac:dyDescent="0.25">
      <c r="A5590" s="52">
        <v>2018</v>
      </c>
      <c r="B5590" s="45" t="s">
        <v>73</v>
      </c>
      <c r="C5590" s="46" t="s">
        <v>80</v>
      </c>
      <c r="D5590" s="46" t="s">
        <v>88</v>
      </c>
      <c r="E5590" s="46" t="s">
        <v>93</v>
      </c>
      <c r="H5590" s="46">
        <v>17</v>
      </c>
      <c r="L5590" s="46" t="s">
        <v>103</v>
      </c>
      <c r="M5590" s="48" t="s">
        <v>110</v>
      </c>
    </row>
    <row r="5591" spans="1:18" x14ac:dyDescent="0.25">
      <c r="A5591" s="52">
        <v>2018</v>
      </c>
      <c r="B5591" s="45" t="s">
        <v>38</v>
      </c>
      <c r="C5591" s="46" t="s">
        <v>80</v>
      </c>
      <c r="D5591" s="46" t="s">
        <v>93</v>
      </c>
      <c r="H5591" s="46">
        <v>17</v>
      </c>
      <c r="L5591" s="46" t="s">
        <v>103</v>
      </c>
      <c r="M5591" s="48">
        <v>5</v>
      </c>
      <c r="N5591" s="48" t="s">
        <v>117</v>
      </c>
      <c r="O5591" s="48">
        <v>3</v>
      </c>
      <c r="P5591" s="48" t="s">
        <v>116</v>
      </c>
    </row>
    <row r="5592" spans="1:18" x14ac:dyDescent="0.25">
      <c r="A5592" s="52">
        <v>2018</v>
      </c>
      <c r="B5592" s="45" t="s">
        <v>59</v>
      </c>
      <c r="C5592" s="46" t="s">
        <v>81</v>
      </c>
      <c r="D5592" s="46" t="s">
        <v>110</v>
      </c>
      <c r="H5592" s="46">
        <v>5</v>
      </c>
      <c r="I5592" s="46">
        <v>7</v>
      </c>
      <c r="L5592" s="46" t="s">
        <v>104</v>
      </c>
      <c r="M5592" s="48" t="s">
        <v>110</v>
      </c>
    </row>
    <row r="5593" spans="1:18" x14ac:dyDescent="0.25">
      <c r="A5593" s="52">
        <v>2018</v>
      </c>
      <c r="B5593" s="45" t="s">
        <v>52</v>
      </c>
      <c r="C5593" s="46" t="s">
        <v>80</v>
      </c>
      <c r="D5593" s="46" t="s">
        <v>88</v>
      </c>
      <c r="H5593" s="46">
        <v>17</v>
      </c>
      <c r="L5593" s="46" t="s">
        <v>104</v>
      </c>
      <c r="M5593" s="48" t="s">
        <v>110</v>
      </c>
    </row>
    <row r="5594" spans="1:18" x14ac:dyDescent="0.25">
      <c r="A5594" s="52">
        <v>2018</v>
      </c>
      <c r="B5594" s="45" t="s">
        <v>47</v>
      </c>
      <c r="C5594" s="46" t="s">
        <v>80</v>
      </c>
      <c r="D5594" s="46" t="s">
        <v>90</v>
      </c>
      <c r="H5594" s="46">
        <v>17</v>
      </c>
      <c r="L5594" s="46" t="s">
        <v>103</v>
      </c>
      <c r="M5594" s="48" t="s">
        <v>110</v>
      </c>
    </row>
    <row r="5595" spans="1:18" x14ac:dyDescent="0.25">
      <c r="A5595" s="52">
        <v>2018</v>
      </c>
      <c r="B5595" s="45" t="s">
        <v>59</v>
      </c>
      <c r="C5595" s="46" t="s">
        <v>80</v>
      </c>
      <c r="D5595" s="46" t="s">
        <v>89</v>
      </c>
      <c r="H5595" s="46">
        <v>20</v>
      </c>
      <c r="L5595" s="46" t="s">
        <v>103</v>
      </c>
      <c r="M5595" s="48">
        <v>2</v>
      </c>
      <c r="N5595" s="48" t="s">
        <v>117</v>
      </c>
    </row>
    <row r="5596" spans="1:18" x14ac:dyDescent="0.25">
      <c r="A5596" s="52">
        <v>2018</v>
      </c>
      <c r="B5596" s="45" t="s">
        <v>47</v>
      </c>
      <c r="C5596" s="46" t="s">
        <v>80</v>
      </c>
      <c r="D5596" s="46" t="s">
        <v>90</v>
      </c>
      <c r="H5596" s="46">
        <v>17</v>
      </c>
      <c r="L5596" s="46" t="s">
        <v>103</v>
      </c>
      <c r="M5596" s="48">
        <v>1</v>
      </c>
      <c r="N5596" s="48" t="s">
        <v>116</v>
      </c>
    </row>
    <row r="5597" spans="1:18" x14ac:dyDescent="0.25">
      <c r="A5597" s="52">
        <v>2018</v>
      </c>
      <c r="B5597" s="45" t="s">
        <v>47</v>
      </c>
      <c r="C5597" s="46" t="s">
        <v>80</v>
      </c>
      <c r="D5597" s="46" t="s">
        <v>88</v>
      </c>
      <c r="H5597" s="46">
        <v>17</v>
      </c>
      <c r="L5597" s="46" t="s">
        <v>103</v>
      </c>
      <c r="M5597" s="48">
        <v>1</v>
      </c>
      <c r="N5597" s="48" t="s">
        <v>117</v>
      </c>
    </row>
    <row r="5598" spans="1:18" x14ac:dyDescent="0.25">
      <c r="A5598" s="52">
        <v>2018</v>
      </c>
      <c r="B5598" s="45" t="s">
        <v>47</v>
      </c>
      <c r="C5598" s="46" t="s">
        <v>80</v>
      </c>
      <c r="D5598" s="46" t="s">
        <v>90</v>
      </c>
      <c r="H5598" s="46">
        <v>17</v>
      </c>
      <c r="L5598" s="46" t="s">
        <v>104</v>
      </c>
      <c r="M5598" s="48" t="s">
        <v>110</v>
      </c>
    </row>
    <row r="5599" spans="1:18" x14ac:dyDescent="0.25">
      <c r="A5599" s="52">
        <v>2018</v>
      </c>
      <c r="B5599" s="45" t="s">
        <v>42</v>
      </c>
      <c r="C5599" s="46" t="s">
        <v>80</v>
      </c>
      <c r="D5599" s="46" t="s">
        <v>93</v>
      </c>
      <c r="H5599" s="46">
        <v>15</v>
      </c>
      <c r="L5599" s="46" t="s">
        <v>103</v>
      </c>
      <c r="M5599" s="48">
        <v>15</v>
      </c>
    </row>
    <row r="5600" spans="1:18" x14ac:dyDescent="0.25">
      <c r="A5600" s="52">
        <v>2018</v>
      </c>
      <c r="B5600" s="45" t="s">
        <v>42</v>
      </c>
      <c r="C5600" s="46" t="s">
        <v>80</v>
      </c>
      <c r="D5600" s="46" t="s">
        <v>93</v>
      </c>
      <c r="H5600" s="46">
        <v>15</v>
      </c>
      <c r="L5600" s="46" t="s">
        <v>103</v>
      </c>
      <c r="M5600" s="48">
        <v>25</v>
      </c>
    </row>
    <row r="5601" spans="1:16" x14ac:dyDescent="0.25">
      <c r="A5601" s="52">
        <v>2018</v>
      </c>
      <c r="B5601" s="45" t="s">
        <v>37</v>
      </c>
      <c r="C5601" s="46" t="s">
        <v>80</v>
      </c>
      <c r="D5601" s="46" t="s">
        <v>90</v>
      </c>
      <c r="H5601" s="46">
        <v>17</v>
      </c>
      <c r="L5601" s="46" t="s">
        <v>103</v>
      </c>
      <c r="M5601" s="48" t="s">
        <v>110</v>
      </c>
    </row>
    <row r="5602" spans="1:16" x14ac:dyDescent="0.25">
      <c r="A5602" s="52">
        <v>2018</v>
      </c>
      <c r="B5602" s="45" t="s">
        <v>73</v>
      </c>
      <c r="C5602" s="46" t="s">
        <v>80</v>
      </c>
      <c r="D5602" s="46" t="s">
        <v>90</v>
      </c>
      <c r="H5602" s="46">
        <v>17</v>
      </c>
      <c r="L5602" s="46" t="s">
        <v>103</v>
      </c>
      <c r="M5602" s="48">
        <v>1</v>
      </c>
      <c r="N5602" s="48" t="s">
        <v>117</v>
      </c>
      <c r="O5602" s="48">
        <v>1</v>
      </c>
      <c r="P5602" s="48" t="s">
        <v>116</v>
      </c>
    </row>
    <row r="5603" spans="1:16" x14ac:dyDescent="0.25">
      <c r="A5603" s="52">
        <v>2018</v>
      </c>
      <c r="B5603" s="45" t="s">
        <v>73</v>
      </c>
      <c r="C5603" s="46" t="s">
        <v>80</v>
      </c>
      <c r="D5603" s="46" t="s">
        <v>93</v>
      </c>
      <c r="H5603" s="46">
        <v>17</v>
      </c>
      <c r="L5603" s="46" t="s">
        <v>103</v>
      </c>
      <c r="M5603" s="48">
        <v>2</v>
      </c>
      <c r="N5603" s="48" t="s">
        <v>116</v>
      </c>
    </row>
    <row r="5604" spans="1:16" x14ac:dyDescent="0.25">
      <c r="A5604" s="52">
        <v>2018</v>
      </c>
      <c r="B5604" s="45" t="s">
        <v>59</v>
      </c>
      <c r="C5604" s="46" t="s">
        <v>80</v>
      </c>
      <c r="D5604" s="46" t="s">
        <v>94</v>
      </c>
      <c r="H5604" s="46">
        <v>15</v>
      </c>
      <c r="L5604" s="46" t="s">
        <v>103</v>
      </c>
      <c r="M5604" s="48" t="s">
        <v>110</v>
      </c>
    </row>
    <row r="5605" spans="1:16" x14ac:dyDescent="0.25">
      <c r="A5605" s="52">
        <v>2018</v>
      </c>
      <c r="B5605" s="45" t="s">
        <v>75</v>
      </c>
      <c r="C5605" s="46" t="s">
        <v>80</v>
      </c>
      <c r="D5605" s="46" t="s">
        <v>93</v>
      </c>
      <c r="H5605" s="46">
        <v>15</v>
      </c>
      <c r="L5605" s="46" t="s">
        <v>103</v>
      </c>
      <c r="M5605" s="48">
        <v>64</v>
      </c>
    </row>
    <row r="5606" spans="1:16" x14ac:dyDescent="0.25">
      <c r="A5606" s="52">
        <v>2018</v>
      </c>
      <c r="B5606" s="45" t="s">
        <v>40</v>
      </c>
      <c r="C5606" s="46" t="s">
        <v>80</v>
      </c>
      <c r="D5606" s="46" t="s">
        <v>93</v>
      </c>
      <c r="E5606" s="46" t="s">
        <v>92</v>
      </c>
      <c r="H5606" s="46">
        <v>15</v>
      </c>
      <c r="L5606" s="46" t="s">
        <v>103</v>
      </c>
      <c r="M5606" s="48">
        <v>5</v>
      </c>
    </row>
    <row r="5607" spans="1:16" x14ac:dyDescent="0.25">
      <c r="A5607" s="52">
        <v>2018</v>
      </c>
      <c r="B5607" s="45" t="s">
        <v>59</v>
      </c>
      <c r="C5607" s="46" t="s">
        <v>80</v>
      </c>
      <c r="D5607" s="46" t="s">
        <v>92</v>
      </c>
      <c r="H5607" s="46">
        <v>20</v>
      </c>
      <c r="L5607" s="46" t="s">
        <v>103</v>
      </c>
      <c r="M5607" s="48" t="s">
        <v>110</v>
      </c>
    </row>
    <row r="5608" spans="1:16" x14ac:dyDescent="0.25">
      <c r="A5608" s="52">
        <v>2018</v>
      </c>
      <c r="B5608" s="45" t="s">
        <v>42</v>
      </c>
      <c r="C5608" s="46" t="s">
        <v>80</v>
      </c>
      <c r="D5608" s="46" t="s">
        <v>93</v>
      </c>
      <c r="H5608" s="46">
        <v>15</v>
      </c>
      <c r="L5608" s="46" t="s">
        <v>104</v>
      </c>
      <c r="M5608" s="48">
        <v>71</v>
      </c>
    </row>
    <row r="5609" spans="1:16" x14ac:dyDescent="0.25">
      <c r="A5609" s="52">
        <v>2018</v>
      </c>
      <c r="B5609" s="45" t="s">
        <v>42</v>
      </c>
      <c r="C5609" s="46" t="s">
        <v>80</v>
      </c>
      <c r="D5609" s="46" t="s">
        <v>93</v>
      </c>
      <c r="H5609" s="46">
        <v>17</v>
      </c>
      <c r="L5609" s="46" t="s">
        <v>103</v>
      </c>
      <c r="M5609" s="48">
        <v>1</v>
      </c>
      <c r="N5609" s="48" t="s">
        <v>117</v>
      </c>
      <c r="O5609" s="48">
        <v>4</v>
      </c>
      <c r="P5609" s="48" t="s">
        <v>116</v>
      </c>
    </row>
    <row r="5610" spans="1:16" x14ac:dyDescent="0.25">
      <c r="A5610" s="52">
        <v>2018</v>
      </c>
      <c r="B5610" s="45" t="s">
        <v>37</v>
      </c>
      <c r="C5610" s="46" t="s">
        <v>80</v>
      </c>
      <c r="D5610" s="46" t="s">
        <v>91</v>
      </c>
      <c r="H5610" s="46">
        <v>15</v>
      </c>
      <c r="L5610" s="46" t="s">
        <v>103</v>
      </c>
      <c r="M5610" s="48">
        <v>180</v>
      </c>
    </row>
    <row r="5611" spans="1:16" x14ac:dyDescent="0.25">
      <c r="A5611" s="52">
        <v>2018</v>
      </c>
      <c r="B5611" s="45" t="s">
        <v>64</v>
      </c>
      <c r="C5611" s="46" t="s">
        <v>80</v>
      </c>
      <c r="D5611" s="46" t="s">
        <v>89</v>
      </c>
      <c r="H5611" s="46">
        <v>17</v>
      </c>
      <c r="L5611" s="46" t="s">
        <v>103</v>
      </c>
      <c r="M5611" s="48" t="s">
        <v>110</v>
      </c>
    </row>
    <row r="5612" spans="1:16" x14ac:dyDescent="0.25">
      <c r="A5612" s="52">
        <v>2018</v>
      </c>
      <c r="B5612" s="45" t="s">
        <v>64</v>
      </c>
      <c r="C5612" s="46" t="s">
        <v>80</v>
      </c>
      <c r="D5612" s="46" t="s">
        <v>88</v>
      </c>
      <c r="H5612" s="46">
        <v>20</v>
      </c>
      <c r="L5612" s="46" t="s">
        <v>103</v>
      </c>
      <c r="M5612" s="48" t="s">
        <v>110</v>
      </c>
    </row>
    <row r="5613" spans="1:16" x14ac:dyDescent="0.25">
      <c r="A5613" s="52">
        <v>2018</v>
      </c>
      <c r="B5613" s="45" t="s">
        <v>73</v>
      </c>
      <c r="C5613" s="46" t="s">
        <v>80</v>
      </c>
      <c r="D5613" s="46" t="s">
        <v>91</v>
      </c>
      <c r="H5613" s="46">
        <v>17</v>
      </c>
      <c r="L5613" s="46" t="s">
        <v>103</v>
      </c>
      <c r="M5613" s="48">
        <v>2</v>
      </c>
      <c r="N5613" s="48" t="s">
        <v>116</v>
      </c>
    </row>
    <row r="5614" spans="1:16" x14ac:dyDescent="0.25">
      <c r="A5614" s="52">
        <v>2018</v>
      </c>
      <c r="B5614" s="45" t="s">
        <v>69</v>
      </c>
      <c r="C5614" s="46" t="s">
        <v>80</v>
      </c>
      <c r="D5614" s="46" t="s">
        <v>110</v>
      </c>
      <c r="H5614" s="46">
        <v>17</v>
      </c>
      <c r="L5614" s="46" t="s">
        <v>103</v>
      </c>
      <c r="M5614" s="48">
        <v>4</v>
      </c>
      <c r="N5614" s="48" t="s">
        <v>117</v>
      </c>
    </row>
    <row r="5615" spans="1:16" x14ac:dyDescent="0.25">
      <c r="A5615" s="52">
        <v>2018</v>
      </c>
      <c r="B5615" s="45" t="s">
        <v>66</v>
      </c>
      <c r="C5615" s="46" t="s">
        <v>80</v>
      </c>
      <c r="D5615" s="46" t="s">
        <v>110</v>
      </c>
      <c r="H5615" s="46">
        <v>15</v>
      </c>
      <c r="L5615" s="46" t="s">
        <v>103</v>
      </c>
      <c r="M5615" s="48">
        <v>123</v>
      </c>
    </row>
    <row r="5616" spans="1:16" x14ac:dyDescent="0.25">
      <c r="A5616" s="52">
        <v>2018</v>
      </c>
      <c r="B5616" s="45" t="s">
        <v>53</v>
      </c>
      <c r="C5616" s="46" t="s">
        <v>80</v>
      </c>
      <c r="D5616" s="46" t="s">
        <v>89</v>
      </c>
      <c r="H5616" s="46">
        <v>17</v>
      </c>
      <c r="L5616" s="46" t="s">
        <v>103</v>
      </c>
      <c r="M5616" s="48">
        <v>4</v>
      </c>
      <c r="N5616" s="48" t="s">
        <v>117</v>
      </c>
    </row>
    <row r="5617" spans="1:16" x14ac:dyDescent="0.25">
      <c r="A5617" s="52">
        <v>2018</v>
      </c>
      <c r="B5617" s="45" t="s">
        <v>75</v>
      </c>
      <c r="C5617" s="46" t="s">
        <v>80</v>
      </c>
      <c r="D5617" s="46" t="s">
        <v>93</v>
      </c>
      <c r="H5617" s="46">
        <v>15</v>
      </c>
      <c r="L5617" s="46" t="s">
        <v>103</v>
      </c>
      <c r="M5617" s="48">
        <v>34</v>
      </c>
    </row>
    <row r="5618" spans="1:16" x14ac:dyDescent="0.25">
      <c r="A5618" s="52">
        <v>2018</v>
      </c>
      <c r="B5618" s="45" t="s">
        <v>65</v>
      </c>
      <c r="C5618" s="46" t="s">
        <v>80</v>
      </c>
      <c r="D5618" s="46" t="s">
        <v>89</v>
      </c>
      <c r="H5618" s="46">
        <v>15</v>
      </c>
      <c r="L5618" s="46" t="s">
        <v>105</v>
      </c>
      <c r="M5618" s="48" t="s">
        <v>110</v>
      </c>
    </row>
    <row r="5619" spans="1:16" x14ac:dyDescent="0.25">
      <c r="A5619" s="52">
        <v>2018</v>
      </c>
      <c r="B5619" s="45" t="s">
        <v>53</v>
      </c>
      <c r="C5619" s="46" t="s">
        <v>80</v>
      </c>
      <c r="D5619" s="46" t="s">
        <v>90</v>
      </c>
      <c r="H5619" s="46">
        <v>15</v>
      </c>
      <c r="L5619" s="46" t="s">
        <v>104</v>
      </c>
      <c r="M5619" s="48" t="s">
        <v>110</v>
      </c>
    </row>
    <row r="5620" spans="1:16" x14ac:dyDescent="0.25">
      <c r="A5620" s="52">
        <v>2018</v>
      </c>
      <c r="B5620" s="45" t="s">
        <v>73</v>
      </c>
      <c r="C5620" s="46" t="s">
        <v>80</v>
      </c>
      <c r="D5620" s="46" t="s">
        <v>96</v>
      </c>
      <c r="H5620" s="46">
        <v>17</v>
      </c>
      <c r="L5620" s="46" t="s">
        <v>103</v>
      </c>
      <c r="M5620" s="48">
        <v>2</v>
      </c>
      <c r="N5620" s="48" t="s">
        <v>117</v>
      </c>
      <c r="O5620" s="48">
        <v>3</v>
      </c>
      <c r="P5620" s="48" t="s">
        <v>116</v>
      </c>
    </row>
    <row r="5621" spans="1:16" x14ac:dyDescent="0.25">
      <c r="A5621" s="52">
        <v>2018</v>
      </c>
      <c r="B5621" s="45" t="s">
        <v>47</v>
      </c>
      <c r="C5621" s="46" t="s">
        <v>80</v>
      </c>
      <c r="D5621" s="46" t="s">
        <v>90</v>
      </c>
      <c r="H5621" s="46">
        <v>15</v>
      </c>
      <c r="L5621" s="46" t="s">
        <v>104</v>
      </c>
      <c r="M5621" s="48" t="s">
        <v>110</v>
      </c>
    </row>
    <row r="5622" spans="1:16" x14ac:dyDescent="0.25">
      <c r="A5622" s="52">
        <v>2018</v>
      </c>
      <c r="B5622" s="45" t="s">
        <v>47</v>
      </c>
      <c r="C5622" s="46" t="s">
        <v>81</v>
      </c>
      <c r="D5622" s="46" t="s">
        <v>110</v>
      </c>
      <c r="H5622" s="46">
        <v>5</v>
      </c>
      <c r="L5622" s="46" t="s">
        <v>104</v>
      </c>
      <c r="M5622" s="48">
        <v>400</v>
      </c>
    </row>
    <row r="5623" spans="1:16" x14ac:dyDescent="0.25">
      <c r="A5623" s="52">
        <v>2018</v>
      </c>
      <c r="B5623" s="45" t="s">
        <v>47</v>
      </c>
      <c r="C5623" s="46" t="s">
        <v>85</v>
      </c>
      <c r="D5623" s="46" t="s">
        <v>110</v>
      </c>
      <c r="H5623" s="46">
        <v>5</v>
      </c>
      <c r="L5623" s="46" t="s">
        <v>104</v>
      </c>
      <c r="M5623" s="48">
        <v>24</v>
      </c>
    </row>
    <row r="5624" spans="1:16" x14ac:dyDescent="0.25">
      <c r="A5624" s="52">
        <v>2018</v>
      </c>
      <c r="B5624" s="45" t="s">
        <v>47</v>
      </c>
      <c r="C5624" s="46" t="s">
        <v>80</v>
      </c>
      <c r="D5624" s="46" t="s">
        <v>90</v>
      </c>
      <c r="H5624" s="46">
        <v>15</v>
      </c>
      <c r="L5624" s="46" t="s">
        <v>104</v>
      </c>
      <c r="M5624" s="48" t="s">
        <v>110</v>
      </c>
    </row>
    <row r="5625" spans="1:16" x14ac:dyDescent="0.25">
      <c r="A5625" s="52">
        <v>2018</v>
      </c>
      <c r="B5625" s="45" t="s">
        <v>54</v>
      </c>
      <c r="C5625" s="46" t="s">
        <v>80</v>
      </c>
      <c r="D5625" s="46" t="s">
        <v>88</v>
      </c>
      <c r="H5625" s="46">
        <v>17</v>
      </c>
      <c r="L5625" s="46" t="s">
        <v>103</v>
      </c>
      <c r="M5625" s="48">
        <v>1</v>
      </c>
      <c r="N5625" s="48" t="s">
        <v>117</v>
      </c>
      <c r="O5625" s="48">
        <v>1</v>
      </c>
      <c r="P5625" s="48" t="s">
        <v>116</v>
      </c>
    </row>
    <row r="5626" spans="1:16" x14ac:dyDescent="0.25">
      <c r="A5626" s="52">
        <v>2018</v>
      </c>
      <c r="B5626" s="45" t="s">
        <v>73</v>
      </c>
      <c r="C5626" s="46" t="s">
        <v>80</v>
      </c>
      <c r="D5626" s="46" t="s">
        <v>88</v>
      </c>
      <c r="E5626" s="46" t="s">
        <v>94</v>
      </c>
      <c r="H5626" s="46">
        <v>17</v>
      </c>
      <c r="L5626" s="46" t="s">
        <v>103</v>
      </c>
      <c r="M5626" s="48">
        <v>2</v>
      </c>
      <c r="N5626" s="48" t="s">
        <v>117</v>
      </c>
      <c r="O5626" s="48">
        <v>1</v>
      </c>
      <c r="P5626" s="48" t="s">
        <v>116</v>
      </c>
    </row>
    <row r="5627" spans="1:16" x14ac:dyDescent="0.25">
      <c r="A5627" s="52">
        <v>2018</v>
      </c>
      <c r="B5627" s="45" t="s">
        <v>63</v>
      </c>
      <c r="C5627" s="46" t="s">
        <v>80</v>
      </c>
      <c r="D5627" s="46" t="s">
        <v>88</v>
      </c>
      <c r="H5627" s="46">
        <v>17</v>
      </c>
      <c r="I5627" s="46">
        <v>21</v>
      </c>
      <c r="L5627" s="46" t="s">
        <v>103</v>
      </c>
      <c r="M5627" s="48" t="s">
        <v>110</v>
      </c>
    </row>
    <row r="5628" spans="1:16" x14ac:dyDescent="0.25">
      <c r="A5628" s="52">
        <v>2018</v>
      </c>
      <c r="B5628" s="45" t="s">
        <v>47</v>
      </c>
      <c r="C5628" s="46" t="s">
        <v>80</v>
      </c>
      <c r="D5628" s="46" t="s">
        <v>90</v>
      </c>
      <c r="H5628" s="46">
        <v>15</v>
      </c>
      <c r="L5628" s="46" t="s">
        <v>104</v>
      </c>
      <c r="M5628" s="48" t="s">
        <v>110</v>
      </c>
    </row>
    <row r="5629" spans="1:16" x14ac:dyDescent="0.25">
      <c r="A5629" s="52">
        <v>2018</v>
      </c>
      <c r="B5629" s="45" t="s">
        <v>47</v>
      </c>
      <c r="C5629" s="46" t="s">
        <v>80</v>
      </c>
      <c r="D5629" s="46" t="s">
        <v>90</v>
      </c>
      <c r="H5629" s="46">
        <v>15</v>
      </c>
      <c r="L5629" s="46" t="s">
        <v>103</v>
      </c>
      <c r="M5629" s="48">
        <v>25</v>
      </c>
    </row>
    <row r="5630" spans="1:16" x14ac:dyDescent="0.25">
      <c r="A5630" s="52">
        <v>2018</v>
      </c>
      <c r="B5630" s="45" t="s">
        <v>73</v>
      </c>
      <c r="C5630" s="46" t="s">
        <v>80</v>
      </c>
      <c r="D5630" s="46" t="s">
        <v>88</v>
      </c>
      <c r="H5630" s="46">
        <v>17</v>
      </c>
      <c r="L5630" s="46" t="s">
        <v>103</v>
      </c>
      <c r="M5630" s="48" t="s">
        <v>110</v>
      </c>
    </row>
    <row r="5631" spans="1:16" x14ac:dyDescent="0.25">
      <c r="A5631" s="52">
        <v>2018</v>
      </c>
      <c r="B5631" s="45" t="s">
        <v>73</v>
      </c>
      <c r="C5631" s="46" t="s">
        <v>80</v>
      </c>
      <c r="D5631" s="46" t="s">
        <v>88</v>
      </c>
      <c r="H5631" s="46">
        <v>17</v>
      </c>
      <c r="L5631" s="46" t="s">
        <v>103</v>
      </c>
      <c r="M5631" s="48" t="s">
        <v>110</v>
      </c>
    </row>
    <row r="5632" spans="1:16" x14ac:dyDescent="0.25">
      <c r="A5632" s="52">
        <v>2018</v>
      </c>
      <c r="B5632" s="45" t="s">
        <v>47</v>
      </c>
      <c r="C5632" s="46" t="s">
        <v>80</v>
      </c>
      <c r="D5632" s="46" t="s">
        <v>91</v>
      </c>
      <c r="H5632" s="46">
        <v>17</v>
      </c>
      <c r="L5632" s="46" t="s">
        <v>103</v>
      </c>
      <c r="M5632" s="48">
        <v>1</v>
      </c>
      <c r="N5632" s="48" t="s">
        <v>117</v>
      </c>
      <c r="O5632" s="48">
        <v>2</v>
      </c>
      <c r="P5632" s="48" t="s">
        <v>116</v>
      </c>
    </row>
    <row r="5633" spans="1:22" x14ac:dyDescent="0.25">
      <c r="A5633" s="52">
        <v>2018</v>
      </c>
      <c r="B5633" s="45" t="s">
        <v>54</v>
      </c>
      <c r="C5633" s="46" t="s">
        <v>80</v>
      </c>
      <c r="D5633" s="46" t="s">
        <v>88</v>
      </c>
      <c r="H5633" s="46">
        <v>21</v>
      </c>
      <c r="L5633" s="46" t="s">
        <v>103</v>
      </c>
      <c r="M5633" s="48" t="s">
        <v>110</v>
      </c>
    </row>
    <row r="5634" spans="1:22" x14ac:dyDescent="0.25">
      <c r="A5634" s="52">
        <v>2018</v>
      </c>
      <c r="B5634" s="45" t="s">
        <v>47</v>
      </c>
      <c r="C5634" s="46" t="s">
        <v>80</v>
      </c>
      <c r="D5634" s="46" t="s">
        <v>90</v>
      </c>
      <c r="H5634" s="46">
        <v>15</v>
      </c>
      <c r="L5634" s="46" t="s">
        <v>103</v>
      </c>
      <c r="M5634" s="48">
        <v>1</v>
      </c>
      <c r="N5634" s="48" t="s">
        <v>117</v>
      </c>
      <c r="O5634" s="48">
        <v>1</v>
      </c>
      <c r="P5634" s="48" t="s">
        <v>116</v>
      </c>
    </row>
    <row r="5635" spans="1:22" x14ac:dyDescent="0.25">
      <c r="A5635" s="52">
        <v>2018</v>
      </c>
      <c r="B5635" s="45" t="s">
        <v>63</v>
      </c>
      <c r="C5635" s="46" t="s">
        <v>80</v>
      </c>
      <c r="D5635" s="46" t="s">
        <v>88</v>
      </c>
      <c r="E5635" s="46" t="s">
        <v>92</v>
      </c>
      <c r="H5635" s="46">
        <v>21</v>
      </c>
      <c r="L5635" s="46" t="s">
        <v>103</v>
      </c>
      <c r="M5635" s="48" t="s">
        <v>110</v>
      </c>
    </row>
    <row r="5636" spans="1:22" x14ac:dyDescent="0.25">
      <c r="A5636" s="52">
        <v>2018</v>
      </c>
      <c r="B5636" s="45" t="s">
        <v>47</v>
      </c>
      <c r="C5636" s="46" t="s">
        <v>81</v>
      </c>
      <c r="D5636" s="46" t="s">
        <v>110</v>
      </c>
      <c r="H5636" s="46">
        <v>5</v>
      </c>
      <c r="L5636" s="46" t="s">
        <v>104</v>
      </c>
      <c r="M5636" s="48" t="s">
        <v>110</v>
      </c>
    </row>
    <row r="5637" spans="1:22" x14ac:dyDescent="0.25">
      <c r="A5637" s="52">
        <v>2018</v>
      </c>
      <c r="B5637" s="45" t="s">
        <v>47</v>
      </c>
      <c r="C5637" s="46" t="s">
        <v>80</v>
      </c>
      <c r="D5637" s="46" t="s">
        <v>110</v>
      </c>
      <c r="H5637" s="46">
        <v>5</v>
      </c>
      <c r="L5637" s="46" t="s">
        <v>104</v>
      </c>
      <c r="M5637" s="48">
        <v>353</v>
      </c>
    </row>
    <row r="5638" spans="1:22" x14ac:dyDescent="0.25">
      <c r="A5638" s="52">
        <v>2018</v>
      </c>
      <c r="B5638" s="45" t="s">
        <v>64</v>
      </c>
      <c r="C5638" s="46" t="s">
        <v>80</v>
      </c>
      <c r="D5638" s="46" t="s">
        <v>88</v>
      </c>
      <c r="E5638" s="46" t="s">
        <v>92</v>
      </c>
      <c r="F5638" s="46" t="s">
        <v>89</v>
      </c>
      <c r="H5638" s="46">
        <v>18</v>
      </c>
      <c r="I5638" s="46">
        <v>22</v>
      </c>
      <c r="L5638" s="46" t="s">
        <v>103</v>
      </c>
      <c r="M5638" s="48" t="s">
        <v>110</v>
      </c>
    </row>
    <row r="5639" spans="1:22" x14ac:dyDescent="0.25">
      <c r="A5639" s="52">
        <v>2018</v>
      </c>
      <c r="B5639" s="45" t="s">
        <v>64</v>
      </c>
      <c r="C5639" s="46" t="s">
        <v>80</v>
      </c>
      <c r="D5639" s="46" t="s">
        <v>88</v>
      </c>
      <c r="E5639" s="46" t="s">
        <v>92</v>
      </c>
      <c r="F5639" s="46" t="s">
        <v>89</v>
      </c>
      <c r="H5639" s="46">
        <v>18</v>
      </c>
      <c r="I5639" s="46">
        <v>22</v>
      </c>
      <c r="L5639" s="46" t="s">
        <v>103</v>
      </c>
      <c r="M5639" s="48" t="s">
        <v>110</v>
      </c>
    </row>
    <row r="5640" spans="1:22" x14ac:dyDescent="0.25">
      <c r="A5640" s="52">
        <v>2018</v>
      </c>
      <c r="B5640" s="45" t="s">
        <v>64</v>
      </c>
      <c r="C5640" s="46" t="s">
        <v>80</v>
      </c>
      <c r="D5640" s="46" t="s">
        <v>88</v>
      </c>
      <c r="H5640" s="46">
        <v>17</v>
      </c>
      <c r="L5640" s="46" t="s">
        <v>103</v>
      </c>
      <c r="M5640" s="48" t="s">
        <v>110</v>
      </c>
    </row>
    <row r="5641" spans="1:22" x14ac:dyDescent="0.25">
      <c r="A5641" s="52">
        <v>2018</v>
      </c>
      <c r="B5641" s="45" t="s">
        <v>73</v>
      </c>
      <c r="C5641" s="46" t="s">
        <v>80</v>
      </c>
      <c r="D5641" s="46" t="s">
        <v>88</v>
      </c>
      <c r="E5641" s="46" t="s">
        <v>91</v>
      </c>
      <c r="H5641" s="46">
        <v>17</v>
      </c>
      <c r="L5641" s="46" t="s">
        <v>103</v>
      </c>
      <c r="M5641" s="48">
        <v>2</v>
      </c>
      <c r="N5641" s="48" t="s">
        <v>117</v>
      </c>
      <c r="O5641" s="48">
        <v>1</v>
      </c>
      <c r="P5641" s="48" t="s">
        <v>116</v>
      </c>
    </row>
    <row r="5642" spans="1:22" x14ac:dyDescent="0.25">
      <c r="A5642" s="52">
        <v>2018</v>
      </c>
      <c r="B5642" s="45" t="s">
        <v>73</v>
      </c>
      <c r="C5642" s="46" t="s">
        <v>80</v>
      </c>
      <c r="D5642" s="46" t="s">
        <v>110</v>
      </c>
      <c r="H5642" s="46">
        <v>15</v>
      </c>
      <c r="L5642" s="46" t="s">
        <v>104</v>
      </c>
      <c r="M5642" s="48">
        <v>40</v>
      </c>
    </row>
    <row r="5643" spans="1:22" x14ac:dyDescent="0.25">
      <c r="A5643" s="52">
        <v>2018</v>
      </c>
      <c r="B5643" s="45" t="s">
        <v>73</v>
      </c>
      <c r="C5643" s="46" t="s">
        <v>80</v>
      </c>
      <c r="D5643" s="46" t="s">
        <v>94</v>
      </c>
      <c r="H5643" s="46">
        <v>15</v>
      </c>
      <c r="L5643" s="46" t="s">
        <v>103</v>
      </c>
      <c r="M5643" s="48">
        <v>50</v>
      </c>
    </row>
    <row r="5644" spans="1:22" x14ac:dyDescent="0.25">
      <c r="A5644" s="52">
        <v>2018</v>
      </c>
      <c r="B5644" s="45" t="s">
        <v>64</v>
      </c>
      <c r="C5644" s="46" t="s">
        <v>80</v>
      </c>
      <c r="D5644" s="46" t="s">
        <v>88</v>
      </c>
      <c r="H5644" s="46">
        <v>20</v>
      </c>
      <c r="L5644" s="46" t="s">
        <v>103</v>
      </c>
      <c r="M5644" s="48" t="s">
        <v>110</v>
      </c>
    </row>
    <row r="5645" spans="1:22" x14ac:dyDescent="0.25">
      <c r="A5645" s="52">
        <v>2018</v>
      </c>
      <c r="B5645" s="45" t="s">
        <v>73</v>
      </c>
      <c r="C5645" s="46" t="s">
        <v>80</v>
      </c>
      <c r="D5645" s="46" t="s">
        <v>92</v>
      </c>
      <c r="H5645" s="46">
        <v>17</v>
      </c>
      <c r="L5645" s="46" t="s">
        <v>103</v>
      </c>
      <c r="M5645" s="48" t="s">
        <v>110</v>
      </c>
    </row>
    <row r="5646" spans="1:22" x14ac:dyDescent="0.25">
      <c r="A5646" s="52">
        <v>2018</v>
      </c>
      <c r="B5646" s="45" t="s">
        <v>63</v>
      </c>
      <c r="C5646" s="46" t="s">
        <v>80</v>
      </c>
      <c r="D5646" s="46" t="s">
        <v>92</v>
      </c>
      <c r="H5646" s="46">
        <v>17</v>
      </c>
      <c r="I5646" s="46">
        <v>21</v>
      </c>
      <c r="L5646" s="46" t="s">
        <v>103</v>
      </c>
      <c r="M5646" s="48">
        <v>1</v>
      </c>
      <c r="N5646" s="48" t="s">
        <v>117</v>
      </c>
      <c r="O5646" s="48">
        <v>2</v>
      </c>
      <c r="P5646" s="48" t="s">
        <v>116</v>
      </c>
      <c r="U5646" s="49">
        <v>1</v>
      </c>
      <c r="V5646" s="49" t="s">
        <v>116</v>
      </c>
    </row>
    <row r="5647" spans="1:22" x14ac:dyDescent="0.25">
      <c r="A5647" s="52">
        <v>2018</v>
      </c>
      <c r="B5647" s="45" t="s">
        <v>63</v>
      </c>
      <c r="C5647" s="46" t="s">
        <v>80</v>
      </c>
      <c r="D5647" s="46" t="s">
        <v>94</v>
      </c>
      <c r="H5647" s="46">
        <v>17</v>
      </c>
      <c r="L5647" s="46" t="s">
        <v>103</v>
      </c>
      <c r="M5647" s="48" t="s">
        <v>110</v>
      </c>
    </row>
    <row r="5648" spans="1:22" x14ac:dyDescent="0.25">
      <c r="A5648" s="52">
        <v>2018</v>
      </c>
      <c r="B5648" s="45" t="s">
        <v>64</v>
      </c>
      <c r="C5648" s="46" t="s">
        <v>80</v>
      </c>
      <c r="D5648" s="46" t="s">
        <v>88</v>
      </c>
      <c r="H5648" s="46">
        <v>20</v>
      </c>
      <c r="L5648" s="46" t="s">
        <v>103</v>
      </c>
      <c r="M5648" s="48" t="s">
        <v>110</v>
      </c>
    </row>
    <row r="5649" spans="1:16" x14ac:dyDescent="0.25">
      <c r="A5649" s="52">
        <v>2018</v>
      </c>
      <c r="B5649" s="45" t="s">
        <v>53</v>
      </c>
      <c r="C5649" s="46" t="s">
        <v>80</v>
      </c>
      <c r="D5649" s="46" t="s">
        <v>90</v>
      </c>
      <c r="H5649" s="46">
        <v>17</v>
      </c>
      <c r="L5649" s="46" t="s">
        <v>104</v>
      </c>
      <c r="M5649" s="48" t="s">
        <v>110</v>
      </c>
    </row>
    <row r="5650" spans="1:16" x14ac:dyDescent="0.25">
      <c r="A5650" s="52">
        <v>2018</v>
      </c>
      <c r="B5650" s="45" t="s">
        <v>73</v>
      </c>
      <c r="C5650" s="46" t="s">
        <v>80</v>
      </c>
      <c r="D5650" s="46" t="s">
        <v>91</v>
      </c>
      <c r="H5650" s="46">
        <v>20</v>
      </c>
      <c r="L5650" s="46" t="s">
        <v>103</v>
      </c>
      <c r="M5650" s="48">
        <v>2</v>
      </c>
      <c r="N5650" s="48" t="s">
        <v>116</v>
      </c>
      <c r="O5650" s="48">
        <v>1</v>
      </c>
      <c r="P5650" s="48" t="s">
        <v>115</v>
      </c>
    </row>
    <row r="5651" spans="1:16" x14ac:dyDescent="0.25">
      <c r="A5651" s="52">
        <v>2018</v>
      </c>
      <c r="B5651" s="45" t="s">
        <v>64</v>
      </c>
      <c r="C5651" s="46" t="s">
        <v>80</v>
      </c>
      <c r="D5651" s="46" t="s">
        <v>88</v>
      </c>
      <c r="E5651" s="46" t="s">
        <v>89</v>
      </c>
      <c r="H5651" s="46">
        <v>15</v>
      </c>
      <c r="I5651" s="46">
        <v>17</v>
      </c>
      <c r="L5651" s="46" t="s">
        <v>103</v>
      </c>
      <c r="M5651" s="48" t="s">
        <v>110</v>
      </c>
    </row>
    <row r="5652" spans="1:16" x14ac:dyDescent="0.25">
      <c r="A5652" s="52">
        <v>2018</v>
      </c>
      <c r="B5652" s="45" t="s">
        <v>73</v>
      </c>
      <c r="C5652" s="46" t="s">
        <v>80</v>
      </c>
      <c r="D5652" s="46" t="s">
        <v>90</v>
      </c>
      <c r="H5652" s="46">
        <v>17</v>
      </c>
      <c r="L5652" s="46" t="s">
        <v>103</v>
      </c>
      <c r="M5652" s="48">
        <v>1</v>
      </c>
      <c r="N5652" s="48" t="s">
        <v>117</v>
      </c>
      <c r="O5652" s="48">
        <v>3</v>
      </c>
      <c r="P5652" s="48" t="s">
        <v>116</v>
      </c>
    </row>
    <row r="5653" spans="1:16" x14ac:dyDescent="0.25">
      <c r="A5653" s="52">
        <v>2018</v>
      </c>
      <c r="B5653" s="45" t="s">
        <v>73</v>
      </c>
      <c r="C5653" s="46" t="s">
        <v>80</v>
      </c>
      <c r="D5653" s="46" t="s">
        <v>91</v>
      </c>
      <c r="H5653" s="46">
        <v>17</v>
      </c>
      <c r="L5653" s="46" t="s">
        <v>104</v>
      </c>
      <c r="M5653" s="48">
        <v>9</v>
      </c>
      <c r="N5653" s="48" t="s">
        <v>116</v>
      </c>
    </row>
    <row r="5654" spans="1:16" x14ac:dyDescent="0.25">
      <c r="A5654" s="52">
        <v>2018</v>
      </c>
      <c r="B5654" s="45" t="s">
        <v>73</v>
      </c>
      <c r="C5654" s="46" t="s">
        <v>80</v>
      </c>
      <c r="D5654" s="46" t="s">
        <v>110</v>
      </c>
      <c r="H5654" s="46">
        <v>20</v>
      </c>
      <c r="L5654" s="46" t="s">
        <v>103</v>
      </c>
      <c r="M5654" s="48">
        <v>1</v>
      </c>
      <c r="N5654" s="48" t="s">
        <v>117</v>
      </c>
      <c r="O5654" s="48">
        <v>2</v>
      </c>
      <c r="P5654" s="48" t="s">
        <v>116</v>
      </c>
    </row>
    <row r="5655" spans="1:16" x14ac:dyDescent="0.25">
      <c r="A5655" s="52">
        <v>2018</v>
      </c>
      <c r="B5655" s="45" t="s">
        <v>73</v>
      </c>
      <c r="C5655" s="46" t="s">
        <v>80</v>
      </c>
      <c r="D5655" s="46" t="s">
        <v>110</v>
      </c>
      <c r="H5655" s="46">
        <v>20</v>
      </c>
      <c r="L5655" s="46" t="s">
        <v>103</v>
      </c>
      <c r="M5655" s="48">
        <v>5</v>
      </c>
      <c r="N5655" s="48" t="s">
        <v>116</v>
      </c>
    </row>
    <row r="5656" spans="1:16" x14ac:dyDescent="0.25">
      <c r="A5656" s="52">
        <v>2018</v>
      </c>
      <c r="B5656" s="45" t="s">
        <v>73</v>
      </c>
      <c r="C5656" s="46" t="s">
        <v>80</v>
      </c>
      <c r="D5656" s="46" t="s">
        <v>89</v>
      </c>
      <c r="H5656" s="46">
        <v>15</v>
      </c>
      <c r="L5656" s="46" t="s">
        <v>105</v>
      </c>
      <c r="M5656" s="48">
        <v>60</v>
      </c>
    </row>
    <row r="5657" spans="1:16" x14ac:dyDescent="0.25">
      <c r="A5657" s="52">
        <v>2018</v>
      </c>
      <c r="B5657" s="45" t="s">
        <v>64</v>
      </c>
      <c r="C5657" s="46" t="s">
        <v>80</v>
      </c>
      <c r="D5657" s="46" t="s">
        <v>110</v>
      </c>
      <c r="H5657" s="62">
        <v>20</v>
      </c>
      <c r="I5657" s="62"/>
      <c r="J5657" s="62"/>
      <c r="K5657" s="62"/>
      <c r="L5657" s="46" t="s">
        <v>103</v>
      </c>
      <c r="M5657" s="48" t="s">
        <v>110</v>
      </c>
    </row>
    <row r="5658" spans="1:16" x14ac:dyDescent="0.25">
      <c r="A5658" s="52">
        <v>2018</v>
      </c>
      <c r="B5658" s="45" t="s">
        <v>64</v>
      </c>
      <c r="C5658" s="46" t="s">
        <v>80</v>
      </c>
      <c r="D5658" s="46" t="s">
        <v>88</v>
      </c>
      <c r="H5658" s="46">
        <v>17</v>
      </c>
      <c r="L5658" s="46" t="s">
        <v>103</v>
      </c>
      <c r="M5658" s="48" t="s">
        <v>110</v>
      </c>
    </row>
    <row r="5659" spans="1:16" x14ac:dyDescent="0.25">
      <c r="A5659" s="52">
        <v>2018</v>
      </c>
      <c r="B5659" s="45" t="s">
        <v>64</v>
      </c>
      <c r="C5659" s="46" t="s">
        <v>80</v>
      </c>
      <c r="D5659" s="46" t="s">
        <v>110</v>
      </c>
      <c r="H5659" s="46">
        <v>14</v>
      </c>
      <c r="L5659" s="46" t="s">
        <v>103</v>
      </c>
      <c r="M5659" s="48" t="s">
        <v>110</v>
      </c>
    </row>
    <row r="5660" spans="1:16" x14ac:dyDescent="0.25">
      <c r="A5660" s="52">
        <v>2018</v>
      </c>
      <c r="B5660" s="45" t="s">
        <v>64</v>
      </c>
      <c r="C5660" s="46" t="s">
        <v>80</v>
      </c>
      <c r="D5660" s="46" t="s">
        <v>93</v>
      </c>
      <c r="H5660" s="46">
        <v>17</v>
      </c>
      <c r="L5660" s="46" t="s">
        <v>103</v>
      </c>
      <c r="M5660" s="48" t="s">
        <v>110</v>
      </c>
    </row>
    <row r="5661" spans="1:16" x14ac:dyDescent="0.25">
      <c r="A5661" s="52">
        <v>2018</v>
      </c>
      <c r="B5661" s="45" t="s">
        <v>64</v>
      </c>
      <c r="C5661" s="46" t="s">
        <v>80</v>
      </c>
      <c r="D5661" s="46" t="s">
        <v>88</v>
      </c>
      <c r="H5661" s="46">
        <v>21</v>
      </c>
      <c r="L5661" s="46" t="s">
        <v>103</v>
      </c>
      <c r="M5661" s="48" t="s">
        <v>110</v>
      </c>
    </row>
    <row r="5662" spans="1:16" x14ac:dyDescent="0.25">
      <c r="A5662" s="52">
        <v>2018</v>
      </c>
      <c r="B5662" s="45" t="s">
        <v>64</v>
      </c>
      <c r="C5662" s="46" t="s">
        <v>80</v>
      </c>
      <c r="D5662" s="46" t="s">
        <v>93</v>
      </c>
      <c r="H5662" s="46">
        <v>17</v>
      </c>
      <c r="L5662" s="46" t="s">
        <v>103</v>
      </c>
      <c r="M5662" s="48" t="s">
        <v>110</v>
      </c>
    </row>
    <row r="5663" spans="1:16" x14ac:dyDescent="0.25">
      <c r="A5663" s="52">
        <v>2018</v>
      </c>
      <c r="B5663" s="45" t="s">
        <v>64</v>
      </c>
      <c r="C5663" s="46" t="s">
        <v>80</v>
      </c>
      <c r="D5663" s="46" t="s">
        <v>89</v>
      </c>
      <c r="H5663" s="46">
        <v>17</v>
      </c>
      <c r="L5663" s="46" t="s">
        <v>103</v>
      </c>
      <c r="M5663" s="48" t="s">
        <v>110</v>
      </c>
    </row>
    <row r="5664" spans="1:16" x14ac:dyDescent="0.25">
      <c r="A5664" s="52">
        <v>2018</v>
      </c>
      <c r="B5664" s="45" t="s">
        <v>73</v>
      </c>
      <c r="C5664" s="46" t="s">
        <v>80</v>
      </c>
      <c r="D5664" s="46" t="s">
        <v>88</v>
      </c>
      <c r="E5664" s="46" t="s">
        <v>94</v>
      </c>
      <c r="H5664" s="46">
        <v>17</v>
      </c>
      <c r="L5664" s="46" t="s">
        <v>103</v>
      </c>
      <c r="M5664" s="48">
        <v>3</v>
      </c>
      <c r="N5664" s="48" t="s">
        <v>117</v>
      </c>
      <c r="O5664" s="48">
        <v>4</v>
      </c>
      <c r="P5664" s="48" t="s">
        <v>116</v>
      </c>
    </row>
    <row r="5665" spans="1:24" x14ac:dyDescent="0.25">
      <c r="A5665" s="52">
        <v>2018</v>
      </c>
      <c r="B5665" s="45" t="s">
        <v>64</v>
      </c>
      <c r="C5665" s="46" t="s">
        <v>80</v>
      </c>
      <c r="D5665" s="46" t="s">
        <v>88</v>
      </c>
      <c r="H5665" s="46">
        <v>17</v>
      </c>
      <c r="L5665" s="46" t="s">
        <v>103</v>
      </c>
      <c r="M5665" s="48" t="s">
        <v>110</v>
      </c>
    </row>
    <row r="5666" spans="1:24" x14ac:dyDescent="0.25">
      <c r="A5666" s="52">
        <v>2018</v>
      </c>
      <c r="B5666" s="45" t="s">
        <v>64</v>
      </c>
      <c r="C5666" s="46" t="s">
        <v>80</v>
      </c>
      <c r="D5666" s="46" t="s">
        <v>88</v>
      </c>
      <c r="H5666" s="46">
        <v>20</v>
      </c>
      <c r="L5666" s="46" t="s">
        <v>103</v>
      </c>
      <c r="M5666" s="48" t="s">
        <v>110</v>
      </c>
    </row>
    <row r="5667" spans="1:24" x14ac:dyDescent="0.25">
      <c r="A5667" s="52">
        <v>2018</v>
      </c>
      <c r="B5667" s="45" t="s">
        <v>64</v>
      </c>
      <c r="C5667" s="46" t="s">
        <v>80</v>
      </c>
      <c r="D5667" s="46" t="s">
        <v>88</v>
      </c>
      <c r="H5667" s="46">
        <v>20</v>
      </c>
      <c r="L5667" s="46" t="s">
        <v>103</v>
      </c>
      <c r="M5667" s="48" t="s">
        <v>110</v>
      </c>
    </row>
    <row r="5668" spans="1:24" x14ac:dyDescent="0.25">
      <c r="A5668" s="52">
        <v>2018</v>
      </c>
      <c r="B5668" s="45" t="s">
        <v>64</v>
      </c>
      <c r="C5668" s="46" t="s">
        <v>80</v>
      </c>
      <c r="D5668" s="46" t="s">
        <v>88</v>
      </c>
      <c r="H5668" s="46">
        <v>17</v>
      </c>
      <c r="L5668" s="46" t="s">
        <v>103</v>
      </c>
      <c r="M5668" s="48" t="s">
        <v>110</v>
      </c>
    </row>
    <row r="5669" spans="1:24" x14ac:dyDescent="0.25">
      <c r="A5669" s="52">
        <v>2018</v>
      </c>
      <c r="B5669" s="45" t="s">
        <v>64</v>
      </c>
      <c r="C5669" s="46" t="s">
        <v>80</v>
      </c>
      <c r="D5669" s="46" t="s">
        <v>88</v>
      </c>
      <c r="H5669" s="46">
        <v>20</v>
      </c>
      <c r="L5669" s="46" t="s">
        <v>103</v>
      </c>
      <c r="M5669" s="48" t="s">
        <v>110</v>
      </c>
    </row>
    <row r="5670" spans="1:24" x14ac:dyDescent="0.25">
      <c r="A5670" s="52">
        <v>2018</v>
      </c>
      <c r="B5670" s="45" t="s">
        <v>64</v>
      </c>
      <c r="C5670" s="46" t="s">
        <v>80</v>
      </c>
      <c r="D5670" s="46" t="s">
        <v>88</v>
      </c>
      <c r="E5670" s="46" t="s">
        <v>89</v>
      </c>
      <c r="H5670" s="46">
        <v>17</v>
      </c>
      <c r="L5670" s="46" t="s">
        <v>103</v>
      </c>
      <c r="M5670" s="48" t="s">
        <v>110</v>
      </c>
    </row>
    <row r="5671" spans="1:24" x14ac:dyDescent="0.25">
      <c r="A5671" s="52">
        <v>2018</v>
      </c>
      <c r="B5671" s="45" t="s">
        <v>73</v>
      </c>
      <c r="C5671" s="46" t="s">
        <v>80</v>
      </c>
      <c r="D5671" s="46" t="s">
        <v>94</v>
      </c>
      <c r="E5671" s="46" t="s">
        <v>91</v>
      </c>
      <c r="H5671" s="46">
        <v>17</v>
      </c>
      <c r="L5671" s="46" t="s">
        <v>104</v>
      </c>
      <c r="M5671" s="48">
        <v>1</v>
      </c>
      <c r="N5671" s="48" t="s">
        <v>116</v>
      </c>
    </row>
    <row r="5672" spans="1:24" x14ac:dyDescent="0.25">
      <c r="A5672" s="52">
        <v>2018</v>
      </c>
      <c r="B5672" s="45" t="s">
        <v>73</v>
      </c>
      <c r="C5672" s="46" t="s">
        <v>80</v>
      </c>
      <c r="D5672" s="46" t="s">
        <v>94</v>
      </c>
      <c r="H5672" s="46">
        <v>15</v>
      </c>
      <c r="L5672" s="46" t="s">
        <v>103</v>
      </c>
      <c r="M5672" s="48">
        <v>50</v>
      </c>
    </row>
    <row r="5673" spans="1:24" x14ac:dyDescent="0.25">
      <c r="A5673" s="52">
        <v>2018</v>
      </c>
      <c r="B5673" s="45" t="s">
        <v>53</v>
      </c>
      <c r="C5673" s="46" t="s">
        <v>80</v>
      </c>
      <c r="D5673" s="46" t="s">
        <v>110</v>
      </c>
      <c r="H5673" s="46">
        <v>17</v>
      </c>
      <c r="L5673" s="46" t="s">
        <v>103</v>
      </c>
      <c r="M5673" s="48">
        <v>3</v>
      </c>
      <c r="N5673" s="48" t="s">
        <v>117</v>
      </c>
      <c r="O5673" s="48">
        <v>5</v>
      </c>
      <c r="P5673" s="48" t="s">
        <v>116</v>
      </c>
      <c r="Q5673" s="48">
        <v>2</v>
      </c>
      <c r="R5673" s="48" t="s">
        <v>115</v>
      </c>
    </row>
    <row r="5674" spans="1:24" x14ac:dyDescent="0.25">
      <c r="A5674" s="52">
        <v>2018</v>
      </c>
      <c r="B5674" s="45" t="s">
        <v>73</v>
      </c>
      <c r="C5674" s="46" t="s">
        <v>80</v>
      </c>
      <c r="D5674" s="46" t="s">
        <v>94</v>
      </c>
      <c r="H5674" s="46">
        <v>15</v>
      </c>
      <c r="L5674" s="46" t="s">
        <v>104</v>
      </c>
      <c r="M5674" s="48">
        <v>110</v>
      </c>
    </row>
    <row r="5675" spans="1:24" x14ac:dyDescent="0.25">
      <c r="A5675" s="52">
        <v>2018</v>
      </c>
      <c r="B5675" s="45" t="s">
        <v>64</v>
      </c>
      <c r="C5675" s="46" t="s">
        <v>80</v>
      </c>
      <c r="D5675" s="46" t="s">
        <v>110</v>
      </c>
      <c r="H5675" s="46">
        <v>20</v>
      </c>
      <c r="L5675" s="46" t="s">
        <v>103</v>
      </c>
      <c r="M5675" s="48" t="s">
        <v>110</v>
      </c>
    </row>
    <row r="5676" spans="1:24" x14ac:dyDescent="0.25">
      <c r="A5676" s="52">
        <v>2018</v>
      </c>
      <c r="B5676" s="45" t="s">
        <v>64</v>
      </c>
      <c r="C5676" s="46" t="s">
        <v>80</v>
      </c>
      <c r="D5676" s="46" t="s">
        <v>88</v>
      </c>
      <c r="H5676" s="46">
        <v>20</v>
      </c>
      <c r="L5676" s="46" t="s">
        <v>103</v>
      </c>
      <c r="M5676" s="48" t="s">
        <v>110</v>
      </c>
    </row>
    <row r="5677" spans="1:24" x14ac:dyDescent="0.25">
      <c r="A5677" s="52">
        <v>2018</v>
      </c>
      <c r="B5677" s="45" t="s">
        <v>64</v>
      </c>
      <c r="C5677" s="46" t="s">
        <v>80</v>
      </c>
      <c r="D5677" s="46" t="s">
        <v>88</v>
      </c>
      <c r="H5677" s="46">
        <v>17</v>
      </c>
      <c r="I5677" s="46">
        <v>20</v>
      </c>
      <c r="L5677" s="46" t="s">
        <v>103</v>
      </c>
      <c r="M5677" s="48" t="s">
        <v>110</v>
      </c>
    </row>
    <row r="5678" spans="1:24" x14ac:dyDescent="0.25">
      <c r="A5678" s="52">
        <v>2018</v>
      </c>
      <c r="B5678" s="45" t="s">
        <v>64</v>
      </c>
      <c r="C5678" s="46" t="s">
        <v>80</v>
      </c>
      <c r="D5678" s="46" t="s">
        <v>88</v>
      </c>
      <c r="H5678" s="46">
        <v>20</v>
      </c>
      <c r="L5678" s="46" t="s">
        <v>103</v>
      </c>
      <c r="M5678" s="48">
        <v>1</v>
      </c>
      <c r="N5678" s="48" t="s">
        <v>117</v>
      </c>
      <c r="O5678" s="48">
        <v>2</v>
      </c>
      <c r="P5678" s="48" t="s">
        <v>116</v>
      </c>
    </row>
    <row r="5679" spans="1:24" x14ac:dyDescent="0.25">
      <c r="A5679" s="52">
        <v>2018</v>
      </c>
      <c r="B5679" s="45" t="s">
        <v>54</v>
      </c>
      <c r="C5679" s="46" t="s">
        <v>85</v>
      </c>
      <c r="D5679" s="46" t="s">
        <v>110</v>
      </c>
      <c r="H5679" s="46">
        <v>28</v>
      </c>
      <c r="L5679" s="46" t="s">
        <v>103</v>
      </c>
      <c r="M5679" s="48">
        <v>1</v>
      </c>
    </row>
    <row r="5680" spans="1:24" x14ac:dyDescent="0.25">
      <c r="A5680" s="52">
        <v>2018</v>
      </c>
      <c r="B5680" s="45" t="s">
        <v>63</v>
      </c>
      <c r="C5680" s="46" t="s">
        <v>80</v>
      </c>
      <c r="D5680" s="46" t="s">
        <v>94</v>
      </c>
      <c r="H5680" s="46">
        <v>15</v>
      </c>
      <c r="I5680" s="46">
        <v>17</v>
      </c>
      <c r="L5680" s="46" t="s">
        <v>103</v>
      </c>
      <c r="M5680" s="48">
        <v>10</v>
      </c>
      <c r="U5680" s="49">
        <v>1</v>
      </c>
      <c r="V5680" s="49" t="s">
        <v>117</v>
      </c>
      <c r="W5680" s="50">
        <v>2</v>
      </c>
      <c r="X5680" s="50" t="s">
        <v>116</v>
      </c>
    </row>
    <row r="5681" spans="1:16" x14ac:dyDescent="0.25">
      <c r="A5681" s="52">
        <v>2018</v>
      </c>
      <c r="B5681" s="45" t="s">
        <v>64</v>
      </c>
      <c r="C5681" s="46" t="s">
        <v>80</v>
      </c>
      <c r="D5681" s="46" t="s">
        <v>88</v>
      </c>
      <c r="H5681" s="46">
        <v>20</v>
      </c>
      <c r="L5681" s="46" t="s">
        <v>103</v>
      </c>
      <c r="M5681" s="48" t="s">
        <v>110</v>
      </c>
    </row>
    <row r="5682" spans="1:16" x14ac:dyDescent="0.25">
      <c r="A5682" s="52">
        <v>2018</v>
      </c>
      <c r="B5682" s="45" t="s">
        <v>64</v>
      </c>
      <c r="C5682" s="46" t="s">
        <v>80</v>
      </c>
      <c r="D5682" s="46" t="s">
        <v>88</v>
      </c>
      <c r="H5682" s="46">
        <v>17</v>
      </c>
      <c r="L5682" s="46" t="s">
        <v>103</v>
      </c>
      <c r="M5682" s="48" t="s">
        <v>110</v>
      </c>
    </row>
    <row r="5683" spans="1:16" x14ac:dyDescent="0.25">
      <c r="A5683" s="52">
        <v>2018</v>
      </c>
      <c r="B5683" s="45" t="s">
        <v>63</v>
      </c>
      <c r="C5683" s="46" t="s">
        <v>80</v>
      </c>
      <c r="D5683" s="46" t="s">
        <v>110</v>
      </c>
      <c r="H5683" s="46">
        <v>21</v>
      </c>
      <c r="L5683" s="46" t="s">
        <v>103</v>
      </c>
      <c r="M5683" s="48">
        <v>1</v>
      </c>
      <c r="N5683" s="48" t="s">
        <v>117</v>
      </c>
      <c r="O5683" s="48">
        <v>2</v>
      </c>
      <c r="P5683" s="48" t="s">
        <v>116</v>
      </c>
    </row>
    <row r="5684" spans="1:16" x14ac:dyDescent="0.25">
      <c r="A5684" s="52">
        <v>2018</v>
      </c>
      <c r="B5684" s="45" t="s">
        <v>54</v>
      </c>
      <c r="C5684" s="46" t="s">
        <v>80</v>
      </c>
      <c r="D5684" s="46" t="s">
        <v>96</v>
      </c>
      <c r="H5684" s="46">
        <v>18</v>
      </c>
      <c r="L5684" s="46" t="s">
        <v>103</v>
      </c>
      <c r="M5684" s="48" t="s">
        <v>110</v>
      </c>
    </row>
    <row r="5685" spans="1:16" x14ac:dyDescent="0.25">
      <c r="A5685" s="52">
        <v>2018</v>
      </c>
      <c r="B5685" s="45" t="s">
        <v>63</v>
      </c>
      <c r="C5685" s="46" t="s">
        <v>80</v>
      </c>
      <c r="D5685" s="46" t="s">
        <v>110</v>
      </c>
      <c r="H5685" s="46">
        <v>21</v>
      </c>
      <c r="L5685" s="46" t="s">
        <v>103</v>
      </c>
      <c r="M5685" s="48">
        <v>1</v>
      </c>
      <c r="N5685" s="48" t="s">
        <v>117</v>
      </c>
      <c r="O5685" s="48">
        <v>2</v>
      </c>
      <c r="P5685" s="48" t="s">
        <v>116</v>
      </c>
    </row>
    <row r="5686" spans="1:16" x14ac:dyDescent="0.25">
      <c r="A5686" s="52">
        <v>2018</v>
      </c>
      <c r="B5686" s="45" t="s">
        <v>64</v>
      </c>
      <c r="C5686" s="46" t="s">
        <v>80</v>
      </c>
      <c r="D5686" s="46" t="s">
        <v>88</v>
      </c>
      <c r="H5686" s="46">
        <v>20</v>
      </c>
      <c r="L5686" s="46" t="s">
        <v>103</v>
      </c>
      <c r="M5686" s="48" t="s">
        <v>110</v>
      </c>
    </row>
    <row r="5687" spans="1:16" x14ac:dyDescent="0.25">
      <c r="A5687" s="52">
        <v>2018</v>
      </c>
      <c r="B5687" s="45" t="s">
        <v>63</v>
      </c>
      <c r="C5687" s="46" t="s">
        <v>80</v>
      </c>
      <c r="D5687" s="46" t="s">
        <v>110</v>
      </c>
      <c r="H5687" s="46">
        <v>17</v>
      </c>
      <c r="L5687" s="46" t="s">
        <v>103</v>
      </c>
      <c r="M5687" s="48">
        <v>1</v>
      </c>
      <c r="N5687" s="48" t="s">
        <v>117</v>
      </c>
      <c r="O5687" s="48">
        <v>2</v>
      </c>
      <c r="P5687" s="48" t="s">
        <v>116</v>
      </c>
    </row>
    <row r="5688" spans="1:16" x14ac:dyDescent="0.25">
      <c r="A5688" s="52">
        <v>2018</v>
      </c>
      <c r="B5688" s="45" t="s">
        <v>63</v>
      </c>
      <c r="C5688" s="46" t="s">
        <v>80</v>
      </c>
      <c r="D5688" s="46" t="s">
        <v>110</v>
      </c>
      <c r="H5688" s="46">
        <v>17</v>
      </c>
      <c r="L5688" s="46" t="s">
        <v>103</v>
      </c>
      <c r="M5688" s="48">
        <v>1</v>
      </c>
      <c r="N5688" s="48" t="s">
        <v>117</v>
      </c>
      <c r="O5688" s="48">
        <v>2</v>
      </c>
      <c r="P5688" s="48" t="s">
        <v>116</v>
      </c>
    </row>
    <row r="5689" spans="1:16" x14ac:dyDescent="0.25">
      <c r="A5689" s="52">
        <v>2018</v>
      </c>
      <c r="B5689" s="45" t="s">
        <v>54</v>
      </c>
      <c r="C5689" s="46" t="s">
        <v>80</v>
      </c>
      <c r="D5689" s="46" t="s">
        <v>92</v>
      </c>
      <c r="H5689" s="46">
        <v>17</v>
      </c>
      <c r="L5689" s="46" t="s">
        <v>104</v>
      </c>
      <c r="M5689" s="48" t="s">
        <v>110</v>
      </c>
    </row>
    <row r="5690" spans="1:16" x14ac:dyDescent="0.25">
      <c r="A5690" s="52">
        <v>2018</v>
      </c>
      <c r="B5690" s="45" t="s">
        <v>54</v>
      </c>
      <c r="C5690" s="46" t="s">
        <v>80</v>
      </c>
      <c r="D5690" s="46" t="s">
        <v>88</v>
      </c>
      <c r="E5690" s="46" t="s">
        <v>93</v>
      </c>
      <c r="H5690" s="46">
        <v>18</v>
      </c>
      <c r="L5690" s="46" t="s">
        <v>103</v>
      </c>
      <c r="M5690" s="48" t="s">
        <v>110</v>
      </c>
    </row>
    <row r="5691" spans="1:16" x14ac:dyDescent="0.25">
      <c r="A5691" s="52">
        <v>2018</v>
      </c>
      <c r="B5691" s="45" t="s">
        <v>64</v>
      </c>
      <c r="C5691" s="46" t="s">
        <v>80</v>
      </c>
      <c r="D5691" s="46" t="s">
        <v>88</v>
      </c>
      <c r="H5691" s="46">
        <v>17</v>
      </c>
      <c r="L5691" s="46" t="s">
        <v>103</v>
      </c>
      <c r="M5691" s="48" t="s">
        <v>110</v>
      </c>
    </row>
    <row r="5692" spans="1:16" x14ac:dyDescent="0.25">
      <c r="A5692" s="52">
        <v>2018</v>
      </c>
      <c r="B5692" s="45" t="s">
        <v>64</v>
      </c>
      <c r="C5692" s="46" t="s">
        <v>80</v>
      </c>
      <c r="D5692" s="46" t="s">
        <v>88</v>
      </c>
      <c r="H5692" s="46">
        <v>20</v>
      </c>
      <c r="L5692" s="46" t="s">
        <v>103</v>
      </c>
      <c r="M5692" s="48" t="s">
        <v>110</v>
      </c>
    </row>
    <row r="5693" spans="1:16" x14ac:dyDescent="0.25">
      <c r="A5693" s="52">
        <v>2018</v>
      </c>
      <c r="B5693" s="45" t="s">
        <v>54</v>
      </c>
      <c r="C5693" s="46" t="s">
        <v>80</v>
      </c>
      <c r="D5693" s="46" t="s">
        <v>88</v>
      </c>
      <c r="H5693" s="46">
        <v>20</v>
      </c>
      <c r="L5693" s="46" t="s">
        <v>103</v>
      </c>
      <c r="M5693" s="48">
        <v>2</v>
      </c>
      <c r="N5693" s="48" t="s">
        <v>117</v>
      </c>
      <c r="O5693" s="48">
        <v>2</v>
      </c>
      <c r="P5693" s="48" t="s">
        <v>116</v>
      </c>
    </row>
    <row r="5694" spans="1:16" x14ac:dyDescent="0.25">
      <c r="A5694" s="52">
        <v>2018</v>
      </c>
      <c r="B5694" s="45" t="s">
        <v>64</v>
      </c>
      <c r="C5694" s="46" t="s">
        <v>80</v>
      </c>
      <c r="D5694" s="46" t="s">
        <v>88</v>
      </c>
      <c r="H5694" s="46">
        <v>20</v>
      </c>
      <c r="L5694" s="46" t="s">
        <v>103</v>
      </c>
      <c r="M5694" s="48" t="s">
        <v>110</v>
      </c>
    </row>
    <row r="5695" spans="1:16" x14ac:dyDescent="0.25">
      <c r="A5695" s="52">
        <v>2018</v>
      </c>
      <c r="B5695" s="45" t="s">
        <v>54</v>
      </c>
      <c r="C5695" s="46" t="s">
        <v>80</v>
      </c>
      <c r="D5695" s="46" t="s">
        <v>88</v>
      </c>
      <c r="H5695" s="46">
        <v>20</v>
      </c>
      <c r="L5695" s="46" t="s">
        <v>103</v>
      </c>
      <c r="M5695" s="48">
        <v>2</v>
      </c>
      <c r="N5695" s="48" t="s">
        <v>116</v>
      </c>
    </row>
    <row r="5696" spans="1:16" x14ac:dyDescent="0.25">
      <c r="A5696" s="52">
        <v>2018</v>
      </c>
      <c r="B5696" s="45" t="s">
        <v>54</v>
      </c>
      <c r="C5696" s="46" t="s">
        <v>80</v>
      </c>
      <c r="D5696" s="46" t="s">
        <v>88</v>
      </c>
      <c r="E5696" s="46" t="s">
        <v>91</v>
      </c>
      <c r="H5696" s="46">
        <v>18</v>
      </c>
      <c r="L5696" s="46" t="s">
        <v>103</v>
      </c>
      <c r="M5696" s="48">
        <v>2</v>
      </c>
      <c r="N5696" s="48" t="s">
        <v>116</v>
      </c>
    </row>
    <row r="5697" spans="1:16" x14ac:dyDescent="0.25">
      <c r="A5697" s="52">
        <v>2018</v>
      </c>
      <c r="B5697" s="45" t="s">
        <v>54</v>
      </c>
      <c r="C5697" s="46" t="s">
        <v>80</v>
      </c>
      <c r="D5697" s="46" t="s">
        <v>91</v>
      </c>
      <c r="H5697" s="46">
        <v>20</v>
      </c>
      <c r="L5697" s="46" t="s">
        <v>103</v>
      </c>
      <c r="M5697" s="48" t="s">
        <v>110</v>
      </c>
    </row>
    <row r="5698" spans="1:16" x14ac:dyDescent="0.25">
      <c r="A5698" s="52">
        <v>2018</v>
      </c>
      <c r="B5698" s="45" t="s">
        <v>54</v>
      </c>
      <c r="C5698" s="46" t="s">
        <v>80</v>
      </c>
      <c r="D5698" s="46" t="s">
        <v>88</v>
      </c>
      <c r="H5698" s="46">
        <v>22</v>
      </c>
      <c r="L5698" s="46" t="s">
        <v>103</v>
      </c>
      <c r="M5698" s="48">
        <v>7</v>
      </c>
      <c r="N5698" s="48" t="s">
        <v>116</v>
      </c>
    </row>
    <row r="5699" spans="1:16" x14ac:dyDescent="0.25">
      <c r="A5699" s="52">
        <v>2018</v>
      </c>
      <c r="B5699" s="45" t="s">
        <v>54</v>
      </c>
      <c r="C5699" s="46" t="s">
        <v>80</v>
      </c>
      <c r="D5699" s="46" t="s">
        <v>93</v>
      </c>
      <c r="H5699" s="46">
        <v>18</v>
      </c>
      <c r="L5699" s="46" t="s">
        <v>103</v>
      </c>
      <c r="M5699" s="48">
        <v>4</v>
      </c>
      <c r="N5699" s="48" t="s">
        <v>116</v>
      </c>
    </row>
    <row r="5700" spans="1:16" x14ac:dyDescent="0.25">
      <c r="A5700" s="52">
        <v>2018</v>
      </c>
      <c r="B5700" s="45" t="s">
        <v>53</v>
      </c>
      <c r="C5700" s="46" t="s">
        <v>80</v>
      </c>
      <c r="D5700" s="46" t="s">
        <v>110</v>
      </c>
      <c r="H5700" s="46">
        <v>17</v>
      </c>
      <c r="L5700" s="46" t="s">
        <v>104</v>
      </c>
      <c r="M5700" s="48">
        <v>1</v>
      </c>
      <c r="N5700" s="48" t="s">
        <v>117</v>
      </c>
      <c r="O5700" s="48">
        <v>2</v>
      </c>
      <c r="P5700" s="48" t="s">
        <v>116</v>
      </c>
    </row>
    <row r="5701" spans="1:16" x14ac:dyDescent="0.25">
      <c r="A5701" s="52">
        <v>2018</v>
      </c>
      <c r="B5701" s="45" t="s">
        <v>53</v>
      </c>
      <c r="C5701" s="46" t="s">
        <v>80</v>
      </c>
      <c r="D5701" s="46" t="s">
        <v>88</v>
      </c>
      <c r="H5701" s="46">
        <v>15</v>
      </c>
      <c r="L5701" s="46" t="s">
        <v>103</v>
      </c>
      <c r="M5701" s="48" t="s">
        <v>110</v>
      </c>
    </row>
    <row r="5702" spans="1:16" x14ac:dyDescent="0.25">
      <c r="A5702" s="52">
        <v>2018</v>
      </c>
      <c r="B5702" s="45" t="s">
        <v>64</v>
      </c>
      <c r="C5702" s="46" t="s">
        <v>80</v>
      </c>
      <c r="D5702" s="46" t="s">
        <v>110</v>
      </c>
      <c r="H5702" s="46">
        <v>16</v>
      </c>
      <c r="L5702" s="46" t="s">
        <v>103</v>
      </c>
      <c r="M5702" s="48" t="s">
        <v>110</v>
      </c>
    </row>
    <row r="5703" spans="1:16" x14ac:dyDescent="0.25">
      <c r="A5703" s="52">
        <v>2018</v>
      </c>
      <c r="B5703" s="45" t="s">
        <v>64</v>
      </c>
      <c r="C5703" s="46" t="s">
        <v>80</v>
      </c>
      <c r="D5703" s="46" t="s">
        <v>88</v>
      </c>
      <c r="H5703" s="46">
        <v>20</v>
      </c>
      <c r="L5703" s="46" t="s">
        <v>103</v>
      </c>
      <c r="M5703" s="48" t="s">
        <v>110</v>
      </c>
    </row>
    <row r="5704" spans="1:16" x14ac:dyDescent="0.25">
      <c r="A5704" s="52">
        <v>2018</v>
      </c>
      <c r="B5704" s="45" t="s">
        <v>53</v>
      </c>
      <c r="C5704" s="46" t="s">
        <v>80</v>
      </c>
      <c r="D5704" s="46" t="s">
        <v>88</v>
      </c>
      <c r="H5704" s="46">
        <v>15</v>
      </c>
      <c r="L5704" s="46" t="s">
        <v>105</v>
      </c>
      <c r="M5704" s="48" t="s">
        <v>110</v>
      </c>
    </row>
    <row r="5705" spans="1:16" x14ac:dyDescent="0.25">
      <c r="A5705" s="52">
        <v>2018</v>
      </c>
      <c r="B5705" s="45" t="s">
        <v>64</v>
      </c>
      <c r="C5705" s="46" t="s">
        <v>80</v>
      </c>
      <c r="D5705" s="46" t="s">
        <v>88</v>
      </c>
      <c r="H5705" s="46">
        <v>21</v>
      </c>
      <c r="L5705" s="46" t="s">
        <v>103</v>
      </c>
      <c r="M5705" s="48" t="s">
        <v>110</v>
      </c>
    </row>
    <row r="5706" spans="1:16" x14ac:dyDescent="0.25">
      <c r="A5706" s="52">
        <v>2018</v>
      </c>
      <c r="B5706" s="45" t="s">
        <v>64</v>
      </c>
      <c r="C5706" s="46" t="s">
        <v>80</v>
      </c>
      <c r="D5706" s="46" t="s">
        <v>88</v>
      </c>
      <c r="H5706" s="46">
        <v>20</v>
      </c>
      <c r="L5706" s="46" t="s">
        <v>103</v>
      </c>
      <c r="M5706" s="48" t="s">
        <v>110</v>
      </c>
    </row>
    <row r="5707" spans="1:16" x14ac:dyDescent="0.25">
      <c r="A5707" s="52">
        <v>2018</v>
      </c>
      <c r="B5707" s="45" t="s">
        <v>64</v>
      </c>
      <c r="C5707" s="46" t="s">
        <v>80</v>
      </c>
      <c r="D5707" s="46" t="s">
        <v>88</v>
      </c>
      <c r="H5707" s="46">
        <v>20</v>
      </c>
      <c r="L5707" s="46" t="s">
        <v>103</v>
      </c>
      <c r="M5707" s="48" t="s">
        <v>110</v>
      </c>
    </row>
    <row r="5708" spans="1:16" x14ac:dyDescent="0.25">
      <c r="A5708" s="52">
        <v>2018</v>
      </c>
      <c r="B5708" s="45" t="s">
        <v>64</v>
      </c>
      <c r="C5708" s="46" t="s">
        <v>80</v>
      </c>
      <c r="D5708" s="46" t="s">
        <v>93</v>
      </c>
      <c r="H5708" s="46">
        <v>15</v>
      </c>
      <c r="I5708" s="46">
        <v>17</v>
      </c>
      <c r="L5708" s="46" t="s">
        <v>103</v>
      </c>
      <c r="M5708" s="48" t="s">
        <v>110</v>
      </c>
    </row>
    <row r="5709" spans="1:16" x14ac:dyDescent="0.25">
      <c r="A5709" s="52">
        <v>2018</v>
      </c>
      <c r="B5709" s="45" t="s">
        <v>64</v>
      </c>
      <c r="C5709" s="46" t="s">
        <v>80</v>
      </c>
      <c r="D5709" s="46" t="s">
        <v>90</v>
      </c>
      <c r="H5709" s="46">
        <v>15</v>
      </c>
      <c r="I5709" s="46">
        <v>17</v>
      </c>
      <c r="L5709" s="46" t="s">
        <v>103</v>
      </c>
      <c r="M5709" s="48" t="s">
        <v>110</v>
      </c>
    </row>
    <row r="5710" spans="1:16" x14ac:dyDescent="0.25">
      <c r="A5710" s="52">
        <v>2018</v>
      </c>
      <c r="B5710" s="45" t="s">
        <v>64</v>
      </c>
      <c r="C5710" s="46" t="s">
        <v>80</v>
      </c>
      <c r="D5710" s="46" t="s">
        <v>88</v>
      </c>
      <c r="H5710" s="46">
        <v>20</v>
      </c>
      <c r="L5710" s="46" t="s">
        <v>103</v>
      </c>
      <c r="M5710" s="48">
        <v>3</v>
      </c>
      <c r="N5710" s="48" t="s">
        <v>117</v>
      </c>
      <c r="O5710" s="48">
        <v>7</v>
      </c>
      <c r="P5710" s="48" t="s">
        <v>116</v>
      </c>
    </row>
    <row r="5711" spans="1:16" x14ac:dyDescent="0.25">
      <c r="A5711" s="52">
        <v>2018</v>
      </c>
      <c r="B5711" s="45" t="s">
        <v>53</v>
      </c>
      <c r="C5711" s="46" t="s">
        <v>80</v>
      </c>
      <c r="D5711" s="46" t="s">
        <v>94</v>
      </c>
      <c r="H5711" s="46">
        <v>15</v>
      </c>
      <c r="L5711" s="46" t="s">
        <v>104</v>
      </c>
      <c r="M5711" s="48">
        <v>25</v>
      </c>
    </row>
    <row r="5712" spans="1:16" x14ac:dyDescent="0.25">
      <c r="A5712" s="52">
        <v>2018</v>
      </c>
      <c r="B5712" s="45" t="s">
        <v>64</v>
      </c>
      <c r="C5712" s="46" t="s">
        <v>80</v>
      </c>
      <c r="D5712" s="46" t="s">
        <v>88</v>
      </c>
      <c r="H5712" s="46">
        <v>21</v>
      </c>
      <c r="L5712" s="46" t="s">
        <v>103</v>
      </c>
      <c r="M5712" s="48" t="s">
        <v>110</v>
      </c>
    </row>
    <row r="5713" spans="1:22" x14ac:dyDescent="0.25">
      <c r="A5713" s="52">
        <v>2018</v>
      </c>
      <c r="B5713" s="45" t="s">
        <v>64</v>
      </c>
      <c r="C5713" s="46" t="s">
        <v>80</v>
      </c>
      <c r="D5713" s="46" t="s">
        <v>88</v>
      </c>
      <c r="H5713" s="46">
        <v>20</v>
      </c>
      <c r="L5713" s="46" t="s">
        <v>103</v>
      </c>
      <c r="M5713" s="48" t="s">
        <v>110</v>
      </c>
    </row>
    <row r="5714" spans="1:22" x14ac:dyDescent="0.25">
      <c r="A5714" s="52">
        <v>2018</v>
      </c>
      <c r="B5714" s="45" t="s">
        <v>64</v>
      </c>
      <c r="C5714" s="46" t="s">
        <v>80</v>
      </c>
      <c r="D5714" s="46" t="s">
        <v>88</v>
      </c>
      <c r="E5714" s="46" t="s">
        <v>91</v>
      </c>
      <c r="F5714" s="46" t="s">
        <v>93</v>
      </c>
      <c r="H5714" s="46">
        <v>20</v>
      </c>
      <c r="L5714" s="46" t="s">
        <v>103</v>
      </c>
      <c r="M5714" s="48" t="s">
        <v>110</v>
      </c>
    </row>
    <row r="5715" spans="1:22" x14ac:dyDescent="0.25">
      <c r="A5715" s="52">
        <v>2018</v>
      </c>
      <c r="B5715" s="45" t="s">
        <v>64</v>
      </c>
      <c r="C5715" s="46" t="s">
        <v>80</v>
      </c>
      <c r="D5715" s="46" t="s">
        <v>88</v>
      </c>
      <c r="H5715" s="46">
        <v>17</v>
      </c>
      <c r="L5715" s="46" t="s">
        <v>103</v>
      </c>
      <c r="M5715" s="48" t="s">
        <v>110</v>
      </c>
    </row>
    <row r="5716" spans="1:22" x14ac:dyDescent="0.25">
      <c r="A5716" s="52">
        <v>2018</v>
      </c>
      <c r="B5716" s="45" t="s">
        <v>53</v>
      </c>
      <c r="C5716" s="46" t="s">
        <v>80</v>
      </c>
      <c r="D5716" s="46" t="s">
        <v>110</v>
      </c>
      <c r="H5716" s="46">
        <v>17</v>
      </c>
      <c r="L5716" s="46" t="s">
        <v>103</v>
      </c>
      <c r="M5716" s="48" t="s">
        <v>110</v>
      </c>
    </row>
    <row r="5717" spans="1:22" x14ac:dyDescent="0.25">
      <c r="A5717" s="52">
        <v>2018</v>
      </c>
      <c r="B5717" s="45" t="s">
        <v>64</v>
      </c>
      <c r="C5717" s="46" t="s">
        <v>80</v>
      </c>
      <c r="D5717" s="46" t="s">
        <v>88</v>
      </c>
      <c r="H5717" s="46">
        <v>22</v>
      </c>
      <c r="L5717" s="46" t="s">
        <v>103</v>
      </c>
      <c r="M5717" s="48">
        <v>2</v>
      </c>
      <c r="N5717" s="48" t="s">
        <v>117</v>
      </c>
    </row>
    <row r="5718" spans="1:22" x14ac:dyDescent="0.25">
      <c r="A5718" s="52">
        <v>2018</v>
      </c>
      <c r="B5718" s="45" t="s">
        <v>64</v>
      </c>
      <c r="C5718" s="46" t="s">
        <v>80</v>
      </c>
      <c r="D5718" s="46" t="s">
        <v>88</v>
      </c>
      <c r="E5718" s="46" t="s">
        <v>92</v>
      </c>
      <c r="H5718" s="46">
        <v>17</v>
      </c>
      <c r="L5718" s="46" t="s">
        <v>103</v>
      </c>
      <c r="M5718" s="48" t="s">
        <v>110</v>
      </c>
    </row>
    <row r="5719" spans="1:22" x14ac:dyDescent="0.25">
      <c r="A5719" s="52">
        <v>2018</v>
      </c>
      <c r="B5719" s="45" t="s">
        <v>64</v>
      </c>
      <c r="C5719" s="46" t="s">
        <v>80</v>
      </c>
      <c r="D5719" s="46" t="s">
        <v>88</v>
      </c>
      <c r="H5719" s="46">
        <v>15</v>
      </c>
      <c r="L5719" s="46" t="s">
        <v>103</v>
      </c>
      <c r="M5719" s="48" t="s">
        <v>110</v>
      </c>
    </row>
    <row r="5720" spans="1:22" x14ac:dyDescent="0.25">
      <c r="A5720" s="52">
        <v>2018</v>
      </c>
      <c r="B5720" s="45" t="s">
        <v>64</v>
      </c>
      <c r="C5720" s="46" t="s">
        <v>80</v>
      </c>
      <c r="D5720" s="46" t="s">
        <v>88</v>
      </c>
      <c r="E5720" s="46" t="s">
        <v>93</v>
      </c>
      <c r="H5720" s="46">
        <v>15</v>
      </c>
      <c r="I5720" s="46">
        <v>17</v>
      </c>
      <c r="L5720" s="46" t="s">
        <v>103</v>
      </c>
      <c r="M5720" s="48" t="s">
        <v>110</v>
      </c>
    </row>
    <row r="5721" spans="1:22" x14ac:dyDescent="0.25">
      <c r="A5721" s="52">
        <v>2018</v>
      </c>
      <c r="B5721" s="45" t="s">
        <v>64</v>
      </c>
      <c r="C5721" s="46" t="s">
        <v>80</v>
      </c>
      <c r="D5721" s="46" t="s">
        <v>88</v>
      </c>
      <c r="H5721" s="46">
        <v>20</v>
      </c>
      <c r="L5721" s="46" t="s">
        <v>103</v>
      </c>
      <c r="M5721" s="48" t="s">
        <v>110</v>
      </c>
    </row>
    <row r="5722" spans="1:22" x14ac:dyDescent="0.25">
      <c r="A5722" s="52">
        <v>2018</v>
      </c>
      <c r="B5722" s="45" t="s">
        <v>53</v>
      </c>
      <c r="C5722" s="46" t="s">
        <v>80</v>
      </c>
      <c r="D5722" s="46" t="s">
        <v>110</v>
      </c>
      <c r="H5722" s="46">
        <v>17</v>
      </c>
      <c r="L5722" s="46" t="s">
        <v>103</v>
      </c>
      <c r="M5722" s="48">
        <v>2</v>
      </c>
      <c r="N5722" s="48" t="s">
        <v>117</v>
      </c>
    </row>
    <row r="5723" spans="1:22" x14ac:dyDescent="0.25">
      <c r="A5723" s="52">
        <v>2018</v>
      </c>
      <c r="B5723" s="45" t="s">
        <v>64</v>
      </c>
      <c r="C5723" s="46" t="s">
        <v>80</v>
      </c>
      <c r="D5723" s="46" t="s">
        <v>88</v>
      </c>
      <c r="H5723" s="46">
        <v>20</v>
      </c>
      <c r="L5723" s="46" t="s">
        <v>103</v>
      </c>
      <c r="M5723" s="48" t="s">
        <v>110</v>
      </c>
    </row>
    <row r="5724" spans="1:22" x14ac:dyDescent="0.25">
      <c r="A5724" s="52">
        <v>2018</v>
      </c>
      <c r="B5724" s="45" t="s">
        <v>64</v>
      </c>
      <c r="C5724" s="46" t="s">
        <v>80</v>
      </c>
      <c r="D5724" s="46" t="s">
        <v>88</v>
      </c>
      <c r="H5724" s="46">
        <v>20</v>
      </c>
      <c r="L5724" s="46" t="s">
        <v>107</v>
      </c>
      <c r="M5724" s="48" t="s">
        <v>110</v>
      </c>
    </row>
    <row r="5725" spans="1:22" x14ac:dyDescent="0.25">
      <c r="A5725" s="52">
        <v>2018</v>
      </c>
      <c r="B5725" s="45" t="s">
        <v>53</v>
      </c>
      <c r="C5725" s="46" t="s">
        <v>80</v>
      </c>
      <c r="D5725" s="46" t="s">
        <v>88</v>
      </c>
      <c r="H5725" s="60">
        <v>29</v>
      </c>
      <c r="I5725" s="60"/>
      <c r="J5725" s="60"/>
      <c r="K5725" s="60"/>
      <c r="L5725" s="46" t="s">
        <v>103</v>
      </c>
      <c r="M5725" s="48" t="s">
        <v>110</v>
      </c>
    </row>
    <row r="5726" spans="1:22" x14ac:dyDescent="0.25">
      <c r="A5726" s="52">
        <v>2018</v>
      </c>
      <c r="B5726" s="45" t="s">
        <v>64</v>
      </c>
      <c r="C5726" s="46" t="s">
        <v>80</v>
      </c>
      <c r="D5726" s="46" t="s">
        <v>88</v>
      </c>
      <c r="H5726" s="46">
        <v>15</v>
      </c>
      <c r="L5726" s="46" t="s">
        <v>103</v>
      </c>
      <c r="M5726" s="48" t="s">
        <v>110</v>
      </c>
    </row>
    <row r="5727" spans="1:22" x14ac:dyDescent="0.25">
      <c r="A5727" s="52">
        <v>2018</v>
      </c>
      <c r="B5727" s="45" t="s">
        <v>64</v>
      </c>
      <c r="C5727" s="46" t="s">
        <v>80</v>
      </c>
      <c r="D5727" s="46" t="s">
        <v>88</v>
      </c>
      <c r="E5727" s="46" t="s">
        <v>93</v>
      </c>
      <c r="H5727" s="46">
        <v>18</v>
      </c>
      <c r="L5727" s="46" t="s">
        <v>103</v>
      </c>
      <c r="M5727" s="48" t="s">
        <v>110</v>
      </c>
    </row>
    <row r="5728" spans="1:22" x14ac:dyDescent="0.25">
      <c r="A5728" s="52">
        <v>2018</v>
      </c>
      <c r="B5728" s="45" t="s">
        <v>64</v>
      </c>
      <c r="C5728" s="46" t="s">
        <v>80</v>
      </c>
      <c r="D5728" s="46" t="s">
        <v>88</v>
      </c>
      <c r="H5728" s="46">
        <v>18</v>
      </c>
      <c r="I5728" s="46">
        <v>22</v>
      </c>
      <c r="L5728" s="46" t="s">
        <v>103</v>
      </c>
      <c r="M5728" s="48">
        <v>2</v>
      </c>
      <c r="N5728" s="48" t="s">
        <v>117</v>
      </c>
      <c r="U5728" s="49">
        <v>2</v>
      </c>
      <c r="V5728" s="49" t="s">
        <v>117</v>
      </c>
    </row>
    <row r="5729" spans="1:24" x14ac:dyDescent="0.25">
      <c r="A5729" s="52">
        <v>2018</v>
      </c>
      <c r="B5729" s="45" t="s">
        <v>64</v>
      </c>
      <c r="C5729" s="46" t="s">
        <v>80</v>
      </c>
      <c r="D5729" s="46" t="s">
        <v>88</v>
      </c>
      <c r="H5729" s="46">
        <v>17</v>
      </c>
      <c r="L5729" s="46" t="s">
        <v>103</v>
      </c>
      <c r="M5729" s="48" t="s">
        <v>110</v>
      </c>
    </row>
    <row r="5730" spans="1:24" x14ac:dyDescent="0.25">
      <c r="A5730" s="52">
        <v>2018</v>
      </c>
      <c r="B5730" s="45" t="s">
        <v>64</v>
      </c>
      <c r="C5730" s="46" t="s">
        <v>80</v>
      </c>
      <c r="D5730" s="46" t="s">
        <v>88</v>
      </c>
      <c r="H5730" s="46">
        <v>18</v>
      </c>
      <c r="L5730" s="46" t="s">
        <v>103</v>
      </c>
      <c r="M5730" s="48" t="s">
        <v>110</v>
      </c>
    </row>
    <row r="5731" spans="1:24" x14ac:dyDescent="0.25">
      <c r="A5731" s="52">
        <v>2018</v>
      </c>
      <c r="B5731" s="45" t="s">
        <v>64</v>
      </c>
      <c r="C5731" s="46" t="s">
        <v>80</v>
      </c>
      <c r="D5731" s="46" t="s">
        <v>90</v>
      </c>
      <c r="H5731" s="46">
        <v>15</v>
      </c>
      <c r="I5731" s="46">
        <v>18</v>
      </c>
      <c r="L5731" s="46" t="s">
        <v>103</v>
      </c>
      <c r="M5731" s="48">
        <v>13</v>
      </c>
      <c r="U5731" s="49">
        <v>2</v>
      </c>
      <c r="V5731" s="49" t="s">
        <v>117</v>
      </c>
    </row>
    <row r="5732" spans="1:24" x14ac:dyDescent="0.25">
      <c r="A5732" s="52">
        <v>2018</v>
      </c>
      <c r="B5732" s="45" t="s">
        <v>64</v>
      </c>
      <c r="C5732" s="46" t="s">
        <v>80</v>
      </c>
      <c r="D5732" s="46" t="s">
        <v>93</v>
      </c>
      <c r="H5732" s="46">
        <v>15</v>
      </c>
      <c r="I5732" s="46">
        <v>17</v>
      </c>
      <c r="L5732" s="46" t="s">
        <v>103</v>
      </c>
      <c r="M5732" s="48" t="s">
        <v>110</v>
      </c>
    </row>
    <row r="5733" spans="1:24" x14ac:dyDescent="0.25">
      <c r="A5733" s="52">
        <v>2018</v>
      </c>
      <c r="B5733" s="45" t="s">
        <v>64</v>
      </c>
      <c r="C5733" s="46" t="s">
        <v>80</v>
      </c>
      <c r="D5733" s="46" t="s">
        <v>88</v>
      </c>
      <c r="H5733" s="46">
        <v>20</v>
      </c>
      <c r="L5733" s="46" t="s">
        <v>103</v>
      </c>
      <c r="M5733" s="48" t="s">
        <v>110</v>
      </c>
    </row>
    <row r="5734" spans="1:24" x14ac:dyDescent="0.25">
      <c r="A5734" s="52">
        <v>2018</v>
      </c>
      <c r="B5734" s="45" t="s">
        <v>64</v>
      </c>
      <c r="C5734" s="46" t="s">
        <v>80</v>
      </c>
      <c r="D5734" s="46" t="s">
        <v>88</v>
      </c>
      <c r="H5734" s="46">
        <v>20</v>
      </c>
      <c r="L5734" s="46" t="s">
        <v>103</v>
      </c>
      <c r="M5734" s="48" t="s">
        <v>110</v>
      </c>
    </row>
    <row r="5735" spans="1:24" x14ac:dyDescent="0.25">
      <c r="A5735" s="52">
        <v>2018</v>
      </c>
      <c r="B5735" s="45" t="s">
        <v>64</v>
      </c>
      <c r="C5735" s="46" t="s">
        <v>80</v>
      </c>
      <c r="D5735" s="46" t="s">
        <v>91</v>
      </c>
      <c r="H5735" s="46">
        <v>17</v>
      </c>
      <c r="L5735" s="46" t="s">
        <v>103</v>
      </c>
      <c r="M5735" s="48" t="s">
        <v>110</v>
      </c>
    </row>
    <row r="5736" spans="1:24" x14ac:dyDescent="0.25">
      <c r="A5736" s="52">
        <v>2018</v>
      </c>
      <c r="B5736" s="45" t="s">
        <v>64</v>
      </c>
      <c r="C5736" s="46" t="s">
        <v>80</v>
      </c>
      <c r="D5736" s="46" t="s">
        <v>88</v>
      </c>
      <c r="H5736" s="46">
        <v>17</v>
      </c>
      <c r="L5736" s="46" t="s">
        <v>103</v>
      </c>
      <c r="M5736" s="48" t="s">
        <v>110</v>
      </c>
    </row>
    <row r="5737" spans="1:24" x14ac:dyDescent="0.25">
      <c r="A5737" s="52">
        <v>2018</v>
      </c>
      <c r="B5737" s="45" t="s">
        <v>64</v>
      </c>
      <c r="C5737" s="46" t="s">
        <v>80</v>
      </c>
      <c r="D5737" s="46" t="s">
        <v>88</v>
      </c>
      <c r="H5737" s="46">
        <v>17</v>
      </c>
      <c r="L5737" s="46" t="s">
        <v>103</v>
      </c>
      <c r="M5737" s="48" t="s">
        <v>110</v>
      </c>
    </row>
    <row r="5738" spans="1:24" x14ac:dyDescent="0.25">
      <c r="A5738" s="52">
        <v>2018</v>
      </c>
      <c r="B5738" s="45" t="s">
        <v>64</v>
      </c>
      <c r="C5738" s="46" t="s">
        <v>80</v>
      </c>
      <c r="D5738" s="46" t="s">
        <v>88</v>
      </c>
      <c r="H5738" s="46">
        <v>20</v>
      </c>
      <c r="L5738" s="46" t="s">
        <v>103</v>
      </c>
      <c r="M5738" s="48" t="s">
        <v>110</v>
      </c>
    </row>
    <row r="5739" spans="1:24" x14ac:dyDescent="0.25">
      <c r="A5739" s="52">
        <v>2018</v>
      </c>
      <c r="B5739" s="45" t="s">
        <v>64</v>
      </c>
      <c r="C5739" s="46" t="s">
        <v>80</v>
      </c>
      <c r="D5739" s="46" t="s">
        <v>88</v>
      </c>
      <c r="H5739" s="46">
        <v>20</v>
      </c>
      <c r="L5739" s="46" t="s">
        <v>103</v>
      </c>
      <c r="M5739" s="48" t="s">
        <v>110</v>
      </c>
    </row>
    <row r="5740" spans="1:24" x14ac:dyDescent="0.25">
      <c r="A5740" s="52">
        <v>2018</v>
      </c>
      <c r="B5740" s="45" t="s">
        <v>53</v>
      </c>
      <c r="C5740" s="46" t="s">
        <v>80</v>
      </c>
      <c r="D5740" s="46" t="s">
        <v>88</v>
      </c>
      <c r="H5740" s="46">
        <v>15</v>
      </c>
      <c r="I5740" s="46">
        <v>17</v>
      </c>
      <c r="L5740" s="46" t="s">
        <v>103</v>
      </c>
      <c r="M5740" s="48" t="s">
        <v>110</v>
      </c>
    </row>
    <row r="5741" spans="1:24" x14ac:dyDescent="0.25">
      <c r="A5741" s="52">
        <v>2018</v>
      </c>
      <c r="B5741" s="45" t="s">
        <v>53</v>
      </c>
      <c r="C5741" s="46" t="s">
        <v>80</v>
      </c>
      <c r="D5741" s="46" t="s">
        <v>88</v>
      </c>
      <c r="E5741" s="46" t="s">
        <v>93</v>
      </c>
      <c r="H5741" s="46">
        <v>17</v>
      </c>
      <c r="I5741" s="46">
        <v>22</v>
      </c>
      <c r="L5741" s="46" t="s">
        <v>103</v>
      </c>
      <c r="M5741" s="48" t="s">
        <v>110</v>
      </c>
    </row>
    <row r="5742" spans="1:24" x14ac:dyDescent="0.25">
      <c r="A5742" s="52">
        <v>2018</v>
      </c>
      <c r="B5742" s="45" t="s">
        <v>64</v>
      </c>
      <c r="C5742" s="46" t="s">
        <v>80</v>
      </c>
      <c r="D5742" s="46" t="s">
        <v>88</v>
      </c>
      <c r="H5742" s="46">
        <v>17</v>
      </c>
      <c r="L5742" s="46" t="s">
        <v>103</v>
      </c>
      <c r="M5742" s="48" t="s">
        <v>110</v>
      </c>
    </row>
    <row r="5743" spans="1:24" x14ac:dyDescent="0.25">
      <c r="A5743" s="52">
        <v>2018</v>
      </c>
      <c r="B5743" s="45" t="s">
        <v>64</v>
      </c>
      <c r="C5743" s="46" t="s">
        <v>80</v>
      </c>
      <c r="D5743" s="46" t="s">
        <v>88</v>
      </c>
      <c r="H5743" s="46">
        <v>20</v>
      </c>
      <c r="L5743" s="46" t="s">
        <v>103</v>
      </c>
      <c r="M5743" s="48" t="s">
        <v>110</v>
      </c>
    </row>
    <row r="5744" spans="1:24" x14ac:dyDescent="0.25">
      <c r="A5744" s="52">
        <v>2018</v>
      </c>
      <c r="B5744" s="45" t="s">
        <v>64</v>
      </c>
      <c r="C5744" s="46" t="s">
        <v>80</v>
      </c>
      <c r="D5744" s="46" t="s">
        <v>88</v>
      </c>
      <c r="H5744" s="46">
        <v>17</v>
      </c>
      <c r="I5744" s="46">
        <v>20</v>
      </c>
      <c r="L5744" s="46" t="s">
        <v>103</v>
      </c>
      <c r="M5744" s="48">
        <v>4</v>
      </c>
      <c r="N5744" s="48" t="s">
        <v>117</v>
      </c>
      <c r="O5744" s="48">
        <v>6</v>
      </c>
      <c r="P5744" s="48" t="s">
        <v>116</v>
      </c>
      <c r="U5744" s="49">
        <v>4</v>
      </c>
      <c r="V5744" s="49" t="s">
        <v>117</v>
      </c>
      <c r="W5744" s="50">
        <v>10</v>
      </c>
      <c r="X5744" s="50" t="s">
        <v>116</v>
      </c>
    </row>
    <row r="5745" spans="1:24" x14ac:dyDescent="0.25">
      <c r="A5745" s="52">
        <v>2018</v>
      </c>
      <c r="B5745" s="45" t="s">
        <v>53</v>
      </c>
      <c r="C5745" s="46" t="s">
        <v>80</v>
      </c>
      <c r="D5745" s="46" t="s">
        <v>110</v>
      </c>
      <c r="H5745" s="46">
        <v>17</v>
      </c>
      <c r="L5745" s="46" t="s">
        <v>103</v>
      </c>
      <c r="M5745" s="48" t="s">
        <v>110</v>
      </c>
    </row>
    <row r="5746" spans="1:24" x14ac:dyDescent="0.25">
      <c r="A5746" s="52">
        <v>2018</v>
      </c>
      <c r="B5746" s="45" t="s">
        <v>64</v>
      </c>
      <c r="C5746" s="46" t="s">
        <v>80</v>
      </c>
      <c r="D5746" s="46" t="s">
        <v>88</v>
      </c>
      <c r="H5746" s="46">
        <v>20</v>
      </c>
      <c r="L5746" s="46" t="s">
        <v>103</v>
      </c>
      <c r="M5746" s="48" t="s">
        <v>110</v>
      </c>
    </row>
    <row r="5747" spans="1:24" x14ac:dyDescent="0.25">
      <c r="A5747" s="52">
        <v>2018</v>
      </c>
      <c r="B5747" s="45" t="s">
        <v>64</v>
      </c>
      <c r="C5747" s="46" t="s">
        <v>80</v>
      </c>
      <c r="D5747" s="46" t="s">
        <v>110</v>
      </c>
      <c r="H5747" s="46">
        <v>20</v>
      </c>
      <c r="L5747" s="46" t="s">
        <v>103</v>
      </c>
      <c r="M5747" s="48" t="s">
        <v>110</v>
      </c>
    </row>
    <row r="5748" spans="1:24" x14ac:dyDescent="0.25">
      <c r="A5748" s="52">
        <v>2018</v>
      </c>
      <c r="B5748" s="45" t="s">
        <v>53</v>
      </c>
      <c r="C5748" s="46" t="s">
        <v>80</v>
      </c>
      <c r="D5748" s="46" t="s">
        <v>110</v>
      </c>
      <c r="H5748" s="46">
        <v>17</v>
      </c>
      <c r="L5748" s="46" t="s">
        <v>103</v>
      </c>
      <c r="M5748" s="48">
        <v>1</v>
      </c>
      <c r="N5748" s="48" t="s">
        <v>117</v>
      </c>
    </row>
    <row r="5749" spans="1:24" x14ac:dyDescent="0.25">
      <c r="A5749" s="52">
        <v>2018</v>
      </c>
      <c r="B5749" s="45" t="s">
        <v>64</v>
      </c>
      <c r="C5749" s="46" t="s">
        <v>80</v>
      </c>
      <c r="D5749" s="46" t="s">
        <v>88</v>
      </c>
      <c r="H5749" s="46">
        <v>20</v>
      </c>
      <c r="L5749" s="46" t="s">
        <v>103</v>
      </c>
      <c r="M5749" s="48" t="s">
        <v>110</v>
      </c>
    </row>
    <row r="5750" spans="1:24" x14ac:dyDescent="0.25">
      <c r="A5750" s="52">
        <v>2018</v>
      </c>
      <c r="B5750" s="45" t="s">
        <v>64</v>
      </c>
      <c r="C5750" s="46" t="s">
        <v>80</v>
      </c>
      <c r="D5750" s="46" t="s">
        <v>88</v>
      </c>
      <c r="H5750" s="46">
        <v>20</v>
      </c>
      <c r="L5750" s="46" t="s">
        <v>103</v>
      </c>
      <c r="M5750" s="48" t="s">
        <v>110</v>
      </c>
    </row>
    <row r="5751" spans="1:24" x14ac:dyDescent="0.25">
      <c r="A5751" s="52">
        <v>2018</v>
      </c>
      <c r="B5751" s="45" t="s">
        <v>64</v>
      </c>
      <c r="C5751" s="46" t="s">
        <v>80</v>
      </c>
      <c r="D5751" s="46" t="s">
        <v>110</v>
      </c>
      <c r="H5751" s="46">
        <v>20</v>
      </c>
      <c r="L5751" s="46" t="s">
        <v>103</v>
      </c>
      <c r="M5751" s="48">
        <v>2</v>
      </c>
      <c r="N5751" s="48" t="s">
        <v>117</v>
      </c>
      <c r="O5751" s="48">
        <v>7</v>
      </c>
      <c r="P5751" s="48" t="s">
        <v>116</v>
      </c>
    </row>
    <row r="5752" spans="1:24" x14ac:dyDescent="0.25">
      <c r="A5752" s="52">
        <v>2018</v>
      </c>
      <c r="B5752" s="45" t="s">
        <v>64</v>
      </c>
      <c r="C5752" s="46" t="s">
        <v>80</v>
      </c>
      <c r="D5752" s="46" t="s">
        <v>88</v>
      </c>
      <c r="H5752" s="46">
        <v>20</v>
      </c>
      <c r="L5752" s="46" t="s">
        <v>103</v>
      </c>
      <c r="M5752" s="48">
        <v>2</v>
      </c>
      <c r="N5752" s="48" t="s">
        <v>117</v>
      </c>
      <c r="O5752" s="48">
        <v>1</v>
      </c>
      <c r="P5752" s="48" t="s">
        <v>116</v>
      </c>
    </row>
    <row r="5753" spans="1:24" x14ac:dyDescent="0.25">
      <c r="A5753" s="52">
        <v>2018</v>
      </c>
      <c r="B5753" s="45" t="s">
        <v>64</v>
      </c>
      <c r="C5753" s="46" t="s">
        <v>80</v>
      </c>
      <c r="D5753" s="46" t="s">
        <v>88</v>
      </c>
      <c r="H5753" s="46">
        <v>17</v>
      </c>
      <c r="L5753" s="46" t="s">
        <v>103</v>
      </c>
      <c r="M5753" s="48" t="s">
        <v>110</v>
      </c>
    </row>
    <row r="5754" spans="1:24" x14ac:dyDescent="0.25">
      <c r="A5754" s="52">
        <v>2018</v>
      </c>
      <c r="B5754" s="45" t="s">
        <v>64</v>
      </c>
      <c r="C5754" s="46" t="s">
        <v>80</v>
      </c>
      <c r="D5754" s="46" t="s">
        <v>93</v>
      </c>
      <c r="H5754" s="46">
        <v>15</v>
      </c>
      <c r="I5754" s="46">
        <v>17</v>
      </c>
      <c r="L5754" s="46" t="s">
        <v>103</v>
      </c>
      <c r="M5754" s="48">
        <v>9</v>
      </c>
      <c r="U5754" s="49">
        <v>1</v>
      </c>
      <c r="V5754" s="49" t="s">
        <v>117</v>
      </c>
      <c r="W5754" s="50">
        <v>2</v>
      </c>
      <c r="X5754" s="50" t="s">
        <v>116</v>
      </c>
    </row>
    <row r="5755" spans="1:24" x14ac:dyDescent="0.25">
      <c r="A5755" s="52">
        <v>2018</v>
      </c>
      <c r="B5755" s="45" t="s">
        <v>53</v>
      </c>
      <c r="C5755" s="46" t="s">
        <v>80</v>
      </c>
      <c r="D5755" s="46" t="s">
        <v>110</v>
      </c>
      <c r="H5755" s="46">
        <v>17</v>
      </c>
      <c r="L5755" s="46" t="s">
        <v>103</v>
      </c>
      <c r="M5755" s="48" t="s">
        <v>110</v>
      </c>
    </row>
    <row r="5756" spans="1:24" x14ac:dyDescent="0.25">
      <c r="A5756" s="52">
        <v>2018</v>
      </c>
      <c r="B5756" s="45" t="s">
        <v>53</v>
      </c>
      <c r="C5756" s="46" t="s">
        <v>80</v>
      </c>
      <c r="D5756" s="46" t="s">
        <v>93</v>
      </c>
      <c r="E5756" s="46" t="s">
        <v>94</v>
      </c>
      <c r="H5756" s="46">
        <v>15</v>
      </c>
      <c r="L5756" s="46" t="s">
        <v>105</v>
      </c>
      <c r="M5756" s="48">
        <v>658</v>
      </c>
    </row>
    <row r="5757" spans="1:24" x14ac:dyDescent="0.25">
      <c r="A5757" s="52">
        <v>2018</v>
      </c>
      <c r="B5757" s="45" t="s">
        <v>53</v>
      </c>
      <c r="C5757" s="46" t="s">
        <v>80</v>
      </c>
      <c r="D5757" s="46" t="s">
        <v>110</v>
      </c>
      <c r="H5757" s="46">
        <v>15</v>
      </c>
      <c r="L5757" s="46" t="s">
        <v>105</v>
      </c>
      <c r="M5757" s="48">
        <v>483</v>
      </c>
    </row>
    <row r="5758" spans="1:24" x14ac:dyDescent="0.25">
      <c r="A5758" s="52">
        <v>2018</v>
      </c>
      <c r="B5758" s="45" t="s">
        <v>71</v>
      </c>
      <c r="C5758" s="46" t="s">
        <v>80</v>
      </c>
      <c r="D5758" s="46" t="s">
        <v>93</v>
      </c>
      <c r="H5758" s="46">
        <v>15</v>
      </c>
      <c r="L5758" s="46" t="s">
        <v>104</v>
      </c>
      <c r="M5758" s="48" t="s">
        <v>110</v>
      </c>
    </row>
    <row r="5759" spans="1:24" x14ac:dyDescent="0.25">
      <c r="A5759" s="52">
        <v>2018</v>
      </c>
      <c r="B5759" s="45" t="s">
        <v>53</v>
      </c>
      <c r="C5759" s="46" t="s">
        <v>80</v>
      </c>
      <c r="D5759" s="46" t="s">
        <v>110</v>
      </c>
      <c r="H5759" s="46">
        <v>17</v>
      </c>
      <c r="L5759" s="46" t="s">
        <v>104</v>
      </c>
      <c r="M5759" s="48">
        <v>3</v>
      </c>
      <c r="N5759" s="48" t="s">
        <v>117</v>
      </c>
      <c r="O5759" s="48">
        <v>3</v>
      </c>
      <c r="P5759" s="48" t="s">
        <v>116</v>
      </c>
    </row>
    <row r="5760" spans="1:24" x14ac:dyDescent="0.25">
      <c r="A5760" s="52">
        <v>2018</v>
      </c>
      <c r="B5760" s="45" t="s">
        <v>53</v>
      </c>
      <c r="C5760" s="46" t="s">
        <v>80</v>
      </c>
      <c r="D5760" s="46" t="s">
        <v>110</v>
      </c>
      <c r="H5760" s="46">
        <v>15</v>
      </c>
      <c r="L5760" s="46" t="s">
        <v>104</v>
      </c>
      <c r="M5760" s="48" t="s">
        <v>110</v>
      </c>
    </row>
    <row r="5761" spans="1:16" x14ac:dyDescent="0.25">
      <c r="A5761" s="52">
        <v>2018</v>
      </c>
      <c r="B5761" s="45" t="s">
        <v>53</v>
      </c>
      <c r="C5761" s="46" t="s">
        <v>80</v>
      </c>
      <c r="D5761" s="46" t="s">
        <v>110</v>
      </c>
      <c r="H5761" s="46">
        <v>17</v>
      </c>
      <c r="L5761" s="46" t="s">
        <v>103</v>
      </c>
      <c r="M5761" s="48">
        <v>3</v>
      </c>
      <c r="N5761" s="48" t="s">
        <v>117</v>
      </c>
      <c r="O5761" s="48">
        <v>2</v>
      </c>
      <c r="P5761" s="48" t="s">
        <v>116</v>
      </c>
    </row>
    <row r="5762" spans="1:16" x14ac:dyDescent="0.25">
      <c r="A5762" s="52">
        <v>2018</v>
      </c>
      <c r="B5762" s="45" t="s">
        <v>53</v>
      </c>
      <c r="C5762" s="46" t="s">
        <v>80</v>
      </c>
      <c r="D5762" s="46" t="s">
        <v>94</v>
      </c>
      <c r="H5762" s="46">
        <v>17</v>
      </c>
      <c r="L5762" s="46" t="s">
        <v>103</v>
      </c>
      <c r="M5762" s="48">
        <v>2</v>
      </c>
      <c r="N5762" s="48" t="s">
        <v>117</v>
      </c>
      <c r="O5762" s="48">
        <v>2</v>
      </c>
      <c r="P5762" s="48" t="s">
        <v>116</v>
      </c>
    </row>
    <row r="5763" spans="1:16" x14ac:dyDescent="0.25">
      <c r="A5763" s="52">
        <v>2018</v>
      </c>
      <c r="B5763" s="45" t="s">
        <v>53</v>
      </c>
      <c r="C5763" s="46" t="s">
        <v>82</v>
      </c>
      <c r="D5763" s="46" t="s">
        <v>110</v>
      </c>
      <c r="H5763" s="46">
        <v>17</v>
      </c>
      <c r="L5763" s="46" t="s">
        <v>103</v>
      </c>
      <c r="M5763" s="48" t="s">
        <v>110</v>
      </c>
    </row>
    <row r="5764" spans="1:16" x14ac:dyDescent="0.25">
      <c r="A5764" s="52">
        <v>2018</v>
      </c>
      <c r="B5764" s="45" t="s">
        <v>64</v>
      </c>
      <c r="C5764" s="46" t="s">
        <v>80</v>
      </c>
      <c r="D5764" s="46" t="s">
        <v>88</v>
      </c>
      <c r="H5764" s="46">
        <v>20</v>
      </c>
      <c r="L5764" s="46" t="s">
        <v>103</v>
      </c>
      <c r="M5764" s="48">
        <v>2</v>
      </c>
      <c r="N5764" s="48" t="s">
        <v>117</v>
      </c>
      <c r="O5764" s="48">
        <v>2</v>
      </c>
      <c r="P5764" s="48" t="s">
        <v>116</v>
      </c>
    </row>
    <row r="5765" spans="1:16" x14ac:dyDescent="0.25">
      <c r="A5765" s="52">
        <v>2018</v>
      </c>
      <c r="B5765" s="45" t="s">
        <v>64</v>
      </c>
      <c r="C5765" s="46" t="s">
        <v>80</v>
      </c>
      <c r="D5765" s="46" t="s">
        <v>88</v>
      </c>
      <c r="H5765" s="46">
        <v>20</v>
      </c>
      <c r="L5765" s="46" t="s">
        <v>103</v>
      </c>
      <c r="M5765" s="48">
        <v>2</v>
      </c>
      <c r="N5765" s="48" t="s">
        <v>117</v>
      </c>
      <c r="O5765" s="48">
        <v>2</v>
      </c>
      <c r="P5765" s="48" t="s">
        <v>116</v>
      </c>
    </row>
    <row r="5766" spans="1:16" x14ac:dyDescent="0.25">
      <c r="A5766" s="52">
        <v>2018</v>
      </c>
      <c r="B5766" s="45" t="s">
        <v>64</v>
      </c>
      <c r="C5766" s="46" t="s">
        <v>80</v>
      </c>
      <c r="D5766" s="46" t="s">
        <v>88</v>
      </c>
      <c r="H5766" s="46">
        <v>20</v>
      </c>
      <c r="L5766" s="46" t="s">
        <v>103</v>
      </c>
      <c r="M5766" s="48">
        <v>1</v>
      </c>
      <c r="N5766" s="48" t="s">
        <v>117</v>
      </c>
      <c r="O5766" s="48">
        <v>1</v>
      </c>
      <c r="P5766" s="48" t="s">
        <v>116</v>
      </c>
    </row>
    <row r="5767" spans="1:16" x14ac:dyDescent="0.25">
      <c r="A5767" s="52">
        <v>2018</v>
      </c>
      <c r="B5767" s="45" t="s">
        <v>64</v>
      </c>
      <c r="C5767" s="46" t="s">
        <v>80</v>
      </c>
      <c r="D5767" s="46" t="s">
        <v>88</v>
      </c>
      <c r="H5767" s="46">
        <v>20</v>
      </c>
      <c r="L5767" s="46" t="s">
        <v>103</v>
      </c>
      <c r="M5767" s="48">
        <v>3</v>
      </c>
      <c r="N5767" s="48" t="s">
        <v>117</v>
      </c>
      <c r="O5767" s="48">
        <v>3</v>
      </c>
      <c r="P5767" s="48" t="s">
        <v>116</v>
      </c>
    </row>
    <row r="5768" spans="1:16" x14ac:dyDescent="0.25">
      <c r="A5768" s="52">
        <v>2018</v>
      </c>
      <c r="B5768" s="45" t="s">
        <v>64</v>
      </c>
      <c r="C5768" s="46" t="s">
        <v>80</v>
      </c>
      <c r="D5768" s="46" t="s">
        <v>88</v>
      </c>
      <c r="H5768" s="46">
        <v>20</v>
      </c>
      <c r="L5768" s="46" t="s">
        <v>103</v>
      </c>
      <c r="M5768" s="48">
        <v>2</v>
      </c>
      <c r="N5768" s="48" t="s">
        <v>117</v>
      </c>
      <c r="O5768" s="48">
        <v>3</v>
      </c>
      <c r="P5768" s="48" t="s">
        <v>116</v>
      </c>
    </row>
    <row r="5769" spans="1:16" x14ac:dyDescent="0.25">
      <c r="A5769" s="52">
        <v>2018</v>
      </c>
      <c r="B5769" s="45" t="s">
        <v>64</v>
      </c>
      <c r="C5769" s="46" t="s">
        <v>80</v>
      </c>
      <c r="D5769" s="46" t="s">
        <v>88</v>
      </c>
      <c r="H5769" s="46">
        <v>20</v>
      </c>
      <c r="L5769" s="46" t="s">
        <v>103</v>
      </c>
      <c r="M5769" s="48" t="s">
        <v>110</v>
      </c>
    </row>
    <row r="5770" spans="1:16" x14ac:dyDescent="0.25">
      <c r="A5770" s="52">
        <v>2018</v>
      </c>
      <c r="B5770" s="45" t="s">
        <v>64</v>
      </c>
      <c r="C5770" s="46" t="s">
        <v>80</v>
      </c>
      <c r="D5770" s="46" t="s">
        <v>90</v>
      </c>
      <c r="H5770" s="46">
        <v>15</v>
      </c>
      <c r="L5770" s="46" t="s">
        <v>105</v>
      </c>
      <c r="M5770" s="48">
        <v>63</v>
      </c>
    </row>
    <row r="5771" spans="1:16" x14ac:dyDescent="0.25">
      <c r="A5771" s="52">
        <v>2018</v>
      </c>
      <c r="B5771" s="45" t="s">
        <v>64</v>
      </c>
      <c r="C5771" s="46" t="s">
        <v>80</v>
      </c>
      <c r="D5771" s="46" t="s">
        <v>110</v>
      </c>
      <c r="H5771" s="46">
        <v>22</v>
      </c>
      <c r="L5771" s="46" t="s">
        <v>103</v>
      </c>
      <c r="M5771" s="48">
        <v>1</v>
      </c>
      <c r="N5771" s="48" t="s">
        <v>117</v>
      </c>
      <c r="O5771" s="48">
        <v>2</v>
      </c>
      <c r="P5771" s="48" t="s">
        <v>116</v>
      </c>
    </row>
    <row r="5772" spans="1:16" x14ac:dyDescent="0.25">
      <c r="A5772" s="52">
        <v>2018</v>
      </c>
      <c r="B5772" s="45" t="s">
        <v>64</v>
      </c>
      <c r="C5772" s="46" t="s">
        <v>80</v>
      </c>
      <c r="D5772" s="46" t="s">
        <v>88</v>
      </c>
      <c r="H5772" s="46">
        <v>20</v>
      </c>
      <c r="L5772" s="46" t="s">
        <v>103</v>
      </c>
      <c r="M5772" s="48" t="s">
        <v>110</v>
      </c>
    </row>
    <row r="5773" spans="1:16" x14ac:dyDescent="0.25">
      <c r="A5773" s="52">
        <v>2018</v>
      </c>
      <c r="B5773" s="45" t="s">
        <v>56</v>
      </c>
      <c r="C5773" s="46" t="s">
        <v>80</v>
      </c>
      <c r="D5773" s="46" t="s">
        <v>92</v>
      </c>
      <c r="H5773" s="46">
        <v>15</v>
      </c>
      <c r="L5773" s="46" t="s">
        <v>103</v>
      </c>
      <c r="M5773" s="48">
        <v>16</v>
      </c>
    </row>
    <row r="5774" spans="1:16" x14ac:dyDescent="0.25">
      <c r="A5774" s="52">
        <v>2018</v>
      </c>
      <c r="B5774" s="45" t="s">
        <v>56</v>
      </c>
      <c r="C5774" s="46" t="s">
        <v>80</v>
      </c>
      <c r="D5774" s="46" t="s">
        <v>88</v>
      </c>
      <c r="E5774" s="46" t="s">
        <v>92</v>
      </c>
      <c r="H5774" s="46">
        <v>15</v>
      </c>
      <c r="L5774" s="46" t="s">
        <v>103</v>
      </c>
      <c r="M5774" s="48">
        <v>15</v>
      </c>
    </row>
    <row r="5775" spans="1:16" x14ac:dyDescent="0.25">
      <c r="A5775" s="52">
        <v>2018</v>
      </c>
      <c r="B5775" s="45" t="s">
        <v>56</v>
      </c>
      <c r="C5775" s="46" t="s">
        <v>80</v>
      </c>
      <c r="D5775" s="46" t="s">
        <v>90</v>
      </c>
      <c r="H5775" s="46">
        <v>15</v>
      </c>
      <c r="L5775" s="46" t="s">
        <v>103</v>
      </c>
      <c r="M5775" s="48">
        <v>27</v>
      </c>
    </row>
    <row r="5776" spans="1:16" x14ac:dyDescent="0.25">
      <c r="A5776" s="52">
        <v>2018</v>
      </c>
      <c r="B5776" s="45" t="s">
        <v>56</v>
      </c>
      <c r="C5776" s="46" t="s">
        <v>80</v>
      </c>
      <c r="D5776" s="46" t="s">
        <v>88</v>
      </c>
      <c r="E5776" s="46" t="s">
        <v>92</v>
      </c>
      <c r="H5776" s="46">
        <v>15</v>
      </c>
      <c r="L5776" s="46" t="s">
        <v>103</v>
      </c>
      <c r="M5776" s="48">
        <v>60</v>
      </c>
    </row>
    <row r="5777" spans="1:16" x14ac:dyDescent="0.25">
      <c r="A5777" s="52">
        <v>2018</v>
      </c>
      <c r="B5777" s="45" t="s">
        <v>56</v>
      </c>
      <c r="C5777" s="46" t="s">
        <v>80</v>
      </c>
      <c r="D5777" s="46" t="s">
        <v>90</v>
      </c>
      <c r="H5777" s="46">
        <v>15</v>
      </c>
      <c r="L5777" s="46" t="s">
        <v>103</v>
      </c>
      <c r="M5777" s="48">
        <v>46</v>
      </c>
    </row>
    <row r="5778" spans="1:16" x14ac:dyDescent="0.25">
      <c r="A5778" s="52">
        <v>2018</v>
      </c>
      <c r="B5778" s="45" t="s">
        <v>64</v>
      </c>
      <c r="C5778" s="46" t="s">
        <v>80</v>
      </c>
      <c r="D5778" s="46" t="s">
        <v>88</v>
      </c>
      <c r="H5778" s="46">
        <v>17</v>
      </c>
      <c r="L5778" s="46" t="s">
        <v>103</v>
      </c>
      <c r="M5778" s="48" t="s">
        <v>110</v>
      </c>
    </row>
    <row r="5779" spans="1:16" x14ac:dyDescent="0.25">
      <c r="A5779" s="52">
        <v>2018</v>
      </c>
      <c r="B5779" s="45" t="s">
        <v>64</v>
      </c>
      <c r="C5779" s="46" t="s">
        <v>80</v>
      </c>
      <c r="D5779" s="46" t="s">
        <v>88</v>
      </c>
      <c r="H5779" s="46">
        <v>17</v>
      </c>
      <c r="L5779" s="46" t="s">
        <v>103</v>
      </c>
      <c r="M5779" s="48" t="s">
        <v>110</v>
      </c>
    </row>
    <row r="5780" spans="1:16" x14ac:dyDescent="0.25">
      <c r="A5780" s="52">
        <v>2018</v>
      </c>
      <c r="B5780" s="45" t="s">
        <v>64</v>
      </c>
      <c r="C5780" s="46" t="s">
        <v>80</v>
      </c>
      <c r="D5780" s="46" t="s">
        <v>88</v>
      </c>
      <c r="H5780" s="46">
        <v>17</v>
      </c>
      <c r="L5780" s="46" t="s">
        <v>103</v>
      </c>
      <c r="M5780" s="48" t="s">
        <v>110</v>
      </c>
    </row>
    <row r="5781" spans="1:16" x14ac:dyDescent="0.25">
      <c r="A5781" s="52">
        <v>2018</v>
      </c>
      <c r="B5781" s="45" t="s">
        <v>64</v>
      </c>
      <c r="C5781" s="46" t="s">
        <v>80</v>
      </c>
      <c r="D5781" s="46" t="s">
        <v>88</v>
      </c>
      <c r="H5781" s="46">
        <v>20</v>
      </c>
      <c r="L5781" s="46" t="s">
        <v>103</v>
      </c>
      <c r="M5781" s="48">
        <v>3</v>
      </c>
      <c r="N5781" s="48" t="s">
        <v>116</v>
      </c>
    </row>
    <row r="5782" spans="1:16" x14ac:dyDescent="0.25">
      <c r="A5782" s="52">
        <v>2018</v>
      </c>
      <c r="B5782" s="45" t="s">
        <v>64</v>
      </c>
      <c r="C5782" s="46" t="s">
        <v>80</v>
      </c>
      <c r="D5782" s="46" t="s">
        <v>110</v>
      </c>
      <c r="H5782" s="46">
        <v>22</v>
      </c>
      <c r="L5782" s="46" t="s">
        <v>103</v>
      </c>
      <c r="M5782" s="48">
        <v>1</v>
      </c>
      <c r="N5782" s="48" t="s">
        <v>117</v>
      </c>
      <c r="O5782" s="48">
        <v>3</v>
      </c>
      <c r="P5782" s="48" t="s">
        <v>116</v>
      </c>
    </row>
    <row r="5783" spans="1:16" x14ac:dyDescent="0.25">
      <c r="A5783" s="52">
        <v>2018</v>
      </c>
      <c r="B5783" s="45" t="s">
        <v>64</v>
      </c>
      <c r="C5783" s="46" t="s">
        <v>80</v>
      </c>
      <c r="D5783" s="46" t="s">
        <v>88</v>
      </c>
      <c r="H5783" s="46">
        <v>17</v>
      </c>
      <c r="I5783" s="46">
        <v>21</v>
      </c>
      <c r="L5783" s="46" t="s">
        <v>103</v>
      </c>
      <c r="M5783" s="48" t="s">
        <v>110</v>
      </c>
    </row>
    <row r="5784" spans="1:16" x14ac:dyDescent="0.25">
      <c r="A5784" s="52">
        <v>2018</v>
      </c>
      <c r="B5784" s="45" t="s">
        <v>64</v>
      </c>
      <c r="C5784" s="46" t="s">
        <v>80</v>
      </c>
      <c r="D5784" s="46" t="s">
        <v>88</v>
      </c>
      <c r="H5784" s="46">
        <v>20</v>
      </c>
      <c r="L5784" s="46" t="s">
        <v>103</v>
      </c>
      <c r="M5784" s="48">
        <v>3</v>
      </c>
      <c r="N5784" s="48" t="s">
        <v>117</v>
      </c>
      <c r="O5784" s="48">
        <v>3</v>
      </c>
      <c r="P5784" s="48" t="s">
        <v>116</v>
      </c>
    </row>
    <row r="5785" spans="1:16" x14ac:dyDescent="0.25">
      <c r="A5785" s="52">
        <v>2018</v>
      </c>
      <c r="B5785" s="45" t="s">
        <v>64</v>
      </c>
      <c r="C5785" s="46" t="s">
        <v>80</v>
      </c>
      <c r="D5785" s="46" t="s">
        <v>88</v>
      </c>
      <c r="H5785" s="46">
        <v>20</v>
      </c>
      <c r="L5785" s="46" t="s">
        <v>103</v>
      </c>
      <c r="M5785" s="48">
        <v>4</v>
      </c>
      <c r="N5785" s="48" t="s">
        <v>117</v>
      </c>
      <c r="O5785" s="48">
        <v>5</v>
      </c>
      <c r="P5785" s="48" t="s">
        <v>116</v>
      </c>
    </row>
    <row r="5786" spans="1:16" x14ac:dyDescent="0.25">
      <c r="A5786" s="52">
        <v>2018</v>
      </c>
      <c r="B5786" s="45" t="s">
        <v>64</v>
      </c>
      <c r="C5786" s="46" t="s">
        <v>80</v>
      </c>
      <c r="D5786" s="46" t="s">
        <v>88</v>
      </c>
      <c r="H5786" s="46">
        <v>20</v>
      </c>
      <c r="L5786" s="46" t="s">
        <v>103</v>
      </c>
      <c r="M5786" s="48">
        <v>3</v>
      </c>
      <c r="N5786" s="48" t="s">
        <v>117</v>
      </c>
      <c r="O5786" s="48">
        <v>2</v>
      </c>
      <c r="P5786" s="48" t="s">
        <v>116</v>
      </c>
    </row>
    <row r="5787" spans="1:16" x14ac:dyDescent="0.25">
      <c r="A5787" s="52">
        <v>2018</v>
      </c>
      <c r="B5787" s="45" t="s">
        <v>64</v>
      </c>
      <c r="C5787" s="46" t="s">
        <v>80</v>
      </c>
      <c r="D5787" s="46" t="s">
        <v>88</v>
      </c>
      <c r="H5787" s="46">
        <v>20</v>
      </c>
      <c r="L5787" s="46" t="s">
        <v>103</v>
      </c>
      <c r="M5787" s="48">
        <v>2</v>
      </c>
      <c r="N5787" s="48" t="s">
        <v>117</v>
      </c>
      <c r="O5787" s="48">
        <v>3</v>
      </c>
      <c r="P5787" s="48" t="s">
        <v>116</v>
      </c>
    </row>
    <row r="5788" spans="1:16" x14ac:dyDescent="0.25">
      <c r="A5788" s="52">
        <v>2018</v>
      </c>
      <c r="B5788" s="45" t="s">
        <v>64</v>
      </c>
      <c r="C5788" s="46" t="s">
        <v>80</v>
      </c>
      <c r="D5788" s="46" t="s">
        <v>88</v>
      </c>
      <c r="H5788" s="46">
        <v>15</v>
      </c>
      <c r="L5788" s="46" t="s">
        <v>103</v>
      </c>
      <c r="M5788" s="48">
        <v>20</v>
      </c>
    </row>
    <row r="5789" spans="1:16" x14ac:dyDescent="0.25">
      <c r="A5789" s="52">
        <v>2018</v>
      </c>
      <c r="B5789" s="45" t="s">
        <v>64</v>
      </c>
      <c r="C5789" s="46" t="s">
        <v>80</v>
      </c>
      <c r="D5789" s="46" t="s">
        <v>93</v>
      </c>
      <c r="H5789" s="46">
        <v>15</v>
      </c>
      <c r="L5789" s="46" t="s">
        <v>103</v>
      </c>
      <c r="M5789" s="48" t="s">
        <v>110</v>
      </c>
    </row>
    <row r="5790" spans="1:16" x14ac:dyDescent="0.25">
      <c r="A5790" s="52">
        <v>2018</v>
      </c>
      <c r="B5790" s="45" t="s">
        <v>64</v>
      </c>
      <c r="C5790" s="46" t="s">
        <v>81</v>
      </c>
      <c r="D5790" s="46" t="s">
        <v>110</v>
      </c>
      <c r="H5790" s="46">
        <v>5</v>
      </c>
      <c r="L5790" s="46" t="s">
        <v>103</v>
      </c>
      <c r="M5790" s="48" t="s">
        <v>110</v>
      </c>
    </row>
    <row r="5791" spans="1:16" x14ac:dyDescent="0.25">
      <c r="A5791" s="52">
        <v>2018</v>
      </c>
      <c r="B5791" s="45" t="s">
        <v>64</v>
      </c>
      <c r="C5791" s="46" t="s">
        <v>80</v>
      </c>
      <c r="D5791" s="46" t="s">
        <v>88</v>
      </c>
      <c r="H5791" s="46">
        <v>17</v>
      </c>
      <c r="L5791" s="46" t="s">
        <v>103</v>
      </c>
      <c r="M5791" s="48" t="s">
        <v>110</v>
      </c>
    </row>
    <row r="5792" spans="1:16" x14ac:dyDescent="0.25">
      <c r="A5792" s="52">
        <v>2018</v>
      </c>
      <c r="B5792" s="45" t="s">
        <v>64</v>
      </c>
      <c r="C5792" s="46" t="s">
        <v>80</v>
      </c>
      <c r="D5792" s="46" t="s">
        <v>88</v>
      </c>
      <c r="E5792" s="46" t="s">
        <v>93</v>
      </c>
      <c r="H5792" s="46">
        <v>17</v>
      </c>
      <c r="L5792" s="46" t="s">
        <v>103</v>
      </c>
      <c r="M5792" s="48" t="s">
        <v>110</v>
      </c>
    </row>
    <row r="5793" spans="1:24" x14ac:dyDescent="0.25">
      <c r="A5793" s="52">
        <v>2018</v>
      </c>
      <c r="B5793" s="45" t="s">
        <v>64</v>
      </c>
      <c r="C5793" s="46" t="s">
        <v>80</v>
      </c>
      <c r="D5793" s="46" t="s">
        <v>93</v>
      </c>
      <c r="H5793" s="46">
        <v>17</v>
      </c>
      <c r="L5793" s="46" t="s">
        <v>103</v>
      </c>
      <c r="M5793" s="48" t="s">
        <v>110</v>
      </c>
    </row>
    <row r="5794" spans="1:24" x14ac:dyDescent="0.25">
      <c r="A5794" s="52">
        <v>2018</v>
      </c>
      <c r="B5794" s="45" t="s">
        <v>64</v>
      </c>
      <c r="C5794" s="46" t="s">
        <v>80</v>
      </c>
      <c r="D5794" s="46" t="s">
        <v>93</v>
      </c>
      <c r="H5794" s="46">
        <v>15</v>
      </c>
      <c r="I5794" s="46">
        <v>17</v>
      </c>
      <c r="L5794" s="46" t="s">
        <v>103</v>
      </c>
      <c r="M5794" s="48" t="s">
        <v>110</v>
      </c>
    </row>
    <row r="5795" spans="1:24" x14ac:dyDescent="0.25">
      <c r="A5795" s="52">
        <v>2018</v>
      </c>
      <c r="B5795" s="45" t="s">
        <v>64</v>
      </c>
      <c r="C5795" s="46" t="s">
        <v>80</v>
      </c>
      <c r="D5795" s="46" t="s">
        <v>93</v>
      </c>
      <c r="H5795" s="46">
        <v>15</v>
      </c>
      <c r="I5795" s="46">
        <v>17</v>
      </c>
      <c r="L5795" s="46" t="s">
        <v>103</v>
      </c>
      <c r="M5795" s="48" t="s">
        <v>110</v>
      </c>
    </row>
    <row r="5796" spans="1:24" x14ac:dyDescent="0.25">
      <c r="A5796" s="52">
        <v>2018</v>
      </c>
      <c r="B5796" s="45" t="s">
        <v>64</v>
      </c>
      <c r="C5796" s="46" t="s">
        <v>80</v>
      </c>
      <c r="D5796" s="46" t="s">
        <v>88</v>
      </c>
      <c r="H5796" s="46">
        <v>20</v>
      </c>
      <c r="L5796" s="46" t="s">
        <v>103</v>
      </c>
      <c r="M5796" s="48">
        <v>3</v>
      </c>
      <c r="N5796" s="48" t="s">
        <v>117</v>
      </c>
      <c r="O5796" s="48">
        <v>5</v>
      </c>
      <c r="P5796" s="48" t="s">
        <v>116</v>
      </c>
    </row>
    <row r="5797" spans="1:24" x14ac:dyDescent="0.25">
      <c r="A5797" s="52">
        <v>2018</v>
      </c>
      <c r="B5797" s="45" t="s">
        <v>64</v>
      </c>
      <c r="C5797" s="46" t="s">
        <v>80</v>
      </c>
      <c r="D5797" s="46" t="s">
        <v>88</v>
      </c>
      <c r="E5797" s="46" t="s">
        <v>92</v>
      </c>
      <c r="F5797" s="46" t="s">
        <v>89</v>
      </c>
      <c r="H5797" s="46">
        <v>18</v>
      </c>
      <c r="I5797" s="46">
        <v>22</v>
      </c>
      <c r="L5797" s="46" t="s">
        <v>103</v>
      </c>
      <c r="M5797" s="48" t="s">
        <v>110</v>
      </c>
    </row>
    <row r="5798" spans="1:24" x14ac:dyDescent="0.25">
      <c r="A5798" s="52">
        <v>2018</v>
      </c>
      <c r="B5798" s="45" t="s">
        <v>64</v>
      </c>
      <c r="C5798" s="46" t="s">
        <v>80</v>
      </c>
      <c r="D5798" s="46" t="s">
        <v>88</v>
      </c>
      <c r="H5798" s="46">
        <v>20</v>
      </c>
      <c r="L5798" s="46" t="s">
        <v>103</v>
      </c>
      <c r="M5798" s="48">
        <v>3</v>
      </c>
      <c r="N5798" s="48" t="s">
        <v>116</v>
      </c>
    </row>
    <row r="5799" spans="1:24" x14ac:dyDescent="0.25">
      <c r="A5799" s="52">
        <v>2018</v>
      </c>
      <c r="B5799" s="45" t="s">
        <v>64</v>
      </c>
      <c r="C5799" s="46" t="s">
        <v>80</v>
      </c>
      <c r="D5799" s="46" t="s">
        <v>88</v>
      </c>
      <c r="H5799" s="46">
        <v>20</v>
      </c>
      <c r="L5799" s="46" t="s">
        <v>103</v>
      </c>
      <c r="M5799" s="48" t="s">
        <v>110</v>
      </c>
    </row>
    <row r="5800" spans="1:24" x14ac:dyDescent="0.25">
      <c r="A5800" s="52">
        <v>2018</v>
      </c>
      <c r="B5800" s="45" t="s">
        <v>64</v>
      </c>
      <c r="C5800" s="46" t="s">
        <v>80</v>
      </c>
      <c r="D5800" s="46" t="s">
        <v>88</v>
      </c>
      <c r="H5800" s="46">
        <v>20</v>
      </c>
      <c r="L5800" s="46" t="s">
        <v>103</v>
      </c>
      <c r="M5800" s="48" t="s">
        <v>110</v>
      </c>
    </row>
    <row r="5801" spans="1:24" x14ac:dyDescent="0.25">
      <c r="A5801" s="52">
        <v>2018</v>
      </c>
      <c r="B5801" s="45" t="s">
        <v>64</v>
      </c>
      <c r="C5801" s="46" t="s">
        <v>80</v>
      </c>
      <c r="D5801" s="46" t="s">
        <v>88</v>
      </c>
      <c r="E5801" s="46" t="s">
        <v>89</v>
      </c>
      <c r="H5801" s="46">
        <v>20</v>
      </c>
      <c r="L5801" s="46" t="s">
        <v>103</v>
      </c>
      <c r="M5801" s="48" t="s">
        <v>110</v>
      </c>
    </row>
    <row r="5802" spans="1:24" x14ac:dyDescent="0.25">
      <c r="A5802" s="52">
        <v>2018</v>
      </c>
      <c r="B5802" s="45" t="s">
        <v>64</v>
      </c>
      <c r="C5802" s="46" t="s">
        <v>80</v>
      </c>
      <c r="D5802" s="46" t="s">
        <v>88</v>
      </c>
      <c r="H5802" s="46">
        <v>20</v>
      </c>
      <c r="L5802" s="46" t="s">
        <v>103</v>
      </c>
      <c r="M5802" s="48">
        <v>4</v>
      </c>
      <c r="N5802" s="48" t="s">
        <v>117</v>
      </c>
      <c r="O5802" s="48">
        <v>7</v>
      </c>
      <c r="P5802" s="48" t="s">
        <v>116</v>
      </c>
    </row>
    <row r="5803" spans="1:24" x14ac:dyDescent="0.25">
      <c r="A5803" s="52">
        <v>2018</v>
      </c>
      <c r="B5803" s="45" t="s">
        <v>64</v>
      </c>
      <c r="C5803" s="46" t="s">
        <v>80</v>
      </c>
      <c r="D5803" s="46" t="s">
        <v>88</v>
      </c>
      <c r="H5803" s="46">
        <v>17</v>
      </c>
      <c r="L5803" s="46" t="s">
        <v>103</v>
      </c>
      <c r="M5803" s="48">
        <v>2</v>
      </c>
      <c r="N5803" s="48" t="s">
        <v>117</v>
      </c>
      <c r="O5803" s="48">
        <v>1</v>
      </c>
      <c r="P5803" s="48" t="s">
        <v>116</v>
      </c>
    </row>
    <row r="5804" spans="1:24" x14ac:dyDescent="0.25">
      <c r="A5804" s="52">
        <v>2018</v>
      </c>
      <c r="B5804" s="45" t="s">
        <v>64</v>
      </c>
      <c r="C5804" s="46" t="s">
        <v>80</v>
      </c>
      <c r="D5804" s="46" t="s">
        <v>88</v>
      </c>
      <c r="H5804" s="46">
        <v>20</v>
      </c>
      <c r="L5804" s="46" t="s">
        <v>103</v>
      </c>
      <c r="M5804" s="48">
        <v>1</v>
      </c>
      <c r="N5804" s="48" t="s">
        <v>117</v>
      </c>
      <c r="O5804" s="48">
        <v>9</v>
      </c>
      <c r="P5804" s="48" t="s">
        <v>116</v>
      </c>
    </row>
    <row r="5805" spans="1:24" x14ac:dyDescent="0.25">
      <c r="A5805" s="52">
        <v>2018</v>
      </c>
      <c r="B5805" s="45" t="s">
        <v>64</v>
      </c>
      <c r="C5805" s="46" t="s">
        <v>80</v>
      </c>
      <c r="D5805" s="46" t="s">
        <v>88</v>
      </c>
      <c r="H5805" s="46">
        <v>20</v>
      </c>
      <c r="L5805" s="46" t="s">
        <v>103</v>
      </c>
      <c r="M5805" s="48">
        <v>2</v>
      </c>
      <c r="N5805" s="48" t="s">
        <v>117</v>
      </c>
      <c r="O5805" s="48">
        <v>4</v>
      </c>
      <c r="P5805" s="48" t="s">
        <v>116</v>
      </c>
    </row>
    <row r="5806" spans="1:24" x14ac:dyDescent="0.25">
      <c r="A5806" s="52">
        <v>2018</v>
      </c>
      <c r="B5806" s="45" t="s">
        <v>64</v>
      </c>
      <c r="C5806" s="46" t="s">
        <v>80</v>
      </c>
      <c r="D5806" s="46" t="s">
        <v>88</v>
      </c>
      <c r="H5806" s="46">
        <v>21</v>
      </c>
      <c r="L5806" s="46" t="s">
        <v>103</v>
      </c>
      <c r="M5806" s="48">
        <v>1</v>
      </c>
      <c r="N5806" s="48" t="s">
        <v>116</v>
      </c>
      <c r="O5806" s="48">
        <v>1</v>
      </c>
      <c r="P5806" s="48" t="s">
        <v>115</v>
      </c>
    </row>
    <row r="5807" spans="1:24" x14ac:dyDescent="0.25">
      <c r="A5807" s="52">
        <v>2018</v>
      </c>
      <c r="B5807" s="45" t="s">
        <v>64</v>
      </c>
      <c r="C5807" s="46" t="s">
        <v>80</v>
      </c>
      <c r="D5807" s="46" t="s">
        <v>90</v>
      </c>
      <c r="H5807" s="46">
        <v>15</v>
      </c>
      <c r="I5807" s="46">
        <v>17</v>
      </c>
      <c r="L5807" s="46" t="s">
        <v>103</v>
      </c>
      <c r="M5807" s="48">
        <v>9</v>
      </c>
      <c r="U5807" s="49">
        <v>2</v>
      </c>
      <c r="V5807" s="49" t="s">
        <v>117</v>
      </c>
    </row>
    <row r="5808" spans="1:24" x14ac:dyDescent="0.25">
      <c r="A5808" s="52">
        <v>2018</v>
      </c>
      <c r="B5808" s="45" t="s">
        <v>64</v>
      </c>
      <c r="C5808" s="46" t="s">
        <v>80</v>
      </c>
      <c r="D5808" s="46" t="s">
        <v>93</v>
      </c>
      <c r="H5808" s="46">
        <v>15</v>
      </c>
      <c r="I5808" s="46">
        <v>17</v>
      </c>
      <c r="L5808" s="46" t="s">
        <v>103</v>
      </c>
      <c r="M5808" s="48">
        <v>14</v>
      </c>
      <c r="U5808" s="49">
        <v>2</v>
      </c>
      <c r="V5808" s="49" t="s">
        <v>117</v>
      </c>
      <c r="W5808" s="50">
        <v>1</v>
      </c>
      <c r="X5808" s="50" t="s">
        <v>116</v>
      </c>
    </row>
    <row r="5809" spans="1:16" x14ac:dyDescent="0.25">
      <c r="A5809" s="52">
        <v>2018</v>
      </c>
      <c r="B5809" s="45" t="s">
        <v>64</v>
      </c>
      <c r="C5809" s="46" t="s">
        <v>80</v>
      </c>
      <c r="D5809" s="46" t="s">
        <v>110</v>
      </c>
      <c r="H5809" s="46">
        <v>15</v>
      </c>
      <c r="L5809" s="46" t="s">
        <v>103</v>
      </c>
      <c r="M5809" s="48">
        <v>84</v>
      </c>
    </row>
    <row r="5810" spans="1:16" x14ac:dyDescent="0.25">
      <c r="A5810" s="52">
        <v>2018</v>
      </c>
      <c r="B5810" s="45" t="s">
        <v>64</v>
      </c>
      <c r="C5810" s="46" t="s">
        <v>80</v>
      </c>
      <c r="D5810" s="46" t="s">
        <v>88</v>
      </c>
      <c r="H5810" s="46">
        <v>21</v>
      </c>
      <c r="L5810" s="46" t="s">
        <v>103</v>
      </c>
      <c r="M5810" s="48" t="s">
        <v>110</v>
      </c>
    </row>
    <row r="5811" spans="1:16" x14ac:dyDescent="0.25">
      <c r="A5811" s="52">
        <v>2018</v>
      </c>
      <c r="B5811" s="45" t="s">
        <v>64</v>
      </c>
      <c r="C5811" s="46" t="s">
        <v>80</v>
      </c>
      <c r="D5811" s="46" t="s">
        <v>88</v>
      </c>
      <c r="H5811" s="46">
        <v>20</v>
      </c>
      <c r="L5811" s="46" t="s">
        <v>103</v>
      </c>
      <c r="M5811" s="48" t="s">
        <v>110</v>
      </c>
    </row>
    <row r="5812" spans="1:16" x14ac:dyDescent="0.25">
      <c r="A5812" s="52">
        <v>2018</v>
      </c>
      <c r="B5812" s="45" t="s">
        <v>64</v>
      </c>
      <c r="C5812" s="46" t="s">
        <v>85</v>
      </c>
      <c r="D5812" s="46" t="s">
        <v>110</v>
      </c>
      <c r="H5812" s="46">
        <v>28</v>
      </c>
      <c r="L5812" s="46" t="s">
        <v>103</v>
      </c>
      <c r="M5812" s="48" t="s">
        <v>110</v>
      </c>
    </row>
    <row r="5813" spans="1:16" x14ac:dyDescent="0.25">
      <c r="A5813" s="52">
        <v>2018</v>
      </c>
      <c r="B5813" s="45" t="s">
        <v>64</v>
      </c>
      <c r="C5813" s="46" t="s">
        <v>80</v>
      </c>
      <c r="D5813" s="46" t="s">
        <v>110</v>
      </c>
      <c r="H5813" s="46">
        <v>18</v>
      </c>
      <c r="I5813" s="46">
        <v>22</v>
      </c>
      <c r="L5813" s="46" t="s">
        <v>103</v>
      </c>
      <c r="M5813" s="48" t="s">
        <v>110</v>
      </c>
    </row>
    <row r="5814" spans="1:16" x14ac:dyDescent="0.25">
      <c r="A5814" s="52">
        <v>2018</v>
      </c>
      <c r="B5814" s="45" t="s">
        <v>64</v>
      </c>
      <c r="C5814" s="46" t="s">
        <v>80</v>
      </c>
      <c r="D5814" s="46" t="s">
        <v>88</v>
      </c>
      <c r="H5814" s="46">
        <v>20</v>
      </c>
      <c r="L5814" s="46" t="s">
        <v>103</v>
      </c>
      <c r="M5814" s="48" t="s">
        <v>110</v>
      </c>
    </row>
    <row r="5815" spans="1:16" x14ac:dyDescent="0.25">
      <c r="A5815" s="52">
        <v>2018</v>
      </c>
      <c r="B5815" s="45" t="s">
        <v>64</v>
      </c>
      <c r="C5815" s="46" t="s">
        <v>80</v>
      </c>
      <c r="D5815" s="46" t="s">
        <v>88</v>
      </c>
      <c r="H5815" s="46">
        <v>18</v>
      </c>
      <c r="L5815" s="46" t="s">
        <v>103</v>
      </c>
      <c r="M5815" s="48" t="s">
        <v>110</v>
      </c>
    </row>
    <row r="5816" spans="1:16" x14ac:dyDescent="0.25">
      <c r="A5816" s="52">
        <v>2018</v>
      </c>
      <c r="B5816" s="45" t="s">
        <v>64</v>
      </c>
      <c r="C5816" s="46" t="s">
        <v>80</v>
      </c>
      <c r="D5816" s="46" t="s">
        <v>88</v>
      </c>
      <c r="E5816" s="46" t="s">
        <v>89</v>
      </c>
      <c r="H5816" s="46">
        <v>20</v>
      </c>
      <c r="L5816" s="46" t="s">
        <v>103</v>
      </c>
      <c r="M5816" s="48">
        <v>9</v>
      </c>
      <c r="N5816" s="48" t="s">
        <v>117</v>
      </c>
      <c r="O5816" s="48">
        <v>4</v>
      </c>
      <c r="P5816" s="48" t="s">
        <v>116</v>
      </c>
    </row>
    <row r="5817" spans="1:16" x14ac:dyDescent="0.25">
      <c r="A5817" s="52">
        <v>2018</v>
      </c>
      <c r="B5817" s="45" t="s">
        <v>64</v>
      </c>
      <c r="C5817" s="46" t="s">
        <v>80</v>
      </c>
      <c r="D5817" s="46" t="s">
        <v>88</v>
      </c>
      <c r="H5817" s="46">
        <v>18</v>
      </c>
      <c r="I5817" s="46">
        <v>22</v>
      </c>
      <c r="L5817" s="46" t="s">
        <v>103</v>
      </c>
      <c r="M5817" s="48" t="s">
        <v>110</v>
      </c>
    </row>
    <row r="5818" spans="1:16" x14ac:dyDescent="0.25">
      <c r="A5818" s="52">
        <v>2018</v>
      </c>
      <c r="B5818" s="45" t="s">
        <v>64</v>
      </c>
      <c r="C5818" s="46" t="s">
        <v>80</v>
      </c>
      <c r="D5818" s="46" t="s">
        <v>88</v>
      </c>
      <c r="H5818" s="46">
        <v>20</v>
      </c>
      <c r="L5818" s="46" t="s">
        <v>103</v>
      </c>
      <c r="M5818" s="48" t="s">
        <v>110</v>
      </c>
    </row>
    <row r="5819" spans="1:16" x14ac:dyDescent="0.25">
      <c r="A5819" s="52">
        <v>2018</v>
      </c>
      <c r="B5819" s="45" t="s">
        <v>64</v>
      </c>
      <c r="C5819" s="46" t="s">
        <v>80</v>
      </c>
      <c r="D5819" s="46" t="s">
        <v>88</v>
      </c>
      <c r="E5819" s="46" t="s">
        <v>92</v>
      </c>
      <c r="H5819" s="46">
        <v>15</v>
      </c>
      <c r="L5819" s="46" t="s">
        <v>103</v>
      </c>
      <c r="M5819" s="48" t="s">
        <v>110</v>
      </c>
    </row>
    <row r="5820" spans="1:16" x14ac:dyDescent="0.25">
      <c r="A5820" s="52">
        <v>2018</v>
      </c>
      <c r="B5820" s="45" t="s">
        <v>64</v>
      </c>
      <c r="C5820" s="46" t="s">
        <v>80</v>
      </c>
      <c r="D5820" s="46" t="s">
        <v>88</v>
      </c>
      <c r="H5820" s="46">
        <v>17</v>
      </c>
      <c r="L5820" s="46" t="s">
        <v>103</v>
      </c>
      <c r="M5820" s="48" t="s">
        <v>110</v>
      </c>
    </row>
    <row r="5821" spans="1:16" x14ac:dyDescent="0.25">
      <c r="A5821" s="52">
        <v>2018</v>
      </c>
      <c r="B5821" s="45" t="s">
        <v>41</v>
      </c>
      <c r="C5821" s="46" t="s">
        <v>80</v>
      </c>
      <c r="D5821" s="46" t="s">
        <v>90</v>
      </c>
      <c r="H5821" s="46">
        <v>15</v>
      </c>
      <c r="L5821" s="46" t="s">
        <v>103</v>
      </c>
      <c r="M5821" s="48">
        <v>30</v>
      </c>
    </row>
    <row r="5822" spans="1:16" x14ac:dyDescent="0.25">
      <c r="A5822" s="52">
        <v>2018</v>
      </c>
      <c r="B5822" s="45" t="s">
        <v>41</v>
      </c>
      <c r="C5822" s="46" t="s">
        <v>80</v>
      </c>
      <c r="D5822" s="46" t="s">
        <v>90</v>
      </c>
      <c r="H5822" s="46">
        <v>15</v>
      </c>
      <c r="L5822" s="46" t="s">
        <v>103</v>
      </c>
      <c r="M5822" s="48">
        <v>40</v>
      </c>
    </row>
    <row r="5823" spans="1:16" x14ac:dyDescent="0.25">
      <c r="A5823" s="52">
        <v>2018</v>
      </c>
      <c r="B5823" s="45" t="s">
        <v>41</v>
      </c>
      <c r="C5823" s="46" t="s">
        <v>80</v>
      </c>
      <c r="D5823" s="46" t="s">
        <v>90</v>
      </c>
      <c r="H5823" s="46">
        <v>15</v>
      </c>
      <c r="L5823" s="46" t="s">
        <v>103</v>
      </c>
      <c r="M5823" s="48">
        <v>30</v>
      </c>
    </row>
    <row r="5824" spans="1:16" x14ac:dyDescent="0.25">
      <c r="A5824" s="52">
        <v>2018</v>
      </c>
      <c r="B5824" s="45" t="s">
        <v>41</v>
      </c>
      <c r="C5824" s="46" t="s">
        <v>80</v>
      </c>
      <c r="D5824" s="46" t="s">
        <v>90</v>
      </c>
      <c r="H5824" s="46">
        <v>15</v>
      </c>
      <c r="L5824" s="46" t="s">
        <v>103</v>
      </c>
      <c r="M5824" s="48">
        <v>50</v>
      </c>
    </row>
    <row r="5825" spans="1:19" x14ac:dyDescent="0.25">
      <c r="A5825" s="52">
        <v>2018</v>
      </c>
      <c r="B5825" s="45" t="s">
        <v>41</v>
      </c>
      <c r="C5825" s="46" t="s">
        <v>80</v>
      </c>
      <c r="D5825" s="46" t="s">
        <v>88</v>
      </c>
      <c r="E5825" s="46" t="s">
        <v>91</v>
      </c>
      <c r="H5825" s="46">
        <v>17</v>
      </c>
      <c r="L5825" s="46" t="s">
        <v>103</v>
      </c>
      <c r="M5825" s="48">
        <v>1</v>
      </c>
      <c r="N5825" s="48" t="s">
        <v>117</v>
      </c>
      <c r="O5825" s="48">
        <v>2</v>
      </c>
      <c r="P5825" s="48" t="s">
        <v>116</v>
      </c>
    </row>
    <row r="5826" spans="1:19" x14ac:dyDescent="0.25">
      <c r="A5826" s="52">
        <v>2018</v>
      </c>
      <c r="B5826" s="45" t="s">
        <v>41</v>
      </c>
      <c r="C5826" s="46" t="s">
        <v>80</v>
      </c>
      <c r="D5826" s="46" t="s">
        <v>88</v>
      </c>
      <c r="E5826" s="46" t="s">
        <v>91</v>
      </c>
      <c r="H5826" s="46">
        <v>17</v>
      </c>
      <c r="I5826" s="46">
        <v>21</v>
      </c>
      <c r="L5826" s="46" t="s">
        <v>103</v>
      </c>
      <c r="M5826" s="48">
        <v>2</v>
      </c>
      <c r="N5826" s="48" t="s">
        <v>117</v>
      </c>
      <c r="O5826" s="48">
        <v>1</v>
      </c>
      <c r="P5826" s="48" t="s">
        <v>116</v>
      </c>
    </row>
    <row r="5827" spans="1:19" x14ac:dyDescent="0.25">
      <c r="A5827" s="52">
        <v>2018</v>
      </c>
      <c r="B5827" s="45" t="s">
        <v>49</v>
      </c>
      <c r="C5827" s="46" t="s">
        <v>80</v>
      </c>
      <c r="D5827" s="46" t="s">
        <v>88</v>
      </c>
      <c r="H5827" s="46">
        <v>22</v>
      </c>
      <c r="L5827" s="46" t="s">
        <v>103</v>
      </c>
      <c r="M5827" s="48" t="s">
        <v>110</v>
      </c>
    </row>
    <row r="5828" spans="1:19" x14ac:dyDescent="0.25">
      <c r="A5828" s="52">
        <v>2018</v>
      </c>
      <c r="B5828" s="45" t="s">
        <v>67</v>
      </c>
      <c r="C5828" s="46" t="s">
        <v>80</v>
      </c>
      <c r="D5828" s="46" t="s">
        <v>90</v>
      </c>
      <c r="H5828" s="46">
        <v>15</v>
      </c>
      <c r="I5828" s="46">
        <v>17</v>
      </c>
      <c r="L5828" s="46" t="s">
        <v>103</v>
      </c>
      <c r="M5828" s="48" t="s">
        <v>110</v>
      </c>
    </row>
    <row r="5829" spans="1:19" x14ac:dyDescent="0.25">
      <c r="A5829" s="52">
        <v>2018</v>
      </c>
      <c r="B5829" s="45" t="s">
        <v>49</v>
      </c>
      <c r="C5829" s="46" t="s">
        <v>80</v>
      </c>
      <c r="D5829" s="46" t="s">
        <v>91</v>
      </c>
      <c r="H5829" s="46">
        <v>17</v>
      </c>
      <c r="L5829" s="46" t="s">
        <v>103</v>
      </c>
      <c r="M5829" s="48" t="s">
        <v>110</v>
      </c>
    </row>
    <row r="5830" spans="1:19" x14ac:dyDescent="0.25">
      <c r="A5830" s="52">
        <v>2018</v>
      </c>
      <c r="B5830" s="45" t="s">
        <v>52</v>
      </c>
      <c r="C5830" s="46" t="s">
        <v>80</v>
      </c>
      <c r="D5830" s="46" t="s">
        <v>110</v>
      </c>
      <c r="H5830" s="46">
        <v>17</v>
      </c>
      <c r="L5830" s="46" t="s">
        <v>103</v>
      </c>
      <c r="M5830" s="48">
        <v>2</v>
      </c>
      <c r="N5830" s="48" t="s">
        <v>117</v>
      </c>
    </row>
    <row r="5831" spans="1:19" x14ac:dyDescent="0.25">
      <c r="A5831" s="52">
        <v>2018</v>
      </c>
      <c r="B5831" s="45" t="s">
        <v>52</v>
      </c>
      <c r="C5831" s="46" t="s">
        <v>80</v>
      </c>
      <c r="D5831" s="46" t="s">
        <v>110</v>
      </c>
      <c r="H5831" s="46">
        <v>17</v>
      </c>
      <c r="L5831" s="46" t="s">
        <v>103</v>
      </c>
      <c r="M5831" s="48">
        <v>3</v>
      </c>
      <c r="N5831" s="48" t="s">
        <v>117</v>
      </c>
      <c r="O5831" s="48">
        <v>1</v>
      </c>
      <c r="P5831" s="48" t="s">
        <v>116</v>
      </c>
    </row>
    <row r="5832" spans="1:19" x14ac:dyDescent="0.25">
      <c r="A5832" s="52">
        <v>2018</v>
      </c>
      <c r="B5832" s="45" t="s">
        <v>52</v>
      </c>
      <c r="C5832" s="46" t="s">
        <v>85</v>
      </c>
      <c r="D5832" s="46" t="s">
        <v>110</v>
      </c>
      <c r="H5832" s="46">
        <v>28</v>
      </c>
      <c r="L5832" s="46" t="s">
        <v>103</v>
      </c>
      <c r="M5832" s="48">
        <v>6</v>
      </c>
    </row>
    <row r="5833" spans="1:19" x14ac:dyDescent="0.25">
      <c r="A5833" s="52">
        <v>2018</v>
      </c>
      <c r="B5833" s="45" t="s">
        <v>39</v>
      </c>
      <c r="C5833" s="46" t="s">
        <v>80</v>
      </c>
      <c r="D5833" s="46" t="s">
        <v>93</v>
      </c>
      <c r="H5833" s="46">
        <v>15</v>
      </c>
      <c r="I5833" s="46">
        <v>25</v>
      </c>
      <c r="L5833" s="46" t="s">
        <v>103</v>
      </c>
      <c r="M5833" s="48">
        <v>50</v>
      </c>
      <c r="S5833" s="49">
        <v>50</v>
      </c>
    </row>
    <row r="5834" spans="1:19" x14ac:dyDescent="0.25">
      <c r="A5834" s="52">
        <v>2018</v>
      </c>
      <c r="B5834" s="45" t="s">
        <v>39</v>
      </c>
      <c r="C5834" s="46" t="s">
        <v>80</v>
      </c>
      <c r="D5834" s="46" t="s">
        <v>110</v>
      </c>
      <c r="H5834" s="46">
        <v>15</v>
      </c>
      <c r="I5834" s="46">
        <v>25</v>
      </c>
      <c r="L5834" s="46" t="s">
        <v>103</v>
      </c>
      <c r="M5834" s="48">
        <v>28</v>
      </c>
      <c r="S5834" s="49">
        <v>26</v>
      </c>
    </row>
    <row r="5835" spans="1:19" x14ac:dyDescent="0.25">
      <c r="A5835" s="52">
        <v>2018</v>
      </c>
      <c r="B5835" s="45" t="s">
        <v>39</v>
      </c>
      <c r="C5835" s="46" t="s">
        <v>80</v>
      </c>
      <c r="D5835" s="46" t="s">
        <v>93</v>
      </c>
      <c r="H5835" s="46">
        <v>15</v>
      </c>
      <c r="I5835" s="46">
        <v>25</v>
      </c>
      <c r="L5835" s="46" t="s">
        <v>103</v>
      </c>
      <c r="M5835" s="48">
        <v>40</v>
      </c>
      <c r="S5835" s="49">
        <v>20</v>
      </c>
    </row>
    <row r="5836" spans="1:19" x14ac:dyDescent="0.25">
      <c r="A5836" s="52">
        <v>2018</v>
      </c>
      <c r="B5836" s="45" t="s">
        <v>39</v>
      </c>
      <c r="C5836" s="46" t="s">
        <v>80</v>
      </c>
      <c r="D5836" s="46" t="s">
        <v>91</v>
      </c>
      <c r="H5836" s="46">
        <v>17</v>
      </c>
      <c r="L5836" s="46" t="s">
        <v>103</v>
      </c>
      <c r="M5836" s="48" t="s">
        <v>110</v>
      </c>
    </row>
    <row r="5837" spans="1:19" x14ac:dyDescent="0.25">
      <c r="A5837" s="52">
        <v>2018</v>
      </c>
      <c r="B5837" s="45" t="s">
        <v>76</v>
      </c>
      <c r="C5837" s="46" t="s">
        <v>80</v>
      </c>
      <c r="D5837" s="46" t="s">
        <v>89</v>
      </c>
      <c r="H5837" s="46">
        <v>15</v>
      </c>
      <c r="L5837" s="46" t="s">
        <v>105</v>
      </c>
      <c r="M5837" s="48">
        <v>65</v>
      </c>
    </row>
    <row r="5838" spans="1:19" x14ac:dyDescent="0.25">
      <c r="A5838" s="52">
        <v>2018</v>
      </c>
      <c r="B5838" s="45" t="s">
        <v>39</v>
      </c>
      <c r="C5838" s="46" t="s">
        <v>80</v>
      </c>
      <c r="D5838" s="46" t="s">
        <v>91</v>
      </c>
      <c r="H5838" s="46">
        <v>15</v>
      </c>
      <c r="L5838" s="46" t="s">
        <v>105</v>
      </c>
      <c r="M5838" s="48">
        <v>80</v>
      </c>
    </row>
    <row r="5839" spans="1:19" x14ac:dyDescent="0.25">
      <c r="A5839" s="52">
        <v>2018</v>
      </c>
      <c r="B5839" s="45" t="s">
        <v>39</v>
      </c>
      <c r="C5839" s="46" t="s">
        <v>80</v>
      </c>
      <c r="D5839" s="46" t="s">
        <v>93</v>
      </c>
      <c r="H5839" s="46">
        <v>17</v>
      </c>
      <c r="L5839" s="46" t="s">
        <v>103</v>
      </c>
      <c r="M5839" s="48" t="s">
        <v>110</v>
      </c>
    </row>
    <row r="5840" spans="1:19" x14ac:dyDescent="0.25">
      <c r="A5840" s="52">
        <v>2018</v>
      </c>
      <c r="B5840" s="45" t="s">
        <v>75</v>
      </c>
      <c r="C5840" s="46" t="s">
        <v>80</v>
      </c>
      <c r="D5840" s="46" t="s">
        <v>90</v>
      </c>
      <c r="H5840" s="46">
        <v>15</v>
      </c>
      <c r="L5840" s="46" t="s">
        <v>103</v>
      </c>
      <c r="M5840" s="48">
        <v>70</v>
      </c>
    </row>
    <row r="5841" spans="1:16" x14ac:dyDescent="0.25">
      <c r="A5841" s="52">
        <v>2018</v>
      </c>
      <c r="B5841" s="45" t="s">
        <v>40</v>
      </c>
      <c r="C5841" s="46" t="s">
        <v>80</v>
      </c>
      <c r="D5841" s="46" t="s">
        <v>93</v>
      </c>
      <c r="E5841" s="46" t="s">
        <v>92</v>
      </c>
      <c r="H5841" s="46">
        <v>15</v>
      </c>
      <c r="L5841" s="46" t="s">
        <v>105</v>
      </c>
      <c r="M5841" s="48">
        <v>30</v>
      </c>
    </row>
    <row r="5842" spans="1:16" x14ac:dyDescent="0.25">
      <c r="A5842" s="52">
        <v>2018</v>
      </c>
      <c r="B5842" s="45" t="s">
        <v>69</v>
      </c>
      <c r="C5842" s="46" t="s">
        <v>80</v>
      </c>
      <c r="D5842" s="46" t="s">
        <v>93</v>
      </c>
      <c r="H5842" s="46">
        <v>21</v>
      </c>
      <c r="L5842" s="46" t="s">
        <v>103</v>
      </c>
      <c r="M5842" s="48" t="s">
        <v>110</v>
      </c>
    </row>
    <row r="5843" spans="1:16" x14ac:dyDescent="0.25">
      <c r="A5843" s="52">
        <v>2018</v>
      </c>
      <c r="B5843" s="45" t="s">
        <v>69</v>
      </c>
      <c r="C5843" s="46" t="s">
        <v>80</v>
      </c>
      <c r="D5843" s="46" t="s">
        <v>88</v>
      </c>
      <c r="E5843" s="46" t="s">
        <v>92</v>
      </c>
      <c r="H5843" s="46">
        <v>17</v>
      </c>
      <c r="I5843" s="46">
        <v>18</v>
      </c>
      <c r="L5843" s="46" t="s">
        <v>103</v>
      </c>
      <c r="M5843" s="48" t="s">
        <v>110</v>
      </c>
    </row>
    <row r="5844" spans="1:16" x14ac:dyDescent="0.25">
      <c r="A5844" s="52">
        <v>2018</v>
      </c>
      <c r="B5844" s="45" t="s">
        <v>69</v>
      </c>
      <c r="C5844" s="46" t="s">
        <v>80</v>
      </c>
      <c r="D5844" s="46" t="s">
        <v>88</v>
      </c>
      <c r="H5844" s="46">
        <v>17</v>
      </c>
      <c r="L5844" s="46" t="s">
        <v>103</v>
      </c>
      <c r="M5844" s="48">
        <v>2</v>
      </c>
      <c r="N5844" s="48" t="s">
        <v>117</v>
      </c>
      <c r="O5844" s="48">
        <v>2</v>
      </c>
      <c r="P5844" s="48" t="s">
        <v>116</v>
      </c>
    </row>
    <row r="5845" spans="1:16" x14ac:dyDescent="0.25">
      <c r="A5845" s="52">
        <v>2018</v>
      </c>
      <c r="B5845" s="45" t="s">
        <v>75</v>
      </c>
      <c r="C5845" s="46" t="s">
        <v>80</v>
      </c>
      <c r="D5845" s="46" t="s">
        <v>93</v>
      </c>
      <c r="H5845" s="46">
        <v>15</v>
      </c>
      <c r="L5845" s="46" t="s">
        <v>103</v>
      </c>
      <c r="M5845" s="48">
        <v>83</v>
      </c>
    </row>
    <row r="5846" spans="1:16" x14ac:dyDescent="0.25">
      <c r="A5846" s="52">
        <v>2018</v>
      </c>
      <c r="B5846" s="45" t="s">
        <v>66</v>
      </c>
      <c r="C5846" s="46" t="s">
        <v>80</v>
      </c>
      <c r="D5846" s="46" t="s">
        <v>88</v>
      </c>
      <c r="E5846" s="46" t="s">
        <v>93</v>
      </c>
      <c r="F5846" s="46" t="s">
        <v>94</v>
      </c>
      <c r="G5846" s="46" t="s">
        <v>92</v>
      </c>
      <c r="H5846" s="46">
        <v>15</v>
      </c>
      <c r="L5846" s="46" t="s">
        <v>103</v>
      </c>
      <c r="M5846" s="48">
        <v>62</v>
      </c>
    </row>
    <row r="5847" spans="1:16" x14ac:dyDescent="0.25">
      <c r="A5847" s="52">
        <v>2018</v>
      </c>
      <c r="B5847" s="45" t="s">
        <v>69</v>
      </c>
      <c r="C5847" s="46" t="s">
        <v>80</v>
      </c>
      <c r="D5847" s="46" t="s">
        <v>93</v>
      </c>
      <c r="H5847" s="46">
        <v>21</v>
      </c>
      <c r="L5847" s="46" t="s">
        <v>103</v>
      </c>
      <c r="M5847" s="48" t="s">
        <v>110</v>
      </c>
    </row>
    <row r="5848" spans="1:16" x14ac:dyDescent="0.25">
      <c r="A5848" s="52">
        <v>2018</v>
      </c>
      <c r="B5848" s="45" t="s">
        <v>48</v>
      </c>
      <c r="C5848" s="46" t="s">
        <v>80</v>
      </c>
      <c r="D5848" s="46" t="s">
        <v>90</v>
      </c>
      <c r="E5848" s="46" t="s">
        <v>93</v>
      </c>
      <c r="H5848" s="46">
        <v>15</v>
      </c>
      <c r="L5848" s="46" t="s">
        <v>103</v>
      </c>
      <c r="M5848" s="48">
        <v>35</v>
      </c>
    </row>
    <row r="5849" spans="1:16" x14ac:dyDescent="0.25">
      <c r="A5849" s="52">
        <v>2018</v>
      </c>
      <c r="B5849" s="45" t="s">
        <v>60</v>
      </c>
      <c r="C5849" s="46" t="s">
        <v>80</v>
      </c>
      <c r="D5849" s="46" t="s">
        <v>90</v>
      </c>
      <c r="H5849" s="46">
        <v>15</v>
      </c>
      <c r="L5849" s="46" t="s">
        <v>105</v>
      </c>
      <c r="M5849" s="48">
        <v>27</v>
      </c>
    </row>
    <row r="5850" spans="1:16" x14ac:dyDescent="0.25">
      <c r="A5850" s="52">
        <v>2018</v>
      </c>
      <c r="B5850" s="45" t="s">
        <v>60</v>
      </c>
      <c r="C5850" s="46" t="s">
        <v>80</v>
      </c>
      <c r="D5850" s="46" t="s">
        <v>90</v>
      </c>
      <c r="H5850" s="46">
        <v>15</v>
      </c>
      <c r="L5850" s="46" t="s">
        <v>103</v>
      </c>
      <c r="M5850" s="48">
        <v>35</v>
      </c>
    </row>
    <row r="5851" spans="1:16" x14ac:dyDescent="0.25">
      <c r="A5851" s="52">
        <v>2018</v>
      </c>
      <c r="B5851" s="45" t="s">
        <v>72</v>
      </c>
      <c r="C5851" s="46" t="s">
        <v>80</v>
      </c>
      <c r="D5851" s="46" t="s">
        <v>92</v>
      </c>
      <c r="H5851" s="46">
        <v>15</v>
      </c>
      <c r="L5851" s="46" t="s">
        <v>105</v>
      </c>
      <c r="M5851" s="48">
        <v>47</v>
      </c>
    </row>
    <row r="5852" spans="1:16" x14ac:dyDescent="0.25">
      <c r="A5852" s="52">
        <v>2018</v>
      </c>
      <c r="B5852" s="45" t="s">
        <v>40</v>
      </c>
      <c r="C5852" s="46" t="s">
        <v>80</v>
      </c>
      <c r="D5852" s="46" t="s">
        <v>90</v>
      </c>
      <c r="E5852" s="46" t="s">
        <v>92</v>
      </c>
      <c r="F5852" s="46" t="s">
        <v>93</v>
      </c>
      <c r="H5852" s="46">
        <v>15</v>
      </c>
      <c r="L5852" s="46" t="s">
        <v>103</v>
      </c>
      <c r="M5852" s="48">
        <v>120</v>
      </c>
    </row>
    <row r="5853" spans="1:16" x14ac:dyDescent="0.25">
      <c r="A5853" s="52">
        <v>2018</v>
      </c>
      <c r="B5853" s="45" t="s">
        <v>60</v>
      </c>
      <c r="C5853" s="46" t="s">
        <v>80</v>
      </c>
      <c r="D5853" s="46" t="s">
        <v>90</v>
      </c>
      <c r="H5853" s="46">
        <v>15</v>
      </c>
      <c r="L5853" s="46" t="s">
        <v>103</v>
      </c>
      <c r="M5853" s="48">
        <v>120</v>
      </c>
    </row>
    <row r="5854" spans="1:16" x14ac:dyDescent="0.25">
      <c r="A5854" s="52">
        <v>2018</v>
      </c>
      <c r="B5854" s="45" t="s">
        <v>60</v>
      </c>
      <c r="C5854" s="46" t="s">
        <v>80</v>
      </c>
      <c r="D5854" s="46" t="s">
        <v>90</v>
      </c>
      <c r="H5854" s="46">
        <v>15</v>
      </c>
      <c r="L5854" s="46" t="s">
        <v>103</v>
      </c>
      <c r="M5854" s="48">
        <v>170</v>
      </c>
    </row>
    <row r="5855" spans="1:16" x14ac:dyDescent="0.25">
      <c r="A5855" s="52">
        <v>2018</v>
      </c>
      <c r="B5855" s="45" t="s">
        <v>65</v>
      </c>
      <c r="C5855" s="46" t="s">
        <v>80</v>
      </c>
      <c r="D5855" s="46" t="s">
        <v>94</v>
      </c>
      <c r="H5855" s="46">
        <v>15</v>
      </c>
      <c r="L5855" s="46" t="s">
        <v>104</v>
      </c>
      <c r="M5855" s="48">
        <v>120</v>
      </c>
    </row>
    <row r="5856" spans="1:16" x14ac:dyDescent="0.25">
      <c r="A5856" s="52">
        <v>2018</v>
      </c>
      <c r="B5856" s="45" t="s">
        <v>65</v>
      </c>
      <c r="C5856" s="46" t="s">
        <v>85</v>
      </c>
      <c r="D5856" s="46" t="s">
        <v>110</v>
      </c>
      <c r="H5856" s="46">
        <v>28</v>
      </c>
      <c r="L5856" s="46" t="s">
        <v>103</v>
      </c>
      <c r="M5856" s="48" t="s">
        <v>110</v>
      </c>
    </row>
    <row r="5857" spans="1:19" x14ac:dyDescent="0.25">
      <c r="A5857" s="52">
        <v>2018</v>
      </c>
      <c r="B5857" s="45" t="s">
        <v>58</v>
      </c>
      <c r="C5857" s="46" t="s">
        <v>80</v>
      </c>
      <c r="D5857" s="46" t="s">
        <v>90</v>
      </c>
      <c r="H5857" s="46">
        <v>15</v>
      </c>
      <c r="L5857" s="46" t="s">
        <v>105</v>
      </c>
      <c r="M5857" s="48" t="s">
        <v>110</v>
      </c>
    </row>
    <row r="5858" spans="1:19" x14ac:dyDescent="0.25">
      <c r="A5858" s="52">
        <v>2018</v>
      </c>
      <c r="B5858" s="45" t="s">
        <v>58</v>
      </c>
      <c r="C5858" s="46" t="s">
        <v>80</v>
      </c>
      <c r="D5858" s="46" t="s">
        <v>90</v>
      </c>
      <c r="H5858" s="46">
        <v>15</v>
      </c>
      <c r="L5858" s="46" t="s">
        <v>105</v>
      </c>
      <c r="M5858" s="48" t="s">
        <v>110</v>
      </c>
    </row>
    <row r="5859" spans="1:19" x14ac:dyDescent="0.25">
      <c r="A5859" s="52">
        <v>2018</v>
      </c>
      <c r="B5859" s="45" t="s">
        <v>59</v>
      </c>
      <c r="C5859" s="46" t="s">
        <v>80</v>
      </c>
      <c r="D5859" s="46" t="s">
        <v>110</v>
      </c>
      <c r="H5859" s="46">
        <v>15</v>
      </c>
      <c r="L5859" s="46" t="s">
        <v>103</v>
      </c>
      <c r="M5859" s="48">
        <v>23</v>
      </c>
    </row>
    <row r="5860" spans="1:19" x14ac:dyDescent="0.25">
      <c r="A5860" s="52">
        <v>2018</v>
      </c>
      <c r="B5860" s="45" t="s">
        <v>70</v>
      </c>
      <c r="C5860" s="46" t="s">
        <v>80</v>
      </c>
      <c r="D5860" s="46" t="s">
        <v>110</v>
      </c>
      <c r="H5860" s="46">
        <v>5</v>
      </c>
      <c r="L5860" s="46" t="s">
        <v>104</v>
      </c>
      <c r="M5860" s="48" t="s">
        <v>110</v>
      </c>
    </row>
    <row r="5861" spans="1:19" x14ac:dyDescent="0.25">
      <c r="A5861" s="52">
        <v>2018</v>
      </c>
      <c r="B5861" s="45" t="s">
        <v>65</v>
      </c>
      <c r="C5861" s="46" t="s">
        <v>80</v>
      </c>
      <c r="D5861" s="46" t="s">
        <v>89</v>
      </c>
      <c r="E5861" s="46" t="s">
        <v>90</v>
      </c>
      <c r="H5861" s="46">
        <v>15</v>
      </c>
      <c r="L5861" s="46" t="s">
        <v>105</v>
      </c>
      <c r="M5861" s="48">
        <v>36</v>
      </c>
    </row>
    <row r="5862" spans="1:19" x14ac:dyDescent="0.25">
      <c r="A5862" s="52">
        <v>2018</v>
      </c>
      <c r="B5862" s="45" t="s">
        <v>57</v>
      </c>
      <c r="C5862" s="46" t="s">
        <v>80</v>
      </c>
      <c r="D5862" s="46" t="s">
        <v>88</v>
      </c>
      <c r="H5862" s="46">
        <v>17</v>
      </c>
      <c r="L5862" s="46" t="s">
        <v>104</v>
      </c>
      <c r="M5862" s="48" t="s">
        <v>110</v>
      </c>
    </row>
    <row r="5863" spans="1:19" x14ac:dyDescent="0.25">
      <c r="A5863" s="52">
        <v>2018</v>
      </c>
      <c r="B5863" s="45" t="s">
        <v>59</v>
      </c>
      <c r="C5863" s="46" t="s">
        <v>80</v>
      </c>
      <c r="D5863" s="46" t="s">
        <v>110</v>
      </c>
      <c r="H5863" s="46">
        <v>20</v>
      </c>
      <c r="L5863" s="46" t="s">
        <v>103</v>
      </c>
      <c r="M5863" s="48">
        <v>3</v>
      </c>
      <c r="N5863" s="48" t="s">
        <v>117</v>
      </c>
      <c r="O5863" s="48">
        <v>4</v>
      </c>
      <c r="P5863" s="48" t="s">
        <v>116</v>
      </c>
      <c r="Q5863" s="48">
        <v>1</v>
      </c>
      <c r="R5863" s="48" t="s">
        <v>115</v>
      </c>
    </row>
    <row r="5864" spans="1:19" x14ac:dyDescent="0.25">
      <c r="A5864" s="52">
        <v>2018</v>
      </c>
      <c r="B5864" s="45" t="s">
        <v>67</v>
      </c>
      <c r="C5864" s="46" t="s">
        <v>80</v>
      </c>
      <c r="D5864" s="46" t="s">
        <v>88</v>
      </c>
      <c r="H5864" s="46">
        <v>17</v>
      </c>
      <c r="L5864" s="46" t="s">
        <v>103</v>
      </c>
      <c r="M5864" s="48">
        <v>1</v>
      </c>
      <c r="N5864" s="48" t="s">
        <v>117</v>
      </c>
      <c r="O5864" s="48">
        <v>3</v>
      </c>
      <c r="P5864" s="48" t="s">
        <v>116</v>
      </c>
      <c r="S5864" s="49">
        <v>1</v>
      </c>
    </row>
    <row r="5865" spans="1:19" x14ac:dyDescent="0.25">
      <c r="A5865" s="52">
        <v>2018</v>
      </c>
      <c r="B5865" s="45" t="s">
        <v>38</v>
      </c>
      <c r="C5865" s="46" t="s">
        <v>80</v>
      </c>
      <c r="D5865" s="46" t="s">
        <v>93</v>
      </c>
      <c r="H5865" s="46">
        <v>17</v>
      </c>
      <c r="L5865" s="46" t="s">
        <v>103</v>
      </c>
      <c r="M5865" s="48">
        <v>3</v>
      </c>
      <c r="N5865" s="48" t="s">
        <v>117</v>
      </c>
      <c r="O5865" s="48">
        <v>1</v>
      </c>
      <c r="P5865" s="48" t="s">
        <v>116</v>
      </c>
    </row>
    <row r="5866" spans="1:19" x14ac:dyDescent="0.25">
      <c r="A5866" s="52">
        <v>2018</v>
      </c>
      <c r="B5866" s="45" t="s">
        <v>38</v>
      </c>
      <c r="C5866" s="46" t="s">
        <v>80</v>
      </c>
      <c r="D5866" s="46" t="s">
        <v>88</v>
      </c>
      <c r="H5866" s="46">
        <v>18</v>
      </c>
      <c r="L5866" s="46" t="s">
        <v>103</v>
      </c>
      <c r="M5866" s="48" t="s">
        <v>110</v>
      </c>
    </row>
    <row r="5867" spans="1:19" x14ac:dyDescent="0.25">
      <c r="A5867" s="52">
        <v>2018</v>
      </c>
      <c r="B5867" s="45" t="s">
        <v>38</v>
      </c>
      <c r="C5867" s="46" t="s">
        <v>80</v>
      </c>
      <c r="D5867" s="46" t="s">
        <v>93</v>
      </c>
      <c r="H5867" s="46">
        <v>17</v>
      </c>
      <c r="L5867" s="46" t="s">
        <v>103</v>
      </c>
      <c r="M5867" s="48">
        <v>2</v>
      </c>
      <c r="N5867" s="48" t="s">
        <v>117</v>
      </c>
      <c r="O5867" s="48">
        <v>1</v>
      </c>
      <c r="P5867" s="48" t="s">
        <v>116</v>
      </c>
    </row>
    <row r="5868" spans="1:19" x14ac:dyDescent="0.25">
      <c r="A5868" s="52">
        <v>2019</v>
      </c>
      <c r="B5868" s="45" t="s">
        <v>38</v>
      </c>
      <c r="C5868" s="46" t="s">
        <v>80</v>
      </c>
      <c r="D5868" s="46" t="s">
        <v>91</v>
      </c>
      <c r="H5868" s="46">
        <v>17</v>
      </c>
      <c r="L5868" s="46" t="s">
        <v>104</v>
      </c>
      <c r="M5868" s="48">
        <v>2</v>
      </c>
      <c r="N5868" s="48" t="s">
        <v>117</v>
      </c>
      <c r="O5868" s="48">
        <v>1</v>
      </c>
      <c r="P5868" s="48" t="s">
        <v>116</v>
      </c>
    </row>
    <row r="5869" spans="1:19" x14ac:dyDescent="0.25">
      <c r="A5869" s="52">
        <v>2019</v>
      </c>
      <c r="B5869" s="45" t="s">
        <v>38</v>
      </c>
      <c r="C5869" s="46" t="s">
        <v>80</v>
      </c>
      <c r="D5869" s="46" t="s">
        <v>93</v>
      </c>
      <c r="H5869" s="46">
        <v>17</v>
      </c>
      <c r="L5869" s="46" t="s">
        <v>104</v>
      </c>
      <c r="M5869" s="48">
        <v>3</v>
      </c>
      <c r="N5869" s="48" t="s">
        <v>117</v>
      </c>
      <c r="O5869" s="48">
        <v>5</v>
      </c>
      <c r="P5869" s="48" t="s">
        <v>116</v>
      </c>
      <c r="Q5869" s="48">
        <v>2</v>
      </c>
      <c r="R5869" s="48" t="s">
        <v>115</v>
      </c>
    </row>
    <row r="5870" spans="1:19" x14ac:dyDescent="0.25">
      <c r="A5870" s="52">
        <v>2019</v>
      </c>
      <c r="B5870" s="45" t="s">
        <v>57</v>
      </c>
      <c r="C5870" s="46" t="s">
        <v>80</v>
      </c>
      <c r="D5870" s="46" t="s">
        <v>89</v>
      </c>
      <c r="H5870" s="46">
        <v>15</v>
      </c>
      <c r="L5870" s="46" t="s">
        <v>104</v>
      </c>
      <c r="M5870" s="48" t="s">
        <v>110</v>
      </c>
    </row>
    <row r="5871" spans="1:19" x14ac:dyDescent="0.25">
      <c r="A5871" s="52">
        <v>2019</v>
      </c>
      <c r="B5871" s="45" t="s">
        <v>38</v>
      </c>
      <c r="C5871" s="46" t="s">
        <v>80</v>
      </c>
      <c r="D5871" s="46" t="s">
        <v>93</v>
      </c>
      <c r="H5871" s="46">
        <v>17</v>
      </c>
      <c r="L5871" s="46" t="s">
        <v>104</v>
      </c>
      <c r="M5871" s="48">
        <v>1</v>
      </c>
      <c r="N5871" s="48" t="s">
        <v>117</v>
      </c>
      <c r="O5871" s="48">
        <v>2</v>
      </c>
      <c r="P5871" s="48" t="s">
        <v>116</v>
      </c>
    </row>
    <row r="5872" spans="1:19" x14ac:dyDescent="0.25">
      <c r="A5872" s="52">
        <v>2019</v>
      </c>
      <c r="B5872" s="45" t="s">
        <v>76</v>
      </c>
      <c r="C5872" s="46" t="s">
        <v>80</v>
      </c>
      <c r="D5872" s="46" t="s">
        <v>89</v>
      </c>
      <c r="H5872" s="46">
        <v>15</v>
      </c>
      <c r="L5872" s="46" t="s">
        <v>103</v>
      </c>
      <c r="M5872" s="48">
        <v>37</v>
      </c>
    </row>
    <row r="5873" spans="1:16" x14ac:dyDescent="0.25">
      <c r="A5873" s="52">
        <v>2019</v>
      </c>
      <c r="B5873" s="45" t="s">
        <v>76</v>
      </c>
      <c r="C5873" s="46" t="s">
        <v>80</v>
      </c>
      <c r="D5873" s="46" t="s">
        <v>89</v>
      </c>
      <c r="H5873" s="46">
        <v>15</v>
      </c>
      <c r="L5873" s="46" t="s">
        <v>103</v>
      </c>
      <c r="M5873" s="48">
        <v>41</v>
      </c>
    </row>
    <row r="5874" spans="1:16" x14ac:dyDescent="0.25">
      <c r="A5874" s="52">
        <v>2019</v>
      </c>
      <c r="B5874" s="45" t="s">
        <v>76</v>
      </c>
      <c r="C5874" s="46" t="s">
        <v>80</v>
      </c>
      <c r="D5874" s="46" t="s">
        <v>89</v>
      </c>
      <c r="H5874" s="46">
        <v>15</v>
      </c>
      <c r="L5874" s="46" t="s">
        <v>103</v>
      </c>
      <c r="M5874" s="48">
        <v>71</v>
      </c>
    </row>
    <row r="5875" spans="1:16" x14ac:dyDescent="0.25">
      <c r="A5875" s="52">
        <v>2019</v>
      </c>
      <c r="B5875" s="45" t="s">
        <v>40</v>
      </c>
      <c r="C5875" s="46" t="s">
        <v>80</v>
      </c>
      <c r="D5875" s="46" t="s">
        <v>93</v>
      </c>
      <c r="H5875" s="46">
        <v>15</v>
      </c>
      <c r="I5875" s="46">
        <v>17</v>
      </c>
      <c r="L5875" s="46" t="s">
        <v>103</v>
      </c>
      <c r="M5875" s="48" t="s">
        <v>110</v>
      </c>
    </row>
    <row r="5876" spans="1:16" x14ac:dyDescent="0.25">
      <c r="A5876" s="52">
        <v>2019</v>
      </c>
      <c r="B5876" s="45" t="s">
        <v>38</v>
      </c>
      <c r="C5876" s="46" t="s">
        <v>80</v>
      </c>
      <c r="D5876" s="46" t="s">
        <v>90</v>
      </c>
      <c r="H5876" s="46">
        <v>17</v>
      </c>
      <c r="L5876" s="46" t="s">
        <v>103</v>
      </c>
      <c r="M5876" s="48">
        <v>2</v>
      </c>
      <c r="N5876" s="48" t="s">
        <v>117</v>
      </c>
      <c r="O5876" s="48">
        <v>1</v>
      </c>
      <c r="P5876" s="48" t="s">
        <v>116</v>
      </c>
    </row>
    <row r="5877" spans="1:16" x14ac:dyDescent="0.25">
      <c r="A5877" s="52">
        <v>2019</v>
      </c>
      <c r="B5877" s="45" t="s">
        <v>65</v>
      </c>
      <c r="C5877" s="46" t="s">
        <v>80</v>
      </c>
      <c r="D5877" s="46" t="s">
        <v>94</v>
      </c>
      <c r="H5877" s="46">
        <v>15</v>
      </c>
      <c r="L5877" s="46" t="s">
        <v>105</v>
      </c>
      <c r="M5877" s="48" t="s">
        <v>110</v>
      </c>
    </row>
    <row r="5878" spans="1:16" x14ac:dyDescent="0.25">
      <c r="A5878" s="52">
        <v>2019</v>
      </c>
      <c r="B5878" s="45" t="s">
        <v>38</v>
      </c>
      <c r="C5878" s="46" t="s">
        <v>80</v>
      </c>
      <c r="D5878" s="46" t="s">
        <v>93</v>
      </c>
      <c r="H5878" s="46">
        <v>17</v>
      </c>
      <c r="L5878" s="46" t="s">
        <v>103</v>
      </c>
      <c r="M5878" s="48">
        <v>1</v>
      </c>
      <c r="N5878" s="48" t="s">
        <v>116</v>
      </c>
    </row>
    <row r="5879" spans="1:16" x14ac:dyDescent="0.25">
      <c r="A5879" s="52">
        <v>2019</v>
      </c>
      <c r="B5879" s="45" t="s">
        <v>65</v>
      </c>
      <c r="C5879" s="46" t="s">
        <v>82</v>
      </c>
      <c r="D5879" s="46" t="s">
        <v>110</v>
      </c>
      <c r="H5879" s="46">
        <v>15</v>
      </c>
      <c r="L5879" s="46" t="s">
        <v>104</v>
      </c>
      <c r="M5879" s="48" t="s">
        <v>110</v>
      </c>
    </row>
    <row r="5880" spans="1:16" x14ac:dyDescent="0.25">
      <c r="A5880" s="52">
        <v>2019</v>
      </c>
      <c r="B5880" s="45" t="s">
        <v>42</v>
      </c>
      <c r="C5880" s="46" t="s">
        <v>80</v>
      </c>
      <c r="D5880" s="46" t="s">
        <v>93</v>
      </c>
      <c r="H5880" s="46">
        <v>15</v>
      </c>
      <c r="L5880" s="46" t="s">
        <v>103</v>
      </c>
      <c r="M5880" s="48">
        <v>57</v>
      </c>
    </row>
    <row r="5881" spans="1:16" x14ac:dyDescent="0.25">
      <c r="A5881" s="52">
        <v>2019</v>
      </c>
      <c r="B5881" s="45" t="s">
        <v>42</v>
      </c>
      <c r="C5881" s="46" t="s">
        <v>80</v>
      </c>
      <c r="D5881" s="46" t="s">
        <v>88</v>
      </c>
      <c r="H5881" s="46">
        <v>17</v>
      </c>
      <c r="L5881" s="46" t="s">
        <v>103</v>
      </c>
      <c r="M5881" s="48" t="s">
        <v>110</v>
      </c>
    </row>
    <row r="5882" spans="1:16" x14ac:dyDescent="0.25">
      <c r="A5882" s="52">
        <v>2019</v>
      </c>
      <c r="B5882" s="45" t="s">
        <v>37</v>
      </c>
      <c r="C5882" s="46" t="s">
        <v>80</v>
      </c>
      <c r="D5882" s="46" t="s">
        <v>93</v>
      </c>
      <c r="H5882" s="46">
        <v>17</v>
      </c>
      <c r="L5882" s="46" t="s">
        <v>103</v>
      </c>
      <c r="M5882" s="48">
        <v>1</v>
      </c>
      <c r="N5882" s="48" t="s">
        <v>117</v>
      </c>
      <c r="O5882" s="48">
        <v>2</v>
      </c>
      <c r="P5882" s="48" t="s">
        <v>116</v>
      </c>
    </row>
    <row r="5883" spans="1:16" x14ac:dyDescent="0.25">
      <c r="A5883" s="52">
        <v>2019</v>
      </c>
      <c r="B5883" s="45" t="s">
        <v>59</v>
      </c>
      <c r="C5883" s="46" t="s">
        <v>81</v>
      </c>
      <c r="D5883" s="46" t="s">
        <v>110</v>
      </c>
      <c r="H5883" s="46">
        <v>15</v>
      </c>
      <c r="L5883" s="46" t="s">
        <v>105</v>
      </c>
      <c r="M5883" s="48">
        <v>10</v>
      </c>
    </row>
    <row r="5884" spans="1:16" x14ac:dyDescent="0.25">
      <c r="A5884" s="52">
        <v>2019</v>
      </c>
      <c r="B5884" s="45" t="s">
        <v>76</v>
      </c>
      <c r="C5884" s="46" t="s">
        <v>80</v>
      </c>
      <c r="D5884" s="46" t="s">
        <v>89</v>
      </c>
      <c r="H5884" s="46">
        <v>15</v>
      </c>
      <c r="L5884" s="46" t="s">
        <v>105</v>
      </c>
      <c r="M5884" s="48">
        <v>90</v>
      </c>
    </row>
    <row r="5885" spans="1:16" x14ac:dyDescent="0.25">
      <c r="A5885" s="52">
        <v>2019</v>
      </c>
      <c r="B5885" s="45" t="s">
        <v>76</v>
      </c>
      <c r="C5885" s="46" t="s">
        <v>80</v>
      </c>
      <c r="D5885" s="46" t="s">
        <v>89</v>
      </c>
      <c r="H5885" s="46">
        <v>15</v>
      </c>
      <c r="L5885" s="46" t="s">
        <v>103</v>
      </c>
      <c r="M5885" s="48">
        <v>25</v>
      </c>
    </row>
    <row r="5886" spans="1:16" x14ac:dyDescent="0.25">
      <c r="A5886" s="52">
        <v>2019</v>
      </c>
      <c r="B5886" s="45" t="s">
        <v>40</v>
      </c>
      <c r="C5886" s="46" t="s">
        <v>80</v>
      </c>
      <c r="D5886" s="46" t="s">
        <v>90</v>
      </c>
      <c r="E5886" s="46" t="s">
        <v>93</v>
      </c>
      <c r="H5886" s="46">
        <v>15</v>
      </c>
      <c r="L5886" s="46" t="s">
        <v>104</v>
      </c>
      <c r="M5886" s="48">
        <v>88</v>
      </c>
    </row>
    <row r="5887" spans="1:16" x14ac:dyDescent="0.25">
      <c r="A5887" s="52">
        <v>2019</v>
      </c>
      <c r="B5887" s="45" t="s">
        <v>61</v>
      </c>
      <c r="C5887" s="46" t="s">
        <v>80</v>
      </c>
      <c r="D5887" s="46" t="s">
        <v>89</v>
      </c>
      <c r="H5887" s="46">
        <v>15</v>
      </c>
      <c r="L5887" s="46" t="s">
        <v>104</v>
      </c>
      <c r="M5887" s="48">
        <v>82</v>
      </c>
    </row>
    <row r="5888" spans="1:16" x14ac:dyDescent="0.25">
      <c r="A5888" s="52">
        <v>2019</v>
      </c>
      <c r="B5888" s="45" t="s">
        <v>42</v>
      </c>
      <c r="C5888" s="46" t="s">
        <v>80</v>
      </c>
      <c r="D5888" s="46" t="s">
        <v>93</v>
      </c>
      <c r="H5888" s="46">
        <v>15</v>
      </c>
      <c r="L5888" s="46" t="s">
        <v>104</v>
      </c>
      <c r="M5888" s="48">
        <v>23</v>
      </c>
    </row>
    <row r="5889" spans="1:19" x14ac:dyDescent="0.25">
      <c r="A5889" s="52">
        <v>2019</v>
      </c>
      <c r="B5889" s="45" t="s">
        <v>42</v>
      </c>
      <c r="C5889" s="46" t="s">
        <v>80</v>
      </c>
      <c r="D5889" s="46" t="s">
        <v>93</v>
      </c>
      <c r="H5889" s="46">
        <v>15</v>
      </c>
      <c r="I5889" s="46">
        <v>16</v>
      </c>
      <c r="L5889" s="46" t="s">
        <v>103</v>
      </c>
      <c r="M5889" s="48">
        <v>9</v>
      </c>
      <c r="S5889" s="49">
        <v>27</v>
      </c>
    </row>
    <row r="5890" spans="1:19" x14ac:dyDescent="0.25">
      <c r="A5890" s="52">
        <v>2019</v>
      </c>
      <c r="B5890" s="45" t="s">
        <v>40</v>
      </c>
      <c r="C5890" s="46" t="s">
        <v>80</v>
      </c>
      <c r="D5890" s="46" t="s">
        <v>90</v>
      </c>
      <c r="H5890" s="46">
        <v>15</v>
      </c>
      <c r="L5890" s="46" t="s">
        <v>103</v>
      </c>
      <c r="M5890" s="48">
        <v>130</v>
      </c>
    </row>
    <row r="5891" spans="1:19" x14ac:dyDescent="0.25">
      <c r="A5891" s="52">
        <v>2019</v>
      </c>
      <c r="B5891" s="45" t="s">
        <v>65</v>
      </c>
      <c r="C5891" s="46" t="s">
        <v>80</v>
      </c>
      <c r="D5891" s="46" t="s">
        <v>94</v>
      </c>
      <c r="H5891" s="46">
        <v>15</v>
      </c>
      <c r="I5891" s="46">
        <v>16</v>
      </c>
      <c r="L5891" s="46" t="s">
        <v>104</v>
      </c>
      <c r="M5891" s="48">
        <v>120</v>
      </c>
    </row>
    <row r="5892" spans="1:19" x14ac:dyDescent="0.25">
      <c r="A5892" s="52">
        <v>2019</v>
      </c>
      <c r="B5892" s="45" t="s">
        <v>65</v>
      </c>
      <c r="C5892" s="46" t="s">
        <v>80</v>
      </c>
      <c r="D5892" s="46" t="s">
        <v>90</v>
      </c>
      <c r="H5892" s="46">
        <v>15</v>
      </c>
      <c r="I5892" s="46">
        <v>16</v>
      </c>
      <c r="L5892" s="46" t="s">
        <v>104</v>
      </c>
      <c r="M5892" s="48">
        <v>130</v>
      </c>
    </row>
    <row r="5893" spans="1:19" x14ac:dyDescent="0.25">
      <c r="A5893" s="52">
        <v>2019</v>
      </c>
      <c r="B5893" s="45" t="s">
        <v>38</v>
      </c>
      <c r="C5893" s="46" t="s">
        <v>80</v>
      </c>
      <c r="D5893" s="46" t="s">
        <v>93</v>
      </c>
      <c r="H5893" s="46">
        <v>15</v>
      </c>
      <c r="L5893" s="46" t="s">
        <v>104</v>
      </c>
      <c r="M5893" s="48">
        <v>228</v>
      </c>
    </row>
    <row r="5894" spans="1:19" x14ac:dyDescent="0.25">
      <c r="A5894" s="52">
        <v>2019</v>
      </c>
      <c r="B5894" s="45" t="s">
        <v>37</v>
      </c>
      <c r="C5894" s="46" t="s">
        <v>80</v>
      </c>
      <c r="D5894" s="46" t="s">
        <v>93</v>
      </c>
      <c r="E5894" s="46" t="s">
        <v>91</v>
      </c>
      <c r="H5894" s="46">
        <v>17</v>
      </c>
      <c r="L5894" s="46" t="s">
        <v>103</v>
      </c>
      <c r="M5894" s="48">
        <v>3</v>
      </c>
      <c r="N5894" s="48" t="s">
        <v>117</v>
      </c>
      <c r="O5894" s="48">
        <v>1</v>
      </c>
      <c r="P5894" s="48" t="s">
        <v>116</v>
      </c>
    </row>
    <row r="5895" spans="1:19" x14ac:dyDescent="0.25">
      <c r="A5895" s="52">
        <v>2019</v>
      </c>
      <c r="B5895" s="45" t="s">
        <v>37</v>
      </c>
      <c r="C5895" s="46" t="s">
        <v>80</v>
      </c>
      <c r="D5895" s="46" t="s">
        <v>93</v>
      </c>
      <c r="E5895" s="46" t="s">
        <v>91</v>
      </c>
      <c r="H5895" s="46">
        <v>15</v>
      </c>
      <c r="L5895" s="46" t="s">
        <v>103</v>
      </c>
      <c r="M5895" s="48">
        <v>43</v>
      </c>
    </row>
    <row r="5896" spans="1:19" x14ac:dyDescent="0.25">
      <c r="A5896" s="52">
        <v>2019</v>
      </c>
      <c r="B5896" s="45" t="s">
        <v>42</v>
      </c>
      <c r="C5896" s="46" t="s">
        <v>80</v>
      </c>
      <c r="D5896" s="46" t="s">
        <v>93</v>
      </c>
      <c r="H5896" s="46">
        <v>15</v>
      </c>
      <c r="L5896" s="46" t="s">
        <v>103</v>
      </c>
      <c r="M5896" s="48">
        <v>37</v>
      </c>
    </row>
    <row r="5897" spans="1:19" x14ac:dyDescent="0.25">
      <c r="A5897" s="52">
        <v>2019</v>
      </c>
      <c r="B5897" s="45" t="s">
        <v>66</v>
      </c>
      <c r="C5897" s="46" t="s">
        <v>80</v>
      </c>
      <c r="D5897" s="46" t="s">
        <v>90</v>
      </c>
      <c r="H5897" s="46">
        <v>17</v>
      </c>
      <c r="L5897" s="46" t="s">
        <v>103</v>
      </c>
      <c r="M5897" s="48">
        <v>1</v>
      </c>
      <c r="N5897" s="48" t="s">
        <v>117</v>
      </c>
      <c r="O5897" s="48">
        <v>3</v>
      </c>
      <c r="P5897" s="48" t="s">
        <v>116</v>
      </c>
    </row>
    <row r="5898" spans="1:19" x14ac:dyDescent="0.25">
      <c r="A5898" s="52">
        <v>2019</v>
      </c>
      <c r="B5898" s="45" t="s">
        <v>59</v>
      </c>
      <c r="C5898" s="46" t="s">
        <v>80</v>
      </c>
      <c r="D5898" s="46" t="s">
        <v>88</v>
      </c>
      <c r="H5898" s="46">
        <v>20</v>
      </c>
      <c r="L5898" s="46" t="s">
        <v>103</v>
      </c>
      <c r="M5898" s="48">
        <v>2</v>
      </c>
      <c r="N5898" s="48" t="s">
        <v>116</v>
      </c>
    </row>
    <row r="5899" spans="1:19" x14ac:dyDescent="0.25">
      <c r="A5899" s="52">
        <v>2019</v>
      </c>
      <c r="B5899" s="45" t="s">
        <v>38</v>
      </c>
      <c r="C5899" s="46" t="s">
        <v>80</v>
      </c>
      <c r="D5899" s="46" t="s">
        <v>93</v>
      </c>
      <c r="H5899" s="46">
        <v>17</v>
      </c>
      <c r="L5899" s="46" t="s">
        <v>104</v>
      </c>
      <c r="M5899" s="48">
        <v>3</v>
      </c>
      <c r="N5899" s="48" t="s">
        <v>117</v>
      </c>
      <c r="O5899" s="48">
        <v>4</v>
      </c>
      <c r="P5899" s="48" t="s">
        <v>116</v>
      </c>
    </row>
    <row r="5900" spans="1:19" x14ac:dyDescent="0.25">
      <c r="A5900" s="52">
        <v>2019</v>
      </c>
      <c r="B5900" s="45" t="s">
        <v>62</v>
      </c>
      <c r="C5900" s="46" t="s">
        <v>80</v>
      </c>
      <c r="D5900" s="46" t="s">
        <v>90</v>
      </c>
      <c r="H5900" s="46">
        <v>17</v>
      </c>
      <c r="L5900" s="46" t="s">
        <v>104</v>
      </c>
      <c r="M5900" s="48" t="s">
        <v>110</v>
      </c>
    </row>
    <row r="5901" spans="1:19" x14ac:dyDescent="0.25">
      <c r="A5901" s="52">
        <v>2019</v>
      </c>
      <c r="B5901" s="45" t="s">
        <v>62</v>
      </c>
      <c r="C5901" s="46" t="s">
        <v>80</v>
      </c>
      <c r="D5901" s="46" t="s">
        <v>93</v>
      </c>
      <c r="H5901" s="46">
        <v>17</v>
      </c>
      <c r="L5901" s="46" t="s">
        <v>104</v>
      </c>
      <c r="M5901" s="48" t="s">
        <v>110</v>
      </c>
    </row>
    <row r="5902" spans="1:19" x14ac:dyDescent="0.25">
      <c r="A5902" s="52">
        <v>2019</v>
      </c>
      <c r="B5902" s="45" t="s">
        <v>37</v>
      </c>
      <c r="C5902" s="46" t="s">
        <v>80</v>
      </c>
      <c r="D5902" s="46" t="s">
        <v>90</v>
      </c>
      <c r="H5902" s="46">
        <v>15</v>
      </c>
      <c r="L5902" s="46" t="s">
        <v>104</v>
      </c>
      <c r="M5902" s="48">
        <v>170</v>
      </c>
    </row>
    <row r="5903" spans="1:19" x14ac:dyDescent="0.25">
      <c r="A5903" s="52">
        <v>2019</v>
      </c>
      <c r="B5903" s="45" t="s">
        <v>76</v>
      </c>
      <c r="C5903" s="46" t="s">
        <v>80</v>
      </c>
      <c r="D5903" s="46" t="s">
        <v>110</v>
      </c>
      <c r="H5903" s="46">
        <v>15</v>
      </c>
      <c r="L5903" s="46" t="s">
        <v>105</v>
      </c>
      <c r="M5903" s="48">
        <v>5</v>
      </c>
    </row>
    <row r="5904" spans="1:19" x14ac:dyDescent="0.25">
      <c r="A5904" s="52">
        <v>2019</v>
      </c>
      <c r="B5904" s="45" t="s">
        <v>76</v>
      </c>
      <c r="C5904" s="46" t="s">
        <v>80</v>
      </c>
      <c r="D5904" s="46" t="s">
        <v>88</v>
      </c>
      <c r="H5904" s="46">
        <v>15</v>
      </c>
      <c r="L5904" s="46" t="s">
        <v>103</v>
      </c>
      <c r="M5904" s="48">
        <v>125</v>
      </c>
    </row>
    <row r="5905" spans="1:16" x14ac:dyDescent="0.25">
      <c r="A5905" s="52">
        <v>2019</v>
      </c>
      <c r="B5905" s="45" t="s">
        <v>76</v>
      </c>
      <c r="C5905" s="46" t="s">
        <v>80</v>
      </c>
      <c r="D5905" s="46" t="s">
        <v>89</v>
      </c>
      <c r="H5905" s="46">
        <v>15</v>
      </c>
      <c r="L5905" s="46" t="s">
        <v>103</v>
      </c>
      <c r="M5905" s="48">
        <v>25</v>
      </c>
    </row>
    <row r="5906" spans="1:16" x14ac:dyDescent="0.25">
      <c r="A5906" s="52">
        <v>2019</v>
      </c>
      <c r="B5906" s="45" t="s">
        <v>37</v>
      </c>
      <c r="C5906" s="46" t="s">
        <v>80</v>
      </c>
      <c r="D5906" s="46" t="s">
        <v>90</v>
      </c>
      <c r="H5906" s="46">
        <v>17</v>
      </c>
      <c r="L5906" s="46" t="s">
        <v>103</v>
      </c>
      <c r="M5906" s="48" t="s">
        <v>110</v>
      </c>
    </row>
    <row r="5907" spans="1:16" x14ac:dyDescent="0.25">
      <c r="A5907" s="52">
        <v>2019</v>
      </c>
      <c r="B5907" s="45" t="s">
        <v>37</v>
      </c>
      <c r="C5907" s="46" t="s">
        <v>80</v>
      </c>
      <c r="D5907" s="46" t="s">
        <v>93</v>
      </c>
      <c r="H5907" s="46">
        <v>15</v>
      </c>
      <c r="L5907" s="46" t="s">
        <v>104</v>
      </c>
      <c r="M5907" s="48">
        <v>45</v>
      </c>
    </row>
    <row r="5908" spans="1:16" x14ac:dyDescent="0.25">
      <c r="A5908" s="52">
        <v>2019</v>
      </c>
      <c r="B5908" s="45" t="s">
        <v>37</v>
      </c>
      <c r="C5908" s="46" t="s">
        <v>80</v>
      </c>
      <c r="D5908" s="46" t="s">
        <v>90</v>
      </c>
      <c r="H5908" s="46">
        <v>15</v>
      </c>
      <c r="L5908" s="46" t="s">
        <v>103</v>
      </c>
      <c r="M5908" s="48">
        <v>73</v>
      </c>
    </row>
    <row r="5909" spans="1:16" x14ac:dyDescent="0.25">
      <c r="A5909" s="52">
        <v>2019</v>
      </c>
      <c r="B5909" s="45" t="s">
        <v>37</v>
      </c>
      <c r="C5909" s="46" t="s">
        <v>80</v>
      </c>
      <c r="D5909" s="46" t="s">
        <v>90</v>
      </c>
      <c r="H5909" s="46">
        <v>15</v>
      </c>
      <c r="L5909" s="46" t="s">
        <v>103</v>
      </c>
      <c r="M5909" s="48">
        <v>107</v>
      </c>
    </row>
    <row r="5910" spans="1:16" x14ac:dyDescent="0.25">
      <c r="A5910" s="52">
        <v>2019</v>
      </c>
      <c r="B5910" s="45" t="s">
        <v>44</v>
      </c>
      <c r="C5910" s="46" t="s">
        <v>80</v>
      </c>
      <c r="D5910" s="46" t="s">
        <v>90</v>
      </c>
      <c r="H5910" s="46">
        <v>15</v>
      </c>
      <c r="L5910" s="46" t="s">
        <v>103</v>
      </c>
      <c r="M5910" s="48">
        <v>50</v>
      </c>
    </row>
    <row r="5911" spans="1:16" x14ac:dyDescent="0.25">
      <c r="A5911" s="52">
        <v>2019</v>
      </c>
      <c r="B5911" s="45" t="s">
        <v>69</v>
      </c>
      <c r="C5911" s="46" t="s">
        <v>80</v>
      </c>
      <c r="D5911" s="46" t="s">
        <v>88</v>
      </c>
      <c r="H5911" s="46">
        <v>17</v>
      </c>
      <c r="I5911" s="46">
        <v>21</v>
      </c>
      <c r="L5911" s="46" t="s">
        <v>103</v>
      </c>
      <c r="M5911" s="48" t="s">
        <v>110</v>
      </c>
    </row>
    <row r="5912" spans="1:16" x14ac:dyDescent="0.25">
      <c r="A5912" s="52">
        <v>2019</v>
      </c>
      <c r="B5912" s="45" t="s">
        <v>69</v>
      </c>
      <c r="C5912" s="46" t="s">
        <v>80</v>
      </c>
      <c r="D5912" s="46" t="s">
        <v>88</v>
      </c>
      <c r="H5912" s="46">
        <v>20</v>
      </c>
      <c r="L5912" s="46" t="s">
        <v>103</v>
      </c>
      <c r="M5912" s="48">
        <v>1</v>
      </c>
      <c r="N5912" s="48" t="s">
        <v>117</v>
      </c>
      <c r="O5912" s="48">
        <v>1</v>
      </c>
      <c r="P5912" s="48" t="s">
        <v>116</v>
      </c>
    </row>
    <row r="5913" spans="1:16" x14ac:dyDescent="0.25">
      <c r="A5913" s="52">
        <v>2019</v>
      </c>
      <c r="B5913" s="45" t="s">
        <v>59</v>
      </c>
      <c r="C5913" s="46" t="s">
        <v>81</v>
      </c>
      <c r="D5913" s="46" t="s">
        <v>110</v>
      </c>
      <c r="H5913" s="46">
        <v>5</v>
      </c>
      <c r="L5913" s="46" t="s">
        <v>104</v>
      </c>
      <c r="M5913" s="48">
        <v>189</v>
      </c>
    </row>
    <row r="5914" spans="1:16" x14ac:dyDescent="0.25">
      <c r="A5914" s="52">
        <v>2019</v>
      </c>
      <c r="B5914" s="45" t="s">
        <v>61</v>
      </c>
      <c r="C5914" s="46" t="s">
        <v>80</v>
      </c>
      <c r="D5914" s="46" t="s">
        <v>90</v>
      </c>
      <c r="H5914" s="46">
        <v>15</v>
      </c>
      <c r="L5914" s="46" t="s">
        <v>104</v>
      </c>
      <c r="M5914" s="48" t="s">
        <v>110</v>
      </c>
    </row>
    <row r="5915" spans="1:16" x14ac:dyDescent="0.25">
      <c r="A5915" s="52">
        <v>2019</v>
      </c>
      <c r="B5915" s="45" t="s">
        <v>45</v>
      </c>
      <c r="C5915" s="46" t="s">
        <v>85</v>
      </c>
      <c r="D5915" s="46" t="s">
        <v>110</v>
      </c>
      <c r="H5915" s="46">
        <v>28</v>
      </c>
      <c r="L5915" s="46" t="s">
        <v>103</v>
      </c>
      <c r="M5915" s="48">
        <v>8</v>
      </c>
    </row>
    <row r="5916" spans="1:16" x14ac:dyDescent="0.25">
      <c r="A5916" s="52">
        <v>2019</v>
      </c>
      <c r="B5916" s="45" t="s">
        <v>37</v>
      </c>
      <c r="C5916" s="46" t="s">
        <v>80</v>
      </c>
      <c r="D5916" s="46" t="s">
        <v>93</v>
      </c>
      <c r="E5916" s="46" t="s">
        <v>91</v>
      </c>
      <c r="H5916" s="46">
        <v>15</v>
      </c>
      <c r="L5916" s="46" t="s">
        <v>103</v>
      </c>
      <c r="M5916" s="48">
        <v>90</v>
      </c>
    </row>
    <row r="5917" spans="1:16" x14ac:dyDescent="0.25">
      <c r="A5917" s="52">
        <v>2019</v>
      </c>
      <c r="B5917" s="45" t="s">
        <v>69</v>
      </c>
      <c r="C5917" s="46" t="s">
        <v>80</v>
      </c>
      <c r="D5917" s="46" t="s">
        <v>88</v>
      </c>
      <c r="E5917" s="46" t="s">
        <v>92</v>
      </c>
      <c r="H5917" s="46">
        <v>20</v>
      </c>
      <c r="L5917" s="46" t="s">
        <v>103</v>
      </c>
      <c r="M5917" s="48">
        <v>1</v>
      </c>
      <c r="N5917" s="48" t="s">
        <v>117</v>
      </c>
    </row>
    <row r="5918" spans="1:16" x14ac:dyDescent="0.25">
      <c r="A5918" s="52">
        <v>2019</v>
      </c>
      <c r="B5918" s="45" t="s">
        <v>76</v>
      </c>
      <c r="C5918" s="46" t="s">
        <v>80</v>
      </c>
      <c r="D5918" s="46" t="s">
        <v>92</v>
      </c>
      <c r="H5918" s="46">
        <v>15</v>
      </c>
      <c r="L5918" s="46" t="s">
        <v>103</v>
      </c>
      <c r="M5918" s="48">
        <v>15</v>
      </c>
    </row>
    <row r="5919" spans="1:16" x14ac:dyDescent="0.25">
      <c r="A5919" s="52">
        <v>2019</v>
      </c>
      <c r="B5919" s="45" t="s">
        <v>66</v>
      </c>
      <c r="C5919" s="46" t="s">
        <v>80</v>
      </c>
      <c r="D5919" s="46" t="s">
        <v>88</v>
      </c>
      <c r="E5919" s="46" t="s">
        <v>92</v>
      </c>
      <c r="H5919" s="46">
        <v>21</v>
      </c>
      <c r="L5919" s="46" t="s">
        <v>103</v>
      </c>
      <c r="M5919" s="48">
        <v>2</v>
      </c>
      <c r="N5919" s="48" t="s">
        <v>116</v>
      </c>
    </row>
    <row r="5920" spans="1:16" x14ac:dyDescent="0.25">
      <c r="A5920" s="52">
        <v>2019</v>
      </c>
      <c r="B5920" s="45" t="s">
        <v>37</v>
      </c>
      <c r="C5920" s="46" t="s">
        <v>80</v>
      </c>
      <c r="D5920" s="46" t="s">
        <v>90</v>
      </c>
      <c r="H5920" s="46">
        <v>15</v>
      </c>
      <c r="L5920" s="46" t="s">
        <v>103</v>
      </c>
      <c r="M5920" s="48">
        <v>101</v>
      </c>
    </row>
    <row r="5921" spans="1:16" x14ac:dyDescent="0.25">
      <c r="A5921" s="52">
        <v>2019</v>
      </c>
      <c r="B5921" s="45" t="s">
        <v>76</v>
      </c>
      <c r="C5921" s="46" t="s">
        <v>80</v>
      </c>
      <c r="D5921" s="46" t="s">
        <v>89</v>
      </c>
      <c r="H5921" s="46">
        <v>15</v>
      </c>
      <c r="L5921" s="46" t="s">
        <v>105</v>
      </c>
      <c r="M5921" s="48">
        <v>20</v>
      </c>
    </row>
    <row r="5922" spans="1:16" x14ac:dyDescent="0.25">
      <c r="A5922" s="52">
        <v>2019</v>
      </c>
      <c r="B5922" s="45" t="s">
        <v>42</v>
      </c>
      <c r="C5922" s="46" t="s">
        <v>80</v>
      </c>
      <c r="D5922" s="46" t="s">
        <v>93</v>
      </c>
      <c r="H5922" s="46">
        <v>15</v>
      </c>
      <c r="L5922" s="46" t="s">
        <v>103</v>
      </c>
      <c r="M5922" s="48">
        <v>32</v>
      </c>
    </row>
    <row r="5923" spans="1:16" x14ac:dyDescent="0.25">
      <c r="A5923" s="52">
        <v>2019</v>
      </c>
      <c r="B5923" s="45" t="s">
        <v>65</v>
      </c>
      <c r="C5923" s="46" t="s">
        <v>80</v>
      </c>
      <c r="D5923" s="46" t="s">
        <v>90</v>
      </c>
      <c r="E5923" s="46" t="s">
        <v>94</v>
      </c>
      <c r="H5923" s="46">
        <v>15</v>
      </c>
      <c r="L5923" s="46" t="s">
        <v>104</v>
      </c>
      <c r="M5923" s="48" t="s">
        <v>110</v>
      </c>
    </row>
    <row r="5924" spans="1:16" x14ac:dyDescent="0.25">
      <c r="A5924" s="52">
        <v>2019</v>
      </c>
      <c r="B5924" s="45" t="s">
        <v>65</v>
      </c>
      <c r="C5924" s="46" t="s">
        <v>80</v>
      </c>
      <c r="D5924" s="46" t="s">
        <v>89</v>
      </c>
      <c r="H5924" s="46">
        <v>15</v>
      </c>
      <c r="L5924" s="46" t="s">
        <v>105</v>
      </c>
      <c r="M5924" s="48" t="s">
        <v>110</v>
      </c>
    </row>
    <row r="5925" spans="1:16" x14ac:dyDescent="0.25">
      <c r="A5925" s="52">
        <v>2019</v>
      </c>
      <c r="B5925" s="45" t="s">
        <v>76</v>
      </c>
      <c r="C5925" s="46" t="s">
        <v>80</v>
      </c>
      <c r="D5925" s="46" t="s">
        <v>89</v>
      </c>
      <c r="H5925" s="46">
        <v>15</v>
      </c>
      <c r="L5925" s="46" t="s">
        <v>105</v>
      </c>
      <c r="M5925" s="48">
        <v>62</v>
      </c>
    </row>
    <row r="5926" spans="1:16" x14ac:dyDescent="0.25">
      <c r="A5926" s="52">
        <v>2019</v>
      </c>
      <c r="B5926" s="45" t="s">
        <v>47</v>
      </c>
      <c r="C5926" s="46" t="s">
        <v>80</v>
      </c>
      <c r="D5926" s="46" t="s">
        <v>110</v>
      </c>
      <c r="H5926" s="46">
        <v>15</v>
      </c>
      <c r="L5926" s="46" t="s">
        <v>104</v>
      </c>
      <c r="M5926" s="48" t="s">
        <v>110</v>
      </c>
    </row>
    <row r="5927" spans="1:16" x14ac:dyDescent="0.25">
      <c r="A5927" s="52">
        <v>2019</v>
      </c>
      <c r="B5927" s="45" t="s">
        <v>65</v>
      </c>
      <c r="C5927" s="46" t="s">
        <v>85</v>
      </c>
      <c r="D5927" s="46" t="s">
        <v>94</v>
      </c>
      <c r="H5927" s="46">
        <v>14</v>
      </c>
      <c r="I5927" s="46">
        <v>24</v>
      </c>
      <c r="J5927" s="46">
        <v>28</v>
      </c>
      <c r="L5927" s="46" t="s">
        <v>103</v>
      </c>
      <c r="M5927" s="48" t="s">
        <v>110</v>
      </c>
    </row>
    <row r="5928" spans="1:16" x14ac:dyDescent="0.25">
      <c r="A5928" s="52">
        <v>2019</v>
      </c>
      <c r="B5928" s="45" t="s">
        <v>42</v>
      </c>
      <c r="C5928" s="46" t="s">
        <v>80</v>
      </c>
      <c r="D5928" s="46" t="s">
        <v>93</v>
      </c>
      <c r="H5928" s="46">
        <v>17</v>
      </c>
      <c r="L5928" s="46" t="s">
        <v>103</v>
      </c>
      <c r="M5928" s="48">
        <v>1</v>
      </c>
      <c r="N5928" s="48" t="s">
        <v>117</v>
      </c>
      <c r="O5928" s="48">
        <v>4</v>
      </c>
      <c r="P5928" s="48" t="s">
        <v>116</v>
      </c>
    </row>
    <row r="5929" spans="1:16" x14ac:dyDescent="0.25">
      <c r="A5929" s="52">
        <v>2019</v>
      </c>
      <c r="B5929" s="45" t="s">
        <v>47</v>
      </c>
      <c r="C5929" s="46" t="s">
        <v>80</v>
      </c>
      <c r="D5929" s="46" t="s">
        <v>90</v>
      </c>
      <c r="H5929" s="46">
        <v>17</v>
      </c>
      <c r="L5929" s="46" t="s">
        <v>104</v>
      </c>
      <c r="M5929" s="48" t="s">
        <v>110</v>
      </c>
    </row>
    <row r="5930" spans="1:16" x14ac:dyDescent="0.25">
      <c r="A5930" s="52">
        <v>2019</v>
      </c>
      <c r="B5930" s="45" t="s">
        <v>47</v>
      </c>
      <c r="C5930" s="46" t="s">
        <v>80</v>
      </c>
      <c r="D5930" s="46" t="s">
        <v>89</v>
      </c>
      <c r="H5930" s="46">
        <v>15</v>
      </c>
      <c r="L5930" s="46" t="s">
        <v>104</v>
      </c>
      <c r="M5930" s="48" t="s">
        <v>110</v>
      </c>
    </row>
    <row r="5931" spans="1:16" x14ac:dyDescent="0.25">
      <c r="A5931" s="52">
        <v>2019</v>
      </c>
      <c r="B5931" s="45" t="s">
        <v>59</v>
      </c>
      <c r="C5931" s="46" t="s">
        <v>80</v>
      </c>
      <c r="D5931" s="46" t="s">
        <v>89</v>
      </c>
      <c r="H5931" s="46">
        <v>20</v>
      </c>
      <c r="L5931" s="46" t="s">
        <v>103</v>
      </c>
      <c r="M5931" s="48">
        <v>2</v>
      </c>
      <c r="N5931" s="48" t="s">
        <v>117</v>
      </c>
      <c r="O5931" s="48">
        <v>1</v>
      </c>
      <c r="P5931" s="48" t="s">
        <v>115</v>
      </c>
    </row>
    <row r="5932" spans="1:16" x14ac:dyDescent="0.25">
      <c r="A5932" s="52">
        <v>2019</v>
      </c>
      <c r="B5932" s="45" t="s">
        <v>59</v>
      </c>
      <c r="C5932" s="46" t="s">
        <v>80</v>
      </c>
      <c r="D5932" s="46" t="s">
        <v>96</v>
      </c>
      <c r="H5932" s="46">
        <v>20</v>
      </c>
      <c r="L5932" s="46" t="s">
        <v>103</v>
      </c>
      <c r="M5932" s="48">
        <v>2</v>
      </c>
      <c r="N5932" s="48" t="s">
        <v>117</v>
      </c>
      <c r="O5932" s="48">
        <v>1</v>
      </c>
      <c r="P5932" s="48" t="s">
        <v>115</v>
      </c>
    </row>
    <row r="5933" spans="1:16" x14ac:dyDescent="0.25">
      <c r="A5933" s="52">
        <v>2019</v>
      </c>
      <c r="B5933" s="45" t="s">
        <v>47</v>
      </c>
      <c r="C5933" s="46" t="s">
        <v>80</v>
      </c>
      <c r="D5933" s="46" t="s">
        <v>89</v>
      </c>
      <c r="H5933" s="46">
        <v>15</v>
      </c>
      <c r="L5933" s="46" t="s">
        <v>104</v>
      </c>
      <c r="M5933" s="48" t="s">
        <v>110</v>
      </c>
    </row>
    <row r="5934" spans="1:16" x14ac:dyDescent="0.25">
      <c r="A5934" s="52">
        <v>2019</v>
      </c>
      <c r="B5934" s="45" t="s">
        <v>59</v>
      </c>
      <c r="C5934" s="46" t="s">
        <v>80</v>
      </c>
      <c r="D5934" s="46" t="s">
        <v>89</v>
      </c>
      <c r="H5934" s="46">
        <v>17</v>
      </c>
      <c r="L5934" s="46" t="s">
        <v>103</v>
      </c>
      <c r="M5934" s="48">
        <v>2</v>
      </c>
      <c r="N5934" s="48" t="s">
        <v>117</v>
      </c>
      <c r="O5934" s="48">
        <v>6</v>
      </c>
      <c r="P5934" s="48" t="s">
        <v>116</v>
      </c>
    </row>
    <row r="5935" spans="1:16" x14ac:dyDescent="0.25">
      <c r="A5935" s="52">
        <v>2019</v>
      </c>
      <c r="B5935" s="45" t="s">
        <v>38</v>
      </c>
      <c r="C5935" s="46" t="s">
        <v>80</v>
      </c>
      <c r="D5935" s="46" t="s">
        <v>93</v>
      </c>
      <c r="H5935" s="46">
        <v>17</v>
      </c>
      <c r="L5935" s="46" t="s">
        <v>104</v>
      </c>
      <c r="M5935" s="48">
        <v>2</v>
      </c>
      <c r="N5935" s="48" t="s">
        <v>117</v>
      </c>
      <c r="O5935" s="48">
        <v>5</v>
      </c>
      <c r="P5935" s="48" t="s">
        <v>116</v>
      </c>
    </row>
    <row r="5936" spans="1:16" x14ac:dyDescent="0.25">
      <c r="A5936" s="52">
        <v>2019</v>
      </c>
      <c r="B5936" s="45" t="s">
        <v>76</v>
      </c>
      <c r="C5936" s="46" t="s">
        <v>80</v>
      </c>
      <c r="D5936" s="46" t="s">
        <v>92</v>
      </c>
      <c r="H5936" s="46">
        <v>15</v>
      </c>
      <c r="L5936" s="46" t="s">
        <v>105</v>
      </c>
      <c r="M5936" s="48">
        <v>80</v>
      </c>
    </row>
    <row r="5937" spans="1:16" x14ac:dyDescent="0.25">
      <c r="A5937" s="52">
        <v>2019</v>
      </c>
      <c r="B5937" s="45" t="s">
        <v>76</v>
      </c>
      <c r="C5937" s="46" t="s">
        <v>80</v>
      </c>
      <c r="D5937" s="46" t="s">
        <v>91</v>
      </c>
      <c r="H5937" s="46">
        <v>15</v>
      </c>
      <c r="L5937" s="46" t="s">
        <v>105</v>
      </c>
      <c r="M5937" s="48">
        <v>74</v>
      </c>
    </row>
    <row r="5938" spans="1:16" x14ac:dyDescent="0.25">
      <c r="A5938" s="52">
        <v>2019</v>
      </c>
      <c r="B5938" s="45" t="s">
        <v>76</v>
      </c>
      <c r="C5938" s="46" t="s">
        <v>80</v>
      </c>
      <c r="D5938" s="46" t="s">
        <v>91</v>
      </c>
      <c r="H5938" s="46">
        <v>15</v>
      </c>
      <c r="L5938" s="46" t="s">
        <v>105</v>
      </c>
      <c r="M5938" s="48">
        <v>51</v>
      </c>
    </row>
    <row r="5939" spans="1:16" x14ac:dyDescent="0.25">
      <c r="A5939" s="52">
        <v>2019</v>
      </c>
      <c r="B5939" s="45" t="s">
        <v>58</v>
      </c>
      <c r="C5939" s="46" t="s">
        <v>80</v>
      </c>
      <c r="D5939" s="46" t="s">
        <v>90</v>
      </c>
      <c r="E5939" s="46" t="s">
        <v>92</v>
      </c>
      <c r="H5939" s="46">
        <v>15</v>
      </c>
      <c r="L5939" s="46" t="s">
        <v>104</v>
      </c>
      <c r="M5939" s="48" t="s">
        <v>110</v>
      </c>
    </row>
    <row r="5940" spans="1:16" x14ac:dyDescent="0.25">
      <c r="A5940" s="52">
        <v>2019</v>
      </c>
      <c r="B5940" s="45" t="s">
        <v>40</v>
      </c>
      <c r="C5940" s="46" t="s">
        <v>80</v>
      </c>
      <c r="D5940" s="46" t="s">
        <v>93</v>
      </c>
      <c r="E5940" s="46" t="s">
        <v>92</v>
      </c>
      <c r="H5940" s="46">
        <v>15</v>
      </c>
      <c r="L5940" s="46" t="s">
        <v>103</v>
      </c>
      <c r="M5940" s="48">
        <v>100</v>
      </c>
    </row>
    <row r="5941" spans="1:16" x14ac:dyDescent="0.25">
      <c r="A5941" s="52">
        <v>2019</v>
      </c>
      <c r="B5941" s="45" t="s">
        <v>59</v>
      </c>
      <c r="C5941" s="46" t="s">
        <v>80</v>
      </c>
      <c r="D5941" s="46" t="s">
        <v>96</v>
      </c>
      <c r="H5941" s="46">
        <v>17</v>
      </c>
      <c r="L5941" s="46" t="s">
        <v>103</v>
      </c>
      <c r="M5941" s="48">
        <v>2</v>
      </c>
      <c r="N5941" s="48" t="s">
        <v>117</v>
      </c>
      <c r="O5941" s="48">
        <v>1</v>
      </c>
      <c r="P5941" s="48" t="s">
        <v>116</v>
      </c>
    </row>
    <row r="5942" spans="1:16" x14ac:dyDescent="0.25">
      <c r="A5942" s="52">
        <v>2019</v>
      </c>
      <c r="B5942" s="45" t="s">
        <v>38</v>
      </c>
      <c r="C5942" s="46" t="s">
        <v>80</v>
      </c>
      <c r="D5942" s="46" t="s">
        <v>93</v>
      </c>
      <c r="H5942" s="46">
        <v>17</v>
      </c>
      <c r="L5942" s="46" t="s">
        <v>104</v>
      </c>
      <c r="M5942" s="48" t="s">
        <v>110</v>
      </c>
    </row>
    <row r="5943" spans="1:16" x14ac:dyDescent="0.25">
      <c r="A5943" s="52">
        <v>2019</v>
      </c>
      <c r="B5943" s="45" t="s">
        <v>59</v>
      </c>
      <c r="C5943" s="46" t="s">
        <v>85</v>
      </c>
      <c r="D5943" s="46" t="s">
        <v>110</v>
      </c>
      <c r="H5943" s="46">
        <v>28</v>
      </c>
      <c r="L5943" s="46" t="s">
        <v>103</v>
      </c>
      <c r="M5943" s="48" t="s">
        <v>110</v>
      </c>
    </row>
    <row r="5944" spans="1:16" x14ac:dyDescent="0.25">
      <c r="A5944" s="52">
        <v>2019</v>
      </c>
      <c r="B5944" s="45" t="s">
        <v>59</v>
      </c>
      <c r="C5944" s="46" t="s">
        <v>85</v>
      </c>
      <c r="D5944" s="46" t="s">
        <v>110</v>
      </c>
      <c r="H5944" s="46">
        <v>28</v>
      </c>
      <c r="L5944" s="46" t="s">
        <v>103</v>
      </c>
      <c r="M5944" s="48" t="s">
        <v>110</v>
      </c>
    </row>
    <row r="5945" spans="1:16" x14ac:dyDescent="0.25">
      <c r="A5945" s="52">
        <v>2019</v>
      </c>
      <c r="B5945" s="45" t="s">
        <v>59</v>
      </c>
      <c r="C5945" s="46" t="s">
        <v>80</v>
      </c>
      <c r="D5945" s="46" t="s">
        <v>88</v>
      </c>
      <c r="H5945" s="46">
        <v>20</v>
      </c>
      <c r="L5945" s="46" t="s">
        <v>103</v>
      </c>
      <c r="M5945" s="48">
        <v>2</v>
      </c>
      <c r="N5945" s="48" t="s">
        <v>116</v>
      </c>
    </row>
    <row r="5946" spans="1:16" x14ac:dyDescent="0.25">
      <c r="A5946" s="52">
        <v>2019</v>
      </c>
      <c r="B5946" s="45" t="s">
        <v>42</v>
      </c>
      <c r="C5946" s="46" t="s">
        <v>80</v>
      </c>
      <c r="D5946" s="46" t="s">
        <v>93</v>
      </c>
      <c r="H5946" s="46">
        <v>15</v>
      </c>
      <c r="L5946" s="46" t="s">
        <v>103</v>
      </c>
      <c r="M5946" s="48">
        <v>25</v>
      </c>
    </row>
    <row r="5947" spans="1:16" x14ac:dyDescent="0.25">
      <c r="A5947" s="52">
        <v>2019</v>
      </c>
      <c r="B5947" s="45" t="s">
        <v>42</v>
      </c>
      <c r="C5947" s="46" t="s">
        <v>80</v>
      </c>
      <c r="D5947" s="46" t="s">
        <v>93</v>
      </c>
      <c r="H5947" s="46">
        <v>15</v>
      </c>
      <c r="L5947" s="46" t="s">
        <v>103</v>
      </c>
      <c r="M5947" s="48">
        <v>31</v>
      </c>
    </row>
    <row r="5948" spans="1:16" x14ac:dyDescent="0.25">
      <c r="A5948" s="52">
        <v>2019</v>
      </c>
      <c r="B5948" s="45" t="s">
        <v>42</v>
      </c>
      <c r="C5948" s="46" t="s">
        <v>80</v>
      </c>
      <c r="D5948" s="46" t="s">
        <v>93</v>
      </c>
      <c r="H5948" s="46">
        <v>17</v>
      </c>
      <c r="L5948" s="46" t="s">
        <v>103</v>
      </c>
      <c r="M5948" s="48">
        <v>2</v>
      </c>
      <c r="N5948" s="48" t="s">
        <v>117</v>
      </c>
      <c r="O5948" s="48">
        <v>1</v>
      </c>
      <c r="P5948" s="48" t="s">
        <v>116</v>
      </c>
    </row>
    <row r="5949" spans="1:16" x14ac:dyDescent="0.25">
      <c r="A5949" s="52">
        <v>2019</v>
      </c>
      <c r="B5949" s="45" t="s">
        <v>59</v>
      </c>
      <c r="C5949" s="46" t="s">
        <v>81</v>
      </c>
      <c r="D5949" s="46" t="s">
        <v>110</v>
      </c>
      <c r="H5949" s="46">
        <v>5</v>
      </c>
      <c r="L5949" s="46" t="s">
        <v>104</v>
      </c>
      <c r="M5949" s="48">
        <v>98</v>
      </c>
    </row>
    <row r="5950" spans="1:16" x14ac:dyDescent="0.25">
      <c r="A5950" s="52">
        <v>2019</v>
      </c>
      <c r="B5950" s="45" t="s">
        <v>47</v>
      </c>
      <c r="C5950" s="46" t="s">
        <v>80</v>
      </c>
      <c r="D5950" s="46" t="s">
        <v>88</v>
      </c>
      <c r="H5950" s="46">
        <v>17</v>
      </c>
      <c r="L5950" s="46" t="s">
        <v>103</v>
      </c>
      <c r="M5950" s="48">
        <v>1</v>
      </c>
      <c r="N5950" s="48" t="s">
        <v>117</v>
      </c>
    </row>
    <row r="5951" spans="1:16" x14ac:dyDescent="0.25">
      <c r="A5951" s="52">
        <v>2019</v>
      </c>
      <c r="B5951" s="45" t="s">
        <v>76</v>
      </c>
      <c r="C5951" s="46" t="s">
        <v>80</v>
      </c>
      <c r="D5951" s="46" t="s">
        <v>89</v>
      </c>
      <c r="H5951" s="46">
        <v>15</v>
      </c>
      <c r="L5951" s="46" t="s">
        <v>105</v>
      </c>
      <c r="M5951" s="48">
        <v>120</v>
      </c>
    </row>
    <row r="5952" spans="1:16" x14ac:dyDescent="0.25">
      <c r="A5952" s="52">
        <v>2019</v>
      </c>
      <c r="B5952" s="45" t="s">
        <v>76</v>
      </c>
      <c r="C5952" s="46" t="s">
        <v>80</v>
      </c>
      <c r="D5952" s="46" t="s">
        <v>88</v>
      </c>
      <c r="E5952" s="46" t="s">
        <v>89</v>
      </c>
      <c r="H5952" s="46">
        <v>15</v>
      </c>
      <c r="L5952" s="46" t="s">
        <v>105</v>
      </c>
      <c r="M5952" s="48">
        <v>50</v>
      </c>
    </row>
    <row r="5953" spans="1:16" x14ac:dyDescent="0.25">
      <c r="A5953" s="52">
        <v>2019</v>
      </c>
      <c r="B5953" s="45" t="s">
        <v>76</v>
      </c>
      <c r="C5953" s="46" t="s">
        <v>80</v>
      </c>
      <c r="D5953" s="46" t="s">
        <v>88</v>
      </c>
      <c r="E5953" s="46" t="s">
        <v>94</v>
      </c>
      <c r="H5953" s="46">
        <v>15</v>
      </c>
      <c r="L5953" s="46" t="s">
        <v>105</v>
      </c>
      <c r="M5953" s="48">
        <v>55</v>
      </c>
    </row>
    <row r="5954" spans="1:16" x14ac:dyDescent="0.25">
      <c r="A5954" s="52">
        <v>2019</v>
      </c>
      <c r="B5954" s="45" t="s">
        <v>76</v>
      </c>
      <c r="C5954" s="46" t="s">
        <v>80</v>
      </c>
      <c r="D5954" s="46" t="s">
        <v>89</v>
      </c>
      <c r="H5954" s="46">
        <v>15</v>
      </c>
      <c r="L5954" s="46" t="s">
        <v>105</v>
      </c>
      <c r="M5954" s="48">
        <v>65</v>
      </c>
    </row>
    <row r="5955" spans="1:16" x14ac:dyDescent="0.25">
      <c r="A5955" s="52">
        <v>2019</v>
      </c>
      <c r="B5955" s="45" t="s">
        <v>76</v>
      </c>
      <c r="C5955" s="46" t="s">
        <v>80</v>
      </c>
      <c r="D5955" s="46" t="s">
        <v>89</v>
      </c>
      <c r="H5955" s="46">
        <v>15</v>
      </c>
      <c r="L5955" s="46" t="s">
        <v>105</v>
      </c>
      <c r="M5955" s="48">
        <v>22</v>
      </c>
    </row>
    <row r="5956" spans="1:16" x14ac:dyDescent="0.25">
      <c r="A5956" s="52">
        <v>2019</v>
      </c>
      <c r="B5956" s="45" t="s">
        <v>76</v>
      </c>
      <c r="C5956" s="46" t="s">
        <v>80</v>
      </c>
      <c r="D5956" s="46" t="s">
        <v>88</v>
      </c>
      <c r="H5956" s="46">
        <v>17</v>
      </c>
      <c r="L5956" s="46" t="s">
        <v>103</v>
      </c>
      <c r="M5956" s="48">
        <v>2</v>
      </c>
      <c r="N5956" s="48" t="s">
        <v>117</v>
      </c>
      <c r="O5956" s="48">
        <v>1</v>
      </c>
      <c r="P5956" s="48" t="s">
        <v>116</v>
      </c>
    </row>
    <row r="5957" spans="1:16" x14ac:dyDescent="0.25">
      <c r="A5957" s="52">
        <v>2019</v>
      </c>
      <c r="B5957" s="45" t="s">
        <v>76</v>
      </c>
      <c r="C5957" s="46" t="s">
        <v>82</v>
      </c>
      <c r="D5957" s="46" t="s">
        <v>110</v>
      </c>
      <c r="H5957" s="46">
        <v>15</v>
      </c>
      <c r="L5957" s="46" t="s">
        <v>103</v>
      </c>
      <c r="M5957" s="48">
        <v>11</v>
      </c>
    </row>
    <row r="5958" spans="1:16" x14ac:dyDescent="0.25">
      <c r="A5958" s="52">
        <v>2019</v>
      </c>
      <c r="B5958" s="45" t="s">
        <v>65</v>
      </c>
      <c r="C5958" s="46" t="s">
        <v>80</v>
      </c>
      <c r="D5958" s="46" t="s">
        <v>88</v>
      </c>
      <c r="E5958" s="46" t="s">
        <v>93</v>
      </c>
      <c r="H5958" s="46">
        <v>14</v>
      </c>
      <c r="I5958" s="46">
        <v>17</v>
      </c>
      <c r="L5958" s="46" t="s">
        <v>103</v>
      </c>
      <c r="M5958" s="48" t="s">
        <v>110</v>
      </c>
    </row>
    <row r="5959" spans="1:16" x14ac:dyDescent="0.25">
      <c r="A5959" s="52">
        <v>2019</v>
      </c>
      <c r="B5959" s="45" t="s">
        <v>37</v>
      </c>
      <c r="C5959" s="46" t="s">
        <v>80</v>
      </c>
      <c r="D5959" s="46" t="s">
        <v>90</v>
      </c>
      <c r="E5959" s="46" t="s">
        <v>93</v>
      </c>
      <c r="H5959" s="46">
        <v>15</v>
      </c>
      <c r="L5959" s="46" t="s">
        <v>103</v>
      </c>
      <c r="M5959" s="48">
        <v>96</v>
      </c>
    </row>
    <row r="5960" spans="1:16" x14ac:dyDescent="0.25">
      <c r="A5960" s="52">
        <v>2019</v>
      </c>
      <c r="B5960" s="45" t="s">
        <v>37</v>
      </c>
      <c r="C5960" s="46" t="s">
        <v>80</v>
      </c>
      <c r="D5960" s="46" t="s">
        <v>93</v>
      </c>
      <c r="H5960" s="46">
        <v>15</v>
      </c>
      <c r="L5960" s="46" t="s">
        <v>103</v>
      </c>
      <c r="M5960" s="48">
        <v>114</v>
      </c>
    </row>
    <row r="5961" spans="1:16" x14ac:dyDescent="0.25">
      <c r="A5961" s="52">
        <v>2019</v>
      </c>
      <c r="B5961" s="45" t="s">
        <v>75</v>
      </c>
      <c r="C5961" s="46" t="s">
        <v>80</v>
      </c>
      <c r="D5961" s="46" t="s">
        <v>93</v>
      </c>
      <c r="H5961" s="46">
        <v>15</v>
      </c>
      <c r="L5961" s="46" t="s">
        <v>103</v>
      </c>
      <c r="M5961" s="48">
        <v>147</v>
      </c>
    </row>
    <row r="5962" spans="1:16" x14ac:dyDescent="0.25">
      <c r="A5962" s="52">
        <v>2019</v>
      </c>
      <c r="B5962" s="45" t="s">
        <v>59</v>
      </c>
      <c r="C5962" s="46" t="s">
        <v>80</v>
      </c>
      <c r="D5962" s="46" t="s">
        <v>96</v>
      </c>
      <c r="H5962" s="46">
        <v>20</v>
      </c>
      <c r="L5962" s="46" t="s">
        <v>103</v>
      </c>
      <c r="M5962" s="48">
        <v>3</v>
      </c>
      <c r="N5962" s="48" t="s">
        <v>116</v>
      </c>
      <c r="O5962" s="48">
        <v>2</v>
      </c>
      <c r="P5962" s="48" t="s">
        <v>115</v>
      </c>
    </row>
    <row r="5963" spans="1:16" x14ac:dyDescent="0.25">
      <c r="A5963" s="52">
        <v>2019</v>
      </c>
      <c r="B5963" s="45" t="s">
        <v>59</v>
      </c>
      <c r="C5963" s="46" t="s">
        <v>80</v>
      </c>
      <c r="D5963" s="46" t="s">
        <v>89</v>
      </c>
      <c r="H5963" s="46">
        <v>20</v>
      </c>
      <c r="L5963" s="46" t="s">
        <v>103</v>
      </c>
      <c r="M5963" s="48">
        <v>3</v>
      </c>
      <c r="N5963" s="48" t="s">
        <v>116</v>
      </c>
    </row>
    <row r="5964" spans="1:16" x14ac:dyDescent="0.25">
      <c r="A5964" s="52">
        <v>2019</v>
      </c>
      <c r="B5964" s="45" t="s">
        <v>45</v>
      </c>
      <c r="C5964" s="46" t="s">
        <v>80</v>
      </c>
      <c r="D5964" s="46" t="s">
        <v>91</v>
      </c>
      <c r="H5964" s="46">
        <v>17</v>
      </c>
      <c r="L5964" s="46" t="s">
        <v>103</v>
      </c>
      <c r="M5964" s="48">
        <v>1</v>
      </c>
      <c r="N5964" s="48" t="s">
        <v>117</v>
      </c>
      <c r="O5964" s="48">
        <v>3</v>
      </c>
      <c r="P5964" s="48" t="s">
        <v>116</v>
      </c>
    </row>
    <row r="5965" spans="1:16" x14ac:dyDescent="0.25">
      <c r="A5965" s="52">
        <v>2019</v>
      </c>
      <c r="B5965" s="45" t="s">
        <v>37</v>
      </c>
      <c r="C5965" s="46" t="s">
        <v>80</v>
      </c>
      <c r="D5965" s="46" t="s">
        <v>93</v>
      </c>
      <c r="H5965" s="46">
        <v>17</v>
      </c>
      <c r="L5965" s="46" t="s">
        <v>103</v>
      </c>
      <c r="M5965" s="48">
        <v>4</v>
      </c>
      <c r="N5965" s="48" t="s">
        <v>117</v>
      </c>
      <c r="O5965" s="48">
        <v>1</v>
      </c>
      <c r="P5965" s="48" t="s">
        <v>116</v>
      </c>
    </row>
    <row r="5966" spans="1:16" x14ac:dyDescent="0.25">
      <c r="A5966" s="52">
        <v>2019</v>
      </c>
      <c r="B5966" s="45" t="s">
        <v>47</v>
      </c>
      <c r="C5966" s="46" t="s">
        <v>80</v>
      </c>
      <c r="D5966" s="46" t="s">
        <v>90</v>
      </c>
      <c r="H5966" s="46">
        <v>17</v>
      </c>
      <c r="L5966" s="46" t="s">
        <v>103</v>
      </c>
      <c r="M5966" s="48">
        <v>1</v>
      </c>
      <c r="N5966" s="48" t="s">
        <v>117</v>
      </c>
      <c r="O5966" s="48">
        <v>1</v>
      </c>
      <c r="P5966" s="48" t="s">
        <v>116</v>
      </c>
    </row>
    <row r="5967" spans="1:16" x14ac:dyDescent="0.25">
      <c r="A5967" s="52">
        <v>2019</v>
      </c>
      <c r="B5967" s="45" t="s">
        <v>47</v>
      </c>
      <c r="C5967" s="46" t="s">
        <v>80</v>
      </c>
      <c r="D5967" s="46" t="s">
        <v>90</v>
      </c>
      <c r="H5967" s="46">
        <v>15</v>
      </c>
      <c r="L5967" s="46" t="s">
        <v>104</v>
      </c>
      <c r="M5967" s="48" t="s">
        <v>110</v>
      </c>
    </row>
    <row r="5968" spans="1:16" x14ac:dyDescent="0.25">
      <c r="A5968" s="52">
        <v>2019</v>
      </c>
      <c r="B5968" s="45" t="s">
        <v>69</v>
      </c>
      <c r="C5968" s="46" t="s">
        <v>80</v>
      </c>
      <c r="D5968" s="46" t="s">
        <v>88</v>
      </c>
      <c r="E5968" s="46" t="s">
        <v>92</v>
      </c>
      <c r="H5968" s="46">
        <v>20</v>
      </c>
      <c r="L5968" s="46" t="s">
        <v>103</v>
      </c>
      <c r="M5968" s="48">
        <v>2</v>
      </c>
      <c r="N5968" s="48" t="s">
        <v>117</v>
      </c>
      <c r="O5968" s="48">
        <v>2</v>
      </c>
      <c r="P5968" s="48" t="s">
        <v>116</v>
      </c>
    </row>
    <row r="5969" spans="1:16" x14ac:dyDescent="0.25">
      <c r="A5969" s="52">
        <v>2019</v>
      </c>
      <c r="B5969" s="45" t="s">
        <v>76</v>
      </c>
      <c r="C5969" s="46" t="s">
        <v>80</v>
      </c>
      <c r="D5969" s="46" t="s">
        <v>94</v>
      </c>
      <c r="H5969" s="46">
        <v>25</v>
      </c>
      <c r="L5969" s="46" t="s">
        <v>103</v>
      </c>
      <c r="M5969" s="48">
        <v>22</v>
      </c>
    </row>
    <row r="5970" spans="1:16" x14ac:dyDescent="0.25">
      <c r="A5970" s="52">
        <v>2019</v>
      </c>
      <c r="B5970" s="45" t="s">
        <v>44</v>
      </c>
      <c r="C5970" s="46" t="s">
        <v>80</v>
      </c>
      <c r="D5970" s="46" t="s">
        <v>110</v>
      </c>
      <c r="H5970" s="46">
        <v>15</v>
      </c>
      <c r="L5970" s="46" t="s">
        <v>103</v>
      </c>
      <c r="M5970" s="48" t="s">
        <v>110</v>
      </c>
    </row>
    <row r="5971" spans="1:16" x14ac:dyDescent="0.25">
      <c r="A5971" s="52">
        <v>2019</v>
      </c>
      <c r="B5971" s="45" t="s">
        <v>69</v>
      </c>
      <c r="C5971" s="46" t="s">
        <v>80</v>
      </c>
      <c r="D5971" s="46" t="s">
        <v>92</v>
      </c>
      <c r="H5971" s="46">
        <v>17</v>
      </c>
      <c r="L5971" s="46" t="s">
        <v>103</v>
      </c>
      <c r="M5971" s="48">
        <v>2</v>
      </c>
      <c r="N5971" s="48" t="s">
        <v>117</v>
      </c>
    </row>
    <row r="5972" spans="1:16" x14ac:dyDescent="0.25">
      <c r="A5972" s="52">
        <v>2019</v>
      </c>
      <c r="B5972" s="45" t="s">
        <v>48</v>
      </c>
      <c r="C5972" s="46" t="s">
        <v>80</v>
      </c>
      <c r="D5972" s="46" t="s">
        <v>88</v>
      </c>
      <c r="H5972" s="46">
        <v>15</v>
      </c>
      <c r="L5972" s="46" t="s">
        <v>103</v>
      </c>
      <c r="M5972" s="48">
        <v>22</v>
      </c>
    </row>
    <row r="5973" spans="1:16" x14ac:dyDescent="0.25">
      <c r="A5973" s="52">
        <v>2019</v>
      </c>
      <c r="B5973" s="45" t="s">
        <v>69</v>
      </c>
      <c r="C5973" s="46" t="s">
        <v>80</v>
      </c>
      <c r="D5973" s="46" t="s">
        <v>88</v>
      </c>
      <c r="H5973" s="46">
        <v>21</v>
      </c>
      <c r="L5973" s="46" t="s">
        <v>103</v>
      </c>
      <c r="M5973" s="48" t="s">
        <v>110</v>
      </c>
    </row>
    <row r="5974" spans="1:16" x14ac:dyDescent="0.25">
      <c r="A5974" s="52">
        <v>2019</v>
      </c>
      <c r="B5974" s="45" t="s">
        <v>59</v>
      </c>
      <c r="C5974" s="46" t="s">
        <v>80</v>
      </c>
      <c r="D5974" s="46" t="s">
        <v>88</v>
      </c>
      <c r="H5974" s="46">
        <v>20</v>
      </c>
      <c r="L5974" s="46" t="s">
        <v>103</v>
      </c>
      <c r="M5974" s="48">
        <v>2</v>
      </c>
      <c r="N5974" s="48" t="s">
        <v>116</v>
      </c>
    </row>
    <row r="5975" spans="1:16" x14ac:dyDescent="0.25">
      <c r="A5975" s="52">
        <v>2019</v>
      </c>
      <c r="B5975" s="45" t="s">
        <v>61</v>
      </c>
      <c r="C5975" s="46" t="s">
        <v>80</v>
      </c>
      <c r="D5975" s="46" t="s">
        <v>89</v>
      </c>
      <c r="H5975" s="46">
        <v>15</v>
      </c>
      <c r="L5975" s="46" t="s">
        <v>104</v>
      </c>
      <c r="M5975" s="48">
        <v>19</v>
      </c>
    </row>
    <row r="5976" spans="1:16" x14ac:dyDescent="0.25">
      <c r="A5976" s="52">
        <v>2019</v>
      </c>
      <c r="B5976" s="45" t="s">
        <v>59</v>
      </c>
      <c r="C5976" s="46" t="s">
        <v>80</v>
      </c>
      <c r="D5976" s="46" t="s">
        <v>88</v>
      </c>
      <c r="H5976" s="46">
        <v>20</v>
      </c>
      <c r="L5976" s="46" t="s">
        <v>103</v>
      </c>
      <c r="M5976" s="48">
        <v>3</v>
      </c>
      <c r="N5976" s="48" t="s">
        <v>116</v>
      </c>
    </row>
    <row r="5977" spans="1:16" x14ac:dyDescent="0.25">
      <c r="A5977" s="52">
        <v>2019</v>
      </c>
      <c r="B5977" s="45" t="s">
        <v>59</v>
      </c>
      <c r="C5977" s="46" t="s">
        <v>80</v>
      </c>
      <c r="D5977" s="46" t="s">
        <v>88</v>
      </c>
      <c r="H5977" s="46">
        <v>20</v>
      </c>
      <c r="L5977" s="46" t="s">
        <v>103</v>
      </c>
      <c r="M5977" s="48">
        <v>2</v>
      </c>
      <c r="N5977" s="48" t="s">
        <v>117</v>
      </c>
      <c r="O5977" s="48">
        <v>6</v>
      </c>
      <c r="P5977" s="48" t="s">
        <v>116</v>
      </c>
    </row>
    <row r="5978" spans="1:16" x14ac:dyDescent="0.25">
      <c r="A5978" s="52">
        <v>2019</v>
      </c>
      <c r="B5978" s="45" t="s">
        <v>59</v>
      </c>
      <c r="C5978" s="46" t="s">
        <v>80</v>
      </c>
      <c r="D5978" s="46" t="s">
        <v>88</v>
      </c>
      <c r="H5978" s="46">
        <v>20</v>
      </c>
      <c r="L5978" s="46" t="s">
        <v>103</v>
      </c>
      <c r="M5978" s="48">
        <v>2</v>
      </c>
      <c r="N5978" s="48" t="s">
        <v>116</v>
      </c>
    </row>
    <row r="5979" spans="1:16" x14ac:dyDescent="0.25">
      <c r="A5979" s="52">
        <v>2019</v>
      </c>
      <c r="B5979" s="45" t="s">
        <v>38</v>
      </c>
      <c r="C5979" s="46" t="s">
        <v>80</v>
      </c>
      <c r="D5979" s="46" t="s">
        <v>90</v>
      </c>
      <c r="H5979" s="46">
        <v>17</v>
      </c>
      <c r="L5979" s="46" t="s">
        <v>104</v>
      </c>
      <c r="M5979" s="48">
        <v>1</v>
      </c>
      <c r="N5979" s="48" t="s">
        <v>117</v>
      </c>
      <c r="O5979" s="48">
        <v>1</v>
      </c>
      <c r="P5979" s="48" t="s">
        <v>116</v>
      </c>
    </row>
    <row r="5980" spans="1:16" x14ac:dyDescent="0.25">
      <c r="A5980" s="52">
        <v>2019</v>
      </c>
      <c r="B5980" s="45" t="s">
        <v>76</v>
      </c>
      <c r="C5980" s="46" t="s">
        <v>80</v>
      </c>
      <c r="D5980" s="46" t="s">
        <v>88</v>
      </c>
      <c r="H5980" s="46">
        <v>17</v>
      </c>
      <c r="L5980" s="46" t="s">
        <v>103</v>
      </c>
      <c r="M5980" s="48">
        <v>2</v>
      </c>
      <c r="N5980" s="48" t="s">
        <v>117</v>
      </c>
      <c r="O5980" s="48">
        <v>1</v>
      </c>
      <c r="P5980" s="48" t="s">
        <v>116</v>
      </c>
    </row>
    <row r="5981" spans="1:16" x14ac:dyDescent="0.25">
      <c r="A5981" s="52">
        <v>2019</v>
      </c>
      <c r="B5981" s="45" t="s">
        <v>38</v>
      </c>
      <c r="C5981" s="46" t="s">
        <v>80</v>
      </c>
      <c r="D5981" s="46" t="s">
        <v>90</v>
      </c>
      <c r="E5981" s="46" t="s">
        <v>93</v>
      </c>
      <c r="H5981" s="46">
        <v>17</v>
      </c>
      <c r="L5981" s="46" t="s">
        <v>103</v>
      </c>
      <c r="M5981" s="48">
        <v>3</v>
      </c>
      <c r="N5981" s="48" t="s">
        <v>117</v>
      </c>
      <c r="O5981" s="48">
        <v>1</v>
      </c>
      <c r="P5981" s="48" t="s">
        <v>116</v>
      </c>
    </row>
    <row r="5982" spans="1:16" x14ac:dyDescent="0.25">
      <c r="A5982" s="52">
        <v>2019</v>
      </c>
      <c r="B5982" s="45" t="s">
        <v>42</v>
      </c>
      <c r="C5982" s="46" t="s">
        <v>80</v>
      </c>
      <c r="D5982" s="46" t="s">
        <v>93</v>
      </c>
      <c r="H5982" s="46">
        <v>17</v>
      </c>
      <c r="L5982" s="46" t="s">
        <v>103</v>
      </c>
      <c r="M5982" s="48">
        <v>3</v>
      </c>
      <c r="N5982" s="48" t="s">
        <v>117</v>
      </c>
      <c r="O5982" s="48">
        <v>1</v>
      </c>
      <c r="P5982" s="48" t="s">
        <v>116</v>
      </c>
    </row>
    <row r="5983" spans="1:16" x14ac:dyDescent="0.25">
      <c r="A5983" s="52">
        <v>2019</v>
      </c>
      <c r="B5983" s="45" t="s">
        <v>76</v>
      </c>
      <c r="C5983" s="46" t="s">
        <v>80</v>
      </c>
      <c r="D5983" s="46" t="s">
        <v>89</v>
      </c>
      <c r="H5983" s="46">
        <v>15</v>
      </c>
      <c r="L5983" s="46" t="s">
        <v>105</v>
      </c>
      <c r="M5983" s="48">
        <v>70</v>
      </c>
    </row>
    <row r="5984" spans="1:16" x14ac:dyDescent="0.25">
      <c r="A5984" s="52">
        <v>2019</v>
      </c>
      <c r="B5984" s="45" t="s">
        <v>66</v>
      </c>
      <c r="C5984" s="46" t="s">
        <v>80</v>
      </c>
      <c r="D5984" s="46" t="s">
        <v>88</v>
      </c>
      <c r="E5984" s="46" t="s">
        <v>93</v>
      </c>
      <c r="H5984" s="46">
        <v>17</v>
      </c>
      <c r="L5984" s="46" t="s">
        <v>103</v>
      </c>
      <c r="M5984" s="48">
        <v>1</v>
      </c>
      <c r="N5984" s="48" t="s">
        <v>117</v>
      </c>
      <c r="O5984" s="48">
        <v>1</v>
      </c>
      <c r="P5984" s="48" t="s">
        <v>116</v>
      </c>
    </row>
    <row r="5985" spans="1:16" x14ac:dyDescent="0.25">
      <c r="A5985" s="52">
        <v>2019</v>
      </c>
      <c r="B5985" s="45" t="s">
        <v>69</v>
      </c>
      <c r="C5985" s="46" t="s">
        <v>80</v>
      </c>
      <c r="D5985" s="46" t="s">
        <v>88</v>
      </c>
      <c r="H5985" s="46">
        <v>17</v>
      </c>
      <c r="I5985" s="46">
        <v>18</v>
      </c>
      <c r="J5985" s="46">
        <v>21</v>
      </c>
      <c r="L5985" s="46" t="s">
        <v>103</v>
      </c>
      <c r="M5985" s="48" t="s">
        <v>110</v>
      </c>
    </row>
    <row r="5986" spans="1:16" x14ac:dyDescent="0.25">
      <c r="A5986" s="52">
        <v>2019</v>
      </c>
      <c r="B5986" s="45" t="s">
        <v>47</v>
      </c>
      <c r="C5986" s="46" t="s">
        <v>80</v>
      </c>
      <c r="D5986" s="46" t="s">
        <v>90</v>
      </c>
      <c r="H5986" s="46">
        <v>15</v>
      </c>
      <c r="L5986" s="46" t="s">
        <v>104</v>
      </c>
      <c r="M5986" s="48" t="s">
        <v>110</v>
      </c>
    </row>
    <row r="5987" spans="1:16" x14ac:dyDescent="0.25">
      <c r="A5987" s="52">
        <v>2019</v>
      </c>
      <c r="B5987" s="45" t="s">
        <v>39</v>
      </c>
      <c r="C5987" s="46" t="s">
        <v>80</v>
      </c>
      <c r="D5987" s="46" t="s">
        <v>92</v>
      </c>
      <c r="H5987" s="46">
        <v>17</v>
      </c>
      <c r="L5987" s="46" t="s">
        <v>103</v>
      </c>
      <c r="M5987" s="48">
        <v>3</v>
      </c>
      <c r="N5987" s="48" t="s">
        <v>117</v>
      </c>
      <c r="O5987" s="48">
        <v>2</v>
      </c>
      <c r="P5987" s="48" t="s">
        <v>116</v>
      </c>
    </row>
    <row r="5988" spans="1:16" x14ac:dyDescent="0.25">
      <c r="A5988" s="52">
        <v>2019</v>
      </c>
      <c r="B5988" s="45" t="s">
        <v>38</v>
      </c>
      <c r="C5988" s="46" t="s">
        <v>80</v>
      </c>
      <c r="D5988" s="46" t="s">
        <v>94</v>
      </c>
      <c r="H5988" s="46">
        <v>15</v>
      </c>
      <c r="L5988" s="46" t="s">
        <v>103</v>
      </c>
      <c r="M5988" s="48">
        <v>20</v>
      </c>
    </row>
    <row r="5989" spans="1:16" x14ac:dyDescent="0.25">
      <c r="A5989" s="52">
        <v>2019</v>
      </c>
      <c r="B5989" s="45" t="s">
        <v>67</v>
      </c>
      <c r="C5989" s="46" t="s">
        <v>80</v>
      </c>
      <c r="D5989" s="46" t="s">
        <v>90</v>
      </c>
      <c r="H5989" s="46">
        <v>15</v>
      </c>
      <c r="I5989" s="46">
        <v>17</v>
      </c>
      <c r="L5989" s="46" t="s">
        <v>103</v>
      </c>
      <c r="M5989" s="48" t="s">
        <v>110</v>
      </c>
    </row>
    <row r="5990" spans="1:16" x14ac:dyDescent="0.25">
      <c r="A5990" s="52">
        <v>2019</v>
      </c>
      <c r="B5990" s="45" t="s">
        <v>38</v>
      </c>
      <c r="C5990" s="46" t="s">
        <v>80</v>
      </c>
      <c r="D5990" s="46" t="s">
        <v>92</v>
      </c>
      <c r="H5990" s="46">
        <v>15</v>
      </c>
      <c r="L5990" s="46" t="s">
        <v>104</v>
      </c>
      <c r="M5990" s="48">
        <v>87</v>
      </c>
    </row>
    <row r="5991" spans="1:16" x14ac:dyDescent="0.25">
      <c r="A5991" s="52">
        <v>2019</v>
      </c>
      <c r="B5991" s="45" t="s">
        <v>37</v>
      </c>
      <c r="C5991" s="46" t="s">
        <v>80</v>
      </c>
      <c r="D5991" s="46" t="s">
        <v>93</v>
      </c>
      <c r="H5991" s="46">
        <v>15</v>
      </c>
      <c r="L5991" s="46" t="s">
        <v>103</v>
      </c>
      <c r="M5991" s="48">
        <v>84</v>
      </c>
    </row>
    <row r="5992" spans="1:16" x14ac:dyDescent="0.25">
      <c r="A5992" s="52">
        <v>2019</v>
      </c>
      <c r="B5992" s="45" t="s">
        <v>62</v>
      </c>
      <c r="C5992" s="46" t="s">
        <v>80</v>
      </c>
      <c r="D5992" s="46" t="s">
        <v>93</v>
      </c>
      <c r="H5992" s="46">
        <v>15</v>
      </c>
      <c r="L5992" s="46" t="s">
        <v>104</v>
      </c>
      <c r="M5992" s="48">
        <v>300</v>
      </c>
    </row>
    <row r="5993" spans="1:16" x14ac:dyDescent="0.25">
      <c r="A5993" s="52">
        <v>2019</v>
      </c>
      <c r="B5993" s="45" t="s">
        <v>42</v>
      </c>
      <c r="C5993" s="46" t="s">
        <v>80</v>
      </c>
      <c r="D5993" s="46" t="s">
        <v>93</v>
      </c>
      <c r="H5993" s="46">
        <v>17</v>
      </c>
      <c r="L5993" s="46" t="s">
        <v>104</v>
      </c>
      <c r="M5993" s="48" t="s">
        <v>110</v>
      </c>
    </row>
    <row r="5994" spans="1:16" x14ac:dyDescent="0.25">
      <c r="A5994" s="52">
        <v>2019</v>
      </c>
      <c r="B5994" s="45" t="s">
        <v>37</v>
      </c>
      <c r="C5994" s="46" t="s">
        <v>80</v>
      </c>
      <c r="D5994" s="46" t="s">
        <v>93</v>
      </c>
      <c r="H5994" s="46">
        <v>17</v>
      </c>
      <c r="L5994" s="46" t="s">
        <v>103</v>
      </c>
      <c r="M5994" s="48">
        <v>3</v>
      </c>
      <c r="N5994" s="48" t="s">
        <v>117</v>
      </c>
    </row>
    <row r="5995" spans="1:16" x14ac:dyDescent="0.25">
      <c r="A5995" s="52">
        <v>2019</v>
      </c>
      <c r="B5995" s="45" t="s">
        <v>69</v>
      </c>
      <c r="C5995" s="46" t="s">
        <v>80</v>
      </c>
      <c r="D5995" s="46" t="s">
        <v>88</v>
      </c>
      <c r="H5995" s="46">
        <v>18</v>
      </c>
      <c r="L5995" s="46" t="s">
        <v>103</v>
      </c>
      <c r="M5995" s="48">
        <v>1</v>
      </c>
      <c r="N5995" s="48" t="s">
        <v>116</v>
      </c>
    </row>
    <row r="5996" spans="1:16" x14ac:dyDescent="0.25">
      <c r="A5996" s="52">
        <v>2019</v>
      </c>
      <c r="B5996" s="45" t="s">
        <v>66</v>
      </c>
      <c r="C5996" s="46" t="s">
        <v>80</v>
      </c>
      <c r="D5996" s="46" t="s">
        <v>90</v>
      </c>
      <c r="E5996" s="46" t="s">
        <v>93</v>
      </c>
      <c r="H5996" s="46">
        <v>15</v>
      </c>
      <c r="L5996" s="46" t="s">
        <v>103</v>
      </c>
      <c r="M5996" s="48">
        <v>19</v>
      </c>
    </row>
    <row r="5997" spans="1:16" x14ac:dyDescent="0.25">
      <c r="A5997" s="52">
        <v>2019</v>
      </c>
      <c r="B5997" s="45" t="s">
        <v>45</v>
      </c>
      <c r="C5997" s="46" t="s">
        <v>80</v>
      </c>
      <c r="D5997" s="46" t="s">
        <v>88</v>
      </c>
      <c r="E5997" s="46" t="s">
        <v>92</v>
      </c>
      <c r="H5997" s="46">
        <v>20</v>
      </c>
      <c r="L5997" s="46" t="s">
        <v>103</v>
      </c>
      <c r="M5997" s="48" t="s">
        <v>110</v>
      </c>
    </row>
    <row r="5998" spans="1:16" x14ac:dyDescent="0.25">
      <c r="A5998" s="52">
        <v>2019</v>
      </c>
      <c r="B5998" s="45" t="s">
        <v>45</v>
      </c>
      <c r="C5998" s="46" t="s">
        <v>80</v>
      </c>
      <c r="D5998" s="46" t="s">
        <v>94</v>
      </c>
      <c r="H5998" s="46">
        <v>17</v>
      </c>
      <c r="L5998" s="46" t="s">
        <v>103</v>
      </c>
      <c r="M5998" s="48">
        <v>1</v>
      </c>
      <c r="N5998" s="48" t="s">
        <v>117</v>
      </c>
      <c r="O5998" s="48">
        <v>4</v>
      </c>
      <c r="P5998" s="48" t="s">
        <v>116</v>
      </c>
    </row>
    <row r="5999" spans="1:16" x14ac:dyDescent="0.25">
      <c r="A5999" s="52">
        <v>2019</v>
      </c>
      <c r="B5999" s="45" t="s">
        <v>59</v>
      </c>
      <c r="C5999" s="46" t="s">
        <v>80</v>
      </c>
      <c r="D5999" s="46" t="s">
        <v>88</v>
      </c>
      <c r="H5999" s="46">
        <v>20</v>
      </c>
      <c r="L5999" s="46" t="s">
        <v>103</v>
      </c>
      <c r="M5999" s="48">
        <v>1</v>
      </c>
      <c r="N5999" s="48" t="s">
        <v>117</v>
      </c>
      <c r="O5999" s="48">
        <v>3</v>
      </c>
      <c r="P5999" s="48" t="s">
        <v>116</v>
      </c>
    </row>
    <row r="6000" spans="1:16" x14ac:dyDescent="0.25">
      <c r="A6000" s="52">
        <v>2019</v>
      </c>
      <c r="B6000" s="45" t="s">
        <v>62</v>
      </c>
      <c r="C6000" s="46" t="s">
        <v>80</v>
      </c>
      <c r="D6000" s="46" t="s">
        <v>93</v>
      </c>
      <c r="H6000" s="46">
        <v>15</v>
      </c>
      <c r="L6000" s="46" t="s">
        <v>103</v>
      </c>
      <c r="M6000" s="48">
        <v>156</v>
      </c>
    </row>
    <row r="6001" spans="1:18" x14ac:dyDescent="0.25">
      <c r="A6001" s="52">
        <v>2019</v>
      </c>
      <c r="B6001" s="45" t="s">
        <v>45</v>
      </c>
      <c r="C6001" s="46" t="s">
        <v>80</v>
      </c>
      <c r="D6001" s="46" t="s">
        <v>88</v>
      </c>
      <c r="H6001" s="46">
        <v>17</v>
      </c>
      <c r="L6001" s="46" t="s">
        <v>104</v>
      </c>
      <c r="M6001" s="48">
        <v>1</v>
      </c>
      <c r="N6001" s="48" t="s">
        <v>117</v>
      </c>
      <c r="O6001" s="48">
        <v>7</v>
      </c>
      <c r="P6001" s="48" t="s">
        <v>116</v>
      </c>
    </row>
    <row r="6002" spans="1:18" x14ac:dyDescent="0.25">
      <c r="A6002" s="52">
        <v>2019</v>
      </c>
      <c r="B6002" s="45" t="s">
        <v>45</v>
      </c>
      <c r="C6002" s="46" t="s">
        <v>80</v>
      </c>
      <c r="D6002" s="46" t="s">
        <v>89</v>
      </c>
      <c r="H6002" s="46">
        <v>20</v>
      </c>
      <c r="L6002" s="46" t="s">
        <v>103</v>
      </c>
      <c r="M6002" s="48">
        <v>4</v>
      </c>
      <c r="N6002" s="48" t="s">
        <v>116</v>
      </c>
    </row>
    <row r="6003" spans="1:18" x14ac:dyDescent="0.25">
      <c r="A6003" s="52">
        <v>2019</v>
      </c>
      <c r="B6003" s="45" t="s">
        <v>38</v>
      </c>
      <c r="C6003" s="46" t="s">
        <v>80</v>
      </c>
      <c r="D6003" s="46" t="s">
        <v>88</v>
      </c>
      <c r="H6003" s="46">
        <v>18</v>
      </c>
      <c r="L6003" s="46" t="s">
        <v>103</v>
      </c>
      <c r="M6003" s="48" t="s">
        <v>110</v>
      </c>
    </row>
    <row r="6004" spans="1:18" x14ac:dyDescent="0.25">
      <c r="A6004" s="52">
        <v>2019</v>
      </c>
      <c r="B6004" s="45" t="s">
        <v>76</v>
      </c>
      <c r="C6004" s="46" t="s">
        <v>80</v>
      </c>
      <c r="D6004" s="46" t="s">
        <v>91</v>
      </c>
      <c r="H6004" s="46">
        <v>15</v>
      </c>
      <c r="L6004" s="46" t="s">
        <v>105</v>
      </c>
      <c r="M6004" s="48">
        <v>38</v>
      </c>
    </row>
    <row r="6005" spans="1:18" x14ac:dyDescent="0.25">
      <c r="A6005" s="52">
        <v>2019</v>
      </c>
      <c r="B6005" s="45" t="s">
        <v>59</v>
      </c>
      <c r="C6005" s="46" t="s">
        <v>80</v>
      </c>
      <c r="D6005" s="46" t="s">
        <v>89</v>
      </c>
      <c r="H6005" s="46">
        <v>20</v>
      </c>
      <c r="L6005" s="46" t="s">
        <v>103</v>
      </c>
      <c r="M6005" s="48">
        <v>3</v>
      </c>
      <c r="N6005" s="48" t="s">
        <v>117</v>
      </c>
      <c r="O6005" s="48">
        <v>5</v>
      </c>
      <c r="P6005" s="48" t="s">
        <v>116</v>
      </c>
      <c r="Q6005" s="48">
        <v>2</v>
      </c>
      <c r="R6005" s="48" t="s">
        <v>115</v>
      </c>
    </row>
    <row r="6006" spans="1:18" x14ac:dyDescent="0.25">
      <c r="A6006" s="52">
        <v>2019</v>
      </c>
      <c r="B6006" s="45" t="s">
        <v>38</v>
      </c>
      <c r="C6006" s="46" t="s">
        <v>80</v>
      </c>
      <c r="D6006" s="46" t="s">
        <v>93</v>
      </c>
      <c r="H6006" s="46">
        <v>17</v>
      </c>
      <c r="L6006" s="46" t="s">
        <v>104</v>
      </c>
      <c r="M6006" s="48" t="s">
        <v>110</v>
      </c>
    </row>
    <row r="6007" spans="1:18" x14ac:dyDescent="0.25">
      <c r="A6007" s="52">
        <v>2019</v>
      </c>
      <c r="B6007" s="45" t="s">
        <v>38</v>
      </c>
      <c r="C6007" s="46" t="s">
        <v>80</v>
      </c>
      <c r="D6007" s="46" t="s">
        <v>93</v>
      </c>
      <c r="H6007" s="46">
        <v>17</v>
      </c>
      <c r="L6007" s="46" t="s">
        <v>103</v>
      </c>
      <c r="M6007" s="48">
        <v>1</v>
      </c>
      <c r="N6007" s="48" t="s">
        <v>116</v>
      </c>
    </row>
    <row r="6008" spans="1:18" x14ac:dyDescent="0.25">
      <c r="A6008" s="52">
        <v>2019</v>
      </c>
      <c r="B6008" s="45" t="s">
        <v>38</v>
      </c>
      <c r="C6008" s="46" t="s">
        <v>80</v>
      </c>
      <c r="D6008" s="46" t="s">
        <v>93</v>
      </c>
      <c r="H6008" s="46">
        <v>17</v>
      </c>
      <c r="L6008" s="46" t="s">
        <v>104</v>
      </c>
      <c r="M6008" s="48">
        <v>5</v>
      </c>
      <c r="N6008" s="48" t="s">
        <v>117</v>
      </c>
      <c r="O6008" s="48">
        <v>6</v>
      </c>
      <c r="P6008" s="48" t="s">
        <v>116</v>
      </c>
    </row>
    <row r="6009" spans="1:18" x14ac:dyDescent="0.25">
      <c r="A6009" s="52">
        <v>2019</v>
      </c>
      <c r="B6009" s="45" t="s">
        <v>42</v>
      </c>
      <c r="C6009" s="46" t="s">
        <v>80</v>
      </c>
      <c r="D6009" s="46" t="s">
        <v>93</v>
      </c>
      <c r="H6009" s="46">
        <v>17</v>
      </c>
      <c r="L6009" s="46" t="s">
        <v>103</v>
      </c>
      <c r="M6009" s="48">
        <v>3</v>
      </c>
      <c r="N6009" s="48" t="s">
        <v>117</v>
      </c>
      <c r="O6009" s="48">
        <v>2</v>
      </c>
      <c r="P6009" s="48" t="s">
        <v>116</v>
      </c>
    </row>
    <row r="6010" spans="1:18" x14ac:dyDescent="0.25">
      <c r="A6010" s="52">
        <v>2019</v>
      </c>
      <c r="B6010" s="45" t="s">
        <v>37</v>
      </c>
      <c r="C6010" s="46" t="s">
        <v>80</v>
      </c>
      <c r="D6010" s="46" t="s">
        <v>90</v>
      </c>
      <c r="H6010" s="46">
        <v>17</v>
      </c>
      <c r="L6010" s="46" t="s">
        <v>103</v>
      </c>
      <c r="M6010" s="48">
        <v>2</v>
      </c>
      <c r="N6010" s="48" t="s">
        <v>117</v>
      </c>
      <c r="O6010" s="48">
        <v>3</v>
      </c>
      <c r="P6010" s="48" t="s">
        <v>116</v>
      </c>
    </row>
    <row r="6011" spans="1:18" x14ac:dyDescent="0.25">
      <c r="A6011" s="52">
        <v>2019</v>
      </c>
      <c r="B6011" s="45" t="s">
        <v>66</v>
      </c>
      <c r="C6011" s="46" t="s">
        <v>80</v>
      </c>
      <c r="D6011" s="46" t="s">
        <v>90</v>
      </c>
      <c r="H6011" s="46">
        <v>15</v>
      </c>
      <c r="I6011" s="46">
        <v>17</v>
      </c>
      <c r="L6011" s="46" t="s">
        <v>103</v>
      </c>
      <c r="M6011" s="48">
        <v>2</v>
      </c>
      <c r="N6011" s="48" t="s">
        <v>117</v>
      </c>
      <c r="O6011" s="48">
        <v>3</v>
      </c>
      <c r="P6011" s="48" t="s">
        <v>116</v>
      </c>
    </row>
    <row r="6012" spans="1:18" x14ac:dyDescent="0.25">
      <c r="A6012" s="52">
        <v>2019</v>
      </c>
      <c r="B6012" s="45" t="s">
        <v>69</v>
      </c>
      <c r="C6012" s="46" t="s">
        <v>80</v>
      </c>
      <c r="D6012" s="46" t="s">
        <v>88</v>
      </c>
      <c r="H6012" s="46">
        <v>21</v>
      </c>
      <c r="L6012" s="46" t="s">
        <v>103</v>
      </c>
      <c r="M6012" s="48">
        <v>2</v>
      </c>
      <c r="N6012" s="48" t="s">
        <v>116</v>
      </c>
    </row>
    <row r="6013" spans="1:18" x14ac:dyDescent="0.25">
      <c r="A6013" s="52">
        <v>2019</v>
      </c>
      <c r="B6013" s="45" t="s">
        <v>69</v>
      </c>
      <c r="C6013" s="46" t="s">
        <v>80</v>
      </c>
      <c r="D6013" s="46" t="s">
        <v>88</v>
      </c>
      <c r="H6013" s="46">
        <v>17</v>
      </c>
      <c r="L6013" s="46" t="s">
        <v>103</v>
      </c>
      <c r="M6013" s="48">
        <v>1</v>
      </c>
      <c r="N6013" s="48" t="s">
        <v>117</v>
      </c>
    </row>
    <row r="6014" spans="1:18" x14ac:dyDescent="0.25">
      <c r="A6014" s="52">
        <v>2019</v>
      </c>
      <c r="B6014" s="45" t="s">
        <v>47</v>
      </c>
      <c r="C6014" s="46" t="s">
        <v>80</v>
      </c>
      <c r="D6014" s="46" t="s">
        <v>90</v>
      </c>
      <c r="H6014" s="46">
        <v>15</v>
      </c>
      <c r="L6014" s="46" t="s">
        <v>104</v>
      </c>
      <c r="M6014" s="48" t="s">
        <v>110</v>
      </c>
    </row>
    <row r="6015" spans="1:18" x14ac:dyDescent="0.25">
      <c r="A6015" s="52">
        <v>2019</v>
      </c>
      <c r="B6015" s="45" t="s">
        <v>47</v>
      </c>
      <c r="C6015" s="46" t="s">
        <v>81</v>
      </c>
      <c r="D6015" s="46" t="s">
        <v>110</v>
      </c>
      <c r="H6015" s="46">
        <v>5</v>
      </c>
      <c r="L6015" s="46" t="s">
        <v>104</v>
      </c>
      <c r="M6015" s="48">
        <v>470</v>
      </c>
    </row>
    <row r="6016" spans="1:18" x14ac:dyDescent="0.25">
      <c r="A6016" s="52">
        <v>2019</v>
      </c>
      <c r="B6016" s="45" t="s">
        <v>59</v>
      </c>
      <c r="C6016" s="46" t="s">
        <v>80</v>
      </c>
      <c r="D6016" s="46" t="s">
        <v>88</v>
      </c>
      <c r="H6016" s="46">
        <v>20</v>
      </c>
      <c r="L6016" s="46" t="s">
        <v>103</v>
      </c>
      <c r="M6016" s="48">
        <v>2</v>
      </c>
      <c r="N6016" s="48" t="s">
        <v>117</v>
      </c>
    </row>
    <row r="6017" spans="1:19" x14ac:dyDescent="0.25">
      <c r="A6017" s="52">
        <v>2019</v>
      </c>
      <c r="B6017" s="45" t="s">
        <v>59</v>
      </c>
      <c r="C6017" s="46" t="s">
        <v>80</v>
      </c>
      <c r="D6017" s="46" t="s">
        <v>88</v>
      </c>
      <c r="H6017" s="46">
        <v>17</v>
      </c>
      <c r="L6017" s="46" t="s">
        <v>103</v>
      </c>
      <c r="M6017" s="48">
        <v>3</v>
      </c>
      <c r="N6017" s="48" t="s">
        <v>117</v>
      </c>
      <c r="O6017" s="48">
        <v>2</v>
      </c>
      <c r="P6017" s="48" t="s">
        <v>116</v>
      </c>
    </row>
    <row r="6018" spans="1:19" x14ac:dyDescent="0.25">
      <c r="A6018" s="52">
        <v>2019</v>
      </c>
      <c r="B6018" s="45" t="s">
        <v>59</v>
      </c>
      <c r="C6018" s="46" t="s">
        <v>80</v>
      </c>
      <c r="D6018" s="46" t="s">
        <v>88</v>
      </c>
      <c r="H6018" s="46">
        <v>20</v>
      </c>
      <c r="L6018" s="46" t="s">
        <v>103</v>
      </c>
      <c r="M6018" s="48">
        <v>4</v>
      </c>
      <c r="N6018" s="48" t="s">
        <v>116</v>
      </c>
    </row>
    <row r="6019" spans="1:19" x14ac:dyDescent="0.25">
      <c r="A6019" s="52">
        <v>2019</v>
      </c>
      <c r="B6019" s="45" t="s">
        <v>38</v>
      </c>
      <c r="C6019" s="46" t="s">
        <v>80</v>
      </c>
      <c r="D6019" s="46" t="s">
        <v>93</v>
      </c>
      <c r="H6019" s="46">
        <v>17</v>
      </c>
      <c r="L6019" s="46" t="s">
        <v>103</v>
      </c>
      <c r="M6019" s="48">
        <v>5</v>
      </c>
      <c r="N6019" s="48" t="s">
        <v>117</v>
      </c>
      <c r="O6019" s="48">
        <v>6</v>
      </c>
      <c r="P6019" s="48" t="s">
        <v>116</v>
      </c>
    </row>
    <row r="6020" spans="1:19" x14ac:dyDescent="0.25">
      <c r="A6020" s="52">
        <v>2019</v>
      </c>
      <c r="B6020" s="45" t="s">
        <v>39</v>
      </c>
      <c r="C6020" s="46" t="s">
        <v>80</v>
      </c>
      <c r="D6020" s="46" t="s">
        <v>93</v>
      </c>
      <c r="H6020" s="46">
        <v>15</v>
      </c>
      <c r="I6020" s="46">
        <v>25</v>
      </c>
      <c r="L6020" s="46" t="s">
        <v>103</v>
      </c>
      <c r="M6020" s="48">
        <v>38</v>
      </c>
      <c r="S6020" s="49">
        <v>47</v>
      </c>
    </row>
    <row r="6021" spans="1:19" x14ac:dyDescent="0.25">
      <c r="A6021" s="52">
        <v>2019</v>
      </c>
      <c r="B6021" s="45" t="s">
        <v>76</v>
      </c>
      <c r="C6021" s="46" t="s">
        <v>80</v>
      </c>
      <c r="D6021" s="46" t="s">
        <v>89</v>
      </c>
      <c r="H6021" s="46">
        <v>15</v>
      </c>
      <c r="L6021" s="46" t="s">
        <v>103</v>
      </c>
      <c r="M6021" s="48">
        <v>38</v>
      </c>
    </row>
    <row r="6022" spans="1:19" x14ac:dyDescent="0.25">
      <c r="A6022" s="52">
        <v>2019</v>
      </c>
      <c r="B6022" s="45" t="s">
        <v>76</v>
      </c>
      <c r="C6022" s="46" t="s">
        <v>80</v>
      </c>
      <c r="D6022" s="46" t="s">
        <v>89</v>
      </c>
      <c r="H6022" s="46">
        <v>15</v>
      </c>
      <c r="L6022" s="46" t="s">
        <v>105</v>
      </c>
      <c r="M6022" s="48">
        <v>23</v>
      </c>
    </row>
    <row r="6023" spans="1:19" x14ac:dyDescent="0.25">
      <c r="A6023" s="52">
        <v>2019</v>
      </c>
      <c r="B6023" s="45" t="s">
        <v>76</v>
      </c>
      <c r="C6023" s="46" t="s">
        <v>80</v>
      </c>
      <c r="D6023" s="46" t="s">
        <v>89</v>
      </c>
      <c r="H6023" s="46">
        <v>15</v>
      </c>
      <c r="L6023" s="46" t="s">
        <v>103</v>
      </c>
      <c r="M6023" s="48">
        <v>34</v>
      </c>
    </row>
    <row r="6024" spans="1:19" x14ac:dyDescent="0.25">
      <c r="A6024" s="52">
        <v>2019</v>
      </c>
      <c r="B6024" s="45" t="s">
        <v>39</v>
      </c>
      <c r="C6024" s="46" t="s">
        <v>80</v>
      </c>
      <c r="D6024" s="46" t="s">
        <v>93</v>
      </c>
      <c r="H6024" s="46">
        <v>15</v>
      </c>
      <c r="I6024" s="46">
        <v>25</v>
      </c>
      <c r="L6024" s="46" t="s">
        <v>103</v>
      </c>
      <c r="M6024" s="48">
        <v>38</v>
      </c>
      <c r="S6024" s="49">
        <v>47</v>
      </c>
    </row>
    <row r="6025" spans="1:19" x14ac:dyDescent="0.25">
      <c r="A6025" s="52">
        <v>2019</v>
      </c>
      <c r="B6025" s="45" t="s">
        <v>76</v>
      </c>
      <c r="C6025" s="46" t="s">
        <v>80</v>
      </c>
      <c r="D6025" s="46" t="s">
        <v>89</v>
      </c>
      <c r="H6025" s="46">
        <v>15</v>
      </c>
      <c r="L6025" s="46" t="s">
        <v>103</v>
      </c>
      <c r="M6025" s="48">
        <v>37</v>
      </c>
    </row>
    <row r="6026" spans="1:19" x14ac:dyDescent="0.25">
      <c r="A6026" s="52">
        <v>2019</v>
      </c>
      <c r="B6026" s="45" t="s">
        <v>76</v>
      </c>
      <c r="C6026" s="46" t="s">
        <v>80</v>
      </c>
      <c r="D6026" s="46" t="s">
        <v>89</v>
      </c>
      <c r="H6026" s="46">
        <v>17</v>
      </c>
      <c r="L6026" s="46" t="s">
        <v>103</v>
      </c>
      <c r="M6026" s="48">
        <v>1</v>
      </c>
      <c r="N6026" s="48" t="s">
        <v>117</v>
      </c>
      <c r="O6026" s="48">
        <v>2</v>
      </c>
      <c r="P6026" s="48" t="s">
        <v>116</v>
      </c>
    </row>
    <row r="6027" spans="1:19" x14ac:dyDescent="0.25">
      <c r="A6027" s="52">
        <v>2019</v>
      </c>
      <c r="B6027" s="45" t="s">
        <v>76</v>
      </c>
      <c r="C6027" s="46" t="s">
        <v>80</v>
      </c>
      <c r="D6027" s="46" t="s">
        <v>88</v>
      </c>
      <c r="H6027" s="46">
        <v>21</v>
      </c>
      <c r="L6027" s="46" t="s">
        <v>103</v>
      </c>
      <c r="M6027" s="48">
        <v>2</v>
      </c>
      <c r="N6027" s="48" t="s">
        <v>116</v>
      </c>
    </row>
    <row r="6028" spans="1:19" x14ac:dyDescent="0.25">
      <c r="A6028" s="52">
        <v>2019</v>
      </c>
      <c r="B6028" s="45" t="s">
        <v>76</v>
      </c>
      <c r="C6028" s="46" t="s">
        <v>80</v>
      </c>
      <c r="D6028" s="46" t="s">
        <v>88</v>
      </c>
      <c r="H6028" s="46">
        <v>21</v>
      </c>
      <c r="L6028" s="46" t="s">
        <v>103</v>
      </c>
      <c r="M6028" s="48">
        <v>2</v>
      </c>
      <c r="N6028" s="48" t="s">
        <v>116</v>
      </c>
    </row>
    <row r="6029" spans="1:19" x14ac:dyDescent="0.25">
      <c r="A6029" s="52">
        <v>2019</v>
      </c>
      <c r="B6029" s="45" t="s">
        <v>47</v>
      </c>
      <c r="C6029" s="46" t="s">
        <v>80</v>
      </c>
      <c r="D6029" s="46" t="s">
        <v>94</v>
      </c>
      <c r="E6029" s="46" t="s">
        <v>92</v>
      </c>
      <c r="H6029" s="46">
        <v>15</v>
      </c>
      <c r="L6029" s="46" t="s">
        <v>104</v>
      </c>
      <c r="M6029" s="48" t="s">
        <v>110</v>
      </c>
    </row>
    <row r="6030" spans="1:19" x14ac:dyDescent="0.25">
      <c r="A6030" s="52">
        <v>2019</v>
      </c>
      <c r="B6030" s="45" t="s">
        <v>39</v>
      </c>
      <c r="C6030" s="46" t="s">
        <v>80</v>
      </c>
      <c r="D6030" s="46" t="s">
        <v>93</v>
      </c>
      <c r="H6030" s="46">
        <v>15</v>
      </c>
      <c r="L6030" s="46" t="s">
        <v>105</v>
      </c>
      <c r="M6030" s="48">
        <v>70</v>
      </c>
    </row>
    <row r="6031" spans="1:19" x14ac:dyDescent="0.25">
      <c r="A6031" s="52">
        <v>2019</v>
      </c>
      <c r="B6031" s="45" t="s">
        <v>59</v>
      </c>
      <c r="C6031" s="46" t="s">
        <v>80</v>
      </c>
      <c r="D6031" s="46" t="s">
        <v>88</v>
      </c>
      <c r="H6031" s="46">
        <v>20</v>
      </c>
      <c r="L6031" s="46" t="s">
        <v>103</v>
      </c>
      <c r="M6031" s="48">
        <v>1</v>
      </c>
      <c r="N6031" s="48" t="s">
        <v>115</v>
      </c>
    </row>
    <row r="6032" spans="1:19" x14ac:dyDescent="0.25">
      <c r="A6032" s="52">
        <v>2019</v>
      </c>
      <c r="B6032" s="45" t="s">
        <v>42</v>
      </c>
      <c r="C6032" s="46" t="s">
        <v>80</v>
      </c>
      <c r="D6032" s="46" t="s">
        <v>93</v>
      </c>
      <c r="H6032" s="46">
        <v>17</v>
      </c>
      <c r="L6032" s="46" t="s">
        <v>103</v>
      </c>
      <c r="M6032" s="48">
        <v>1</v>
      </c>
      <c r="N6032" s="48" t="s">
        <v>117</v>
      </c>
      <c r="O6032" s="48">
        <v>2</v>
      </c>
      <c r="P6032" s="48" t="s">
        <v>116</v>
      </c>
    </row>
    <row r="6033" spans="1:18" x14ac:dyDescent="0.25">
      <c r="A6033" s="52">
        <v>2019</v>
      </c>
      <c r="B6033" s="45" t="s">
        <v>42</v>
      </c>
      <c r="C6033" s="46" t="s">
        <v>80</v>
      </c>
      <c r="D6033" s="46" t="s">
        <v>93</v>
      </c>
      <c r="H6033" s="46">
        <v>17</v>
      </c>
      <c r="L6033" s="46" t="s">
        <v>103</v>
      </c>
      <c r="M6033" s="48">
        <v>3</v>
      </c>
      <c r="N6033" s="48" t="s">
        <v>117</v>
      </c>
      <c r="O6033" s="48">
        <v>1</v>
      </c>
      <c r="P6033" s="48" t="s">
        <v>116</v>
      </c>
    </row>
    <row r="6034" spans="1:18" x14ac:dyDescent="0.25">
      <c r="A6034" s="52">
        <v>2019</v>
      </c>
      <c r="B6034" s="45" t="s">
        <v>44</v>
      </c>
      <c r="C6034" s="46" t="s">
        <v>80</v>
      </c>
      <c r="D6034" s="46" t="s">
        <v>110</v>
      </c>
      <c r="H6034" s="46">
        <v>15</v>
      </c>
      <c r="L6034" s="46" t="s">
        <v>103</v>
      </c>
      <c r="M6034" s="48" t="s">
        <v>110</v>
      </c>
    </row>
    <row r="6035" spans="1:18" x14ac:dyDescent="0.25">
      <c r="A6035" s="52">
        <v>2019</v>
      </c>
      <c r="B6035" s="45" t="s">
        <v>44</v>
      </c>
      <c r="C6035" s="46" t="s">
        <v>80</v>
      </c>
      <c r="D6035" s="46" t="s">
        <v>92</v>
      </c>
      <c r="H6035" s="46">
        <v>17</v>
      </c>
      <c r="L6035" s="46" t="s">
        <v>103</v>
      </c>
      <c r="M6035" s="48" t="s">
        <v>110</v>
      </c>
    </row>
    <row r="6036" spans="1:18" x14ac:dyDescent="0.25">
      <c r="A6036" s="52">
        <v>2019</v>
      </c>
      <c r="B6036" s="45" t="s">
        <v>40</v>
      </c>
      <c r="C6036" s="46" t="s">
        <v>80</v>
      </c>
      <c r="D6036" s="46" t="s">
        <v>90</v>
      </c>
      <c r="E6036" s="46" t="s">
        <v>93</v>
      </c>
      <c r="H6036" s="46">
        <v>17</v>
      </c>
      <c r="L6036" s="46" t="s">
        <v>104</v>
      </c>
      <c r="M6036" s="48">
        <v>4</v>
      </c>
      <c r="N6036" s="48" t="s">
        <v>117</v>
      </c>
      <c r="O6036" s="48">
        <v>3</v>
      </c>
      <c r="P6036" s="48" t="s">
        <v>116</v>
      </c>
      <c r="Q6036" s="48">
        <v>7</v>
      </c>
      <c r="R6036" s="48" t="s">
        <v>115</v>
      </c>
    </row>
    <row r="6037" spans="1:18" x14ac:dyDescent="0.25">
      <c r="A6037" s="52">
        <v>2019</v>
      </c>
      <c r="B6037" s="45" t="s">
        <v>47</v>
      </c>
      <c r="C6037" s="46" t="s">
        <v>80</v>
      </c>
      <c r="D6037" s="46" t="s">
        <v>90</v>
      </c>
      <c r="H6037" s="46">
        <v>17</v>
      </c>
      <c r="L6037" s="46" t="s">
        <v>103</v>
      </c>
      <c r="M6037" s="48">
        <v>2</v>
      </c>
      <c r="N6037" s="48" t="s">
        <v>116</v>
      </c>
    </row>
    <row r="6038" spans="1:18" x14ac:dyDescent="0.25">
      <c r="A6038" s="52">
        <v>2019</v>
      </c>
      <c r="B6038" s="45" t="s">
        <v>69</v>
      </c>
      <c r="C6038" s="46" t="s">
        <v>80</v>
      </c>
      <c r="D6038" s="46" t="s">
        <v>88</v>
      </c>
      <c r="H6038" s="46">
        <v>20</v>
      </c>
      <c r="L6038" s="46" t="s">
        <v>103</v>
      </c>
      <c r="M6038" s="48" t="s">
        <v>110</v>
      </c>
    </row>
    <row r="6039" spans="1:18" x14ac:dyDescent="0.25">
      <c r="A6039" s="52">
        <v>2019</v>
      </c>
      <c r="B6039" s="45" t="s">
        <v>66</v>
      </c>
      <c r="C6039" s="46" t="s">
        <v>80</v>
      </c>
      <c r="D6039" s="46" t="s">
        <v>90</v>
      </c>
      <c r="E6039" s="46" t="s">
        <v>93</v>
      </c>
      <c r="H6039" s="46">
        <v>15</v>
      </c>
      <c r="L6039" s="46" t="s">
        <v>103</v>
      </c>
      <c r="M6039" s="48">
        <v>82</v>
      </c>
    </row>
    <row r="6040" spans="1:18" x14ac:dyDescent="0.25">
      <c r="A6040" s="52">
        <v>2019</v>
      </c>
      <c r="B6040" s="45" t="s">
        <v>65</v>
      </c>
      <c r="C6040" s="46" t="s">
        <v>80</v>
      </c>
      <c r="D6040" s="46" t="s">
        <v>90</v>
      </c>
      <c r="E6040" s="46" t="s">
        <v>94</v>
      </c>
      <c r="H6040" s="46">
        <v>15</v>
      </c>
      <c r="L6040" s="46" t="s">
        <v>104</v>
      </c>
      <c r="M6040" s="48">
        <v>950</v>
      </c>
    </row>
    <row r="6041" spans="1:18" x14ac:dyDescent="0.25">
      <c r="A6041" s="52">
        <v>2019</v>
      </c>
      <c r="B6041" s="45" t="s">
        <v>65</v>
      </c>
      <c r="C6041" s="46" t="s">
        <v>80</v>
      </c>
      <c r="D6041" s="46" t="s">
        <v>90</v>
      </c>
      <c r="H6041" s="46">
        <v>15</v>
      </c>
      <c r="L6041" s="46" t="s">
        <v>104</v>
      </c>
      <c r="M6041" s="48">
        <v>70</v>
      </c>
    </row>
    <row r="6042" spans="1:18" x14ac:dyDescent="0.25">
      <c r="A6042" s="52">
        <v>2019</v>
      </c>
      <c r="B6042" s="45" t="s">
        <v>65</v>
      </c>
      <c r="C6042" s="46" t="s">
        <v>80</v>
      </c>
      <c r="D6042" s="46" t="s">
        <v>90</v>
      </c>
      <c r="H6042" s="46">
        <v>15</v>
      </c>
      <c r="L6042" s="46" t="s">
        <v>104</v>
      </c>
      <c r="M6042" s="48">
        <v>220</v>
      </c>
    </row>
    <row r="6043" spans="1:18" x14ac:dyDescent="0.25">
      <c r="A6043" s="52">
        <v>2019</v>
      </c>
      <c r="B6043" s="45" t="s">
        <v>65</v>
      </c>
      <c r="C6043" s="46" t="s">
        <v>80</v>
      </c>
      <c r="D6043" s="46" t="s">
        <v>94</v>
      </c>
      <c r="H6043" s="46">
        <v>15</v>
      </c>
      <c r="L6043" s="46" t="s">
        <v>104</v>
      </c>
      <c r="M6043" s="48">
        <v>170</v>
      </c>
    </row>
    <row r="6044" spans="1:18" x14ac:dyDescent="0.25">
      <c r="A6044" s="52">
        <v>2019</v>
      </c>
      <c r="B6044" s="45" t="s">
        <v>38</v>
      </c>
      <c r="C6044" s="46" t="s">
        <v>80</v>
      </c>
      <c r="D6044" s="46" t="s">
        <v>93</v>
      </c>
      <c r="H6044" s="46">
        <v>17</v>
      </c>
      <c r="L6044" s="46" t="s">
        <v>103</v>
      </c>
      <c r="M6044" s="48" t="s">
        <v>110</v>
      </c>
    </row>
    <row r="6045" spans="1:18" x14ac:dyDescent="0.25">
      <c r="A6045" s="52">
        <v>2019</v>
      </c>
      <c r="B6045" s="45" t="s">
        <v>76</v>
      </c>
      <c r="C6045" s="46" t="s">
        <v>80</v>
      </c>
      <c r="D6045" s="46" t="s">
        <v>94</v>
      </c>
      <c r="H6045" s="46">
        <v>4</v>
      </c>
      <c r="L6045" s="46" t="s">
        <v>103</v>
      </c>
      <c r="M6045" s="48">
        <v>25</v>
      </c>
    </row>
    <row r="6046" spans="1:18" x14ac:dyDescent="0.25">
      <c r="A6046" s="52">
        <v>2019</v>
      </c>
      <c r="B6046" s="45" t="s">
        <v>76</v>
      </c>
      <c r="C6046" s="46" t="s">
        <v>80</v>
      </c>
      <c r="D6046" s="46" t="s">
        <v>89</v>
      </c>
      <c r="H6046" s="46">
        <v>15</v>
      </c>
      <c r="L6046" s="46" t="s">
        <v>105</v>
      </c>
      <c r="M6046" s="48">
        <v>53</v>
      </c>
    </row>
    <row r="6047" spans="1:18" x14ac:dyDescent="0.25">
      <c r="A6047" s="52">
        <v>2019</v>
      </c>
      <c r="B6047" s="45" t="s">
        <v>76</v>
      </c>
      <c r="C6047" s="46" t="s">
        <v>80</v>
      </c>
      <c r="D6047" s="46" t="s">
        <v>89</v>
      </c>
      <c r="H6047" s="46">
        <v>15</v>
      </c>
      <c r="L6047" s="46" t="s">
        <v>103</v>
      </c>
      <c r="M6047" s="48">
        <v>20</v>
      </c>
    </row>
    <row r="6048" spans="1:18" x14ac:dyDescent="0.25">
      <c r="A6048" s="52">
        <v>2019</v>
      </c>
      <c r="B6048" s="45" t="s">
        <v>76</v>
      </c>
      <c r="C6048" s="46" t="s">
        <v>80</v>
      </c>
      <c r="D6048" s="46" t="s">
        <v>89</v>
      </c>
      <c r="H6048" s="46">
        <v>15</v>
      </c>
      <c r="L6048" s="46" t="s">
        <v>103</v>
      </c>
      <c r="M6048" s="48">
        <v>30</v>
      </c>
    </row>
    <row r="6049" spans="1:18" x14ac:dyDescent="0.25">
      <c r="A6049" s="52">
        <v>2019</v>
      </c>
      <c r="B6049" s="45" t="s">
        <v>66</v>
      </c>
      <c r="C6049" s="46" t="s">
        <v>80</v>
      </c>
      <c r="D6049" s="46" t="s">
        <v>93</v>
      </c>
      <c r="H6049" s="46">
        <v>15</v>
      </c>
      <c r="L6049" s="46" t="s">
        <v>105</v>
      </c>
      <c r="M6049" s="48">
        <v>92</v>
      </c>
    </row>
    <row r="6050" spans="1:18" x14ac:dyDescent="0.25">
      <c r="A6050" s="52">
        <v>2019</v>
      </c>
      <c r="B6050" s="45" t="s">
        <v>66</v>
      </c>
      <c r="C6050" s="46" t="s">
        <v>80</v>
      </c>
      <c r="D6050" s="46" t="s">
        <v>88</v>
      </c>
      <c r="H6050" s="46">
        <v>18</v>
      </c>
      <c r="I6050" s="46">
        <v>21</v>
      </c>
      <c r="L6050" s="46" t="s">
        <v>103</v>
      </c>
      <c r="M6050" s="48" t="s">
        <v>110</v>
      </c>
    </row>
    <row r="6051" spans="1:18" x14ac:dyDescent="0.25">
      <c r="A6051" s="52">
        <v>2019</v>
      </c>
      <c r="B6051" s="45" t="s">
        <v>40</v>
      </c>
      <c r="C6051" s="46" t="s">
        <v>80</v>
      </c>
      <c r="D6051" s="46" t="s">
        <v>93</v>
      </c>
      <c r="H6051" s="46">
        <v>15</v>
      </c>
      <c r="L6051" s="46" t="s">
        <v>103</v>
      </c>
      <c r="M6051" s="48">
        <v>27</v>
      </c>
    </row>
    <row r="6052" spans="1:18" x14ac:dyDescent="0.25">
      <c r="A6052" s="52">
        <v>2019</v>
      </c>
      <c r="B6052" s="45" t="s">
        <v>59</v>
      </c>
      <c r="C6052" s="46" t="s">
        <v>85</v>
      </c>
      <c r="D6052" s="46" t="s">
        <v>110</v>
      </c>
      <c r="H6052" s="46">
        <v>28</v>
      </c>
      <c r="L6052" s="46" t="s">
        <v>103</v>
      </c>
      <c r="M6052" s="48">
        <v>6</v>
      </c>
    </row>
    <row r="6053" spans="1:18" x14ac:dyDescent="0.25">
      <c r="A6053" s="52">
        <v>2019</v>
      </c>
      <c r="B6053" s="45" t="s">
        <v>59</v>
      </c>
      <c r="C6053" s="46" t="s">
        <v>85</v>
      </c>
      <c r="D6053" s="46" t="s">
        <v>110</v>
      </c>
      <c r="H6053" s="46">
        <v>28</v>
      </c>
      <c r="L6053" s="46" t="s">
        <v>103</v>
      </c>
      <c r="M6053" s="48" t="s">
        <v>110</v>
      </c>
    </row>
    <row r="6054" spans="1:18" x14ac:dyDescent="0.25">
      <c r="A6054" s="52">
        <v>2019</v>
      </c>
      <c r="B6054" s="45" t="s">
        <v>59</v>
      </c>
      <c r="C6054" s="46" t="s">
        <v>80</v>
      </c>
      <c r="D6054" s="46" t="s">
        <v>88</v>
      </c>
      <c r="H6054" s="46">
        <v>20</v>
      </c>
      <c r="L6054" s="46" t="s">
        <v>103</v>
      </c>
      <c r="M6054" s="48" t="s">
        <v>110</v>
      </c>
    </row>
    <row r="6055" spans="1:18" x14ac:dyDescent="0.25">
      <c r="A6055" s="52">
        <v>2019</v>
      </c>
      <c r="B6055" s="45" t="s">
        <v>59</v>
      </c>
      <c r="C6055" s="46" t="s">
        <v>80</v>
      </c>
      <c r="D6055" s="46" t="s">
        <v>88</v>
      </c>
      <c r="H6055" s="46">
        <v>20</v>
      </c>
      <c r="L6055" s="46" t="s">
        <v>103</v>
      </c>
      <c r="M6055" s="48">
        <v>2</v>
      </c>
      <c r="N6055" s="48" t="s">
        <v>117</v>
      </c>
      <c r="O6055" s="48">
        <v>4</v>
      </c>
      <c r="P6055" s="48" t="s">
        <v>116</v>
      </c>
      <c r="Q6055" s="48">
        <v>2</v>
      </c>
      <c r="R6055" s="48" t="s">
        <v>115</v>
      </c>
    </row>
    <row r="6056" spans="1:18" x14ac:dyDescent="0.25">
      <c r="A6056" s="52">
        <v>2019</v>
      </c>
      <c r="B6056" s="45" t="s">
        <v>62</v>
      </c>
      <c r="C6056" s="46" t="s">
        <v>80</v>
      </c>
      <c r="D6056" s="46" t="s">
        <v>93</v>
      </c>
      <c r="H6056" s="46">
        <v>15</v>
      </c>
      <c r="L6056" s="46" t="s">
        <v>104</v>
      </c>
      <c r="M6056" s="48" t="s">
        <v>110</v>
      </c>
    </row>
    <row r="6057" spans="1:18" x14ac:dyDescent="0.25">
      <c r="A6057" s="52">
        <v>2019</v>
      </c>
      <c r="B6057" s="45" t="s">
        <v>37</v>
      </c>
      <c r="C6057" s="46" t="s">
        <v>80</v>
      </c>
      <c r="D6057" s="46" t="s">
        <v>90</v>
      </c>
      <c r="H6057" s="46">
        <v>17</v>
      </c>
      <c r="L6057" s="46" t="s">
        <v>103</v>
      </c>
      <c r="M6057" s="48">
        <v>2</v>
      </c>
      <c r="N6057" s="48" t="s">
        <v>117</v>
      </c>
    </row>
    <row r="6058" spans="1:18" x14ac:dyDescent="0.25">
      <c r="A6058" s="52">
        <v>2019</v>
      </c>
      <c r="B6058" s="45" t="s">
        <v>59</v>
      </c>
      <c r="C6058" s="46" t="s">
        <v>80</v>
      </c>
      <c r="D6058" s="46" t="s">
        <v>88</v>
      </c>
      <c r="H6058" s="46">
        <v>20</v>
      </c>
      <c r="L6058" s="46" t="s">
        <v>103</v>
      </c>
      <c r="M6058" s="48">
        <v>2</v>
      </c>
      <c r="N6058" s="48" t="s">
        <v>117</v>
      </c>
    </row>
    <row r="6059" spans="1:18" x14ac:dyDescent="0.25">
      <c r="A6059" s="52">
        <v>2019</v>
      </c>
      <c r="B6059" s="45" t="s">
        <v>59</v>
      </c>
      <c r="C6059" s="46" t="s">
        <v>80</v>
      </c>
      <c r="D6059" s="46" t="s">
        <v>88</v>
      </c>
      <c r="H6059" s="46">
        <v>20</v>
      </c>
      <c r="L6059" s="46" t="s">
        <v>103</v>
      </c>
      <c r="M6059" s="48">
        <v>1</v>
      </c>
      <c r="N6059" s="48" t="s">
        <v>117</v>
      </c>
      <c r="O6059" s="48">
        <v>1</v>
      </c>
      <c r="P6059" s="48" t="s">
        <v>116</v>
      </c>
    </row>
    <row r="6060" spans="1:18" x14ac:dyDescent="0.25">
      <c r="A6060" s="52">
        <v>2019</v>
      </c>
      <c r="B6060" s="45" t="s">
        <v>59</v>
      </c>
      <c r="C6060" s="46" t="s">
        <v>80</v>
      </c>
      <c r="D6060" s="46" t="s">
        <v>89</v>
      </c>
      <c r="H6060" s="46">
        <v>20</v>
      </c>
      <c r="L6060" s="46" t="s">
        <v>103</v>
      </c>
      <c r="M6060" s="48">
        <v>2</v>
      </c>
      <c r="N6060" s="48" t="s">
        <v>117</v>
      </c>
      <c r="O6060" s="48">
        <v>1</v>
      </c>
      <c r="P6060" s="48" t="s">
        <v>116</v>
      </c>
    </row>
    <row r="6061" spans="1:18" x14ac:dyDescent="0.25">
      <c r="A6061" s="52">
        <v>2019</v>
      </c>
      <c r="B6061" s="45" t="s">
        <v>42</v>
      </c>
      <c r="C6061" s="46" t="s">
        <v>80</v>
      </c>
      <c r="D6061" s="46" t="s">
        <v>93</v>
      </c>
      <c r="H6061" s="46">
        <v>15</v>
      </c>
      <c r="L6061" s="46" t="s">
        <v>103</v>
      </c>
      <c r="M6061" s="48">
        <v>37</v>
      </c>
    </row>
    <row r="6062" spans="1:18" x14ac:dyDescent="0.25">
      <c r="A6062" s="52">
        <v>2019</v>
      </c>
      <c r="B6062" s="45" t="s">
        <v>37</v>
      </c>
      <c r="C6062" s="46" t="s">
        <v>80</v>
      </c>
      <c r="D6062" s="46" t="s">
        <v>90</v>
      </c>
      <c r="H6062" s="46">
        <v>17</v>
      </c>
      <c r="L6062" s="46" t="s">
        <v>103</v>
      </c>
      <c r="M6062" s="48">
        <v>4</v>
      </c>
      <c r="N6062" s="48" t="s">
        <v>117</v>
      </c>
      <c r="O6062" s="48">
        <v>10</v>
      </c>
      <c r="P6062" s="48" t="s">
        <v>116</v>
      </c>
    </row>
    <row r="6063" spans="1:18" x14ac:dyDescent="0.25">
      <c r="A6063" s="52">
        <v>2019</v>
      </c>
      <c r="B6063" s="45" t="s">
        <v>59</v>
      </c>
      <c r="C6063" s="46" t="s">
        <v>80</v>
      </c>
      <c r="D6063" s="46" t="s">
        <v>89</v>
      </c>
      <c r="H6063" s="46">
        <v>20</v>
      </c>
      <c r="L6063" s="46" t="s">
        <v>103</v>
      </c>
      <c r="M6063" s="48">
        <v>3</v>
      </c>
      <c r="N6063" s="48" t="s">
        <v>116</v>
      </c>
    </row>
    <row r="6064" spans="1:18" x14ac:dyDescent="0.25">
      <c r="A6064" s="52">
        <v>2019</v>
      </c>
      <c r="B6064" s="45" t="s">
        <v>65</v>
      </c>
      <c r="C6064" s="46" t="s">
        <v>80</v>
      </c>
      <c r="D6064" s="46" t="s">
        <v>110</v>
      </c>
      <c r="H6064" s="46">
        <v>15</v>
      </c>
      <c r="I6064" s="46">
        <v>16</v>
      </c>
      <c r="L6064" s="46" t="s">
        <v>104</v>
      </c>
      <c r="M6064" s="48">
        <v>34</v>
      </c>
    </row>
    <row r="6065" spans="1:19" x14ac:dyDescent="0.25">
      <c r="A6065" s="52">
        <v>2019</v>
      </c>
      <c r="B6065" s="45" t="s">
        <v>65</v>
      </c>
      <c r="C6065" s="46" t="s">
        <v>80</v>
      </c>
      <c r="D6065" s="46" t="s">
        <v>90</v>
      </c>
      <c r="H6065" s="46">
        <v>17</v>
      </c>
      <c r="L6065" s="46" t="s">
        <v>104</v>
      </c>
      <c r="M6065" s="48">
        <v>1</v>
      </c>
      <c r="N6065" s="48" t="s">
        <v>117</v>
      </c>
      <c r="O6065" s="48">
        <v>1</v>
      </c>
      <c r="P6065" s="48" t="s">
        <v>116</v>
      </c>
    </row>
    <row r="6066" spans="1:19" x14ac:dyDescent="0.25">
      <c r="A6066" s="52">
        <v>2019</v>
      </c>
      <c r="B6066" s="45" t="s">
        <v>65</v>
      </c>
      <c r="C6066" s="46" t="s">
        <v>80</v>
      </c>
      <c r="D6066" s="46" t="s">
        <v>90</v>
      </c>
      <c r="H6066" s="46">
        <v>15</v>
      </c>
      <c r="L6066" s="46" t="s">
        <v>104</v>
      </c>
      <c r="M6066" s="48">
        <v>102</v>
      </c>
    </row>
    <row r="6067" spans="1:19" x14ac:dyDescent="0.25">
      <c r="A6067" s="52">
        <v>2019</v>
      </c>
      <c r="B6067" s="45" t="s">
        <v>65</v>
      </c>
      <c r="C6067" s="46" t="s">
        <v>80</v>
      </c>
      <c r="D6067" s="46" t="s">
        <v>90</v>
      </c>
      <c r="H6067" s="46">
        <v>15</v>
      </c>
      <c r="L6067" s="46" t="s">
        <v>103</v>
      </c>
      <c r="M6067" s="48" t="s">
        <v>110</v>
      </c>
    </row>
    <row r="6068" spans="1:19" x14ac:dyDescent="0.25">
      <c r="A6068" s="52">
        <v>2019</v>
      </c>
      <c r="B6068" s="45" t="s">
        <v>73</v>
      </c>
      <c r="C6068" s="46" t="s">
        <v>80</v>
      </c>
      <c r="D6068" s="46" t="s">
        <v>96</v>
      </c>
      <c r="H6068" s="46">
        <v>17</v>
      </c>
      <c r="L6068" s="46" t="s">
        <v>103</v>
      </c>
      <c r="M6068" s="48">
        <v>1</v>
      </c>
      <c r="N6068" s="48" t="s">
        <v>117</v>
      </c>
      <c r="O6068" s="48">
        <v>3</v>
      </c>
      <c r="P6068" s="48" t="s">
        <v>116</v>
      </c>
    </row>
    <row r="6069" spans="1:19" x14ac:dyDescent="0.25">
      <c r="A6069" s="52">
        <v>2019</v>
      </c>
      <c r="B6069" s="45" t="s">
        <v>59</v>
      </c>
      <c r="C6069" s="46" t="s">
        <v>80</v>
      </c>
      <c r="D6069" s="46" t="s">
        <v>88</v>
      </c>
      <c r="H6069" s="46">
        <v>20</v>
      </c>
      <c r="L6069" s="46" t="s">
        <v>103</v>
      </c>
      <c r="M6069" s="48">
        <v>3</v>
      </c>
      <c r="N6069" s="48" t="s">
        <v>117</v>
      </c>
      <c r="O6069" s="48">
        <v>5</v>
      </c>
      <c r="P6069" s="48" t="s">
        <v>116</v>
      </c>
      <c r="Q6069" s="48">
        <v>2</v>
      </c>
      <c r="R6069" s="48" t="s">
        <v>115</v>
      </c>
    </row>
    <row r="6070" spans="1:19" x14ac:dyDescent="0.25">
      <c r="A6070" s="52">
        <v>2019</v>
      </c>
      <c r="B6070" s="45" t="s">
        <v>51</v>
      </c>
      <c r="C6070" s="46" t="s">
        <v>85</v>
      </c>
      <c r="D6070" s="46" t="s">
        <v>88</v>
      </c>
      <c r="E6070" s="46" t="s">
        <v>89</v>
      </c>
      <c r="H6070" s="46">
        <v>17</v>
      </c>
      <c r="I6070" s="46">
        <v>28</v>
      </c>
      <c r="L6070" s="46" t="s">
        <v>103</v>
      </c>
      <c r="M6070" s="48">
        <v>1</v>
      </c>
      <c r="N6070" s="48" t="s">
        <v>117</v>
      </c>
      <c r="O6070" s="48">
        <v>3</v>
      </c>
      <c r="P6070" s="48" t="s">
        <v>116</v>
      </c>
      <c r="S6070" s="49">
        <v>1</v>
      </c>
    </row>
    <row r="6071" spans="1:19" x14ac:dyDescent="0.25">
      <c r="A6071" s="52">
        <v>2019</v>
      </c>
      <c r="B6071" s="45" t="s">
        <v>73</v>
      </c>
      <c r="C6071" s="46" t="s">
        <v>80</v>
      </c>
      <c r="D6071" s="46" t="s">
        <v>91</v>
      </c>
      <c r="H6071" s="46">
        <v>17</v>
      </c>
      <c r="L6071" s="46" t="s">
        <v>103</v>
      </c>
      <c r="M6071" s="48">
        <v>1</v>
      </c>
      <c r="N6071" s="48" t="s">
        <v>117</v>
      </c>
      <c r="O6071" s="48">
        <v>3</v>
      </c>
      <c r="P6071" s="48" t="s">
        <v>116</v>
      </c>
    </row>
    <row r="6072" spans="1:19" x14ac:dyDescent="0.25">
      <c r="A6072" s="52">
        <v>2019</v>
      </c>
      <c r="B6072" s="45" t="s">
        <v>45</v>
      </c>
      <c r="C6072" s="46" t="s">
        <v>80</v>
      </c>
      <c r="D6072" s="46" t="s">
        <v>110</v>
      </c>
      <c r="H6072" s="46">
        <v>20</v>
      </c>
      <c r="L6072" s="46" t="s">
        <v>103</v>
      </c>
      <c r="M6072" s="48">
        <v>1</v>
      </c>
      <c r="N6072" s="48" t="s">
        <v>116</v>
      </c>
    </row>
    <row r="6073" spans="1:19" x14ac:dyDescent="0.25">
      <c r="A6073" s="52">
        <v>2019</v>
      </c>
      <c r="B6073" s="45" t="s">
        <v>42</v>
      </c>
      <c r="C6073" s="46" t="s">
        <v>80</v>
      </c>
      <c r="D6073" s="46" t="s">
        <v>93</v>
      </c>
      <c r="H6073" s="46">
        <v>15</v>
      </c>
      <c r="L6073" s="46" t="s">
        <v>103</v>
      </c>
      <c r="M6073" s="48">
        <v>32</v>
      </c>
    </row>
    <row r="6074" spans="1:19" x14ac:dyDescent="0.25">
      <c r="A6074" s="52">
        <v>2019</v>
      </c>
      <c r="B6074" s="45" t="s">
        <v>76</v>
      </c>
      <c r="C6074" s="46" t="s">
        <v>80</v>
      </c>
      <c r="D6074" s="46" t="s">
        <v>89</v>
      </c>
      <c r="H6074" s="46">
        <v>15</v>
      </c>
      <c r="L6074" s="46" t="s">
        <v>105</v>
      </c>
      <c r="M6074" s="48" t="s">
        <v>110</v>
      </c>
    </row>
    <row r="6075" spans="1:19" x14ac:dyDescent="0.25">
      <c r="A6075" s="52">
        <v>2019</v>
      </c>
      <c r="B6075" s="45" t="s">
        <v>39</v>
      </c>
      <c r="C6075" s="46" t="s">
        <v>80</v>
      </c>
      <c r="D6075" s="46" t="s">
        <v>89</v>
      </c>
      <c r="H6075" s="46">
        <v>17</v>
      </c>
      <c r="L6075" s="46" t="s">
        <v>103</v>
      </c>
      <c r="M6075" s="48">
        <v>1</v>
      </c>
      <c r="N6075" s="48" t="s">
        <v>117</v>
      </c>
      <c r="O6075" s="48">
        <v>2</v>
      </c>
      <c r="P6075" s="48" t="s">
        <v>116</v>
      </c>
    </row>
    <row r="6076" spans="1:19" x14ac:dyDescent="0.25">
      <c r="A6076" s="52">
        <v>2019</v>
      </c>
      <c r="B6076" s="45" t="s">
        <v>59</v>
      </c>
      <c r="C6076" s="46" t="s">
        <v>80</v>
      </c>
      <c r="D6076" s="46" t="s">
        <v>88</v>
      </c>
      <c r="H6076" s="46">
        <v>17</v>
      </c>
      <c r="I6076" s="46">
        <v>20</v>
      </c>
      <c r="L6076" s="46" t="s">
        <v>103</v>
      </c>
      <c r="M6076" s="48" t="s">
        <v>110</v>
      </c>
    </row>
    <row r="6077" spans="1:19" x14ac:dyDescent="0.25">
      <c r="A6077" s="52">
        <v>2019</v>
      </c>
      <c r="B6077" s="45" t="s">
        <v>59</v>
      </c>
      <c r="C6077" s="46" t="s">
        <v>85</v>
      </c>
      <c r="D6077" s="46" t="s">
        <v>110</v>
      </c>
      <c r="H6077" s="46">
        <v>28</v>
      </c>
      <c r="L6077" s="46" t="s">
        <v>103</v>
      </c>
      <c r="M6077" s="48" t="s">
        <v>110</v>
      </c>
    </row>
    <row r="6078" spans="1:19" x14ac:dyDescent="0.25">
      <c r="A6078" s="52">
        <v>2019</v>
      </c>
      <c r="B6078" s="45" t="s">
        <v>47</v>
      </c>
      <c r="C6078" s="46" t="s">
        <v>80</v>
      </c>
      <c r="D6078" s="46" t="s">
        <v>96</v>
      </c>
      <c r="H6078" s="46">
        <v>17</v>
      </c>
      <c r="L6078" s="46" t="s">
        <v>103</v>
      </c>
      <c r="M6078" s="48">
        <v>1</v>
      </c>
      <c r="N6078" s="48" t="s">
        <v>117</v>
      </c>
      <c r="O6078" s="48">
        <v>1</v>
      </c>
      <c r="P6078" s="48" t="s">
        <v>116</v>
      </c>
    </row>
    <row r="6079" spans="1:19" x14ac:dyDescent="0.25">
      <c r="A6079" s="52">
        <v>2019</v>
      </c>
      <c r="B6079" s="45" t="s">
        <v>47</v>
      </c>
      <c r="C6079" s="46" t="s">
        <v>80</v>
      </c>
      <c r="D6079" s="46" t="s">
        <v>90</v>
      </c>
      <c r="H6079" s="46">
        <v>15</v>
      </c>
      <c r="L6079" s="46" t="s">
        <v>104</v>
      </c>
      <c r="M6079" s="48" t="s">
        <v>110</v>
      </c>
    </row>
    <row r="6080" spans="1:19" x14ac:dyDescent="0.25">
      <c r="A6080" s="52">
        <v>2019</v>
      </c>
      <c r="B6080" s="45" t="s">
        <v>59</v>
      </c>
      <c r="C6080" s="46" t="s">
        <v>80</v>
      </c>
      <c r="D6080" s="46" t="s">
        <v>88</v>
      </c>
      <c r="H6080" s="46">
        <v>20</v>
      </c>
      <c r="L6080" s="46" t="s">
        <v>103</v>
      </c>
      <c r="M6080" s="48">
        <v>1</v>
      </c>
      <c r="N6080" s="48" t="s">
        <v>117</v>
      </c>
      <c r="O6080" s="48">
        <v>1</v>
      </c>
      <c r="P6080" s="48" t="s">
        <v>115</v>
      </c>
    </row>
    <row r="6081" spans="1:18" x14ac:dyDescent="0.25">
      <c r="A6081" s="52">
        <v>2019</v>
      </c>
      <c r="B6081" s="45" t="s">
        <v>76</v>
      </c>
      <c r="C6081" s="46" t="s">
        <v>80</v>
      </c>
      <c r="D6081" s="46" t="s">
        <v>89</v>
      </c>
      <c r="H6081" s="46">
        <v>15</v>
      </c>
      <c r="L6081" s="46" t="s">
        <v>105</v>
      </c>
      <c r="M6081" s="48">
        <v>43</v>
      </c>
    </row>
    <row r="6082" spans="1:18" x14ac:dyDescent="0.25">
      <c r="A6082" s="52">
        <v>2019</v>
      </c>
      <c r="B6082" s="45" t="s">
        <v>47</v>
      </c>
      <c r="C6082" s="46" t="s">
        <v>80</v>
      </c>
      <c r="D6082" s="46" t="s">
        <v>110</v>
      </c>
      <c r="H6082" s="46">
        <v>20</v>
      </c>
      <c r="L6082" s="46" t="s">
        <v>103</v>
      </c>
      <c r="M6082" s="48" t="s">
        <v>110</v>
      </c>
    </row>
    <row r="6083" spans="1:18" x14ac:dyDescent="0.25">
      <c r="A6083" s="52">
        <v>2019</v>
      </c>
      <c r="B6083" s="45" t="s">
        <v>37</v>
      </c>
      <c r="C6083" s="46" t="s">
        <v>80</v>
      </c>
      <c r="D6083" s="46" t="s">
        <v>93</v>
      </c>
      <c r="E6083" s="46" t="s">
        <v>91</v>
      </c>
      <c r="H6083" s="46">
        <v>15</v>
      </c>
      <c r="L6083" s="46" t="s">
        <v>103</v>
      </c>
      <c r="M6083" s="48">
        <v>35</v>
      </c>
    </row>
    <row r="6084" spans="1:18" x14ac:dyDescent="0.25">
      <c r="A6084" s="52">
        <v>2019</v>
      </c>
      <c r="B6084" s="45" t="s">
        <v>62</v>
      </c>
      <c r="C6084" s="46" t="s">
        <v>80</v>
      </c>
      <c r="D6084" s="46" t="s">
        <v>93</v>
      </c>
      <c r="H6084" s="46">
        <v>17</v>
      </c>
      <c r="L6084" s="46" t="s">
        <v>104</v>
      </c>
      <c r="M6084" s="48">
        <v>1</v>
      </c>
      <c r="N6084" s="48" t="s">
        <v>117</v>
      </c>
    </row>
    <row r="6085" spans="1:18" x14ac:dyDescent="0.25">
      <c r="A6085" s="52">
        <v>2019</v>
      </c>
      <c r="B6085" s="45" t="s">
        <v>47</v>
      </c>
      <c r="C6085" s="46" t="s">
        <v>80</v>
      </c>
      <c r="D6085" s="46" t="s">
        <v>96</v>
      </c>
      <c r="H6085" s="46">
        <v>15</v>
      </c>
      <c r="L6085" s="46" t="s">
        <v>104</v>
      </c>
      <c r="M6085" s="48" t="s">
        <v>110</v>
      </c>
    </row>
    <row r="6086" spans="1:18" x14ac:dyDescent="0.25">
      <c r="A6086" s="52">
        <v>2019</v>
      </c>
      <c r="B6086" s="45" t="s">
        <v>47</v>
      </c>
      <c r="C6086" s="46" t="s">
        <v>80</v>
      </c>
      <c r="D6086" s="46" t="s">
        <v>110</v>
      </c>
      <c r="H6086" s="46">
        <v>15</v>
      </c>
      <c r="L6086" s="46" t="s">
        <v>104</v>
      </c>
      <c r="M6086" s="48" t="s">
        <v>110</v>
      </c>
    </row>
    <row r="6087" spans="1:18" x14ac:dyDescent="0.25">
      <c r="A6087" s="52">
        <v>2019</v>
      </c>
      <c r="B6087" s="45" t="s">
        <v>59</v>
      </c>
      <c r="C6087" s="46" t="s">
        <v>80</v>
      </c>
      <c r="D6087" s="46" t="s">
        <v>89</v>
      </c>
      <c r="H6087" s="46">
        <v>17</v>
      </c>
      <c r="L6087" s="46" t="s">
        <v>103</v>
      </c>
      <c r="M6087" s="48">
        <v>2</v>
      </c>
      <c r="N6087" s="48" t="s">
        <v>117</v>
      </c>
      <c r="O6087" s="48">
        <v>6</v>
      </c>
      <c r="P6087" s="48" t="s">
        <v>116</v>
      </c>
    </row>
    <row r="6088" spans="1:18" x14ac:dyDescent="0.25">
      <c r="A6088" s="52">
        <v>2019</v>
      </c>
      <c r="B6088" s="45" t="s">
        <v>38</v>
      </c>
      <c r="C6088" s="46" t="s">
        <v>80</v>
      </c>
      <c r="D6088" s="46" t="s">
        <v>93</v>
      </c>
      <c r="H6088" s="46">
        <v>15</v>
      </c>
      <c r="L6088" s="46" t="s">
        <v>104</v>
      </c>
      <c r="M6088" s="48">
        <v>97</v>
      </c>
    </row>
    <row r="6089" spans="1:18" x14ac:dyDescent="0.25">
      <c r="A6089" s="52">
        <v>2019</v>
      </c>
      <c r="B6089" s="45" t="s">
        <v>73</v>
      </c>
      <c r="C6089" s="46" t="s">
        <v>80</v>
      </c>
      <c r="D6089" s="46" t="s">
        <v>88</v>
      </c>
      <c r="E6089" s="46" t="s">
        <v>91</v>
      </c>
      <c r="H6089" s="46">
        <v>17</v>
      </c>
      <c r="L6089" s="46" t="s">
        <v>103</v>
      </c>
      <c r="M6089" s="48">
        <v>1</v>
      </c>
      <c r="N6089" s="48" t="s">
        <v>117</v>
      </c>
    </row>
    <row r="6090" spans="1:18" x14ac:dyDescent="0.25">
      <c r="A6090" s="52">
        <v>2019</v>
      </c>
      <c r="B6090" s="45" t="s">
        <v>47</v>
      </c>
      <c r="C6090" s="46" t="s">
        <v>80</v>
      </c>
      <c r="D6090" s="46" t="s">
        <v>90</v>
      </c>
      <c r="H6090" s="46">
        <v>17</v>
      </c>
      <c r="L6090" s="46" t="s">
        <v>103</v>
      </c>
      <c r="M6090" s="48">
        <v>1</v>
      </c>
      <c r="N6090" s="48" t="s">
        <v>117</v>
      </c>
    </row>
    <row r="6091" spans="1:18" x14ac:dyDescent="0.25">
      <c r="A6091" s="52">
        <v>2019</v>
      </c>
      <c r="B6091" s="45" t="s">
        <v>38</v>
      </c>
      <c r="C6091" s="46" t="s">
        <v>80</v>
      </c>
      <c r="D6091" s="46" t="s">
        <v>93</v>
      </c>
      <c r="H6091" s="46">
        <v>17</v>
      </c>
      <c r="L6091" s="46" t="s">
        <v>103</v>
      </c>
      <c r="M6091" s="48">
        <v>4</v>
      </c>
      <c r="N6091" s="48" t="s">
        <v>117</v>
      </c>
      <c r="O6091" s="48">
        <v>2</v>
      </c>
      <c r="P6091" s="48" t="s">
        <v>116</v>
      </c>
    </row>
    <row r="6092" spans="1:18" x14ac:dyDescent="0.25">
      <c r="A6092" s="52">
        <v>2019</v>
      </c>
      <c r="B6092" s="45" t="s">
        <v>38</v>
      </c>
      <c r="C6092" s="46" t="s">
        <v>80</v>
      </c>
      <c r="D6092" s="46" t="s">
        <v>93</v>
      </c>
      <c r="H6092" s="46">
        <v>17</v>
      </c>
      <c r="L6092" s="46" t="s">
        <v>103</v>
      </c>
      <c r="M6092" s="48">
        <v>2</v>
      </c>
      <c r="N6092" s="48" t="s">
        <v>117</v>
      </c>
      <c r="O6092" s="48">
        <v>1</v>
      </c>
      <c r="P6092" s="48" t="s">
        <v>116</v>
      </c>
    </row>
    <row r="6093" spans="1:18" x14ac:dyDescent="0.25">
      <c r="A6093" s="52">
        <v>2019</v>
      </c>
      <c r="B6093" s="45" t="s">
        <v>44</v>
      </c>
      <c r="C6093" s="46" t="s">
        <v>80</v>
      </c>
      <c r="D6093" s="46" t="s">
        <v>110</v>
      </c>
      <c r="H6093" s="46">
        <v>15</v>
      </c>
      <c r="L6093" s="46" t="s">
        <v>103</v>
      </c>
      <c r="M6093" s="48">
        <v>175</v>
      </c>
    </row>
    <row r="6094" spans="1:18" x14ac:dyDescent="0.25">
      <c r="A6094" s="52">
        <v>2019</v>
      </c>
      <c r="B6094" s="45" t="s">
        <v>40</v>
      </c>
      <c r="C6094" s="46" t="s">
        <v>80</v>
      </c>
      <c r="D6094" s="46" t="s">
        <v>90</v>
      </c>
      <c r="E6094" s="46" t="s">
        <v>93</v>
      </c>
      <c r="F6094" s="46" t="s">
        <v>92</v>
      </c>
      <c r="H6094" s="46">
        <v>15</v>
      </c>
      <c r="L6094" s="46" t="s">
        <v>103</v>
      </c>
      <c r="M6094" s="48">
        <v>142</v>
      </c>
    </row>
    <row r="6095" spans="1:18" x14ac:dyDescent="0.25">
      <c r="A6095" s="52">
        <v>2019</v>
      </c>
      <c r="B6095" s="45" t="s">
        <v>48</v>
      </c>
      <c r="C6095" s="46" t="s">
        <v>80</v>
      </c>
      <c r="D6095" s="46" t="s">
        <v>90</v>
      </c>
      <c r="E6095" s="46" t="s">
        <v>93</v>
      </c>
      <c r="H6095" s="46">
        <v>15</v>
      </c>
      <c r="L6095" s="46" t="s">
        <v>103</v>
      </c>
      <c r="M6095" s="48">
        <v>45</v>
      </c>
    </row>
    <row r="6096" spans="1:18" x14ac:dyDescent="0.25">
      <c r="A6096" s="52">
        <v>2019</v>
      </c>
      <c r="B6096" s="45" t="s">
        <v>59</v>
      </c>
      <c r="C6096" s="46" t="s">
        <v>80</v>
      </c>
      <c r="D6096" s="46" t="s">
        <v>88</v>
      </c>
      <c r="H6096" s="46">
        <v>20</v>
      </c>
      <c r="L6096" s="46" t="s">
        <v>103</v>
      </c>
      <c r="M6096" s="48">
        <v>3</v>
      </c>
      <c r="N6096" s="48" t="s">
        <v>117</v>
      </c>
      <c r="O6096" s="48">
        <v>6</v>
      </c>
      <c r="P6096" s="48" t="s">
        <v>116</v>
      </c>
      <c r="Q6096" s="48">
        <v>1</v>
      </c>
      <c r="R6096" s="48" t="s">
        <v>115</v>
      </c>
    </row>
    <row r="6097" spans="1:20" x14ac:dyDescent="0.25">
      <c r="A6097" s="52">
        <v>2019</v>
      </c>
      <c r="B6097" s="45" t="s">
        <v>47</v>
      </c>
      <c r="C6097" s="46" t="s">
        <v>80</v>
      </c>
      <c r="D6097" s="46" t="s">
        <v>90</v>
      </c>
      <c r="H6097" s="46">
        <v>17</v>
      </c>
      <c r="L6097" s="46" t="s">
        <v>103</v>
      </c>
      <c r="M6097" s="48">
        <v>3</v>
      </c>
      <c r="N6097" s="48" t="s">
        <v>117</v>
      </c>
      <c r="O6097" s="48">
        <v>1</v>
      </c>
      <c r="P6097" s="48" t="s">
        <v>116</v>
      </c>
    </row>
    <row r="6098" spans="1:20" x14ac:dyDescent="0.25">
      <c r="A6098" s="52">
        <v>2019</v>
      </c>
      <c r="B6098" s="45" t="s">
        <v>59</v>
      </c>
      <c r="C6098" s="46" t="s">
        <v>80</v>
      </c>
      <c r="D6098" s="46" t="s">
        <v>88</v>
      </c>
      <c r="H6098" s="46">
        <v>20</v>
      </c>
      <c r="L6098" s="46" t="s">
        <v>103</v>
      </c>
      <c r="M6098" s="48">
        <v>1</v>
      </c>
      <c r="N6098" s="48" t="s">
        <v>117</v>
      </c>
      <c r="O6098" s="48">
        <v>1</v>
      </c>
      <c r="P6098" s="48" t="s">
        <v>116</v>
      </c>
    </row>
    <row r="6099" spans="1:20" x14ac:dyDescent="0.25">
      <c r="A6099" s="52">
        <v>2019</v>
      </c>
      <c r="B6099" s="45" t="s">
        <v>59</v>
      </c>
      <c r="C6099" s="46" t="s">
        <v>80</v>
      </c>
      <c r="D6099" s="46" t="s">
        <v>88</v>
      </c>
      <c r="H6099" s="46">
        <v>20</v>
      </c>
      <c r="L6099" s="46" t="s">
        <v>103</v>
      </c>
      <c r="M6099" s="48">
        <v>1</v>
      </c>
      <c r="N6099" s="48" t="s">
        <v>117</v>
      </c>
      <c r="O6099" s="48">
        <v>3</v>
      </c>
      <c r="P6099" s="48" t="s">
        <v>116</v>
      </c>
    </row>
    <row r="6100" spans="1:20" x14ac:dyDescent="0.25">
      <c r="A6100" s="52">
        <v>2019</v>
      </c>
      <c r="B6100" s="45" t="s">
        <v>59</v>
      </c>
      <c r="C6100" s="46" t="s">
        <v>80</v>
      </c>
      <c r="D6100" s="46" t="s">
        <v>88</v>
      </c>
      <c r="H6100" s="46">
        <v>20</v>
      </c>
      <c r="L6100" s="46" t="s">
        <v>103</v>
      </c>
      <c r="M6100" s="48">
        <v>1</v>
      </c>
      <c r="N6100" s="48" t="s">
        <v>117</v>
      </c>
      <c r="O6100" s="48">
        <v>5</v>
      </c>
      <c r="P6100" s="48" t="s">
        <v>116</v>
      </c>
    </row>
    <row r="6101" spans="1:20" x14ac:dyDescent="0.25">
      <c r="A6101" s="52">
        <v>2019</v>
      </c>
      <c r="B6101" s="45" t="s">
        <v>37</v>
      </c>
      <c r="C6101" s="46" t="s">
        <v>80</v>
      </c>
      <c r="D6101" s="46" t="s">
        <v>93</v>
      </c>
      <c r="H6101" s="46">
        <v>17</v>
      </c>
      <c r="L6101" s="46" t="s">
        <v>103</v>
      </c>
      <c r="M6101" s="48">
        <v>5</v>
      </c>
      <c r="N6101" s="48" t="s">
        <v>117</v>
      </c>
      <c r="O6101" s="48">
        <v>9</v>
      </c>
      <c r="P6101" s="48" t="s">
        <v>116</v>
      </c>
    </row>
    <row r="6102" spans="1:20" x14ac:dyDescent="0.25">
      <c r="A6102" s="52">
        <v>2019</v>
      </c>
      <c r="B6102" s="45" t="s">
        <v>59</v>
      </c>
      <c r="C6102" s="46" t="s">
        <v>80</v>
      </c>
      <c r="D6102" s="46" t="s">
        <v>88</v>
      </c>
      <c r="H6102" s="46">
        <v>17</v>
      </c>
      <c r="L6102" s="46" t="s">
        <v>103</v>
      </c>
      <c r="M6102" s="48">
        <v>2</v>
      </c>
      <c r="N6102" s="48" t="s">
        <v>117</v>
      </c>
    </row>
    <row r="6103" spans="1:20" x14ac:dyDescent="0.25">
      <c r="A6103" s="52">
        <v>2019</v>
      </c>
      <c r="B6103" s="45" t="s">
        <v>73</v>
      </c>
      <c r="C6103" s="46" t="s">
        <v>80</v>
      </c>
      <c r="D6103" s="46" t="s">
        <v>89</v>
      </c>
      <c r="E6103" s="46" t="s">
        <v>92</v>
      </c>
      <c r="H6103" s="46">
        <v>17</v>
      </c>
      <c r="L6103" s="46" t="s">
        <v>103</v>
      </c>
      <c r="M6103" s="48">
        <v>1</v>
      </c>
      <c r="N6103" s="48" t="s">
        <v>117</v>
      </c>
      <c r="O6103" s="48">
        <v>1</v>
      </c>
      <c r="P6103" s="48" t="s">
        <v>116</v>
      </c>
    </row>
    <row r="6104" spans="1:20" x14ac:dyDescent="0.25">
      <c r="A6104" s="52">
        <v>2019</v>
      </c>
      <c r="B6104" s="45" t="s">
        <v>45</v>
      </c>
      <c r="C6104" s="46" t="s">
        <v>80</v>
      </c>
      <c r="D6104" s="46" t="s">
        <v>88</v>
      </c>
      <c r="H6104" s="46">
        <v>17</v>
      </c>
      <c r="L6104" s="46" t="s">
        <v>103</v>
      </c>
      <c r="M6104" s="48">
        <v>2</v>
      </c>
      <c r="N6104" s="48" t="s">
        <v>117</v>
      </c>
      <c r="O6104" s="48">
        <v>2</v>
      </c>
      <c r="P6104" s="48" t="s">
        <v>116</v>
      </c>
    </row>
    <row r="6105" spans="1:20" x14ac:dyDescent="0.25">
      <c r="A6105" s="52">
        <v>2019</v>
      </c>
      <c r="B6105" s="45" t="s">
        <v>47</v>
      </c>
      <c r="C6105" s="46" t="s">
        <v>80</v>
      </c>
      <c r="D6105" s="46" t="s">
        <v>88</v>
      </c>
      <c r="H6105" s="46">
        <v>17</v>
      </c>
      <c r="L6105" s="46" t="s">
        <v>103</v>
      </c>
      <c r="M6105" s="48">
        <v>2</v>
      </c>
      <c r="N6105" s="48" t="s">
        <v>117</v>
      </c>
    </row>
    <row r="6106" spans="1:20" x14ac:dyDescent="0.25">
      <c r="A6106" s="52">
        <v>2019</v>
      </c>
      <c r="B6106" s="45" t="s">
        <v>73</v>
      </c>
      <c r="C6106" s="46" t="s">
        <v>80</v>
      </c>
      <c r="D6106" s="46" t="s">
        <v>88</v>
      </c>
      <c r="H6106" s="46">
        <v>17</v>
      </c>
      <c r="L6106" s="46" t="s">
        <v>103</v>
      </c>
      <c r="M6106" s="48">
        <v>1</v>
      </c>
      <c r="N6106" s="48" t="s">
        <v>117</v>
      </c>
    </row>
    <row r="6107" spans="1:20" x14ac:dyDescent="0.25">
      <c r="A6107" s="52">
        <v>2019</v>
      </c>
      <c r="B6107" s="45" t="s">
        <v>47</v>
      </c>
      <c r="C6107" s="46" t="s">
        <v>80</v>
      </c>
      <c r="D6107" s="46" t="s">
        <v>90</v>
      </c>
      <c r="H6107" s="46">
        <v>15</v>
      </c>
      <c r="L6107" s="46" t="s">
        <v>104</v>
      </c>
      <c r="M6107" s="48" t="s">
        <v>110</v>
      </c>
    </row>
    <row r="6108" spans="1:20" x14ac:dyDescent="0.25">
      <c r="A6108" s="52">
        <v>2019</v>
      </c>
      <c r="B6108" s="45" t="s">
        <v>61</v>
      </c>
      <c r="C6108" s="46" t="s">
        <v>80</v>
      </c>
      <c r="D6108" s="46" t="s">
        <v>88</v>
      </c>
      <c r="E6108" s="46" t="s">
        <v>89</v>
      </c>
      <c r="H6108" s="46">
        <v>15</v>
      </c>
      <c r="L6108" s="46" t="s">
        <v>104</v>
      </c>
      <c r="M6108" s="48">
        <v>37</v>
      </c>
    </row>
    <row r="6109" spans="1:20" x14ac:dyDescent="0.25">
      <c r="A6109" s="52">
        <v>2019</v>
      </c>
      <c r="B6109" s="45" t="s">
        <v>73</v>
      </c>
      <c r="C6109" s="46" t="s">
        <v>80</v>
      </c>
      <c r="D6109" s="46" t="s">
        <v>110</v>
      </c>
      <c r="H6109" s="46">
        <v>20</v>
      </c>
      <c r="L6109" s="46" t="s">
        <v>103</v>
      </c>
      <c r="M6109" s="48">
        <v>1</v>
      </c>
      <c r="N6109" s="48" t="s">
        <v>116</v>
      </c>
      <c r="O6109" s="48">
        <v>1</v>
      </c>
      <c r="P6109" s="48" t="s">
        <v>115</v>
      </c>
    </row>
    <row r="6110" spans="1:20" x14ac:dyDescent="0.25">
      <c r="A6110" s="52">
        <v>2019</v>
      </c>
      <c r="B6110" s="45" t="s">
        <v>39</v>
      </c>
      <c r="C6110" s="46" t="s">
        <v>80</v>
      </c>
      <c r="D6110" s="46" t="s">
        <v>93</v>
      </c>
      <c r="H6110" s="46">
        <v>15</v>
      </c>
      <c r="I6110" s="46">
        <v>25</v>
      </c>
      <c r="L6110" s="46" t="s">
        <v>103</v>
      </c>
      <c r="M6110" s="48">
        <v>55</v>
      </c>
      <c r="S6110" s="49">
        <v>70</v>
      </c>
    </row>
    <row r="6111" spans="1:20" x14ac:dyDescent="0.25">
      <c r="A6111" s="52">
        <v>2019</v>
      </c>
      <c r="B6111" s="45" t="s">
        <v>69</v>
      </c>
      <c r="C6111" s="46" t="s">
        <v>80</v>
      </c>
      <c r="D6111" s="46" t="s">
        <v>88</v>
      </c>
      <c r="H6111" s="46">
        <v>17</v>
      </c>
      <c r="I6111" s="46">
        <v>18</v>
      </c>
      <c r="L6111" s="46" t="s">
        <v>103</v>
      </c>
      <c r="M6111" s="48">
        <v>2</v>
      </c>
      <c r="N6111" s="48" t="s">
        <v>117</v>
      </c>
      <c r="O6111" s="48">
        <v>6</v>
      </c>
      <c r="P6111" s="48" t="s">
        <v>116</v>
      </c>
      <c r="S6111" s="49">
        <v>1</v>
      </c>
      <c r="T6111" s="49" t="s">
        <v>116</v>
      </c>
    </row>
    <row r="6112" spans="1:20" x14ac:dyDescent="0.25">
      <c r="A6112" s="52">
        <v>2019</v>
      </c>
      <c r="B6112" s="45" t="s">
        <v>69</v>
      </c>
      <c r="C6112" s="46" t="s">
        <v>80</v>
      </c>
      <c r="D6112" s="46" t="s">
        <v>88</v>
      </c>
      <c r="H6112" s="46">
        <v>20</v>
      </c>
      <c r="L6112" s="46" t="s">
        <v>103</v>
      </c>
      <c r="M6112" s="48">
        <v>2</v>
      </c>
      <c r="N6112" s="48" t="s">
        <v>116</v>
      </c>
      <c r="O6112" s="48">
        <v>1</v>
      </c>
      <c r="P6112" s="48" t="s">
        <v>115</v>
      </c>
    </row>
    <row r="6113" spans="1:16" x14ac:dyDescent="0.25">
      <c r="A6113" s="52">
        <v>2019</v>
      </c>
      <c r="B6113" s="45" t="s">
        <v>57</v>
      </c>
      <c r="C6113" s="46" t="s">
        <v>80</v>
      </c>
      <c r="D6113" s="46" t="s">
        <v>89</v>
      </c>
      <c r="H6113" s="46">
        <v>15</v>
      </c>
      <c r="L6113" s="46" t="s">
        <v>104</v>
      </c>
      <c r="M6113" s="48" t="s">
        <v>110</v>
      </c>
    </row>
    <row r="6114" spans="1:16" x14ac:dyDescent="0.25">
      <c r="A6114" s="52">
        <v>2019</v>
      </c>
      <c r="B6114" s="45" t="s">
        <v>47</v>
      </c>
      <c r="C6114" s="46" t="s">
        <v>80</v>
      </c>
      <c r="D6114" s="46" t="s">
        <v>90</v>
      </c>
      <c r="H6114" s="46">
        <v>17</v>
      </c>
      <c r="L6114" s="46" t="s">
        <v>104</v>
      </c>
      <c r="M6114" s="48" t="s">
        <v>110</v>
      </c>
    </row>
    <row r="6115" spans="1:16" x14ac:dyDescent="0.25">
      <c r="A6115" s="52">
        <v>2019</v>
      </c>
      <c r="B6115" s="45" t="s">
        <v>38</v>
      </c>
      <c r="C6115" s="46" t="s">
        <v>80</v>
      </c>
      <c r="D6115" s="46" t="s">
        <v>93</v>
      </c>
      <c r="H6115" s="46">
        <v>17</v>
      </c>
      <c r="L6115" s="46" t="s">
        <v>103</v>
      </c>
      <c r="M6115" s="48">
        <v>2</v>
      </c>
      <c r="N6115" s="48" t="s">
        <v>117</v>
      </c>
      <c r="O6115" s="48">
        <v>1</v>
      </c>
      <c r="P6115" s="48" t="s">
        <v>116</v>
      </c>
    </row>
    <row r="6116" spans="1:16" x14ac:dyDescent="0.25">
      <c r="A6116" s="52">
        <v>2019</v>
      </c>
      <c r="B6116" s="45" t="s">
        <v>76</v>
      </c>
      <c r="C6116" s="46" t="s">
        <v>80</v>
      </c>
      <c r="D6116" s="46" t="s">
        <v>89</v>
      </c>
      <c r="E6116" s="46" t="s">
        <v>92</v>
      </c>
      <c r="H6116" s="46">
        <v>15</v>
      </c>
      <c r="L6116" s="46" t="s">
        <v>105</v>
      </c>
      <c r="M6116" s="48">
        <v>37</v>
      </c>
    </row>
    <row r="6117" spans="1:16" x14ac:dyDescent="0.25">
      <c r="A6117" s="52">
        <v>2019</v>
      </c>
      <c r="B6117" s="45" t="s">
        <v>76</v>
      </c>
      <c r="C6117" s="46" t="s">
        <v>80</v>
      </c>
      <c r="D6117" s="46" t="s">
        <v>93</v>
      </c>
      <c r="H6117" s="46">
        <v>12</v>
      </c>
      <c r="L6117" s="46" t="s">
        <v>103</v>
      </c>
      <c r="M6117" s="48">
        <v>70</v>
      </c>
    </row>
    <row r="6118" spans="1:16" x14ac:dyDescent="0.25">
      <c r="A6118" s="52">
        <v>2019</v>
      </c>
      <c r="B6118" s="45" t="s">
        <v>47</v>
      </c>
      <c r="C6118" s="46" t="s">
        <v>80</v>
      </c>
      <c r="D6118" s="46" t="s">
        <v>90</v>
      </c>
      <c r="H6118" s="46">
        <v>15</v>
      </c>
      <c r="L6118" s="46" t="s">
        <v>104</v>
      </c>
      <c r="M6118" s="48" t="s">
        <v>110</v>
      </c>
    </row>
    <row r="6119" spans="1:16" x14ac:dyDescent="0.25">
      <c r="A6119" s="52">
        <v>2019</v>
      </c>
      <c r="B6119" s="45" t="s">
        <v>59</v>
      </c>
      <c r="C6119" s="46" t="s">
        <v>80</v>
      </c>
      <c r="D6119" s="46" t="s">
        <v>88</v>
      </c>
      <c r="H6119" s="46">
        <v>17</v>
      </c>
      <c r="L6119" s="46" t="s">
        <v>103</v>
      </c>
      <c r="M6119" s="48">
        <v>4</v>
      </c>
      <c r="N6119" s="48" t="s">
        <v>117</v>
      </c>
      <c r="O6119" s="48">
        <v>2</v>
      </c>
      <c r="P6119" s="48" t="s">
        <v>116</v>
      </c>
    </row>
    <row r="6120" spans="1:16" x14ac:dyDescent="0.25">
      <c r="A6120" s="52">
        <v>2019</v>
      </c>
      <c r="B6120" s="45" t="s">
        <v>59</v>
      </c>
      <c r="C6120" s="46" t="s">
        <v>80</v>
      </c>
      <c r="D6120" s="46" t="s">
        <v>89</v>
      </c>
      <c r="H6120" s="46">
        <v>17</v>
      </c>
      <c r="L6120" s="46" t="s">
        <v>103</v>
      </c>
      <c r="M6120" s="48">
        <v>3</v>
      </c>
      <c r="N6120" s="48" t="s">
        <v>117</v>
      </c>
    </row>
    <row r="6121" spans="1:16" x14ac:dyDescent="0.25">
      <c r="A6121" s="52">
        <v>2019</v>
      </c>
      <c r="B6121" s="45" t="s">
        <v>63</v>
      </c>
      <c r="C6121" s="46" t="s">
        <v>80</v>
      </c>
      <c r="D6121" s="46" t="s">
        <v>93</v>
      </c>
      <c r="H6121" s="46">
        <v>17</v>
      </c>
      <c r="L6121" s="46" t="s">
        <v>103</v>
      </c>
      <c r="M6121" s="48">
        <v>1</v>
      </c>
      <c r="N6121" s="48" t="s">
        <v>117</v>
      </c>
      <c r="O6121" s="48">
        <v>3</v>
      </c>
      <c r="P6121" s="48" t="s">
        <v>116</v>
      </c>
    </row>
    <row r="6122" spans="1:16" x14ac:dyDescent="0.25">
      <c r="A6122" s="52">
        <v>2019</v>
      </c>
      <c r="B6122" s="45" t="s">
        <v>63</v>
      </c>
      <c r="C6122" s="46" t="s">
        <v>80</v>
      </c>
      <c r="D6122" s="46" t="s">
        <v>92</v>
      </c>
      <c r="H6122" s="46">
        <v>15</v>
      </c>
      <c r="L6122" s="46" t="s">
        <v>103</v>
      </c>
      <c r="M6122" s="48" t="s">
        <v>110</v>
      </c>
    </row>
    <row r="6123" spans="1:16" x14ac:dyDescent="0.25">
      <c r="A6123" s="52">
        <v>2019</v>
      </c>
      <c r="B6123" s="45" t="s">
        <v>69</v>
      </c>
      <c r="C6123" s="46" t="s">
        <v>80</v>
      </c>
      <c r="D6123" s="46" t="s">
        <v>88</v>
      </c>
      <c r="H6123" s="46">
        <v>21</v>
      </c>
      <c r="L6123" s="46" t="s">
        <v>103</v>
      </c>
      <c r="M6123" s="48">
        <v>1</v>
      </c>
      <c r="N6123" s="48" t="s">
        <v>117</v>
      </c>
      <c r="O6123" s="48">
        <v>1</v>
      </c>
      <c r="P6123" s="48" t="s">
        <v>116</v>
      </c>
    </row>
    <row r="6124" spans="1:16" x14ac:dyDescent="0.25">
      <c r="A6124" s="52">
        <v>2019</v>
      </c>
      <c r="B6124" s="45" t="s">
        <v>59</v>
      </c>
      <c r="C6124" s="46" t="s">
        <v>80</v>
      </c>
      <c r="D6124" s="46" t="s">
        <v>88</v>
      </c>
      <c r="H6124" s="46">
        <v>20</v>
      </c>
      <c r="L6124" s="46" t="s">
        <v>103</v>
      </c>
      <c r="M6124" s="48">
        <v>1</v>
      </c>
      <c r="N6124" s="48" t="s">
        <v>117</v>
      </c>
    </row>
    <row r="6125" spans="1:16" x14ac:dyDescent="0.25">
      <c r="A6125" s="52">
        <v>2019</v>
      </c>
      <c r="B6125" s="45" t="s">
        <v>59</v>
      </c>
      <c r="C6125" s="46" t="s">
        <v>85</v>
      </c>
      <c r="D6125" s="46" t="s">
        <v>91</v>
      </c>
      <c r="H6125" s="46">
        <v>28</v>
      </c>
      <c r="L6125" s="46" t="s">
        <v>103</v>
      </c>
      <c r="M6125" s="48" t="s">
        <v>110</v>
      </c>
    </row>
    <row r="6126" spans="1:16" x14ac:dyDescent="0.25">
      <c r="A6126" s="52">
        <v>2019</v>
      </c>
      <c r="B6126" s="45" t="s">
        <v>65</v>
      </c>
      <c r="C6126" s="46" t="s">
        <v>80</v>
      </c>
      <c r="D6126" s="46" t="s">
        <v>90</v>
      </c>
      <c r="H6126" s="46">
        <v>15</v>
      </c>
      <c r="L6126" s="46" t="s">
        <v>104</v>
      </c>
      <c r="M6126" s="48" t="s">
        <v>110</v>
      </c>
    </row>
    <row r="6127" spans="1:16" x14ac:dyDescent="0.25">
      <c r="A6127" s="52">
        <v>2019</v>
      </c>
      <c r="B6127" s="45" t="s">
        <v>76</v>
      </c>
      <c r="C6127" s="46" t="s">
        <v>80</v>
      </c>
      <c r="D6127" s="46" t="s">
        <v>89</v>
      </c>
      <c r="H6127" s="46">
        <v>15</v>
      </c>
      <c r="L6127" s="46" t="s">
        <v>105</v>
      </c>
      <c r="M6127" s="48">
        <v>48</v>
      </c>
    </row>
    <row r="6128" spans="1:16" x14ac:dyDescent="0.25">
      <c r="A6128" s="52">
        <v>2019</v>
      </c>
      <c r="B6128" s="45" t="s">
        <v>76</v>
      </c>
      <c r="C6128" s="46" t="s">
        <v>80</v>
      </c>
      <c r="D6128" s="46" t="s">
        <v>89</v>
      </c>
      <c r="H6128" s="46">
        <v>15</v>
      </c>
      <c r="L6128" s="46" t="s">
        <v>103</v>
      </c>
      <c r="M6128" s="48">
        <v>60</v>
      </c>
    </row>
    <row r="6129" spans="1:16" x14ac:dyDescent="0.25">
      <c r="A6129" s="52">
        <v>2019</v>
      </c>
      <c r="B6129" s="45" t="s">
        <v>66</v>
      </c>
      <c r="C6129" s="46" t="s">
        <v>80</v>
      </c>
      <c r="D6129" s="46" t="s">
        <v>88</v>
      </c>
      <c r="H6129" s="46">
        <v>21</v>
      </c>
      <c r="L6129" s="46" t="s">
        <v>103</v>
      </c>
      <c r="M6129" s="48">
        <v>1</v>
      </c>
      <c r="N6129" s="48" t="s">
        <v>116</v>
      </c>
    </row>
    <row r="6130" spans="1:16" x14ac:dyDescent="0.25">
      <c r="A6130" s="52">
        <v>2019</v>
      </c>
      <c r="B6130" s="45" t="s">
        <v>38</v>
      </c>
      <c r="C6130" s="46" t="s">
        <v>80</v>
      </c>
      <c r="D6130" s="46" t="s">
        <v>93</v>
      </c>
      <c r="H6130" s="46">
        <v>17</v>
      </c>
      <c r="L6130" s="46" t="s">
        <v>103</v>
      </c>
      <c r="M6130" s="48">
        <v>2</v>
      </c>
      <c r="N6130" s="48" t="s">
        <v>117</v>
      </c>
    </row>
    <row r="6131" spans="1:16" x14ac:dyDescent="0.25">
      <c r="A6131" s="52">
        <v>2019</v>
      </c>
      <c r="B6131" s="45" t="s">
        <v>37</v>
      </c>
      <c r="C6131" s="46" t="s">
        <v>80</v>
      </c>
      <c r="D6131" s="46" t="s">
        <v>93</v>
      </c>
      <c r="H6131" s="46">
        <v>15</v>
      </c>
      <c r="L6131" s="46" t="s">
        <v>103</v>
      </c>
      <c r="M6131" s="48">
        <v>55</v>
      </c>
    </row>
    <row r="6132" spans="1:16" x14ac:dyDescent="0.25">
      <c r="A6132" s="52">
        <v>2019</v>
      </c>
      <c r="B6132" s="45" t="s">
        <v>37</v>
      </c>
      <c r="C6132" s="46" t="s">
        <v>80</v>
      </c>
      <c r="D6132" s="46" t="s">
        <v>93</v>
      </c>
      <c r="H6132" s="46">
        <v>17</v>
      </c>
      <c r="L6132" s="46" t="s">
        <v>103</v>
      </c>
      <c r="M6132" s="48">
        <v>8</v>
      </c>
      <c r="N6132" s="48" t="s">
        <v>117</v>
      </c>
      <c r="O6132" s="48">
        <v>3</v>
      </c>
      <c r="P6132" s="48" t="s">
        <v>116</v>
      </c>
    </row>
    <row r="6133" spans="1:16" x14ac:dyDescent="0.25">
      <c r="A6133" s="52">
        <v>2019</v>
      </c>
      <c r="B6133" s="45" t="s">
        <v>73</v>
      </c>
      <c r="C6133" s="46" t="s">
        <v>80</v>
      </c>
      <c r="D6133" s="46" t="s">
        <v>88</v>
      </c>
      <c r="E6133" s="46" t="s">
        <v>93</v>
      </c>
      <c r="H6133" s="46">
        <v>17</v>
      </c>
      <c r="L6133" s="46" t="s">
        <v>103</v>
      </c>
      <c r="M6133" s="48">
        <v>1</v>
      </c>
      <c r="N6133" s="48" t="s">
        <v>117</v>
      </c>
    </row>
    <row r="6134" spans="1:16" x14ac:dyDescent="0.25">
      <c r="A6134" s="52">
        <v>2019</v>
      </c>
      <c r="B6134" s="45" t="s">
        <v>73</v>
      </c>
      <c r="C6134" s="46" t="s">
        <v>80</v>
      </c>
      <c r="D6134" s="46" t="s">
        <v>94</v>
      </c>
      <c r="H6134" s="46">
        <v>17</v>
      </c>
      <c r="L6134" s="46" t="s">
        <v>103</v>
      </c>
      <c r="M6134" s="48">
        <v>1</v>
      </c>
      <c r="N6134" s="48" t="s">
        <v>117</v>
      </c>
      <c r="O6134" s="48">
        <v>1</v>
      </c>
      <c r="P6134" s="48" t="s">
        <v>116</v>
      </c>
    </row>
    <row r="6135" spans="1:16" x14ac:dyDescent="0.25">
      <c r="A6135" s="52">
        <v>2019</v>
      </c>
      <c r="B6135" s="45" t="s">
        <v>73</v>
      </c>
      <c r="C6135" s="46" t="s">
        <v>80</v>
      </c>
      <c r="D6135" s="46" t="s">
        <v>91</v>
      </c>
      <c r="H6135" s="46">
        <v>20</v>
      </c>
      <c r="L6135" s="46" t="s">
        <v>103</v>
      </c>
      <c r="M6135" s="48">
        <v>2</v>
      </c>
      <c r="N6135" s="48" t="s">
        <v>116</v>
      </c>
    </row>
    <row r="6136" spans="1:16" x14ac:dyDescent="0.25">
      <c r="A6136" s="52">
        <v>2019</v>
      </c>
      <c r="B6136" s="45" t="s">
        <v>47</v>
      </c>
      <c r="C6136" s="46" t="s">
        <v>80</v>
      </c>
      <c r="D6136" s="46" t="s">
        <v>90</v>
      </c>
      <c r="H6136" s="46">
        <v>15</v>
      </c>
      <c r="L6136" s="46" t="s">
        <v>104</v>
      </c>
      <c r="M6136" s="48" t="s">
        <v>110</v>
      </c>
    </row>
    <row r="6137" spans="1:16" x14ac:dyDescent="0.25">
      <c r="A6137" s="52">
        <v>2019</v>
      </c>
      <c r="B6137" s="45" t="s">
        <v>65</v>
      </c>
      <c r="C6137" s="46" t="s">
        <v>82</v>
      </c>
      <c r="D6137" s="46" t="s">
        <v>110</v>
      </c>
      <c r="H6137" s="46">
        <v>15</v>
      </c>
      <c r="L6137" s="46" t="s">
        <v>104</v>
      </c>
      <c r="M6137" s="48" t="s">
        <v>110</v>
      </c>
    </row>
    <row r="6138" spans="1:16" x14ac:dyDescent="0.25">
      <c r="A6138" s="52">
        <v>2019</v>
      </c>
      <c r="B6138" s="45" t="s">
        <v>59</v>
      </c>
      <c r="C6138" s="46" t="s">
        <v>80</v>
      </c>
      <c r="D6138" s="46" t="s">
        <v>88</v>
      </c>
      <c r="H6138" s="46">
        <v>20</v>
      </c>
      <c r="L6138" s="46" t="s">
        <v>103</v>
      </c>
      <c r="M6138" s="48">
        <v>2</v>
      </c>
      <c r="N6138" s="48" t="s">
        <v>117</v>
      </c>
      <c r="O6138" s="48">
        <v>4</v>
      </c>
      <c r="P6138" s="48" t="s">
        <v>116</v>
      </c>
    </row>
    <row r="6139" spans="1:16" x14ac:dyDescent="0.25">
      <c r="A6139" s="52">
        <v>2019</v>
      </c>
      <c r="B6139" s="45" t="s">
        <v>76</v>
      </c>
      <c r="C6139" s="46" t="s">
        <v>80</v>
      </c>
      <c r="D6139" s="46" t="s">
        <v>91</v>
      </c>
      <c r="H6139" s="46">
        <v>17</v>
      </c>
      <c r="L6139" s="46" t="s">
        <v>103</v>
      </c>
      <c r="M6139" s="48" t="s">
        <v>110</v>
      </c>
    </row>
    <row r="6140" spans="1:16" x14ac:dyDescent="0.25">
      <c r="A6140" s="52">
        <v>2019</v>
      </c>
      <c r="B6140" s="45" t="s">
        <v>38</v>
      </c>
      <c r="C6140" s="46" t="s">
        <v>80</v>
      </c>
      <c r="D6140" s="46" t="s">
        <v>88</v>
      </c>
      <c r="H6140" s="46">
        <v>18</v>
      </c>
      <c r="L6140" s="46" t="s">
        <v>103</v>
      </c>
      <c r="M6140" s="48">
        <v>1</v>
      </c>
      <c r="N6140" s="48" t="s">
        <v>116</v>
      </c>
    </row>
    <row r="6141" spans="1:16" x14ac:dyDescent="0.25">
      <c r="A6141" s="52">
        <v>2019</v>
      </c>
      <c r="B6141" s="45" t="s">
        <v>37</v>
      </c>
      <c r="C6141" s="46" t="s">
        <v>80</v>
      </c>
      <c r="D6141" s="46" t="s">
        <v>91</v>
      </c>
      <c r="H6141" s="46">
        <v>15</v>
      </c>
      <c r="L6141" s="46" t="s">
        <v>103</v>
      </c>
      <c r="M6141" s="48">
        <v>100</v>
      </c>
    </row>
    <row r="6142" spans="1:16" x14ac:dyDescent="0.25">
      <c r="A6142" s="52">
        <v>2019</v>
      </c>
      <c r="B6142" s="45" t="s">
        <v>37</v>
      </c>
      <c r="C6142" s="46" t="s">
        <v>80</v>
      </c>
      <c r="D6142" s="46" t="s">
        <v>90</v>
      </c>
      <c r="H6142" s="46">
        <v>15</v>
      </c>
      <c r="L6142" s="46" t="s">
        <v>103</v>
      </c>
      <c r="M6142" s="48">
        <v>106</v>
      </c>
    </row>
    <row r="6143" spans="1:16" x14ac:dyDescent="0.25">
      <c r="A6143" s="52">
        <v>2019</v>
      </c>
      <c r="B6143" s="45" t="s">
        <v>37</v>
      </c>
      <c r="C6143" s="46" t="s">
        <v>80</v>
      </c>
      <c r="D6143" s="46" t="s">
        <v>93</v>
      </c>
      <c r="H6143" s="46">
        <v>17</v>
      </c>
      <c r="L6143" s="46" t="s">
        <v>103</v>
      </c>
      <c r="M6143" s="48">
        <v>3</v>
      </c>
      <c r="N6143" s="48" t="s">
        <v>117</v>
      </c>
      <c r="O6143" s="48">
        <v>3</v>
      </c>
      <c r="P6143" s="48" t="s">
        <v>116</v>
      </c>
    </row>
    <row r="6144" spans="1:16" x14ac:dyDescent="0.25">
      <c r="A6144" s="52">
        <v>2019</v>
      </c>
      <c r="B6144" s="45" t="s">
        <v>37</v>
      </c>
      <c r="C6144" s="46" t="s">
        <v>80</v>
      </c>
      <c r="D6144" s="46" t="s">
        <v>93</v>
      </c>
      <c r="H6144" s="46">
        <v>17</v>
      </c>
      <c r="L6144" s="46" t="s">
        <v>103</v>
      </c>
      <c r="M6144" s="48">
        <v>2</v>
      </c>
      <c r="N6144" s="48" t="s">
        <v>116</v>
      </c>
    </row>
    <row r="6145" spans="1:24" x14ac:dyDescent="0.25">
      <c r="A6145" s="52">
        <v>2019</v>
      </c>
      <c r="B6145" s="45" t="s">
        <v>76</v>
      </c>
      <c r="C6145" s="46" t="s">
        <v>80</v>
      </c>
      <c r="D6145" s="46" t="s">
        <v>91</v>
      </c>
      <c r="H6145" s="46">
        <v>15</v>
      </c>
      <c r="L6145" s="46" t="s">
        <v>105</v>
      </c>
      <c r="M6145" s="48">
        <v>67</v>
      </c>
    </row>
    <row r="6146" spans="1:24" x14ac:dyDescent="0.25">
      <c r="A6146" s="52">
        <v>2019</v>
      </c>
      <c r="B6146" s="45" t="s">
        <v>47</v>
      </c>
      <c r="C6146" s="46" t="s">
        <v>80</v>
      </c>
      <c r="D6146" s="46" t="s">
        <v>92</v>
      </c>
      <c r="H6146" s="46">
        <v>15</v>
      </c>
      <c r="L6146" s="46" t="s">
        <v>104</v>
      </c>
      <c r="M6146" s="48" t="s">
        <v>110</v>
      </c>
    </row>
    <row r="6147" spans="1:24" x14ac:dyDescent="0.25">
      <c r="A6147" s="52">
        <v>2019</v>
      </c>
      <c r="B6147" s="45" t="s">
        <v>59</v>
      </c>
      <c r="C6147" s="46" t="s">
        <v>80</v>
      </c>
      <c r="D6147" s="46" t="s">
        <v>90</v>
      </c>
      <c r="H6147" s="46">
        <v>15</v>
      </c>
      <c r="L6147" s="46" t="s">
        <v>103</v>
      </c>
      <c r="M6147" s="48">
        <v>61</v>
      </c>
    </row>
    <row r="6148" spans="1:24" x14ac:dyDescent="0.25">
      <c r="A6148" s="52">
        <v>2019</v>
      </c>
      <c r="B6148" s="45" t="s">
        <v>76</v>
      </c>
      <c r="C6148" s="46" t="s">
        <v>80</v>
      </c>
      <c r="D6148" s="46" t="s">
        <v>91</v>
      </c>
      <c r="H6148" s="46">
        <v>15</v>
      </c>
      <c r="L6148" s="46" t="s">
        <v>103</v>
      </c>
      <c r="M6148" s="48">
        <v>88</v>
      </c>
    </row>
    <row r="6149" spans="1:24" x14ac:dyDescent="0.25">
      <c r="A6149" s="52">
        <v>2019</v>
      </c>
      <c r="B6149" s="45" t="s">
        <v>59</v>
      </c>
      <c r="C6149" s="46" t="s">
        <v>80</v>
      </c>
      <c r="D6149" s="46" t="s">
        <v>88</v>
      </c>
      <c r="H6149" s="46">
        <v>21</v>
      </c>
      <c r="L6149" s="46" t="s">
        <v>103</v>
      </c>
      <c r="M6149" s="48">
        <v>1</v>
      </c>
      <c r="N6149" s="48" t="s">
        <v>117</v>
      </c>
      <c r="O6149" s="48">
        <v>2</v>
      </c>
      <c r="P6149" s="48" t="s">
        <v>116</v>
      </c>
    </row>
    <row r="6150" spans="1:24" x14ac:dyDescent="0.25">
      <c r="A6150" s="52">
        <v>2019</v>
      </c>
      <c r="B6150" s="45" t="s">
        <v>63</v>
      </c>
      <c r="C6150" s="46" t="s">
        <v>80</v>
      </c>
      <c r="D6150" s="46" t="s">
        <v>94</v>
      </c>
      <c r="H6150" s="46">
        <v>17</v>
      </c>
      <c r="L6150" s="46" t="s">
        <v>103</v>
      </c>
      <c r="M6150" s="48">
        <v>1</v>
      </c>
      <c r="N6150" s="48" t="s">
        <v>117</v>
      </c>
      <c r="O6150" s="48">
        <v>1</v>
      </c>
      <c r="P6150" s="48" t="s">
        <v>116</v>
      </c>
    </row>
    <row r="6151" spans="1:24" x14ac:dyDescent="0.25">
      <c r="A6151" s="52">
        <v>2019</v>
      </c>
      <c r="B6151" s="45" t="s">
        <v>63</v>
      </c>
      <c r="C6151" s="46" t="s">
        <v>80</v>
      </c>
      <c r="D6151" s="46" t="s">
        <v>93</v>
      </c>
      <c r="H6151" s="46">
        <v>17</v>
      </c>
      <c r="L6151" s="46" t="s">
        <v>103</v>
      </c>
      <c r="M6151" s="48">
        <v>2</v>
      </c>
      <c r="N6151" s="48" t="s">
        <v>116</v>
      </c>
    </row>
    <row r="6152" spans="1:24" x14ac:dyDescent="0.25">
      <c r="A6152" s="52">
        <v>2019</v>
      </c>
      <c r="B6152" s="45" t="s">
        <v>38</v>
      </c>
      <c r="C6152" s="46" t="s">
        <v>80</v>
      </c>
      <c r="D6152" s="46" t="s">
        <v>93</v>
      </c>
      <c r="H6152" s="46">
        <v>17</v>
      </c>
      <c r="L6152" s="46" t="s">
        <v>104</v>
      </c>
      <c r="M6152" s="48" t="s">
        <v>110</v>
      </c>
    </row>
    <row r="6153" spans="1:24" x14ac:dyDescent="0.25">
      <c r="A6153" s="52">
        <v>2019</v>
      </c>
      <c r="B6153" s="45" t="s">
        <v>42</v>
      </c>
      <c r="C6153" s="46" t="s">
        <v>80</v>
      </c>
      <c r="D6153" s="46" t="s">
        <v>90</v>
      </c>
      <c r="H6153" s="46">
        <v>15</v>
      </c>
      <c r="L6153" s="46" t="s">
        <v>103</v>
      </c>
      <c r="M6153" s="48">
        <v>112</v>
      </c>
    </row>
    <row r="6154" spans="1:24" x14ac:dyDescent="0.25">
      <c r="A6154" s="52">
        <v>2019</v>
      </c>
      <c r="B6154" s="45" t="s">
        <v>37</v>
      </c>
      <c r="C6154" s="46" t="s">
        <v>80</v>
      </c>
      <c r="D6154" s="46" t="s">
        <v>90</v>
      </c>
      <c r="H6154" s="46">
        <v>15</v>
      </c>
      <c r="L6154" s="46" t="s">
        <v>103</v>
      </c>
      <c r="M6154" s="48">
        <v>97</v>
      </c>
    </row>
    <row r="6155" spans="1:24" x14ac:dyDescent="0.25">
      <c r="A6155" s="52">
        <v>2019</v>
      </c>
      <c r="B6155" s="45" t="s">
        <v>76</v>
      </c>
      <c r="C6155" s="46" t="s">
        <v>80</v>
      </c>
      <c r="D6155" s="46" t="s">
        <v>91</v>
      </c>
      <c r="H6155" s="46">
        <v>15</v>
      </c>
      <c r="L6155" s="46" t="s">
        <v>105</v>
      </c>
      <c r="M6155" s="48">
        <v>43</v>
      </c>
    </row>
    <row r="6156" spans="1:24" x14ac:dyDescent="0.25">
      <c r="A6156" s="52">
        <v>2019</v>
      </c>
      <c r="B6156" s="45" t="s">
        <v>76</v>
      </c>
      <c r="C6156" s="46" t="s">
        <v>80</v>
      </c>
      <c r="D6156" s="46" t="s">
        <v>91</v>
      </c>
      <c r="H6156" s="46">
        <v>15</v>
      </c>
      <c r="L6156" s="46" t="s">
        <v>105</v>
      </c>
      <c r="M6156" s="48">
        <v>52</v>
      </c>
    </row>
    <row r="6157" spans="1:24" x14ac:dyDescent="0.25">
      <c r="A6157" s="52">
        <v>2019</v>
      </c>
      <c r="B6157" s="45" t="s">
        <v>66</v>
      </c>
      <c r="C6157" s="46" t="s">
        <v>80</v>
      </c>
      <c r="D6157" s="46" t="s">
        <v>88</v>
      </c>
      <c r="E6157" s="46" t="s">
        <v>92</v>
      </c>
      <c r="H6157" s="46">
        <v>17</v>
      </c>
      <c r="I6157" s="46">
        <v>21</v>
      </c>
      <c r="L6157" s="46" t="s">
        <v>103</v>
      </c>
      <c r="M6157" s="48">
        <v>1</v>
      </c>
      <c r="N6157" s="48" t="s">
        <v>117</v>
      </c>
      <c r="O6157" s="48">
        <v>1</v>
      </c>
      <c r="P6157" s="48" t="s">
        <v>116</v>
      </c>
      <c r="U6157" s="49">
        <v>1</v>
      </c>
      <c r="V6157" s="49" t="s">
        <v>116</v>
      </c>
    </row>
    <row r="6158" spans="1:24" x14ac:dyDescent="0.25">
      <c r="A6158" s="52">
        <v>2019</v>
      </c>
      <c r="B6158" s="45" t="s">
        <v>73</v>
      </c>
      <c r="C6158" s="46" t="s">
        <v>80</v>
      </c>
      <c r="D6158" s="46" t="s">
        <v>91</v>
      </c>
      <c r="H6158" s="46">
        <v>20</v>
      </c>
      <c r="L6158" s="46" t="s">
        <v>103</v>
      </c>
      <c r="M6158" s="48">
        <v>2</v>
      </c>
      <c r="N6158" s="48" t="s">
        <v>116</v>
      </c>
    </row>
    <row r="6159" spans="1:24" x14ac:dyDescent="0.25">
      <c r="A6159" s="52">
        <v>2019</v>
      </c>
      <c r="B6159" s="45" t="s">
        <v>73</v>
      </c>
      <c r="C6159" s="46" t="s">
        <v>80</v>
      </c>
      <c r="D6159" s="46" t="s">
        <v>91</v>
      </c>
      <c r="H6159" s="46">
        <v>20</v>
      </c>
      <c r="L6159" s="46" t="s">
        <v>103</v>
      </c>
      <c r="M6159" s="48">
        <v>2</v>
      </c>
      <c r="N6159" s="48" t="s">
        <v>116</v>
      </c>
    </row>
    <row r="6160" spans="1:24" x14ac:dyDescent="0.25">
      <c r="A6160" s="52">
        <v>2019</v>
      </c>
      <c r="B6160" s="45" t="s">
        <v>59</v>
      </c>
      <c r="C6160" s="46" t="s">
        <v>80</v>
      </c>
      <c r="D6160" s="46" t="s">
        <v>88</v>
      </c>
      <c r="H6160" s="46">
        <v>17</v>
      </c>
      <c r="I6160" s="46">
        <v>20</v>
      </c>
      <c r="L6160" s="46" t="s">
        <v>103</v>
      </c>
      <c r="M6160" s="48">
        <v>3</v>
      </c>
      <c r="N6160" s="48" t="s">
        <v>116</v>
      </c>
      <c r="U6160" s="49">
        <v>1</v>
      </c>
      <c r="V6160" s="49" t="s">
        <v>117</v>
      </c>
      <c r="W6160" s="50">
        <v>1</v>
      </c>
      <c r="X6160" s="50" t="s">
        <v>116</v>
      </c>
    </row>
    <row r="6161" spans="1:16" x14ac:dyDescent="0.25">
      <c r="A6161" s="52">
        <v>2019</v>
      </c>
      <c r="B6161" s="45" t="s">
        <v>68</v>
      </c>
      <c r="C6161" s="46" t="s">
        <v>80</v>
      </c>
      <c r="D6161" s="46" t="s">
        <v>88</v>
      </c>
      <c r="H6161" s="46">
        <v>15</v>
      </c>
      <c r="L6161" s="46" t="s">
        <v>103</v>
      </c>
      <c r="M6161" s="48" t="s">
        <v>110</v>
      </c>
    </row>
    <row r="6162" spans="1:16" x14ac:dyDescent="0.25">
      <c r="A6162" s="52">
        <v>2019</v>
      </c>
      <c r="B6162" s="45" t="s">
        <v>59</v>
      </c>
      <c r="C6162" s="46" t="s">
        <v>80</v>
      </c>
      <c r="D6162" s="46" t="s">
        <v>88</v>
      </c>
      <c r="H6162" s="46">
        <v>20</v>
      </c>
      <c r="L6162" s="46" t="s">
        <v>103</v>
      </c>
      <c r="M6162" s="48" t="s">
        <v>110</v>
      </c>
    </row>
    <row r="6163" spans="1:16" x14ac:dyDescent="0.25">
      <c r="A6163" s="52">
        <v>2019</v>
      </c>
      <c r="B6163" s="45" t="s">
        <v>59</v>
      </c>
      <c r="C6163" s="46" t="s">
        <v>80</v>
      </c>
      <c r="D6163" s="46" t="s">
        <v>88</v>
      </c>
      <c r="E6163" s="46" t="s">
        <v>89</v>
      </c>
      <c r="H6163" s="46">
        <v>15</v>
      </c>
      <c r="L6163" s="46" t="s">
        <v>103</v>
      </c>
      <c r="M6163" s="48">
        <v>50</v>
      </c>
    </row>
    <row r="6164" spans="1:16" x14ac:dyDescent="0.25">
      <c r="A6164" s="52">
        <v>2019</v>
      </c>
      <c r="B6164" s="45" t="s">
        <v>73</v>
      </c>
      <c r="C6164" s="46" t="s">
        <v>80</v>
      </c>
      <c r="D6164" s="46" t="s">
        <v>110</v>
      </c>
      <c r="H6164" s="46">
        <v>20</v>
      </c>
      <c r="L6164" s="46" t="s">
        <v>103</v>
      </c>
      <c r="M6164" s="48">
        <v>1</v>
      </c>
      <c r="N6164" s="48" t="s">
        <v>116</v>
      </c>
      <c r="O6164" s="48">
        <v>1</v>
      </c>
      <c r="P6164" s="48" t="s">
        <v>115</v>
      </c>
    </row>
    <row r="6165" spans="1:16" x14ac:dyDescent="0.25">
      <c r="A6165" s="52">
        <v>2019</v>
      </c>
      <c r="B6165" s="45" t="s">
        <v>47</v>
      </c>
      <c r="C6165" s="46" t="s">
        <v>80</v>
      </c>
      <c r="D6165" s="46" t="s">
        <v>90</v>
      </c>
      <c r="H6165" s="46">
        <v>15</v>
      </c>
      <c r="L6165" s="46" t="s">
        <v>104</v>
      </c>
      <c r="M6165" s="48" t="s">
        <v>110</v>
      </c>
    </row>
    <row r="6166" spans="1:16" x14ac:dyDescent="0.25">
      <c r="A6166" s="52">
        <v>2019</v>
      </c>
      <c r="B6166" s="45" t="s">
        <v>54</v>
      </c>
      <c r="C6166" s="46" t="s">
        <v>82</v>
      </c>
      <c r="D6166" s="46" t="s">
        <v>110</v>
      </c>
      <c r="H6166" s="46">
        <v>14</v>
      </c>
      <c r="L6166" s="46" t="s">
        <v>104</v>
      </c>
      <c r="M6166" s="48" t="s">
        <v>110</v>
      </c>
    </row>
    <row r="6167" spans="1:16" x14ac:dyDescent="0.25">
      <c r="A6167" s="52">
        <v>2019</v>
      </c>
      <c r="B6167" s="45" t="s">
        <v>38</v>
      </c>
      <c r="C6167" s="46" t="s">
        <v>80</v>
      </c>
      <c r="D6167" s="46" t="s">
        <v>93</v>
      </c>
      <c r="H6167" s="46">
        <v>17</v>
      </c>
      <c r="L6167" s="46" t="s">
        <v>104</v>
      </c>
      <c r="M6167" s="48" t="s">
        <v>110</v>
      </c>
    </row>
    <row r="6168" spans="1:16" x14ac:dyDescent="0.25">
      <c r="A6168" s="52">
        <v>2019</v>
      </c>
      <c r="B6168" s="45" t="s">
        <v>37</v>
      </c>
      <c r="C6168" s="46" t="s">
        <v>80</v>
      </c>
      <c r="D6168" s="46" t="s">
        <v>93</v>
      </c>
      <c r="H6168" s="46">
        <v>15</v>
      </c>
      <c r="L6168" s="46" t="s">
        <v>103</v>
      </c>
      <c r="M6168" s="48">
        <v>39</v>
      </c>
    </row>
    <row r="6169" spans="1:16" x14ac:dyDescent="0.25">
      <c r="A6169" s="52">
        <v>2019</v>
      </c>
      <c r="B6169" s="45" t="s">
        <v>76</v>
      </c>
      <c r="C6169" s="46" t="s">
        <v>80</v>
      </c>
      <c r="D6169" s="46" t="s">
        <v>88</v>
      </c>
      <c r="H6169" s="46">
        <v>15</v>
      </c>
      <c r="L6169" s="46" t="s">
        <v>105</v>
      </c>
      <c r="M6169" s="48">
        <v>11</v>
      </c>
    </row>
    <row r="6170" spans="1:16" x14ac:dyDescent="0.25">
      <c r="A6170" s="52">
        <v>2019</v>
      </c>
      <c r="B6170" s="45" t="s">
        <v>76</v>
      </c>
      <c r="C6170" s="46" t="s">
        <v>80</v>
      </c>
      <c r="D6170" s="46" t="s">
        <v>89</v>
      </c>
      <c r="H6170" s="46">
        <v>15</v>
      </c>
      <c r="L6170" s="46" t="s">
        <v>105</v>
      </c>
      <c r="M6170" s="48">
        <v>36</v>
      </c>
    </row>
    <row r="6171" spans="1:16" x14ac:dyDescent="0.25">
      <c r="A6171" s="52">
        <v>2019</v>
      </c>
      <c r="B6171" s="45" t="s">
        <v>76</v>
      </c>
      <c r="C6171" s="46" t="s">
        <v>80</v>
      </c>
      <c r="D6171" s="46" t="s">
        <v>89</v>
      </c>
      <c r="H6171" s="46">
        <v>15</v>
      </c>
      <c r="L6171" s="46" t="s">
        <v>105</v>
      </c>
      <c r="M6171" s="48" t="s">
        <v>110</v>
      </c>
    </row>
    <row r="6172" spans="1:16" x14ac:dyDescent="0.25">
      <c r="A6172" s="52">
        <v>2019</v>
      </c>
      <c r="B6172" s="45" t="s">
        <v>76</v>
      </c>
      <c r="C6172" s="46" t="s">
        <v>80</v>
      </c>
      <c r="D6172" s="46" t="s">
        <v>89</v>
      </c>
      <c r="H6172" s="46">
        <v>15</v>
      </c>
      <c r="L6172" s="46" t="s">
        <v>105</v>
      </c>
      <c r="M6172" s="48">
        <v>9</v>
      </c>
    </row>
    <row r="6173" spans="1:16" x14ac:dyDescent="0.25">
      <c r="A6173" s="52">
        <v>2019</v>
      </c>
      <c r="B6173" s="45" t="s">
        <v>76</v>
      </c>
      <c r="C6173" s="46" t="s">
        <v>80</v>
      </c>
      <c r="D6173" s="46" t="s">
        <v>88</v>
      </c>
      <c r="E6173" s="46" t="s">
        <v>94</v>
      </c>
      <c r="H6173" s="46">
        <v>15</v>
      </c>
      <c r="L6173" s="46" t="s">
        <v>105</v>
      </c>
      <c r="M6173" s="48">
        <v>11</v>
      </c>
    </row>
    <row r="6174" spans="1:16" x14ac:dyDescent="0.25">
      <c r="A6174" s="52">
        <v>2019</v>
      </c>
      <c r="B6174" s="45" t="s">
        <v>76</v>
      </c>
      <c r="C6174" s="46" t="s">
        <v>80</v>
      </c>
      <c r="D6174" s="46" t="s">
        <v>88</v>
      </c>
      <c r="H6174" s="46">
        <v>15</v>
      </c>
      <c r="L6174" s="46" t="s">
        <v>103</v>
      </c>
      <c r="M6174" s="48">
        <v>24</v>
      </c>
    </row>
    <row r="6175" spans="1:16" x14ac:dyDescent="0.25">
      <c r="A6175" s="52">
        <v>2019</v>
      </c>
      <c r="B6175" s="45" t="s">
        <v>76</v>
      </c>
      <c r="C6175" s="46" t="s">
        <v>80</v>
      </c>
      <c r="D6175" s="46" t="s">
        <v>92</v>
      </c>
      <c r="H6175" s="46">
        <v>15</v>
      </c>
      <c r="L6175" s="46" t="s">
        <v>103</v>
      </c>
      <c r="M6175" s="48">
        <v>37</v>
      </c>
    </row>
    <row r="6176" spans="1:16" x14ac:dyDescent="0.25">
      <c r="A6176" s="52">
        <v>2019</v>
      </c>
      <c r="B6176" s="45" t="s">
        <v>76</v>
      </c>
      <c r="C6176" s="46" t="s">
        <v>80</v>
      </c>
      <c r="D6176" s="46" t="s">
        <v>88</v>
      </c>
      <c r="H6176" s="46">
        <v>17</v>
      </c>
      <c r="L6176" s="46" t="s">
        <v>103</v>
      </c>
      <c r="M6176" s="48">
        <v>1</v>
      </c>
      <c r="N6176" s="48" t="s">
        <v>117</v>
      </c>
      <c r="O6176" s="48">
        <v>1</v>
      </c>
      <c r="P6176" s="48" t="s">
        <v>116</v>
      </c>
    </row>
    <row r="6177" spans="1:16" x14ac:dyDescent="0.25">
      <c r="A6177" s="52">
        <v>2019</v>
      </c>
      <c r="B6177" s="45" t="s">
        <v>59</v>
      </c>
      <c r="C6177" s="46" t="s">
        <v>80</v>
      </c>
      <c r="D6177" s="46" t="s">
        <v>88</v>
      </c>
      <c r="H6177" s="46">
        <v>20</v>
      </c>
      <c r="L6177" s="46" t="s">
        <v>103</v>
      </c>
      <c r="M6177" s="48" t="s">
        <v>110</v>
      </c>
    </row>
    <row r="6178" spans="1:16" x14ac:dyDescent="0.25">
      <c r="A6178" s="52">
        <v>2019</v>
      </c>
      <c r="B6178" s="45" t="s">
        <v>59</v>
      </c>
      <c r="C6178" s="46" t="s">
        <v>80</v>
      </c>
      <c r="D6178" s="46" t="s">
        <v>110</v>
      </c>
      <c r="H6178" s="46">
        <v>15</v>
      </c>
      <c r="L6178" s="46" t="s">
        <v>105</v>
      </c>
      <c r="M6178" s="48" t="s">
        <v>110</v>
      </c>
    </row>
    <row r="6179" spans="1:16" x14ac:dyDescent="0.25">
      <c r="A6179" s="52">
        <v>2019</v>
      </c>
      <c r="B6179" s="45" t="s">
        <v>59</v>
      </c>
      <c r="C6179" s="46" t="s">
        <v>80</v>
      </c>
      <c r="D6179" s="46" t="s">
        <v>88</v>
      </c>
      <c r="H6179" s="46">
        <v>20</v>
      </c>
      <c r="L6179" s="46" t="s">
        <v>103</v>
      </c>
      <c r="M6179" s="48" t="s">
        <v>110</v>
      </c>
    </row>
    <row r="6180" spans="1:16" x14ac:dyDescent="0.25">
      <c r="A6180" s="52">
        <v>2019</v>
      </c>
      <c r="B6180" s="45" t="s">
        <v>54</v>
      </c>
      <c r="C6180" s="46" t="s">
        <v>80</v>
      </c>
      <c r="D6180" s="46" t="s">
        <v>89</v>
      </c>
      <c r="H6180" s="46">
        <v>20</v>
      </c>
      <c r="L6180" s="46" t="s">
        <v>103</v>
      </c>
      <c r="M6180" s="48" t="s">
        <v>110</v>
      </c>
    </row>
    <row r="6181" spans="1:16" x14ac:dyDescent="0.25">
      <c r="A6181" s="52">
        <v>2019</v>
      </c>
      <c r="B6181" s="45" t="s">
        <v>54</v>
      </c>
      <c r="C6181" s="46" t="s">
        <v>80</v>
      </c>
      <c r="D6181" s="46" t="s">
        <v>93</v>
      </c>
      <c r="H6181" s="46">
        <v>17</v>
      </c>
      <c r="L6181" s="46" t="s">
        <v>103</v>
      </c>
      <c r="M6181" s="48">
        <v>1</v>
      </c>
      <c r="N6181" s="48" t="s">
        <v>117</v>
      </c>
      <c r="O6181" s="48">
        <v>1</v>
      </c>
      <c r="P6181" s="48" t="s">
        <v>116</v>
      </c>
    </row>
    <row r="6182" spans="1:16" x14ac:dyDescent="0.25">
      <c r="A6182" s="52">
        <v>2019</v>
      </c>
      <c r="B6182" s="45" t="s">
        <v>59</v>
      </c>
      <c r="C6182" s="46" t="s">
        <v>80</v>
      </c>
      <c r="D6182" s="46" t="s">
        <v>88</v>
      </c>
      <c r="H6182" s="46">
        <v>17</v>
      </c>
      <c r="L6182" s="46" t="s">
        <v>103</v>
      </c>
      <c r="M6182" s="48">
        <v>2</v>
      </c>
      <c r="N6182" s="48" t="s">
        <v>116</v>
      </c>
    </row>
    <row r="6183" spans="1:16" x14ac:dyDescent="0.25">
      <c r="A6183" s="52">
        <v>2019</v>
      </c>
      <c r="B6183" s="45" t="s">
        <v>65</v>
      </c>
      <c r="C6183" s="46" t="s">
        <v>80</v>
      </c>
      <c r="D6183" s="46" t="s">
        <v>90</v>
      </c>
      <c r="H6183" s="46">
        <v>15</v>
      </c>
      <c r="L6183" s="46" t="s">
        <v>104</v>
      </c>
      <c r="M6183" s="48" t="s">
        <v>110</v>
      </c>
    </row>
    <row r="6184" spans="1:16" x14ac:dyDescent="0.25">
      <c r="A6184" s="52">
        <v>2019</v>
      </c>
      <c r="B6184" s="45" t="s">
        <v>38</v>
      </c>
      <c r="C6184" s="46" t="s">
        <v>80</v>
      </c>
      <c r="D6184" s="46" t="s">
        <v>93</v>
      </c>
      <c r="H6184" s="46">
        <v>17</v>
      </c>
      <c r="L6184" s="46" t="s">
        <v>103</v>
      </c>
      <c r="M6184" s="48">
        <v>1</v>
      </c>
      <c r="N6184" s="48" t="s">
        <v>117</v>
      </c>
      <c r="O6184" s="48">
        <v>1</v>
      </c>
      <c r="P6184" s="48" t="s">
        <v>116</v>
      </c>
    </row>
    <row r="6185" spans="1:16" x14ac:dyDescent="0.25">
      <c r="A6185" s="52">
        <v>2019</v>
      </c>
      <c r="B6185" s="45" t="s">
        <v>37</v>
      </c>
      <c r="C6185" s="46" t="s">
        <v>80</v>
      </c>
      <c r="D6185" s="46" t="s">
        <v>90</v>
      </c>
      <c r="H6185" s="46">
        <v>15</v>
      </c>
      <c r="L6185" s="46" t="s">
        <v>103</v>
      </c>
      <c r="M6185" s="48">
        <v>78</v>
      </c>
    </row>
    <row r="6186" spans="1:16" x14ac:dyDescent="0.25">
      <c r="A6186" s="52">
        <v>2019</v>
      </c>
      <c r="B6186" s="45" t="s">
        <v>76</v>
      </c>
      <c r="C6186" s="46" t="s">
        <v>80</v>
      </c>
      <c r="D6186" s="46" t="s">
        <v>92</v>
      </c>
      <c r="H6186" s="46">
        <v>15</v>
      </c>
      <c r="L6186" s="46" t="s">
        <v>105</v>
      </c>
      <c r="M6186" s="48">
        <v>90</v>
      </c>
    </row>
    <row r="6187" spans="1:16" x14ac:dyDescent="0.25">
      <c r="A6187" s="52">
        <v>2019</v>
      </c>
      <c r="B6187" s="45" t="s">
        <v>66</v>
      </c>
      <c r="C6187" s="46" t="s">
        <v>80</v>
      </c>
      <c r="D6187" s="46" t="s">
        <v>90</v>
      </c>
      <c r="H6187" s="46">
        <v>15</v>
      </c>
      <c r="L6187" s="46" t="s">
        <v>103</v>
      </c>
      <c r="M6187" s="48">
        <v>60</v>
      </c>
    </row>
    <row r="6188" spans="1:16" x14ac:dyDescent="0.25">
      <c r="A6188" s="52">
        <v>2019</v>
      </c>
      <c r="B6188" s="45" t="s">
        <v>38</v>
      </c>
      <c r="C6188" s="46" t="s">
        <v>80</v>
      </c>
      <c r="D6188" s="46" t="s">
        <v>88</v>
      </c>
      <c r="H6188" s="46">
        <v>18</v>
      </c>
      <c r="L6188" s="46" t="s">
        <v>103</v>
      </c>
      <c r="M6188" s="48">
        <v>1</v>
      </c>
      <c r="N6188" s="48" t="s">
        <v>116</v>
      </c>
    </row>
    <row r="6189" spans="1:16" x14ac:dyDescent="0.25">
      <c r="A6189" s="52">
        <v>2019</v>
      </c>
      <c r="B6189" s="45" t="s">
        <v>37</v>
      </c>
      <c r="C6189" s="46" t="s">
        <v>80</v>
      </c>
      <c r="D6189" s="46" t="s">
        <v>93</v>
      </c>
      <c r="H6189" s="46">
        <v>15</v>
      </c>
      <c r="L6189" s="46" t="s">
        <v>103</v>
      </c>
      <c r="M6189" s="48">
        <v>67</v>
      </c>
    </row>
    <row r="6190" spans="1:16" x14ac:dyDescent="0.25">
      <c r="A6190" s="52">
        <v>2019</v>
      </c>
      <c r="B6190" s="45" t="s">
        <v>37</v>
      </c>
      <c r="C6190" s="46" t="s">
        <v>80</v>
      </c>
      <c r="D6190" s="46" t="s">
        <v>93</v>
      </c>
      <c r="H6190" s="46">
        <v>15</v>
      </c>
      <c r="L6190" s="46" t="s">
        <v>103</v>
      </c>
      <c r="M6190" s="48">
        <v>75</v>
      </c>
    </row>
    <row r="6191" spans="1:16" x14ac:dyDescent="0.25">
      <c r="A6191" s="52">
        <v>2019</v>
      </c>
      <c r="B6191" s="45" t="s">
        <v>46</v>
      </c>
      <c r="C6191" s="46" t="s">
        <v>80</v>
      </c>
      <c r="D6191" s="46" t="s">
        <v>90</v>
      </c>
      <c r="H6191" s="46">
        <v>15</v>
      </c>
      <c r="L6191" s="46" t="s">
        <v>103</v>
      </c>
      <c r="M6191" s="48" t="s">
        <v>110</v>
      </c>
    </row>
    <row r="6192" spans="1:16" x14ac:dyDescent="0.25">
      <c r="A6192" s="52">
        <v>2019</v>
      </c>
      <c r="B6192" s="45" t="s">
        <v>46</v>
      </c>
      <c r="C6192" s="46" t="s">
        <v>80</v>
      </c>
      <c r="D6192" s="46" t="s">
        <v>90</v>
      </c>
      <c r="H6192" s="46">
        <v>15</v>
      </c>
      <c r="L6192" s="46" t="s">
        <v>103</v>
      </c>
      <c r="M6192" s="48" t="s">
        <v>110</v>
      </c>
    </row>
    <row r="6193" spans="1:22" x14ac:dyDescent="0.25">
      <c r="A6193" s="52">
        <v>2019</v>
      </c>
      <c r="B6193" s="45" t="s">
        <v>59</v>
      </c>
      <c r="C6193" s="46" t="s">
        <v>80</v>
      </c>
      <c r="D6193" s="46" t="s">
        <v>89</v>
      </c>
      <c r="H6193" s="46">
        <v>17</v>
      </c>
      <c r="L6193" s="46" t="s">
        <v>103</v>
      </c>
      <c r="M6193" s="48">
        <v>1</v>
      </c>
      <c r="N6193" s="48" t="s">
        <v>116</v>
      </c>
      <c r="O6193" s="48">
        <v>1</v>
      </c>
      <c r="P6193" s="48" t="s">
        <v>115</v>
      </c>
    </row>
    <row r="6194" spans="1:22" x14ac:dyDescent="0.25">
      <c r="A6194" s="52">
        <v>2019</v>
      </c>
      <c r="B6194" s="45" t="s">
        <v>66</v>
      </c>
      <c r="C6194" s="46" t="s">
        <v>80</v>
      </c>
      <c r="D6194" s="46" t="s">
        <v>93</v>
      </c>
      <c r="H6194" s="46">
        <v>15</v>
      </c>
      <c r="L6194" s="46" t="s">
        <v>103</v>
      </c>
      <c r="M6194" s="48">
        <v>15</v>
      </c>
    </row>
    <row r="6195" spans="1:22" x14ac:dyDescent="0.25">
      <c r="A6195" s="52">
        <v>2019</v>
      </c>
      <c r="B6195" s="45" t="s">
        <v>59</v>
      </c>
      <c r="C6195" s="46" t="s">
        <v>80</v>
      </c>
      <c r="D6195" s="46" t="s">
        <v>88</v>
      </c>
      <c r="H6195" s="46">
        <v>20</v>
      </c>
      <c r="L6195" s="46" t="s">
        <v>103</v>
      </c>
      <c r="M6195" s="48">
        <v>1</v>
      </c>
      <c r="N6195" s="48" t="s">
        <v>117</v>
      </c>
      <c r="O6195" s="48">
        <v>2</v>
      </c>
      <c r="P6195" s="48" t="s">
        <v>115</v>
      </c>
    </row>
    <row r="6196" spans="1:22" x14ac:dyDescent="0.25">
      <c r="A6196" s="52">
        <v>2019</v>
      </c>
      <c r="B6196" s="45" t="s">
        <v>73</v>
      </c>
      <c r="C6196" s="46" t="s">
        <v>80</v>
      </c>
      <c r="D6196" s="46" t="s">
        <v>88</v>
      </c>
      <c r="E6196" s="46" t="s">
        <v>92</v>
      </c>
      <c r="H6196" s="46">
        <v>17</v>
      </c>
      <c r="L6196" s="46" t="s">
        <v>103</v>
      </c>
      <c r="M6196" s="48" t="s">
        <v>110</v>
      </c>
    </row>
    <row r="6197" spans="1:22" x14ac:dyDescent="0.25">
      <c r="A6197" s="52">
        <v>2019</v>
      </c>
      <c r="B6197" s="45" t="s">
        <v>73</v>
      </c>
      <c r="C6197" s="46" t="s">
        <v>80</v>
      </c>
      <c r="D6197" s="46" t="s">
        <v>96</v>
      </c>
      <c r="H6197" s="46">
        <v>17</v>
      </c>
      <c r="L6197" s="46" t="s">
        <v>103</v>
      </c>
      <c r="M6197" s="48">
        <v>2</v>
      </c>
      <c r="N6197" s="48" t="s">
        <v>117</v>
      </c>
    </row>
    <row r="6198" spans="1:22" x14ac:dyDescent="0.25">
      <c r="A6198" s="52">
        <v>2019</v>
      </c>
      <c r="B6198" s="45" t="s">
        <v>47</v>
      </c>
      <c r="C6198" s="46" t="s">
        <v>80</v>
      </c>
      <c r="D6198" s="46" t="s">
        <v>110</v>
      </c>
      <c r="H6198" s="46">
        <v>15</v>
      </c>
      <c r="L6198" s="46" t="s">
        <v>104</v>
      </c>
      <c r="M6198" s="48" t="s">
        <v>110</v>
      </c>
    </row>
    <row r="6199" spans="1:22" x14ac:dyDescent="0.25">
      <c r="A6199" s="52">
        <v>2019</v>
      </c>
      <c r="B6199" s="45" t="s">
        <v>59</v>
      </c>
      <c r="C6199" s="46" t="s">
        <v>80</v>
      </c>
      <c r="D6199" s="46" t="s">
        <v>88</v>
      </c>
      <c r="H6199" s="46">
        <v>17</v>
      </c>
      <c r="L6199" s="46" t="s">
        <v>104</v>
      </c>
      <c r="M6199" s="48" t="s">
        <v>110</v>
      </c>
    </row>
    <row r="6200" spans="1:22" x14ac:dyDescent="0.25">
      <c r="A6200" s="52">
        <v>2019</v>
      </c>
      <c r="B6200" s="45" t="s">
        <v>63</v>
      </c>
      <c r="C6200" s="46" t="s">
        <v>80</v>
      </c>
      <c r="D6200" s="46" t="s">
        <v>88</v>
      </c>
      <c r="H6200" s="46">
        <v>21</v>
      </c>
      <c r="L6200" s="46" t="s">
        <v>103</v>
      </c>
      <c r="M6200" s="48" t="s">
        <v>110</v>
      </c>
    </row>
    <row r="6201" spans="1:22" x14ac:dyDescent="0.25">
      <c r="A6201" s="52">
        <v>2019</v>
      </c>
      <c r="B6201" s="45" t="s">
        <v>65</v>
      </c>
      <c r="C6201" s="46" t="s">
        <v>80</v>
      </c>
      <c r="D6201" s="46" t="s">
        <v>110</v>
      </c>
      <c r="H6201" s="46">
        <v>17</v>
      </c>
      <c r="L6201" s="46" t="s">
        <v>104</v>
      </c>
      <c r="M6201" s="48" t="s">
        <v>110</v>
      </c>
    </row>
    <row r="6202" spans="1:22" x14ac:dyDescent="0.25">
      <c r="A6202" s="52">
        <v>2019</v>
      </c>
      <c r="B6202" s="45" t="s">
        <v>65</v>
      </c>
      <c r="C6202" s="46" t="s">
        <v>85</v>
      </c>
      <c r="D6202" s="46" t="s">
        <v>110</v>
      </c>
      <c r="H6202" s="46">
        <v>14</v>
      </c>
      <c r="I6202" s="46">
        <v>28</v>
      </c>
      <c r="L6202" s="46" t="s">
        <v>103</v>
      </c>
      <c r="M6202" s="48" t="s">
        <v>110</v>
      </c>
    </row>
    <row r="6203" spans="1:22" x14ac:dyDescent="0.25">
      <c r="A6203" s="52">
        <v>2019</v>
      </c>
      <c r="B6203" s="45" t="s">
        <v>65</v>
      </c>
      <c r="C6203" s="46" t="s">
        <v>85</v>
      </c>
      <c r="D6203" s="46" t="s">
        <v>88</v>
      </c>
      <c r="E6203" s="46" t="s">
        <v>94</v>
      </c>
      <c r="H6203" s="46">
        <v>14</v>
      </c>
      <c r="I6203" s="46">
        <v>24</v>
      </c>
      <c r="J6203" s="46">
        <v>28</v>
      </c>
      <c r="L6203" s="46" t="s">
        <v>103</v>
      </c>
      <c r="M6203" s="48" t="s">
        <v>110</v>
      </c>
    </row>
    <row r="6204" spans="1:22" x14ac:dyDescent="0.25">
      <c r="A6204" s="52">
        <v>2019</v>
      </c>
      <c r="B6204" s="45" t="s">
        <v>65</v>
      </c>
      <c r="C6204" s="46" t="s">
        <v>85</v>
      </c>
      <c r="D6204" s="46" t="s">
        <v>88</v>
      </c>
      <c r="E6204" s="46" t="s">
        <v>94</v>
      </c>
      <c r="H6204" s="46">
        <v>14</v>
      </c>
      <c r="I6204" s="46">
        <v>24</v>
      </c>
      <c r="J6204" s="46">
        <v>28</v>
      </c>
      <c r="L6204" s="46" t="s">
        <v>103</v>
      </c>
      <c r="M6204" s="48" t="s">
        <v>110</v>
      </c>
    </row>
    <row r="6205" spans="1:22" x14ac:dyDescent="0.25">
      <c r="A6205" s="52">
        <v>2019</v>
      </c>
      <c r="B6205" s="45" t="s">
        <v>65</v>
      </c>
      <c r="C6205" s="46" t="s">
        <v>80</v>
      </c>
      <c r="D6205" s="46" t="s">
        <v>110</v>
      </c>
      <c r="H6205" s="46">
        <v>17</v>
      </c>
      <c r="L6205" s="46" t="s">
        <v>103</v>
      </c>
      <c r="M6205" s="48" t="s">
        <v>110</v>
      </c>
    </row>
    <row r="6206" spans="1:22" x14ac:dyDescent="0.25">
      <c r="A6206" s="52">
        <v>2019</v>
      </c>
      <c r="B6206" s="45" t="s">
        <v>65</v>
      </c>
      <c r="C6206" s="46" t="s">
        <v>80</v>
      </c>
      <c r="D6206" s="46" t="s">
        <v>110</v>
      </c>
      <c r="H6206" s="46">
        <v>17</v>
      </c>
      <c r="L6206" s="46" t="s">
        <v>103</v>
      </c>
      <c r="M6206" s="48">
        <v>4</v>
      </c>
      <c r="N6206" s="48" t="s">
        <v>117</v>
      </c>
    </row>
    <row r="6207" spans="1:22" x14ac:dyDescent="0.25">
      <c r="A6207" s="52">
        <v>2019</v>
      </c>
      <c r="B6207" s="45" t="s">
        <v>65</v>
      </c>
      <c r="C6207" s="46" t="s">
        <v>80</v>
      </c>
      <c r="D6207" s="46" t="s">
        <v>96</v>
      </c>
      <c r="H6207" s="46">
        <v>14</v>
      </c>
      <c r="I6207" s="46">
        <v>17</v>
      </c>
      <c r="L6207" s="46" t="s">
        <v>103</v>
      </c>
      <c r="M6207" s="48">
        <v>5</v>
      </c>
      <c r="U6207" s="49">
        <v>4</v>
      </c>
      <c r="V6207" s="49" t="s">
        <v>117</v>
      </c>
    </row>
    <row r="6208" spans="1:22" x14ac:dyDescent="0.25">
      <c r="A6208" s="52">
        <v>2019</v>
      </c>
      <c r="B6208" s="45" t="s">
        <v>73</v>
      </c>
      <c r="C6208" s="46" t="s">
        <v>80</v>
      </c>
      <c r="D6208" s="46" t="s">
        <v>91</v>
      </c>
      <c r="H6208" s="46">
        <v>17</v>
      </c>
      <c r="L6208" s="46" t="s">
        <v>103</v>
      </c>
      <c r="M6208" s="48">
        <v>1</v>
      </c>
      <c r="N6208" s="48" t="s">
        <v>116</v>
      </c>
    </row>
    <row r="6209" spans="1:24" x14ac:dyDescent="0.25">
      <c r="A6209" s="52">
        <v>2019</v>
      </c>
      <c r="B6209" s="45" t="s">
        <v>59</v>
      </c>
      <c r="C6209" s="46" t="s">
        <v>80</v>
      </c>
      <c r="D6209" s="46" t="s">
        <v>88</v>
      </c>
      <c r="H6209" s="46">
        <v>20</v>
      </c>
      <c r="L6209" s="46" t="s">
        <v>103</v>
      </c>
      <c r="M6209" s="48">
        <v>1</v>
      </c>
      <c r="N6209" s="48" t="s">
        <v>117</v>
      </c>
      <c r="O6209" s="48">
        <v>4</v>
      </c>
      <c r="P6209" s="48" t="s">
        <v>116</v>
      </c>
    </row>
    <row r="6210" spans="1:24" x14ac:dyDescent="0.25">
      <c r="A6210" s="52">
        <v>2019</v>
      </c>
      <c r="B6210" s="45" t="s">
        <v>59</v>
      </c>
      <c r="C6210" s="46" t="s">
        <v>80</v>
      </c>
      <c r="D6210" s="46" t="s">
        <v>89</v>
      </c>
      <c r="H6210" s="46">
        <v>17</v>
      </c>
      <c r="L6210" s="46" t="s">
        <v>103</v>
      </c>
      <c r="M6210" s="48">
        <v>2</v>
      </c>
      <c r="N6210" s="48" t="s">
        <v>117</v>
      </c>
      <c r="O6210" s="48">
        <v>2</v>
      </c>
      <c r="P6210" s="48" t="s">
        <v>116</v>
      </c>
    </row>
    <row r="6211" spans="1:24" x14ac:dyDescent="0.25">
      <c r="A6211" s="52">
        <v>2019</v>
      </c>
      <c r="B6211" s="45" t="s">
        <v>59</v>
      </c>
      <c r="C6211" s="46" t="s">
        <v>80</v>
      </c>
      <c r="D6211" s="46" t="s">
        <v>89</v>
      </c>
      <c r="H6211" s="46">
        <v>17</v>
      </c>
      <c r="L6211" s="46" t="s">
        <v>103</v>
      </c>
      <c r="M6211" s="48">
        <v>1</v>
      </c>
      <c r="N6211" s="48" t="s">
        <v>117</v>
      </c>
      <c r="O6211" s="48">
        <v>3</v>
      </c>
      <c r="P6211" s="48" t="s">
        <v>116</v>
      </c>
    </row>
    <row r="6212" spans="1:24" x14ac:dyDescent="0.25">
      <c r="A6212" s="52">
        <v>2019</v>
      </c>
      <c r="B6212" s="45" t="s">
        <v>59</v>
      </c>
      <c r="C6212" s="46" t="s">
        <v>80</v>
      </c>
      <c r="D6212" s="46" t="s">
        <v>88</v>
      </c>
      <c r="H6212" s="46">
        <v>20</v>
      </c>
      <c r="L6212" s="46" t="s">
        <v>103</v>
      </c>
      <c r="M6212" s="48" t="s">
        <v>110</v>
      </c>
    </row>
    <row r="6213" spans="1:24" x14ac:dyDescent="0.25">
      <c r="A6213" s="52">
        <v>2019</v>
      </c>
      <c r="B6213" s="45" t="s">
        <v>37</v>
      </c>
      <c r="C6213" s="46" t="s">
        <v>80</v>
      </c>
      <c r="D6213" s="46" t="s">
        <v>93</v>
      </c>
      <c r="H6213" s="46">
        <v>15</v>
      </c>
      <c r="L6213" s="46" t="s">
        <v>103</v>
      </c>
      <c r="M6213" s="48">
        <v>218</v>
      </c>
    </row>
    <row r="6214" spans="1:24" x14ac:dyDescent="0.25">
      <c r="A6214" s="52">
        <v>2019</v>
      </c>
      <c r="B6214" s="45" t="s">
        <v>42</v>
      </c>
      <c r="C6214" s="46" t="s">
        <v>80</v>
      </c>
      <c r="D6214" s="46" t="s">
        <v>93</v>
      </c>
      <c r="H6214" s="46">
        <v>15</v>
      </c>
      <c r="L6214" s="46" t="s">
        <v>103</v>
      </c>
      <c r="M6214" s="48">
        <v>41</v>
      </c>
    </row>
    <row r="6215" spans="1:24" x14ac:dyDescent="0.25">
      <c r="A6215" s="52">
        <v>2019</v>
      </c>
      <c r="B6215" s="45" t="s">
        <v>38</v>
      </c>
      <c r="C6215" s="46" t="s">
        <v>80</v>
      </c>
      <c r="D6215" s="46" t="s">
        <v>93</v>
      </c>
      <c r="H6215" s="46">
        <v>17</v>
      </c>
      <c r="L6215" s="46" t="s">
        <v>103</v>
      </c>
      <c r="M6215" s="48">
        <v>2</v>
      </c>
      <c r="N6215" s="48" t="s">
        <v>117</v>
      </c>
      <c r="O6215" s="48">
        <v>1</v>
      </c>
      <c r="P6215" s="48" t="s">
        <v>116</v>
      </c>
    </row>
    <row r="6216" spans="1:24" x14ac:dyDescent="0.25">
      <c r="A6216" s="52">
        <v>2019</v>
      </c>
      <c r="B6216" s="45" t="s">
        <v>59</v>
      </c>
      <c r="C6216" s="46" t="s">
        <v>80</v>
      </c>
      <c r="D6216" s="46" t="s">
        <v>88</v>
      </c>
      <c r="H6216" s="46">
        <v>17</v>
      </c>
      <c r="L6216" s="46" t="s">
        <v>104</v>
      </c>
      <c r="M6216" s="48">
        <v>10</v>
      </c>
      <c r="N6216" s="48" t="s">
        <v>117</v>
      </c>
    </row>
    <row r="6217" spans="1:24" x14ac:dyDescent="0.25">
      <c r="A6217" s="52">
        <v>2019</v>
      </c>
      <c r="B6217" s="45" t="s">
        <v>73</v>
      </c>
      <c r="C6217" s="46" t="s">
        <v>82</v>
      </c>
      <c r="D6217" s="46" t="s">
        <v>110</v>
      </c>
      <c r="H6217" s="46">
        <v>17</v>
      </c>
      <c r="L6217" s="46" t="s">
        <v>103</v>
      </c>
      <c r="M6217" s="48">
        <v>1</v>
      </c>
      <c r="N6217" s="48" t="s">
        <v>117</v>
      </c>
    </row>
    <row r="6218" spans="1:24" x14ac:dyDescent="0.25">
      <c r="A6218" s="52">
        <v>2019</v>
      </c>
      <c r="B6218" s="45" t="s">
        <v>73</v>
      </c>
      <c r="C6218" s="46" t="s">
        <v>80</v>
      </c>
      <c r="D6218" s="46" t="s">
        <v>88</v>
      </c>
      <c r="E6218" s="46" t="s">
        <v>92</v>
      </c>
      <c r="H6218" s="46">
        <v>20</v>
      </c>
      <c r="L6218" s="46" t="s">
        <v>103</v>
      </c>
      <c r="M6218" s="48" t="s">
        <v>110</v>
      </c>
    </row>
    <row r="6219" spans="1:24" x14ac:dyDescent="0.25">
      <c r="A6219" s="52">
        <v>2019</v>
      </c>
      <c r="B6219" s="45" t="s">
        <v>63</v>
      </c>
      <c r="C6219" s="46" t="s">
        <v>80</v>
      </c>
      <c r="D6219" s="46" t="s">
        <v>94</v>
      </c>
      <c r="H6219" s="46">
        <v>15</v>
      </c>
      <c r="I6219" s="46">
        <v>17</v>
      </c>
      <c r="L6219" s="46" t="s">
        <v>103</v>
      </c>
      <c r="M6219" s="48">
        <v>18</v>
      </c>
      <c r="U6219" s="49">
        <v>2</v>
      </c>
      <c r="V6219" s="49" t="s">
        <v>117</v>
      </c>
      <c r="W6219" s="50">
        <v>3</v>
      </c>
      <c r="X6219" s="50" t="s">
        <v>116</v>
      </c>
    </row>
    <row r="6220" spans="1:24" x14ac:dyDescent="0.25">
      <c r="A6220" s="52">
        <v>2019</v>
      </c>
      <c r="B6220" s="45" t="s">
        <v>59</v>
      </c>
      <c r="C6220" s="46" t="s">
        <v>80</v>
      </c>
      <c r="D6220" s="46" t="s">
        <v>88</v>
      </c>
      <c r="H6220" s="46">
        <v>17</v>
      </c>
      <c r="L6220" s="46" t="s">
        <v>104</v>
      </c>
      <c r="M6220" s="48">
        <v>6</v>
      </c>
      <c r="N6220" s="48" t="s">
        <v>117</v>
      </c>
      <c r="O6220" s="48">
        <v>2</v>
      </c>
      <c r="P6220" s="48" t="s">
        <v>116</v>
      </c>
    </row>
    <row r="6221" spans="1:24" x14ac:dyDescent="0.25">
      <c r="A6221" s="52">
        <v>2019</v>
      </c>
      <c r="B6221" s="45" t="s">
        <v>73</v>
      </c>
      <c r="C6221" s="46" t="s">
        <v>80</v>
      </c>
      <c r="D6221" s="46" t="s">
        <v>110</v>
      </c>
      <c r="H6221" s="46">
        <v>15</v>
      </c>
      <c r="L6221" s="46" t="s">
        <v>103</v>
      </c>
      <c r="M6221" s="48">
        <v>70</v>
      </c>
    </row>
    <row r="6222" spans="1:24" x14ac:dyDescent="0.25">
      <c r="A6222" s="52">
        <v>2019</v>
      </c>
      <c r="B6222" s="45" t="s">
        <v>59</v>
      </c>
      <c r="C6222" s="46" t="s">
        <v>80</v>
      </c>
      <c r="D6222" s="46" t="s">
        <v>88</v>
      </c>
      <c r="H6222" s="46">
        <v>20</v>
      </c>
      <c r="L6222" s="46" t="s">
        <v>103</v>
      </c>
      <c r="M6222" s="48">
        <v>2</v>
      </c>
      <c r="N6222" s="48" t="s">
        <v>117</v>
      </c>
      <c r="O6222" s="48">
        <v>3</v>
      </c>
      <c r="P6222" s="48" t="s">
        <v>116</v>
      </c>
    </row>
    <row r="6223" spans="1:24" x14ac:dyDescent="0.25">
      <c r="A6223" s="52">
        <v>2019</v>
      </c>
      <c r="B6223" s="45" t="s">
        <v>63</v>
      </c>
      <c r="C6223" s="46" t="s">
        <v>80</v>
      </c>
      <c r="D6223" s="46" t="s">
        <v>92</v>
      </c>
      <c r="H6223" s="46">
        <v>17</v>
      </c>
      <c r="L6223" s="46" t="s">
        <v>103</v>
      </c>
      <c r="M6223" s="48" t="s">
        <v>110</v>
      </c>
    </row>
    <row r="6224" spans="1:24" x14ac:dyDescent="0.25">
      <c r="A6224" s="52">
        <v>2019</v>
      </c>
      <c r="B6224" s="45" t="s">
        <v>37</v>
      </c>
      <c r="C6224" s="46" t="s">
        <v>80</v>
      </c>
      <c r="D6224" s="46" t="s">
        <v>93</v>
      </c>
      <c r="E6224" s="46" t="s">
        <v>91</v>
      </c>
      <c r="H6224" s="46">
        <v>17</v>
      </c>
      <c r="L6224" s="46" t="s">
        <v>103</v>
      </c>
      <c r="M6224" s="48">
        <v>3</v>
      </c>
      <c r="N6224" s="48" t="s">
        <v>117</v>
      </c>
      <c r="O6224" s="48">
        <v>2</v>
      </c>
      <c r="P6224" s="48" t="s">
        <v>116</v>
      </c>
    </row>
    <row r="6225" spans="1:16" x14ac:dyDescent="0.25">
      <c r="A6225" s="52">
        <v>2019</v>
      </c>
      <c r="B6225" s="45" t="s">
        <v>76</v>
      </c>
      <c r="C6225" s="46" t="s">
        <v>80</v>
      </c>
      <c r="D6225" s="46" t="s">
        <v>91</v>
      </c>
      <c r="H6225" s="46">
        <v>15</v>
      </c>
      <c r="L6225" s="46" t="s">
        <v>103</v>
      </c>
      <c r="M6225" s="48">
        <v>36</v>
      </c>
    </row>
    <row r="6226" spans="1:16" x14ac:dyDescent="0.25">
      <c r="A6226" s="52">
        <v>2019</v>
      </c>
      <c r="B6226" s="45" t="s">
        <v>76</v>
      </c>
      <c r="C6226" s="46" t="s">
        <v>80</v>
      </c>
      <c r="D6226" s="46" t="s">
        <v>88</v>
      </c>
      <c r="E6226" s="46" t="s">
        <v>92</v>
      </c>
      <c r="H6226" s="46">
        <v>15</v>
      </c>
      <c r="L6226" s="46" t="s">
        <v>103</v>
      </c>
      <c r="M6226" s="48">
        <v>35</v>
      </c>
    </row>
    <row r="6227" spans="1:16" x14ac:dyDescent="0.25">
      <c r="A6227" s="52">
        <v>2019</v>
      </c>
      <c r="B6227" s="45" t="s">
        <v>76</v>
      </c>
      <c r="C6227" s="46" t="s">
        <v>80</v>
      </c>
      <c r="D6227" s="46" t="s">
        <v>93</v>
      </c>
      <c r="H6227" s="46">
        <v>12</v>
      </c>
      <c r="L6227" s="46" t="s">
        <v>103</v>
      </c>
      <c r="M6227" s="48">
        <v>105</v>
      </c>
    </row>
    <row r="6228" spans="1:16" x14ac:dyDescent="0.25">
      <c r="A6228" s="52">
        <v>2019</v>
      </c>
      <c r="B6228" s="45" t="s">
        <v>69</v>
      </c>
      <c r="C6228" s="46" t="s">
        <v>80</v>
      </c>
      <c r="D6228" s="46" t="s">
        <v>90</v>
      </c>
      <c r="H6228" s="46">
        <v>17</v>
      </c>
      <c r="L6228" s="46" t="s">
        <v>103</v>
      </c>
      <c r="M6228" s="48">
        <v>2</v>
      </c>
      <c r="N6228" s="48" t="s">
        <v>117</v>
      </c>
      <c r="O6228" s="48">
        <v>3</v>
      </c>
      <c r="P6228" s="48" t="s">
        <v>116</v>
      </c>
    </row>
    <row r="6229" spans="1:16" x14ac:dyDescent="0.25">
      <c r="A6229" s="52">
        <v>2019</v>
      </c>
      <c r="B6229" s="45" t="s">
        <v>59</v>
      </c>
      <c r="C6229" s="46" t="s">
        <v>82</v>
      </c>
      <c r="D6229" s="46" t="s">
        <v>110</v>
      </c>
      <c r="H6229" s="46">
        <v>5</v>
      </c>
      <c r="L6229" s="46" t="s">
        <v>104</v>
      </c>
      <c r="M6229" s="48">
        <v>116</v>
      </c>
    </row>
    <row r="6230" spans="1:16" x14ac:dyDescent="0.25">
      <c r="A6230" s="52">
        <v>2019</v>
      </c>
      <c r="B6230" s="45" t="s">
        <v>59</v>
      </c>
      <c r="C6230" s="46" t="s">
        <v>81</v>
      </c>
      <c r="D6230" s="46" t="s">
        <v>110</v>
      </c>
      <c r="H6230" s="46">
        <v>5</v>
      </c>
      <c r="L6230" s="46" t="s">
        <v>104</v>
      </c>
      <c r="M6230" s="48">
        <v>210</v>
      </c>
    </row>
    <row r="6231" spans="1:16" x14ac:dyDescent="0.25">
      <c r="A6231" s="52">
        <v>2019</v>
      </c>
      <c r="B6231" s="45" t="s">
        <v>59</v>
      </c>
      <c r="C6231" s="46" t="s">
        <v>80</v>
      </c>
      <c r="D6231" s="46" t="s">
        <v>92</v>
      </c>
      <c r="H6231" s="46">
        <v>20</v>
      </c>
      <c r="L6231" s="46" t="s">
        <v>103</v>
      </c>
      <c r="M6231" s="48" t="s">
        <v>110</v>
      </c>
    </row>
    <row r="6232" spans="1:16" x14ac:dyDescent="0.25">
      <c r="A6232" s="52">
        <v>2019</v>
      </c>
      <c r="B6232" s="45" t="s">
        <v>59</v>
      </c>
      <c r="C6232" s="46" t="s">
        <v>80</v>
      </c>
      <c r="D6232" s="46" t="s">
        <v>94</v>
      </c>
      <c r="H6232" s="46">
        <v>17</v>
      </c>
      <c r="L6232" s="46" t="s">
        <v>103</v>
      </c>
      <c r="M6232" s="48" t="s">
        <v>110</v>
      </c>
    </row>
    <row r="6233" spans="1:16" x14ac:dyDescent="0.25">
      <c r="A6233" s="52">
        <v>2019</v>
      </c>
      <c r="B6233" s="45" t="s">
        <v>65</v>
      </c>
      <c r="C6233" s="46" t="s">
        <v>80</v>
      </c>
      <c r="D6233" s="46" t="s">
        <v>90</v>
      </c>
      <c r="H6233" s="46">
        <v>15</v>
      </c>
      <c r="L6233" s="46" t="s">
        <v>104</v>
      </c>
      <c r="M6233" s="48" t="s">
        <v>110</v>
      </c>
    </row>
    <row r="6234" spans="1:16" x14ac:dyDescent="0.25">
      <c r="A6234" s="52">
        <v>2019</v>
      </c>
      <c r="B6234" s="45" t="s">
        <v>65</v>
      </c>
      <c r="C6234" s="46" t="s">
        <v>80</v>
      </c>
      <c r="D6234" s="46" t="s">
        <v>110</v>
      </c>
      <c r="H6234" s="46">
        <v>15</v>
      </c>
      <c r="L6234" s="46" t="s">
        <v>104</v>
      </c>
      <c r="M6234" s="48" t="s">
        <v>110</v>
      </c>
    </row>
    <row r="6235" spans="1:16" x14ac:dyDescent="0.25">
      <c r="A6235" s="52">
        <v>2019</v>
      </c>
      <c r="B6235" s="45" t="s">
        <v>38</v>
      </c>
      <c r="C6235" s="46" t="s">
        <v>80</v>
      </c>
      <c r="D6235" s="46" t="s">
        <v>90</v>
      </c>
      <c r="E6235" s="46" t="s">
        <v>93</v>
      </c>
      <c r="H6235" s="46">
        <v>17</v>
      </c>
      <c r="L6235" s="46" t="s">
        <v>103</v>
      </c>
      <c r="M6235" s="48">
        <v>4</v>
      </c>
      <c r="N6235" s="48" t="s">
        <v>117</v>
      </c>
      <c r="O6235" s="48">
        <v>3</v>
      </c>
      <c r="P6235" s="48" t="s">
        <v>116</v>
      </c>
    </row>
    <row r="6236" spans="1:16" x14ac:dyDescent="0.25">
      <c r="A6236" s="52">
        <v>2019</v>
      </c>
      <c r="B6236" s="45" t="s">
        <v>42</v>
      </c>
      <c r="C6236" s="46" t="s">
        <v>80</v>
      </c>
      <c r="D6236" s="46" t="s">
        <v>93</v>
      </c>
      <c r="H6236" s="46">
        <v>17</v>
      </c>
      <c r="L6236" s="46" t="s">
        <v>103</v>
      </c>
      <c r="M6236" s="48">
        <v>2</v>
      </c>
      <c r="N6236" s="48" t="s">
        <v>117</v>
      </c>
      <c r="O6236" s="48">
        <v>6</v>
      </c>
      <c r="P6236" s="48" t="s">
        <v>116</v>
      </c>
    </row>
    <row r="6237" spans="1:16" x14ac:dyDescent="0.25">
      <c r="A6237" s="52">
        <v>2019</v>
      </c>
      <c r="B6237" s="45" t="s">
        <v>42</v>
      </c>
      <c r="C6237" s="46" t="s">
        <v>80</v>
      </c>
      <c r="D6237" s="46" t="s">
        <v>93</v>
      </c>
      <c r="H6237" s="46">
        <v>15</v>
      </c>
      <c r="L6237" s="46" t="s">
        <v>103</v>
      </c>
      <c r="M6237" s="48">
        <v>53</v>
      </c>
    </row>
    <row r="6238" spans="1:16" x14ac:dyDescent="0.25">
      <c r="A6238" s="52">
        <v>2019</v>
      </c>
      <c r="B6238" s="45" t="s">
        <v>42</v>
      </c>
      <c r="C6238" s="46" t="s">
        <v>80</v>
      </c>
      <c r="D6238" s="46" t="s">
        <v>88</v>
      </c>
      <c r="H6238" s="46">
        <v>17</v>
      </c>
      <c r="L6238" s="46" t="s">
        <v>103</v>
      </c>
      <c r="M6238" s="48" t="s">
        <v>110</v>
      </c>
    </row>
    <row r="6239" spans="1:16" x14ac:dyDescent="0.25">
      <c r="A6239" s="52">
        <v>2019</v>
      </c>
      <c r="B6239" s="45" t="s">
        <v>76</v>
      </c>
      <c r="C6239" s="46" t="s">
        <v>80</v>
      </c>
      <c r="D6239" s="46" t="s">
        <v>88</v>
      </c>
      <c r="E6239" s="46" t="s">
        <v>89</v>
      </c>
      <c r="H6239" s="46">
        <v>17</v>
      </c>
      <c r="L6239" s="46" t="s">
        <v>103</v>
      </c>
      <c r="M6239" s="48">
        <v>9</v>
      </c>
      <c r="N6239" s="48" t="s">
        <v>117</v>
      </c>
      <c r="O6239" s="48">
        <v>5</v>
      </c>
      <c r="P6239" s="48" t="s">
        <v>116</v>
      </c>
    </row>
    <row r="6240" spans="1:16" x14ac:dyDescent="0.25">
      <c r="A6240" s="52">
        <v>2019</v>
      </c>
      <c r="B6240" s="45" t="s">
        <v>73</v>
      </c>
      <c r="C6240" s="46" t="s">
        <v>80</v>
      </c>
      <c r="D6240" s="46" t="s">
        <v>91</v>
      </c>
      <c r="H6240" s="46">
        <v>17</v>
      </c>
      <c r="L6240" s="46" t="s">
        <v>103</v>
      </c>
      <c r="M6240" s="48">
        <v>2</v>
      </c>
      <c r="N6240" s="48" t="s">
        <v>116</v>
      </c>
    </row>
    <row r="6241" spans="1:22" x14ac:dyDescent="0.25">
      <c r="A6241" s="52">
        <v>2019</v>
      </c>
      <c r="B6241" s="45" t="s">
        <v>47</v>
      </c>
      <c r="C6241" s="46" t="s">
        <v>80</v>
      </c>
      <c r="D6241" s="46" t="s">
        <v>90</v>
      </c>
      <c r="H6241" s="46">
        <v>15</v>
      </c>
      <c r="L6241" s="46" t="s">
        <v>104</v>
      </c>
      <c r="M6241" s="48" t="s">
        <v>110</v>
      </c>
    </row>
    <row r="6242" spans="1:22" x14ac:dyDescent="0.25">
      <c r="A6242" s="52">
        <v>2019</v>
      </c>
      <c r="B6242" s="45" t="s">
        <v>76</v>
      </c>
      <c r="C6242" s="46" t="s">
        <v>81</v>
      </c>
      <c r="D6242" s="46" t="s">
        <v>110</v>
      </c>
      <c r="H6242" s="46">
        <v>5</v>
      </c>
      <c r="L6242" s="46" t="s">
        <v>103</v>
      </c>
      <c r="M6242" s="48">
        <v>228</v>
      </c>
    </row>
    <row r="6243" spans="1:22" x14ac:dyDescent="0.25">
      <c r="A6243" s="52">
        <v>2019</v>
      </c>
      <c r="B6243" s="45" t="s">
        <v>47</v>
      </c>
      <c r="C6243" s="46" t="s">
        <v>80</v>
      </c>
      <c r="D6243" s="46" t="s">
        <v>90</v>
      </c>
      <c r="H6243" s="46">
        <v>20</v>
      </c>
      <c r="L6243" s="46" t="s">
        <v>103</v>
      </c>
      <c r="M6243" s="48" t="s">
        <v>110</v>
      </c>
    </row>
    <row r="6244" spans="1:22" x14ac:dyDescent="0.25">
      <c r="A6244" s="52">
        <v>2019</v>
      </c>
      <c r="B6244" s="45" t="s">
        <v>59</v>
      </c>
      <c r="C6244" s="46" t="s">
        <v>80</v>
      </c>
      <c r="D6244" s="46" t="s">
        <v>88</v>
      </c>
      <c r="H6244" s="46">
        <v>20</v>
      </c>
      <c r="L6244" s="46" t="s">
        <v>103</v>
      </c>
      <c r="M6244" s="48">
        <v>1</v>
      </c>
      <c r="N6244" s="48" t="s">
        <v>117</v>
      </c>
      <c r="O6244" s="48">
        <v>2</v>
      </c>
      <c r="P6244" s="48" t="s">
        <v>116</v>
      </c>
    </row>
    <row r="6245" spans="1:22" x14ac:dyDescent="0.25">
      <c r="A6245" s="52">
        <v>2019</v>
      </c>
      <c r="B6245" s="45" t="s">
        <v>69</v>
      </c>
      <c r="C6245" s="46" t="s">
        <v>80</v>
      </c>
      <c r="D6245" s="46" t="s">
        <v>88</v>
      </c>
      <c r="H6245" s="46">
        <v>17</v>
      </c>
      <c r="L6245" s="46" t="s">
        <v>104</v>
      </c>
      <c r="M6245" s="48">
        <v>4</v>
      </c>
      <c r="N6245" s="48" t="s">
        <v>116</v>
      </c>
    </row>
    <row r="6246" spans="1:22" x14ac:dyDescent="0.25">
      <c r="A6246" s="52">
        <v>2019</v>
      </c>
      <c r="B6246" s="45" t="s">
        <v>69</v>
      </c>
      <c r="C6246" s="46" t="s">
        <v>80</v>
      </c>
      <c r="D6246" s="46" t="s">
        <v>88</v>
      </c>
      <c r="H6246" s="46">
        <v>17</v>
      </c>
      <c r="I6246" s="46">
        <v>21</v>
      </c>
      <c r="L6246" s="46" t="s">
        <v>103</v>
      </c>
      <c r="M6246" s="48">
        <v>2</v>
      </c>
      <c r="N6246" s="48" t="s">
        <v>117</v>
      </c>
      <c r="O6246" s="48">
        <v>1</v>
      </c>
      <c r="P6246" s="48" t="s">
        <v>116</v>
      </c>
      <c r="U6246" s="49">
        <v>1</v>
      </c>
      <c r="V6246" s="49" t="s">
        <v>116</v>
      </c>
    </row>
    <row r="6247" spans="1:22" x14ac:dyDescent="0.25">
      <c r="A6247" s="52">
        <v>2019</v>
      </c>
      <c r="B6247" s="45" t="s">
        <v>69</v>
      </c>
      <c r="C6247" s="46" t="s">
        <v>80</v>
      </c>
      <c r="D6247" s="46" t="s">
        <v>88</v>
      </c>
      <c r="H6247" s="46">
        <v>17</v>
      </c>
      <c r="I6247" s="46">
        <v>21</v>
      </c>
      <c r="L6247" s="46" t="s">
        <v>103</v>
      </c>
      <c r="M6247" s="48">
        <v>1</v>
      </c>
      <c r="N6247" s="48" t="s">
        <v>116</v>
      </c>
      <c r="U6247" s="49">
        <v>1</v>
      </c>
      <c r="V6247" s="49" t="s">
        <v>116</v>
      </c>
    </row>
    <row r="6248" spans="1:22" x14ac:dyDescent="0.25">
      <c r="A6248" s="52">
        <v>2019</v>
      </c>
      <c r="B6248" s="45" t="s">
        <v>59</v>
      </c>
      <c r="C6248" s="46" t="s">
        <v>80</v>
      </c>
      <c r="D6248" s="46" t="s">
        <v>94</v>
      </c>
      <c r="H6248" s="46">
        <v>17</v>
      </c>
      <c r="L6248" s="46" t="s">
        <v>104</v>
      </c>
      <c r="M6248" s="48" t="s">
        <v>110</v>
      </c>
    </row>
    <row r="6249" spans="1:22" x14ac:dyDescent="0.25">
      <c r="A6249" s="52">
        <v>2019</v>
      </c>
      <c r="B6249" s="45" t="s">
        <v>47</v>
      </c>
      <c r="C6249" s="46" t="s">
        <v>80</v>
      </c>
      <c r="D6249" s="46" t="s">
        <v>90</v>
      </c>
      <c r="H6249" s="46">
        <v>20</v>
      </c>
      <c r="L6249" s="46" t="s">
        <v>103</v>
      </c>
      <c r="M6249" s="48" t="s">
        <v>110</v>
      </c>
    </row>
    <row r="6250" spans="1:22" x14ac:dyDescent="0.25">
      <c r="A6250" s="52">
        <v>2019</v>
      </c>
      <c r="B6250" s="45" t="s">
        <v>57</v>
      </c>
      <c r="C6250" s="46" t="s">
        <v>80</v>
      </c>
      <c r="D6250" s="46" t="s">
        <v>88</v>
      </c>
      <c r="H6250" s="46">
        <v>17</v>
      </c>
      <c r="L6250" s="46" t="s">
        <v>103</v>
      </c>
      <c r="M6250" s="48" t="s">
        <v>110</v>
      </c>
    </row>
    <row r="6251" spans="1:22" x14ac:dyDescent="0.25">
      <c r="A6251" s="52">
        <v>2019</v>
      </c>
      <c r="B6251" s="45" t="s">
        <v>57</v>
      </c>
      <c r="C6251" s="46" t="s">
        <v>80</v>
      </c>
      <c r="D6251" s="46" t="s">
        <v>88</v>
      </c>
      <c r="H6251" s="46">
        <v>14</v>
      </c>
      <c r="L6251" s="46" t="s">
        <v>103</v>
      </c>
      <c r="M6251" s="48" t="s">
        <v>110</v>
      </c>
    </row>
    <row r="6252" spans="1:22" x14ac:dyDescent="0.25">
      <c r="A6252" s="52">
        <v>2019</v>
      </c>
      <c r="B6252" s="45" t="s">
        <v>59</v>
      </c>
      <c r="C6252" s="46" t="s">
        <v>80</v>
      </c>
      <c r="D6252" s="46" t="s">
        <v>89</v>
      </c>
      <c r="H6252" s="46">
        <v>17</v>
      </c>
      <c r="L6252" s="46" t="s">
        <v>103</v>
      </c>
      <c r="M6252" s="48" t="s">
        <v>110</v>
      </c>
    </row>
    <row r="6253" spans="1:22" x14ac:dyDescent="0.25">
      <c r="A6253" s="52">
        <v>2019</v>
      </c>
      <c r="B6253" s="45" t="s">
        <v>47</v>
      </c>
      <c r="C6253" s="46" t="s">
        <v>80</v>
      </c>
      <c r="D6253" s="46" t="s">
        <v>90</v>
      </c>
      <c r="H6253" s="46">
        <v>20</v>
      </c>
      <c r="L6253" s="46" t="s">
        <v>103</v>
      </c>
      <c r="M6253" s="48" t="s">
        <v>110</v>
      </c>
    </row>
    <row r="6254" spans="1:22" x14ac:dyDescent="0.25">
      <c r="A6254" s="52">
        <v>2019</v>
      </c>
      <c r="B6254" s="45" t="s">
        <v>47</v>
      </c>
      <c r="C6254" s="46" t="s">
        <v>82</v>
      </c>
      <c r="D6254" s="46" t="s">
        <v>110</v>
      </c>
      <c r="H6254" s="46">
        <v>15</v>
      </c>
      <c r="L6254" s="46" t="s">
        <v>104</v>
      </c>
      <c r="M6254" s="48" t="s">
        <v>110</v>
      </c>
    </row>
    <row r="6255" spans="1:22" x14ac:dyDescent="0.25">
      <c r="A6255" s="52">
        <v>2019</v>
      </c>
      <c r="B6255" s="45" t="s">
        <v>63</v>
      </c>
      <c r="C6255" s="46" t="s">
        <v>80</v>
      </c>
      <c r="D6255" s="46" t="s">
        <v>90</v>
      </c>
      <c r="H6255" s="46">
        <v>17</v>
      </c>
      <c r="L6255" s="46" t="s">
        <v>103</v>
      </c>
      <c r="M6255" s="48" t="s">
        <v>110</v>
      </c>
    </row>
    <row r="6256" spans="1:22" x14ac:dyDescent="0.25">
      <c r="A6256" s="52">
        <v>2019</v>
      </c>
      <c r="B6256" s="45" t="s">
        <v>38</v>
      </c>
      <c r="C6256" s="46" t="s">
        <v>80</v>
      </c>
      <c r="D6256" s="46" t="s">
        <v>93</v>
      </c>
      <c r="H6256" s="46">
        <v>17</v>
      </c>
      <c r="L6256" s="46" t="s">
        <v>104</v>
      </c>
      <c r="M6256" s="48">
        <v>2</v>
      </c>
      <c r="N6256" s="48" t="s">
        <v>117</v>
      </c>
      <c r="O6256" s="48">
        <v>3</v>
      </c>
      <c r="P6256" s="48" t="s">
        <v>116</v>
      </c>
    </row>
    <row r="6257" spans="1:16" x14ac:dyDescent="0.25">
      <c r="A6257" s="52">
        <v>2019</v>
      </c>
      <c r="B6257" s="45" t="s">
        <v>76</v>
      </c>
      <c r="C6257" s="46" t="s">
        <v>80</v>
      </c>
      <c r="D6257" s="46" t="s">
        <v>94</v>
      </c>
      <c r="H6257" s="46">
        <v>12</v>
      </c>
      <c r="L6257" s="46" t="s">
        <v>103</v>
      </c>
      <c r="M6257" s="48">
        <v>83</v>
      </c>
    </row>
    <row r="6258" spans="1:16" x14ac:dyDescent="0.25">
      <c r="A6258" s="52">
        <v>2019</v>
      </c>
      <c r="B6258" s="45" t="s">
        <v>49</v>
      </c>
      <c r="C6258" s="46" t="s">
        <v>80</v>
      </c>
      <c r="D6258" s="46" t="s">
        <v>92</v>
      </c>
      <c r="H6258" s="46">
        <v>17</v>
      </c>
      <c r="L6258" s="46" t="s">
        <v>104</v>
      </c>
      <c r="M6258" s="48" t="s">
        <v>110</v>
      </c>
    </row>
    <row r="6259" spans="1:16" x14ac:dyDescent="0.25">
      <c r="A6259" s="52">
        <v>2019</v>
      </c>
      <c r="B6259" s="45" t="s">
        <v>47</v>
      </c>
      <c r="C6259" s="46" t="s">
        <v>82</v>
      </c>
      <c r="D6259" s="46" t="s">
        <v>110</v>
      </c>
      <c r="H6259" s="46">
        <v>15</v>
      </c>
      <c r="L6259" s="46" t="s">
        <v>104</v>
      </c>
      <c r="M6259" s="48" t="s">
        <v>110</v>
      </c>
    </row>
    <row r="6260" spans="1:16" x14ac:dyDescent="0.25">
      <c r="A6260" s="52">
        <v>2019</v>
      </c>
      <c r="B6260" s="45" t="s">
        <v>59</v>
      </c>
      <c r="C6260" s="46" t="s">
        <v>80</v>
      </c>
      <c r="D6260" s="46" t="s">
        <v>88</v>
      </c>
      <c r="H6260" s="46">
        <v>20</v>
      </c>
      <c r="L6260" s="46" t="s">
        <v>103</v>
      </c>
      <c r="M6260" s="48">
        <v>2</v>
      </c>
      <c r="N6260" s="48" t="s">
        <v>117</v>
      </c>
    </row>
    <row r="6261" spans="1:16" x14ac:dyDescent="0.25">
      <c r="A6261" s="52">
        <v>2019</v>
      </c>
      <c r="B6261" s="45" t="s">
        <v>38</v>
      </c>
      <c r="C6261" s="46" t="s">
        <v>80</v>
      </c>
      <c r="D6261" s="46" t="s">
        <v>90</v>
      </c>
      <c r="H6261" s="46">
        <v>17</v>
      </c>
      <c r="L6261" s="46" t="s">
        <v>103</v>
      </c>
      <c r="M6261" s="48">
        <v>2</v>
      </c>
      <c r="N6261" s="48" t="s">
        <v>117</v>
      </c>
      <c r="O6261" s="48">
        <v>1</v>
      </c>
      <c r="P6261" s="48" t="s">
        <v>116</v>
      </c>
    </row>
    <row r="6262" spans="1:16" x14ac:dyDescent="0.25">
      <c r="A6262" s="52">
        <v>2019</v>
      </c>
      <c r="B6262" s="45" t="s">
        <v>73</v>
      </c>
      <c r="C6262" s="46" t="s">
        <v>80</v>
      </c>
      <c r="D6262" s="46" t="s">
        <v>90</v>
      </c>
      <c r="H6262" s="46">
        <v>17</v>
      </c>
      <c r="L6262" s="46" t="s">
        <v>103</v>
      </c>
      <c r="M6262" s="48">
        <v>2</v>
      </c>
      <c r="N6262" s="48" t="s">
        <v>117</v>
      </c>
      <c r="O6262" s="48">
        <v>3</v>
      </c>
      <c r="P6262" s="48" t="s">
        <v>116</v>
      </c>
    </row>
    <row r="6263" spans="1:16" x14ac:dyDescent="0.25">
      <c r="A6263" s="52">
        <v>2019</v>
      </c>
      <c r="B6263" s="45" t="s">
        <v>47</v>
      </c>
      <c r="C6263" s="46" t="s">
        <v>80</v>
      </c>
      <c r="D6263" s="46" t="s">
        <v>90</v>
      </c>
      <c r="H6263" s="46">
        <v>15</v>
      </c>
      <c r="L6263" s="46" t="s">
        <v>104</v>
      </c>
      <c r="M6263" s="48" t="s">
        <v>110</v>
      </c>
    </row>
    <row r="6264" spans="1:16" x14ac:dyDescent="0.25">
      <c r="A6264" s="52">
        <v>2019</v>
      </c>
      <c r="B6264" s="45" t="s">
        <v>58</v>
      </c>
      <c r="C6264" s="46" t="s">
        <v>80</v>
      </c>
      <c r="D6264" s="46" t="s">
        <v>90</v>
      </c>
      <c r="H6264" s="46">
        <v>15</v>
      </c>
      <c r="L6264" s="46" t="s">
        <v>104</v>
      </c>
      <c r="M6264" s="48" t="s">
        <v>110</v>
      </c>
    </row>
    <row r="6265" spans="1:16" x14ac:dyDescent="0.25">
      <c r="A6265" s="52">
        <v>2019</v>
      </c>
      <c r="B6265" s="45" t="s">
        <v>58</v>
      </c>
      <c r="C6265" s="46" t="s">
        <v>80</v>
      </c>
      <c r="D6265" s="46" t="s">
        <v>91</v>
      </c>
      <c r="H6265" s="46">
        <v>15</v>
      </c>
      <c r="L6265" s="46" t="s">
        <v>104</v>
      </c>
      <c r="M6265" s="48" t="s">
        <v>110</v>
      </c>
    </row>
    <row r="6266" spans="1:16" x14ac:dyDescent="0.25">
      <c r="A6266" s="52">
        <v>2019</v>
      </c>
      <c r="B6266" s="45" t="s">
        <v>67</v>
      </c>
      <c r="C6266" s="46" t="s">
        <v>80</v>
      </c>
      <c r="D6266" s="46" t="s">
        <v>88</v>
      </c>
      <c r="H6266" s="46">
        <v>17</v>
      </c>
      <c r="L6266" s="46" t="s">
        <v>103</v>
      </c>
      <c r="M6266" s="48">
        <v>3</v>
      </c>
      <c r="N6266" s="48" t="s">
        <v>116</v>
      </c>
    </row>
    <row r="6267" spans="1:16" x14ac:dyDescent="0.25">
      <c r="A6267" s="52">
        <v>2019</v>
      </c>
      <c r="B6267" s="45" t="s">
        <v>47</v>
      </c>
      <c r="C6267" s="46" t="s">
        <v>80</v>
      </c>
      <c r="D6267" s="46" t="s">
        <v>90</v>
      </c>
      <c r="H6267" s="46">
        <v>17</v>
      </c>
      <c r="L6267" s="46" t="s">
        <v>103</v>
      </c>
      <c r="M6267" s="48" t="s">
        <v>110</v>
      </c>
    </row>
    <row r="6268" spans="1:16" x14ac:dyDescent="0.25">
      <c r="A6268" s="52">
        <v>2019</v>
      </c>
      <c r="B6268" s="45" t="s">
        <v>73</v>
      </c>
      <c r="C6268" s="46" t="s">
        <v>80</v>
      </c>
      <c r="D6268" s="46" t="s">
        <v>89</v>
      </c>
      <c r="H6268" s="46">
        <v>15</v>
      </c>
      <c r="L6268" s="46" t="s">
        <v>105</v>
      </c>
      <c r="M6268" s="48">
        <v>40</v>
      </c>
    </row>
    <row r="6269" spans="1:16" x14ac:dyDescent="0.25">
      <c r="A6269" s="52">
        <v>2019</v>
      </c>
      <c r="B6269" s="45" t="s">
        <v>73</v>
      </c>
      <c r="C6269" s="46" t="s">
        <v>80</v>
      </c>
      <c r="D6269" s="46" t="s">
        <v>89</v>
      </c>
      <c r="H6269" s="46">
        <v>15</v>
      </c>
      <c r="L6269" s="46" t="s">
        <v>103</v>
      </c>
      <c r="M6269" s="48" t="s">
        <v>110</v>
      </c>
    </row>
    <row r="6270" spans="1:16" x14ac:dyDescent="0.25">
      <c r="A6270" s="52">
        <v>2019</v>
      </c>
      <c r="B6270" s="45" t="s">
        <v>47</v>
      </c>
      <c r="C6270" s="46" t="s">
        <v>80</v>
      </c>
      <c r="D6270" s="46" t="s">
        <v>90</v>
      </c>
      <c r="H6270" s="46">
        <v>17</v>
      </c>
      <c r="L6270" s="46" t="s">
        <v>103</v>
      </c>
      <c r="M6270" s="48" t="s">
        <v>110</v>
      </c>
    </row>
    <row r="6271" spans="1:16" x14ac:dyDescent="0.25">
      <c r="A6271" s="52">
        <v>2019</v>
      </c>
      <c r="B6271" s="45" t="s">
        <v>68</v>
      </c>
      <c r="C6271" s="46" t="s">
        <v>80</v>
      </c>
      <c r="D6271" s="46" t="s">
        <v>88</v>
      </c>
      <c r="H6271" s="46">
        <v>15</v>
      </c>
      <c r="L6271" s="46" t="s">
        <v>103</v>
      </c>
      <c r="M6271" s="48" t="s">
        <v>110</v>
      </c>
    </row>
    <row r="6272" spans="1:16" x14ac:dyDescent="0.25">
      <c r="A6272" s="52">
        <v>2019</v>
      </c>
      <c r="B6272" s="45" t="s">
        <v>47</v>
      </c>
      <c r="C6272" s="46" t="s">
        <v>81</v>
      </c>
      <c r="D6272" s="46" t="s">
        <v>110</v>
      </c>
      <c r="H6272" s="46">
        <v>5</v>
      </c>
      <c r="L6272" s="46" t="s">
        <v>104</v>
      </c>
      <c r="M6272" s="48">
        <v>200</v>
      </c>
    </row>
    <row r="6273" spans="1:16" x14ac:dyDescent="0.25">
      <c r="A6273" s="52">
        <v>2019</v>
      </c>
      <c r="B6273" s="45" t="s">
        <v>57</v>
      </c>
      <c r="C6273" s="46" t="s">
        <v>80</v>
      </c>
      <c r="D6273" s="46" t="s">
        <v>88</v>
      </c>
      <c r="E6273" s="46" t="s">
        <v>92</v>
      </c>
      <c r="H6273" s="46">
        <v>15</v>
      </c>
      <c r="L6273" s="46" t="s">
        <v>104</v>
      </c>
      <c r="M6273" s="48" t="s">
        <v>110</v>
      </c>
    </row>
    <row r="6274" spans="1:16" x14ac:dyDescent="0.25">
      <c r="A6274" s="52">
        <v>2019</v>
      </c>
      <c r="B6274" s="45" t="s">
        <v>57</v>
      </c>
      <c r="C6274" s="46" t="s">
        <v>80</v>
      </c>
      <c r="D6274" s="46" t="s">
        <v>88</v>
      </c>
      <c r="E6274" s="46" t="s">
        <v>92</v>
      </c>
      <c r="H6274" s="46">
        <v>15</v>
      </c>
      <c r="L6274" s="46" t="s">
        <v>104</v>
      </c>
      <c r="M6274" s="48" t="s">
        <v>110</v>
      </c>
    </row>
    <row r="6275" spans="1:16" x14ac:dyDescent="0.25">
      <c r="A6275" s="52">
        <v>2019</v>
      </c>
      <c r="B6275" s="45" t="s">
        <v>61</v>
      </c>
      <c r="C6275" s="46" t="s">
        <v>80</v>
      </c>
      <c r="D6275" s="46" t="s">
        <v>90</v>
      </c>
      <c r="H6275" s="46">
        <v>15</v>
      </c>
      <c r="L6275" s="46" t="s">
        <v>104</v>
      </c>
      <c r="M6275" s="48">
        <v>118</v>
      </c>
    </row>
    <row r="6276" spans="1:16" x14ac:dyDescent="0.25">
      <c r="A6276" s="52">
        <v>2019</v>
      </c>
      <c r="B6276" s="45" t="s">
        <v>76</v>
      </c>
      <c r="C6276" s="46" t="s">
        <v>80</v>
      </c>
      <c r="D6276" s="46" t="s">
        <v>89</v>
      </c>
      <c r="E6276" s="46" t="s">
        <v>91</v>
      </c>
      <c r="H6276" s="46">
        <v>17</v>
      </c>
      <c r="L6276" s="46" t="s">
        <v>103</v>
      </c>
      <c r="M6276" s="48">
        <v>4</v>
      </c>
      <c r="N6276" s="48" t="s">
        <v>117</v>
      </c>
      <c r="O6276" s="48">
        <v>2</v>
      </c>
      <c r="P6276" s="48" t="s">
        <v>116</v>
      </c>
    </row>
    <row r="6277" spans="1:16" x14ac:dyDescent="0.25">
      <c r="A6277" s="52">
        <v>2019</v>
      </c>
      <c r="B6277" s="45" t="s">
        <v>66</v>
      </c>
      <c r="C6277" s="46" t="s">
        <v>80</v>
      </c>
      <c r="D6277" s="46" t="s">
        <v>90</v>
      </c>
      <c r="H6277" s="46">
        <v>15</v>
      </c>
      <c r="L6277" s="46" t="s">
        <v>103</v>
      </c>
      <c r="M6277" s="48">
        <v>74</v>
      </c>
    </row>
    <row r="6278" spans="1:16" x14ac:dyDescent="0.25">
      <c r="A6278" s="52">
        <v>2019</v>
      </c>
      <c r="B6278" s="45" t="s">
        <v>66</v>
      </c>
      <c r="C6278" s="46" t="s">
        <v>80</v>
      </c>
      <c r="D6278" s="46" t="s">
        <v>90</v>
      </c>
      <c r="H6278" s="46">
        <v>17</v>
      </c>
      <c r="L6278" s="46" t="s">
        <v>103</v>
      </c>
      <c r="M6278" s="48">
        <v>3</v>
      </c>
      <c r="N6278" s="48" t="s">
        <v>117</v>
      </c>
      <c r="O6278" s="48">
        <v>2</v>
      </c>
      <c r="P6278" s="48" t="s">
        <v>116</v>
      </c>
    </row>
    <row r="6279" spans="1:16" x14ac:dyDescent="0.25">
      <c r="A6279" s="52">
        <v>2019</v>
      </c>
      <c r="B6279" s="45" t="s">
        <v>38</v>
      </c>
      <c r="C6279" s="46" t="s">
        <v>80</v>
      </c>
      <c r="D6279" s="46" t="s">
        <v>93</v>
      </c>
      <c r="H6279" s="46">
        <v>17</v>
      </c>
      <c r="L6279" s="46" t="s">
        <v>103</v>
      </c>
      <c r="M6279" s="48">
        <v>4</v>
      </c>
      <c r="N6279" s="48" t="s">
        <v>117</v>
      </c>
      <c r="O6279" s="48">
        <v>3</v>
      </c>
      <c r="P6279" s="48" t="s">
        <v>116</v>
      </c>
    </row>
    <row r="6280" spans="1:16" x14ac:dyDescent="0.25">
      <c r="A6280" s="52">
        <v>2019</v>
      </c>
      <c r="B6280" s="45" t="s">
        <v>73</v>
      </c>
      <c r="C6280" s="46" t="s">
        <v>80</v>
      </c>
      <c r="D6280" s="46" t="s">
        <v>89</v>
      </c>
      <c r="H6280" s="46">
        <v>15</v>
      </c>
      <c r="L6280" s="46" t="s">
        <v>104</v>
      </c>
      <c r="M6280" s="48">
        <v>32</v>
      </c>
    </row>
    <row r="6281" spans="1:16" x14ac:dyDescent="0.25">
      <c r="A6281" s="52">
        <v>2019</v>
      </c>
      <c r="B6281" s="45" t="s">
        <v>69</v>
      </c>
      <c r="C6281" s="46" t="s">
        <v>80</v>
      </c>
      <c r="D6281" s="46" t="s">
        <v>88</v>
      </c>
      <c r="H6281" s="46">
        <v>17</v>
      </c>
      <c r="L6281" s="46" t="s">
        <v>103</v>
      </c>
      <c r="M6281" s="48">
        <v>1</v>
      </c>
      <c r="N6281" s="48" t="s">
        <v>117</v>
      </c>
      <c r="O6281" s="48">
        <v>1</v>
      </c>
      <c r="P6281" s="48" t="s">
        <v>116</v>
      </c>
    </row>
    <row r="6282" spans="1:16" x14ac:dyDescent="0.25">
      <c r="A6282" s="52">
        <v>2019</v>
      </c>
      <c r="B6282" s="45" t="s">
        <v>66</v>
      </c>
      <c r="C6282" s="46" t="s">
        <v>80</v>
      </c>
      <c r="D6282" s="46" t="s">
        <v>88</v>
      </c>
      <c r="E6282" s="46" t="s">
        <v>92</v>
      </c>
      <c r="H6282" s="46">
        <v>15</v>
      </c>
      <c r="L6282" s="46" t="s">
        <v>103</v>
      </c>
      <c r="M6282" s="48">
        <v>78</v>
      </c>
    </row>
    <row r="6283" spans="1:16" x14ac:dyDescent="0.25">
      <c r="A6283" s="52">
        <v>2019</v>
      </c>
      <c r="B6283" s="45" t="s">
        <v>66</v>
      </c>
      <c r="C6283" s="46" t="s">
        <v>80</v>
      </c>
      <c r="D6283" s="46" t="s">
        <v>88</v>
      </c>
      <c r="E6283" s="46" t="s">
        <v>92</v>
      </c>
      <c r="H6283" s="46">
        <v>20</v>
      </c>
      <c r="L6283" s="46" t="s">
        <v>103</v>
      </c>
      <c r="M6283" s="48">
        <v>2</v>
      </c>
      <c r="N6283" s="48" t="s">
        <v>117</v>
      </c>
    </row>
    <row r="6284" spans="1:16" x14ac:dyDescent="0.25">
      <c r="A6284" s="52">
        <v>2019</v>
      </c>
      <c r="B6284" s="45" t="s">
        <v>66</v>
      </c>
      <c r="C6284" s="46" t="s">
        <v>80</v>
      </c>
      <c r="D6284" s="46" t="s">
        <v>88</v>
      </c>
      <c r="H6284" s="46">
        <v>20</v>
      </c>
      <c r="L6284" s="46" t="s">
        <v>103</v>
      </c>
      <c r="M6284" s="48">
        <v>1</v>
      </c>
      <c r="N6284" s="48" t="s">
        <v>117</v>
      </c>
      <c r="O6284" s="48">
        <v>1</v>
      </c>
      <c r="P6284" s="48" t="s">
        <v>116</v>
      </c>
    </row>
    <row r="6285" spans="1:16" x14ac:dyDescent="0.25">
      <c r="A6285" s="52">
        <v>2019</v>
      </c>
      <c r="B6285" s="45" t="s">
        <v>69</v>
      </c>
      <c r="C6285" s="46" t="s">
        <v>80</v>
      </c>
      <c r="D6285" s="46" t="s">
        <v>88</v>
      </c>
      <c r="H6285" s="46">
        <v>17</v>
      </c>
      <c r="L6285" s="46" t="s">
        <v>103</v>
      </c>
      <c r="M6285" s="48">
        <v>5</v>
      </c>
      <c r="N6285" s="48" t="s">
        <v>117</v>
      </c>
    </row>
    <row r="6286" spans="1:16" x14ac:dyDescent="0.25">
      <c r="A6286" s="52">
        <v>2019</v>
      </c>
      <c r="B6286" s="45" t="s">
        <v>59</v>
      </c>
      <c r="C6286" s="46" t="s">
        <v>80</v>
      </c>
      <c r="D6286" s="46" t="s">
        <v>90</v>
      </c>
      <c r="H6286" s="46">
        <v>15</v>
      </c>
      <c r="L6286" s="46" t="s">
        <v>103</v>
      </c>
      <c r="M6286" s="48">
        <v>45</v>
      </c>
    </row>
    <row r="6287" spans="1:16" x14ac:dyDescent="0.25">
      <c r="A6287" s="52">
        <v>2019</v>
      </c>
      <c r="B6287" s="45" t="s">
        <v>73</v>
      </c>
      <c r="C6287" s="46" t="s">
        <v>80</v>
      </c>
      <c r="D6287" s="46" t="s">
        <v>89</v>
      </c>
      <c r="H6287" s="46">
        <v>17</v>
      </c>
      <c r="L6287" s="46" t="s">
        <v>103</v>
      </c>
      <c r="M6287" s="48">
        <v>1</v>
      </c>
      <c r="N6287" s="48" t="s">
        <v>117</v>
      </c>
      <c r="O6287" s="48">
        <v>1</v>
      </c>
      <c r="P6287" s="48" t="s">
        <v>116</v>
      </c>
    </row>
    <row r="6288" spans="1:16" x14ac:dyDescent="0.25">
      <c r="A6288" s="52">
        <v>2019</v>
      </c>
      <c r="B6288" s="45" t="s">
        <v>54</v>
      </c>
      <c r="C6288" s="46" t="s">
        <v>80</v>
      </c>
      <c r="D6288" s="46" t="s">
        <v>88</v>
      </c>
      <c r="H6288" s="46">
        <v>20</v>
      </c>
      <c r="L6288" s="46" t="s">
        <v>103</v>
      </c>
      <c r="M6288" s="48">
        <v>3</v>
      </c>
      <c r="N6288" s="48" t="s">
        <v>117</v>
      </c>
      <c r="O6288" s="48">
        <v>2</v>
      </c>
      <c r="P6288" s="48" t="s">
        <v>116</v>
      </c>
    </row>
    <row r="6289" spans="1:24" x14ac:dyDescent="0.25">
      <c r="A6289" s="52">
        <v>2019</v>
      </c>
      <c r="B6289" s="45" t="s">
        <v>47</v>
      </c>
      <c r="C6289" s="46" t="s">
        <v>80</v>
      </c>
      <c r="D6289" s="46" t="s">
        <v>92</v>
      </c>
      <c r="H6289" s="46">
        <v>15</v>
      </c>
      <c r="L6289" s="46" t="s">
        <v>104</v>
      </c>
      <c r="M6289" s="48" t="s">
        <v>110</v>
      </c>
    </row>
    <row r="6290" spans="1:24" x14ac:dyDescent="0.25">
      <c r="A6290" s="52">
        <v>2019</v>
      </c>
      <c r="B6290" s="45" t="s">
        <v>59</v>
      </c>
      <c r="C6290" s="46" t="s">
        <v>80</v>
      </c>
      <c r="D6290" s="46" t="s">
        <v>88</v>
      </c>
      <c r="H6290" s="46">
        <v>17</v>
      </c>
      <c r="L6290" s="46" t="s">
        <v>103</v>
      </c>
      <c r="M6290" s="48" t="s">
        <v>110</v>
      </c>
    </row>
    <row r="6291" spans="1:24" x14ac:dyDescent="0.25">
      <c r="A6291" s="52">
        <v>2019</v>
      </c>
      <c r="B6291" s="45" t="s">
        <v>45</v>
      </c>
      <c r="C6291" s="46" t="s">
        <v>80</v>
      </c>
      <c r="D6291" s="46" t="s">
        <v>88</v>
      </c>
      <c r="H6291" s="46">
        <v>20</v>
      </c>
      <c r="L6291" s="46" t="s">
        <v>103</v>
      </c>
      <c r="M6291" s="48" t="s">
        <v>110</v>
      </c>
    </row>
    <row r="6292" spans="1:24" x14ac:dyDescent="0.25">
      <c r="A6292" s="52">
        <v>2019</v>
      </c>
      <c r="B6292" s="45" t="s">
        <v>39</v>
      </c>
      <c r="C6292" s="46" t="s">
        <v>80</v>
      </c>
      <c r="D6292" s="46" t="s">
        <v>93</v>
      </c>
      <c r="H6292" s="46">
        <v>15</v>
      </c>
      <c r="I6292" s="46">
        <v>25</v>
      </c>
      <c r="L6292" s="46" t="s">
        <v>103</v>
      </c>
      <c r="M6292" s="48">
        <v>65</v>
      </c>
      <c r="S6292" s="49">
        <v>44</v>
      </c>
    </row>
    <row r="6293" spans="1:24" x14ac:dyDescent="0.25">
      <c r="A6293" s="52">
        <v>2019</v>
      </c>
      <c r="B6293" s="45" t="s">
        <v>59</v>
      </c>
      <c r="C6293" s="46" t="s">
        <v>82</v>
      </c>
      <c r="D6293" s="46" t="s">
        <v>110</v>
      </c>
      <c r="H6293" s="60"/>
      <c r="I6293" s="60"/>
      <c r="J6293" s="60"/>
      <c r="K6293" s="60"/>
      <c r="L6293" s="46" t="s">
        <v>110</v>
      </c>
      <c r="M6293" s="48" t="s">
        <v>110</v>
      </c>
    </row>
    <row r="6294" spans="1:24" x14ac:dyDescent="0.25">
      <c r="A6294" s="52">
        <v>2019</v>
      </c>
      <c r="B6294" s="45" t="s">
        <v>76</v>
      </c>
      <c r="C6294" s="46" t="s">
        <v>80</v>
      </c>
      <c r="D6294" s="46" t="s">
        <v>89</v>
      </c>
      <c r="H6294" s="46">
        <v>15</v>
      </c>
      <c r="L6294" s="46" t="s">
        <v>103</v>
      </c>
      <c r="M6294" s="48">
        <v>68</v>
      </c>
    </row>
    <row r="6295" spans="1:24" x14ac:dyDescent="0.25">
      <c r="A6295" s="52">
        <v>2019</v>
      </c>
      <c r="B6295" s="45" t="s">
        <v>40</v>
      </c>
      <c r="C6295" s="46" t="s">
        <v>80</v>
      </c>
      <c r="D6295" s="46" t="s">
        <v>110</v>
      </c>
      <c r="H6295" s="46">
        <v>15</v>
      </c>
      <c r="L6295" s="46" t="s">
        <v>103</v>
      </c>
      <c r="M6295" s="48">
        <v>68</v>
      </c>
    </row>
    <row r="6296" spans="1:24" x14ac:dyDescent="0.25">
      <c r="A6296" s="52">
        <v>2019</v>
      </c>
      <c r="B6296" s="45" t="s">
        <v>73</v>
      </c>
      <c r="C6296" s="46" t="s">
        <v>80</v>
      </c>
      <c r="D6296" s="46" t="s">
        <v>110</v>
      </c>
      <c r="H6296" s="46">
        <v>20</v>
      </c>
      <c r="L6296" s="46" t="s">
        <v>103</v>
      </c>
      <c r="M6296" s="48">
        <v>1</v>
      </c>
      <c r="N6296" s="48" t="s">
        <v>116</v>
      </c>
      <c r="O6296" s="48">
        <v>1</v>
      </c>
      <c r="P6296" s="48" t="s">
        <v>115</v>
      </c>
    </row>
    <row r="6297" spans="1:24" x14ac:dyDescent="0.25">
      <c r="A6297" s="52">
        <v>2019</v>
      </c>
      <c r="B6297" s="45" t="s">
        <v>76</v>
      </c>
      <c r="C6297" s="46" t="s">
        <v>80</v>
      </c>
      <c r="D6297" s="46" t="s">
        <v>89</v>
      </c>
      <c r="H6297" s="46">
        <v>15</v>
      </c>
      <c r="L6297" s="46" t="s">
        <v>105</v>
      </c>
      <c r="M6297" s="48">
        <v>32</v>
      </c>
    </row>
    <row r="6298" spans="1:24" x14ac:dyDescent="0.25">
      <c r="A6298" s="52">
        <v>2019</v>
      </c>
      <c r="B6298" s="45" t="s">
        <v>73</v>
      </c>
      <c r="C6298" s="46" t="s">
        <v>80</v>
      </c>
      <c r="D6298" s="46" t="s">
        <v>94</v>
      </c>
      <c r="E6298" s="46" t="s">
        <v>92</v>
      </c>
      <c r="H6298" s="46">
        <v>17</v>
      </c>
      <c r="L6298" s="46" t="s">
        <v>103</v>
      </c>
      <c r="M6298" s="48">
        <v>1</v>
      </c>
      <c r="N6298" s="48" t="s">
        <v>117</v>
      </c>
    </row>
    <row r="6299" spans="1:24" x14ac:dyDescent="0.25">
      <c r="A6299" s="52">
        <v>2019</v>
      </c>
      <c r="B6299" s="45" t="s">
        <v>65</v>
      </c>
      <c r="C6299" s="46" t="s">
        <v>80</v>
      </c>
      <c r="D6299" s="46" t="s">
        <v>110</v>
      </c>
      <c r="H6299" s="46">
        <v>15</v>
      </c>
      <c r="I6299" s="46">
        <v>16</v>
      </c>
      <c r="L6299" s="46" t="s">
        <v>104</v>
      </c>
      <c r="M6299" s="48">
        <v>164</v>
      </c>
    </row>
    <row r="6300" spans="1:24" x14ac:dyDescent="0.25">
      <c r="A6300" s="52">
        <v>2019</v>
      </c>
      <c r="B6300" s="45" t="s">
        <v>65</v>
      </c>
      <c r="C6300" s="46" t="s">
        <v>80</v>
      </c>
      <c r="D6300" s="46" t="s">
        <v>90</v>
      </c>
      <c r="H6300" s="46">
        <v>17</v>
      </c>
      <c r="L6300" s="46" t="s">
        <v>104</v>
      </c>
      <c r="M6300" s="48">
        <v>4</v>
      </c>
      <c r="N6300" s="48" t="s">
        <v>117</v>
      </c>
      <c r="O6300" s="48">
        <v>6</v>
      </c>
      <c r="P6300" s="48" t="s">
        <v>116</v>
      </c>
    </row>
    <row r="6301" spans="1:24" x14ac:dyDescent="0.25">
      <c r="A6301" s="52">
        <v>2019</v>
      </c>
      <c r="B6301" s="45" t="s">
        <v>65</v>
      </c>
      <c r="C6301" s="46" t="s">
        <v>80</v>
      </c>
      <c r="D6301" s="46" t="s">
        <v>89</v>
      </c>
      <c r="H6301" s="46">
        <v>17</v>
      </c>
      <c r="L6301" s="46" t="s">
        <v>104</v>
      </c>
      <c r="M6301" s="48">
        <v>6</v>
      </c>
      <c r="N6301" s="48" t="s">
        <v>117</v>
      </c>
      <c r="O6301" s="48">
        <v>4</v>
      </c>
      <c r="P6301" s="48" t="s">
        <v>116</v>
      </c>
    </row>
    <row r="6302" spans="1:24" x14ac:dyDescent="0.25">
      <c r="A6302" s="52">
        <v>2019</v>
      </c>
      <c r="B6302" s="45" t="s">
        <v>65</v>
      </c>
      <c r="C6302" s="46" t="s">
        <v>80</v>
      </c>
      <c r="D6302" s="46" t="s">
        <v>90</v>
      </c>
      <c r="H6302" s="46">
        <v>15</v>
      </c>
      <c r="L6302" s="46" t="s">
        <v>104</v>
      </c>
      <c r="M6302" s="48">
        <v>232</v>
      </c>
    </row>
    <row r="6303" spans="1:24" x14ac:dyDescent="0.25">
      <c r="A6303" s="52">
        <v>2019</v>
      </c>
      <c r="B6303" s="45" t="s">
        <v>66</v>
      </c>
      <c r="C6303" s="46" t="s">
        <v>80</v>
      </c>
      <c r="D6303" s="46" t="s">
        <v>96</v>
      </c>
      <c r="H6303" s="46">
        <v>17</v>
      </c>
      <c r="I6303" s="46">
        <v>21</v>
      </c>
      <c r="L6303" s="46" t="s">
        <v>103</v>
      </c>
      <c r="M6303" s="48">
        <v>1</v>
      </c>
      <c r="N6303" s="48" t="s">
        <v>117</v>
      </c>
    </row>
    <row r="6304" spans="1:24" x14ac:dyDescent="0.25">
      <c r="A6304" s="52">
        <v>2019</v>
      </c>
      <c r="B6304" s="45" t="s">
        <v>66</v>
      </c>
      <c r="C6304" s="46" t="s">
        <v>80</v>
      </c>
      <c r="D6304" s="46" t="s">
        <v>88</v>
      </c>
      <c r="H6304" s="46">
        <v>17</v>
      </c>
      <c r="I6304" s="46">
        <v>18</v>
      </c>
      <c r="J6304" s="46">
        <v>21</v>
      </c>
      <c r="L6304" s="46" t="s">
        <v>103</v>
      </c>
      <c r="M6304" s="48">
        <v>4</v>
      </c>
      <c r="N6304" s="48" t="s">
        <v>117</v>
      </c>
      <c r="O6304" s="48">
        <v>1</v>
      </c>
      <c r="P6304" s="48" t="s">
        <v>116</v>
      </c>
      <c r="U6304" s="49">
        <v>2</v>
      </c>
      <c r="V6304" s="49" t="s">
        <v>117</v>
      </c>
      <c r="W6304" s="50">
        <v>1</v>
      </c>
      <c r="X6304" s="50" t="s">
        <v>116</v>
      </c>
    </row>
    <row r="6305" spans="1:22" x14ac:dyDescent="0.25">
      <c r="A6305" s="52">
        <v>2019</v>
      </c>
      <c r="B6305" s="45" t="s">
        <v>66</v>
      </c>
      <c r="C6305" s="46" t="s">
        <v>80</v>
      </c>
      <c r="D6305" s="46" t="s">
        <v>88</v>
      </c>
      <c r="H6305" s="46">
        <v>18</v>
      </c>
      <c r="L6305" s="46" t="s">
        <v>103</v>
      </c>
      <c r="M6305" s="48">
        <v>1</v>
      </c>
      <c r="N6305" s="48" t="s">
        <v>116</v>
      </c>
    </row>
    <row r="6306" spans="1:22" x14ac:dyDescent="0.25">
      <c r="A6306" s="52">
        <v>2019</v>
      </c>
      <c r="B6306" s="45" t="s">
        <v>59</v>
      </c>
      <c r="C6306" s="46" t="s">
        <v>80</v>
      </c>
      <c r="D6306" s="46" t="s">
        <v>88</v>
      </c>
      <c r="H6306" s="46">
        <v>17</v>
      </c>
      <c r="L6306" s="46" t="s">
        <v>103</v>
      </c>
      <c r="M6306" s="48">
        <v>1</v>
      </c>
      <c r="N6306" s="48" t="s">
        <v>117</v>
      </c>
      <c r="O6306" s="48">
        <v>1</v>
      </c>
      <c r="P6306" s="48" t="s">
        <v>116</v>
      </c>
    </row>
    <row r="6307" spans="1:22" x14ac:dyDescent="0.25">
      <c r="A6307" s="52">
        <v>2019</v>
      </c>
      <c r="B6307" s="45" t="s">
        <v>40</v>
      </c>
      <c r="C6307" s="46" t="s">
        <v>80</v>
      </c>
      <c r="D6307" s="46" t="s">
        <v>93</v>
      </c>
      <c r="E6307" s="46" t="s">
        <v>92</v>
      </c>
      <c r="H6307" s="46">
        <v>15</v>
      </c>
      <c r="L6307" s="46" t="s">
        <v>103</v>
      </c>
      <c r="M6307" s="48">
        <v>120</v>
      </c>
    </row>
    <row r="6308" spans="1:22" x14ac:dyDescent="0.25">
      <c r="A6308" s="52">
        <v>2019</v>
      </c>
      <c r="B6308" s="45" t="s">
        <v>69</v>
      </c>
      <c r="C6308" s="46" t="s">
        <v>80</v>
      </c>
      <c r="D6308" s="46" t="s">
        <v>88</v>
      </c>
      <c r="H6308" s="46">
        <v>17</v>
      </c>
      <c r="L6308" s="46" t="s">
        <v>103</v>
      </c>
      <c r="M6308" s="48">
        <v>1</v>
      </c>
      <c r="N6308" s="48" t="s">
        <v>117</v>
      </c>
      <c r="O6308" s="48">
        <v>2</v>
      </c>
      <c r="P6308" s="48" t="s">
        <v>116</v>
      </c>
    </row>
    <row r="6309" spans="1:22" x14ac:dyDescent="0.25">
      <c r="A6309" s="52">
        <v>2019</v>
      </c>
      <c r="B6309" s="45" t="s">
        <v>65</v>
      </c>
      <c r="C6309" s="46" t="s">
        <v>80</v>
      </c>
      <c r="D6309" s="46" t="s">
        <v>90</v>
      </c>
      <c r="H6309" s="46">
        <v>15</v>
      </c>
      <c r="L6309" s="46" t="s">
        <v>104</v>
      </c>
      <c r="M6309" s="48" t="s">
        <v>110</v>
      </c>
    </row>
    <row r="6310" spans="1:22" x14ac:dyDescent="0.25">
      <c r="A6310" s="52">
        <v>2019</v>
      </c>
      <c r="B6310" s="45" t="s">
        <v>76</v>
      </c>
      <c r="C6310" s="46" t="s">
        <v>80</v>
      </c>
      <c r="D6310" s="46" t="s">
        <v>89</v>
      </c>
      <c r="H6310" s="46">
        <v>15</v>
      </c>
      <c r="L6310" s="46" t="s">
        <v>103</v>
      </c>
      <c r="M6310" s="48">
        <v>46</v>
      </c>
    </row>
    <row r="6311" spans="1:22" x14ac:dyDescent="0.25">
      <c r="A6311" s="52">
        <v>2019</v>
      </c>
      <c r="B6311" s="45" t="s">
        <v>76</v>
      </c>
      <c r="C6311" s="46" t="s">
        <v>80</v>
      </c>
      <c r="D6311" s="46" t="s">
        <v>89</v>
      </c>
      <c r="H6311" s="46">
        <v>17</v>
      </c>
      <c r="L6311" s="46" t="s">
        <v>103</v>
      </c>
      <c r="M6311" s="48">
        <v>1</v>
      </c>
      <c r="N6311" s="48" t="s">
        <v>117</v>
      </c>
    </row>
    <row r="6312" spans="1:22" x14ac:dyDescent="0.25">
      <c r="A6312" s="52">
        <v>2019</v>
      </c>
      <c r="B6312" s="45" t="s">
        <v>76</v>
      </c>
      <c r="C6312" s="46" t="s">
        <v>80</v>
      </c>
      <c r="D6312" s="46" t="s">
        <v>88</v>
      </c>
      <c r="E6312" s="46" t="s">
        <v>91</v>
      </c>
      <c r="H6312" s="46">
        <v>21</v>
      </c>
      <c r="L6312" s="46" t="s">
        <v>103</v>
      </c>
      <c r="M6312" s="48" t="s">
        <v>110</v>
      </c>
    </row>
    <row r="6313" spans="1:22" x14ac:dyDescent="0.25">
      <c r="A6313" s="52">
        <v>2019</v>
      </c>
      <c r="B6313" s="45" t="s">
        <v>40</v>
      </c>
      <c r="C6313" s="46" t="s">
        <v>80</v>
      </c>
      <c r="D6313" s="46" t="s">
        <v>89</v>
      </c>
      <c r="H6313" s="46">
        <v>15</v>
      </c>
      <c r="L6313" s="46" t="s">
        <v>103</v>
      </c>
      <c r="M6313" s="48">
        <v>22</v>
      </c>
    </row>
    <row r="6314" spans="1:22" x14ac:dyDescent="0.25">
      <c r="A6314" s="52">
        <v>2019</v>
      </c>
      <c r="B6314" s="45" t="s">
        <v>40</v>
      </c>
      <c r="C6314" s="46" t="s">
        <v>80</v>
      </c>
      <c r="D6314" s="46" t="s">
        <v>90</v>
      </c>
      <c r="H6314" s="46">
        <v>15</v>
      </c>
      <c r="L6314" s="46" t="s">
        <v>103</v>
      </c>
      <c r="M6314" s="48">
        <v>62</v>
      </c>
    </row>
    <row r="6315" spans="1:22" x14ac:dyDescent="0.25">
      <c r="A6315" s="52">
        <v>2019</v>
      </c>
      <c r="B6315" s="45" t="s">
        <v>59</v>
      </c>
      <c r="C6315" s="46" t="s">
        <v>80</v>
      </c>
      <c r="D6315" s="46" t="s">
        <v>88</v>
      </c>
      <c r="H6315" s="46">
        <v>17</v>
      </c>
      <c r="L6315" s="46" t="s">
        <v>104</v>
      </c>
      <c r="M6315" s="48">
        <v>2</v>
      </c>
      <c r="N6315" s="48" t="s">
        <v>117</v>
      </c>
      <c r="O6315" s="48">
        <v>2</v>
      </c>
      <c r="P6315" s="48" t="s">
        <v>116</v>
      </c>
    </row>
    <row r="6316" spans="1:22" x14ac:dyDescent="0.25">
      <c r="A6316" s="52">
        <v>2019</v>
      </c>
      <c r="B6316" s="45" t="s">
        <v>45</v>
      </c>
      <c r="C6316" s="46" t="s">
        <v>80</v>
      </c>
      <c r="D6316" s="46" t="s">
        <v>88</v>
      </c>
      <c r="H6316" s="46">
        <v>17</v>
      </c>
      <c r="L6316" s="46" t="s">
        <v>103</v>
      </c>
      <c r="M6316" s="48">
        <v>2</v>
      </c>
      <c r="N6316" s="48" t="s">
        <v>117</v>
      </c>
      <c r="O6316" s="48">
        <v>4</v>
      </c>
      <c r="P6316" s="48" t="s">
        <v>116</v>
      </c>
    </row>
    <row r="6317" spans="1:22" x14ac:dyDescent="0.25">
      <c r="A6317" s="52">
        <v>2019</v>
      </c>
      <c r="B6317" s="45" t="s">
        <v>59</v>
      </c>
      <c r="C6317" s="46" t="s">
        <v>80</v>
      </c>
      <c r="D6317" s="46" t="s">
        <v>88</v>
      </c>
      <c r="H6317" s="46">
        <v>20</v>
      </c>
      <c r="L6317" s="46" t="s">
        <v>103</v>
      </c>
      <c r="M6317" s="48">
        <v>1</v>
      </c>
      <c r="N6317" s="48" t="s">
        <v>117</v>
      </c>
      <c r="O6317" s="48">
        <v>1</v>
      </c>
      <c r="P6317" s="48" t="s">
        <v>115</v>
      </c>
    </row>
    <row r="6318" spans="1:22" x14ac:dyDescent="0.25">
      <c r="A6318" s="52">
        <v>2019</v>
      </c>
      <c r="B6318" s="45" t="s">
        <v>76</v>
      </c>
      <c r="C6318" s="46" t="s">
        <v>80</v>
      </c>
      <c r="D6318" s="46" t="s">
        <v>89</v>
      </c>
      <c r="H6318" s="46">
        <v>4</v>
      </c>
      <c r="L6318" s="46" t="s">
        <v>103</v>
      </c>
      <c r="M6318" s="48">
        <v>20</v>
      </c>
    </row>
    <row r="6319" spans="1:22" x14ac:dyDescent="0.25">
      <c r="A6319" s="52">
        <v>2019</v>
      </c>
      <c r="B6319" s="45" t="s">
        <v>76</v>
      </c>
      <c r="C6319" s="46" t="s">
        <v>80</v>
      </c>
      <c r="D6319" s="46" t="s">
        <v>91</v>
      </c>
      <c r="H6319" s="46">
        <v>4</v>
      </c>
      <c r="L6319" s="46" t="s">
        <v>103</v>
      </c>
      <c r="M6319" s="48">
        <v>21</v>
      </c>
    </row>
    <row r="6320" spans="1:22" x14ac:dyDescent="0.25">
      <c r="A6320" s="52">
        <v>2019</v>
      </c>
      <c r="B6320" s="45" t="s">
        <v>59</v>
      </c>
      <c r="C6320" s="46" t="s">
        <v>80</v>
      </c>
      <c r="D6320" s="46" t="s">
        <v>88</v>
      </c>
      <c r="H6320" s="46">
        <v>20</v>
      </c>
      <c r="I6320" s="46">
        <v>21</v>
      </c>
      <c r="L6320" s="46" t="s">
        <v>103</v>
      </c>
      <c r="M6320" s="48">
        <v>2</v>
      </c>
      <c r="N6320" s="48" t="s">
        <v>116</v>
      </c>
      <c r="U6320" s="49">
        <v>1</v>
      </c>
      <c r="V6320" s="49" t="s">
        <v>116</v>
      </c>
    </row>
    <row r="6321" spans="1:18" x14ac:dyDescent="0.25">
      <c r="A6321" s="52">
        <v>2019</v>
      </c>
      <c r="B6321" s="45" t="s">
        <v>59</v>
      </c>
      <c r="C6321" s="46" t="s">
        <v>80</v>
      </c>
      <c r="D6321" s="46" t="s">
        <v>89</v>
      </c>
      <c r="H6321" s="46">
        <v>20</v>
      </c>
      <c r="L6321" s="46" t="s">
        <v>103</v>
      </c>
      <c r="M6321" s="48">
        <v>2</v>
      </c>
      <c r="N6321" s="48" t="s">
        <v>116</v>
      </c>
    </row>
    <row r="6322" spans="1:18" x14ac:dyDescent="0.25">
      <c r="A6322" s="52">
        <v>2019</v>
      </c>
      <c r="B6322" s="45" t="s">
        <v>76</v>
      </c>
      <c r="C6322" s="46" t="s">
        <v>80</v>
      </c>
      <c r="D6322" s="46" t="s">
        <v>91</v>
      </c>
      <c r="H6322" s="46">
        <v>5</v>
      </c>
      <c r="L6322" s="46" t="s">
        <v>103</v>
      </c>
      <c r="M6322" s="48">
        <v>21</v>
      </c>
    </row>
    <row r="6323" spans="1:18" x14ac:dyDescent="0.25">
      <c r="A6323" s="52">
        <v>2019</v>
      </c>
      <c r="B6323" s="45" t="s">
        <v>59</v>
      </c>
      <c r="C6323" s="46" t="s">
        <v>80</v>
      </c>
      <c r="D6323" s="46" t="s">
        <v>88</v>
      </c>
      <c r="H6323" s="46">
        <v>20</v>
      </c>
      <c r="L6323" s="46" t="s">
        <v>103</v>
      </c>
      <c r="M6323" s="48">
        <v>2</v>
      </c>
      <c r="N6323" s="48" t="s">
        <v>117</v>
      </c>
      <c r="O6323" s="48">
        <v>1</v>
      </c>
      <c r="P6323" s="48" t="s">
        <v>116</v>
      </c>
    </row>
    <row r="6324" spans="1:18" x14ac:dyDescent="0.25">
      <c r="A6324" s="52">
        <v>2019</v>
      </c>
      <c r="B6324" s="45" t="s">
        <v>63</v>
      </c>
      <c r="C6324" s="46" t="s">
        <v>80</v>
      </c>
      <c r="D6324" s="46" t="s">
        <v>89</v>
      </c>
      <c r="H6324" s="46">
        <v>17</v>
      </c>
      <c r="I6324" s="46">
        <v>18</v>
      </c>
      <c r="J6324" s="46">
        <v>23</v>
      </c>
      <c r="L6324" s="46" t="s">
        <v>103</v>
      </c>
      <c r="M6324" s="48" t="s">
        <v>110</v>
      </c>
    </row>
    <row r="6325" spans="1:18" x14ac:dyDescent="0.25">
      <c r="A6325" s="52">
        <v>2019</v>
      </c>
      <c r="B6325" s="45" t="s">
        <v>38</v>
      </c>
      <c r="C6325" s="46" t="s">
        <v>80</v>
      </c>
      <c r="D6325" s="46" t="s">
        <v>88</v>
      </c>
      <c r="H6325" s="46">
        <v>18</v>
      </c>
      <c r="L6325" s="46" t="s">
        <v>103</v>
      </c>
      <c r="M6325" s="48">
        <v>1</v>
      </c>
      <c r="N6325" s="48" t="s">
        <v>116</v>
      </c>
    </row>
    <row r="6326" spans="1:18" x14ac:dyDescent="0.25">
      <c r="A6326" s="52">
        <v>2019</v>
      </c>
      <c r="B6326" s="45" t="s">
        <v>42</v>
      </c>
      <c r="C6326" s="46" t="s">
        <v>80</v>
      </c>
      <c r="D6326" s="46" t="s">
        <v>93</v>
      </c>
      <c r="H6326" s="46">
        <v>15</v>
      </c>
      <c r="L6326" s="46" t="s">
        <v>103</v>
      </c>
      <c r="M6326" s="48">
        <v>53</v>
      </c>
    </row>
    <row r="6327" spans="1:18" x14ac:dyDescent="0.25">
      <c r="A6327" s="52">
        <v>2019</v>
      </c>
      <c r="B6327" s="45" t="s">
        <v>54</v>
      </c>
      <c r="C6327" s="46" t="s">
        <v>80</v>
      </c>
      <c r="D6327" s="46" t="s">
        <v>110</v>
      </c>
      <c r="H6327" s="46">
        <v>20</v>
      </c>
      <c r="L6327" s="46" t="s">
        <v>103</v>
      </c>
      <c r="M6327" s="48">
        <v>2</v>
      </c>
      <c r="N6327" s="48" t="s">
        <v>117</v>
      </c>
      <c r="O6327" s="48">
        <v>3</v>
      </c>
      <c r="P6327" s="48" t="s">
        <v>116</v>
      </c>
    </row>
    <row r="6328" spans="1:18" x14ac:dyDescent="0.25">
      <c r="A6328" s="52">
        <v>2019</v>
      </c>
      <c r="B6328" s="45" t="s">
        <v>59</v>
      </c>
      <c r="C6328" s="46" t="s">
        <v>80</v>
      </c>
      <c r="D6328" s="46" t="s">
        <v>110</v>
      </c>
      <c r="H6328" s="46">
        <v>20</v>
      </c>
      <c r="L6328" s="46" t="s">
        <v>103</v>
      </c>
      <c r="M6328" s="48">
        <v>1</v>
      </c>
      <c r="N6328" s="48" t="s">
        <v>117</v>
      </c>
      <c r="O6328" s="48">
        <v>3</v>
      </c>
      <c r="P6328" s="48" t="s">
        <v>116</v>
      </c>
      <c r="Q6328" s="48">
        <v>1</v>
      </c>
      <c r="R6328" s="48" t="s">
        <v>115</v>
      </c>
    </row>
    <row r="6329" spans="1:18" x14ac:dyDescent="0.25">
      <c r="A6329" s="52">
        <v>2019</v>
      </c>
      <c r="B6329" s="45" t="s">
        <v>76</v>
      </c>
      <c r="C6329" s="46" t="s">
        <v>80</v>
      </c>
      <c r="D6329" s="46" t="s">
        <v>89</v>
      </c>
      <c r="H6329" s="46">
        <v>4</v>
      </c>
      <c r="L6329" s="46" t="s">
        <v>103</v>
      </c>
      <c r="M6329" s="48">
        <v>127</v>
      </c>
    </row>
    <row r="6330" spans="1:18" x14ac:dyDescent="0.25">
      <c r="A6330" s="52">
        <v>2019</v>
      </c>
      <c r="B6330" s="45" t="s">
        <v>38</v>
      </c>
      <c r="C6330" s="46" t="s">
        <v>80</v>
      </c>
      <c r="D6330" s="46" t="s">
        <v>91</v>
      </c>
      <c r="H6330" s="46">
        <v>17</v>
      </c>
      <c r="L6330" s="46" t="s">
        <v>104</v>
      </c>
      <c r="M6330" s="48">
        <v>3</v>
      </c>
      <c r="N6330" s="48" t="s">
        <v>117</v>
      </c>
      <c r="O6330" s="48">
        <v>1</v>
      </c>
      <c r="P6330" s="48" t="s">
        <v>116</v>
      </c>
    </row>
    <row r="6331" spans="1:18" x14ac:dyDescent="0.25">
      <c r="A6331" s="52">
        <v>2019</v>
      </c>
      <c r="B6331" s="45" t="s">
        <v>66</v>
      </c>
      <c r="C6331" s="46" t="s">
        <v>80</v>
      </c>
      <c r="D6331" s="46" t="s">
        <v>93</v>
      </c>
      <c r="H6331" s="46">
        <v>15</v>
      </c>
      <c r="L6331" s="46" t="s">
        <v>103</v>
      </c>
      <c r="M6331" s="48">
        <v>20</v>
      </c>
    </row>
    <row r="6332" spans="1:18" x14ac:dyDescent="0.25">
      <c r="A6332" s="52">
        <v>2019</v>
      </c>
      <c r="B6332" s="45" t="s">
        <v>59</v>
      </c>
      <c r="C6332" s="46" t="s">
        <v>80</v>
      </c>
      <c r="D6332" s="46" t="s">
        <v>88</v>
      </c>
      <c r="H6332" s="46">
        <v>20</v>
      </c>
      <c r="L6332" s="46" t="s">
        <v>103</v>
      </c>
      <c r="M6332" s="48">
        <v>1</v>
      </c>
      <c r="N6332" s="48" t="s">
        <v>117</v>
      </c>
      <c r="O6332" s="48">
        <v>1</v>
      </c>
      <c r="P6332" s="48" t="s">
        <v>116</v>
      </c>
    </row>
    <row r="6333" spans="1:18" x14ac:dyDescent="0.25">
      <c r="A6333" s="52">
        <v>2019</v>
      </c>
      <c r="B6333" s="45" t="s">
        <v>61</v>
      </c>
      <c r="C6333" s="46" t="s">
        <v>80</v>
      </c>
      <c r="D6333" s="46" t="s">
        <v>94</v>
      </c>
      <c r="H6333" s="46">
        <v>15</v>
      </c>
      <c r="L6333" s="46" t="s">
        <v>103</v>
      </c>
      <c r="M6333" s="48">
        <v>52</v>
      </c>
    </row>
    <row r="6334" spans="1:18" x14ac:dyDescent="0.25">
      <c r="A6334" s="52">
        <v>2019</v>
      </c>
      <c r="B6334" s="45" t="s">
        <v>59</v>
      </c>
      <c r="C6334" s="46" t="s">
        <v>80</v>
      </c>
      <c r="D6334" s="46" t="s">
        <v>88</v>
      </c>
      <c r="H6334" s="46">
        <v>15</v>
      </c>
      <c r="L6334" s="46" t="s">
        <v>103</v>
      </c>
      <c r="M6334" s="48" t="s">
        <v>110</v>
      </c>
    </row>
    <row r="6335" spans="1:18" x14ac:dyDescent="0.25">
      <c r="A6335" s="52">
        <v>2019</v>
      </c>
      <c r="B6335" s="45" t="s">
        <v>47</v>
      </c>
      <c r="C6335" s="46" t="s">
        <v>80</v>
      </c>
      <c r="D6335" s="46" t="s">
        <v>91</v>
      </c>
      <c r="H6335" s="46">
        <v>15</v>
      </c>
      <c r="L6335" s="46" t="s">
        <v>104</v>
      </c>
      <c r="M6335" s="48" t="s">
        <v>110</v>
      </c>
    </row>
    <row r="6336" spans="1:18" x14ac:dyDescent="0.25">
      <c r="A6336" s="52">
        <v>2019</v>
      </c>
      <c r="B6336" s="45" t="s">
        <v>68</v>
      </c>
      <c r="C6336" s="46" t="s">
        <v>80</v>
      </c>
      <c r="D6336" s="46" t="s">
        <v>88</v>
      </c>
      <c r="H6336" s="46">
        <v>15</v>
      </c>
      <c r="L6336" s="46" t="s">
        <v>103</v>
      </c>
      <c r="M6336" s="48">
        <v>200</v>
      </c>
    </row>
    <row r="6337" spans="1:16" x14ac:dyDescent="0.25">
      <c r="A6337" s="52">
        <v>2019</v>
      </c>
      <c r="B6337" s="45" t="s">
        <v>47</v>
      </c>
      <c r="C6337" s="46" t="s">
        <v>80</v>
      </c>
      <c r="D6337" s="46" t="s">
        <v>90</v>
      </c>
      <c r="E6337" s="46" t="s">
        <v>91</v>
      </c>
      <c r="H6337" s="46">
        <v>15</v>
      </c>
      <c r="L6337" s="46" t="s">
        <v>104</v>
      </c>
      <c r="M6337" s="48" t="s">
        <v>110</v>
      </c>
    </row>
    <row r="6338" spans="1:16" x14ac:dyDescent="0.25">
      <c r="A6338" s="52">
        <v>2019</v>
      </c>
      <c r="B6338" s="45" t="s">
        <v>63</v>
      </c>
      <c r="C6338" s="46" t="s">
        <v>80</v>
      </c>
      <c r="D6338" s="46" t="s">
        <v>92</v>
      </c>
      <c r="H6338" s="46">
        <v>21</v>
      </c>
      <c r="L6338" s="46" t="s">
        <v>103</v>
      </c>
      <c r="M6338" s="48" t="s">
        <v>110</v>
      </c>
    </row>
    <row r="6339" spans="1:16" x14ac:dyDescent="0.25">
      <c r="A6339" s="52">
        <v>2019</v>
      </c>
      <c r="B6339" s="45" t="s">
        <v>39</v>
      </c>
      <c r="C6339" s="46" t="s">
        <v>80</v>
      </c>
      <c r="D6339" s="46" t="s">
        <v>93</v>
      </c>
      <c r="H6339" s="46">
        <v>17</v>
      </c>
      <c r="L6339" s="46" t="s">
        <v>103</v>
      </c>
      <c r="M6339" s="48">
        <v>2</v>
      </c>
      <c r="N6339" s="48" t="s">
        <v>117</v>
      </c>
      <c r="O6339" s="48">
        <v>2</v>
      </c>
      <c r="P6339" s="48" t="s">
        <v>116</v>
      </c>
    </row>
    <row r="6340" spans="1:16" x14ac:dyDescent="0.25">
      <c r="A6340" s="52">
        <v>2019</v>
      </c>
      <c r="B6340" s="45" t="s">
        <v>47</v>
      </c>
      <c r="C6340" s="46" t="s">
        <v>80</v>
      </c>
      <c r="D6340" s="46" t="s">
        <v>92</v>
      </c>
      <c r="H6340" s="46">
        <v>15</v>
      </c>
      <c r="L6340" s="46" t="s">
        <v>104</v>
      </c>
      <c r="M6340" s="48" t="s">
        <v>110</v>
      </c>
    </row>
    <row r="6341" spans="1:16" x14ac:dyDescent="0.25">
      <c r="A6341" s="52">
        <v>2019</v>
      </c>
      <c r="B6341" s="45" t="s">
        <v>63</v>
      </c>
      <c r="C6341" s="46" t="s">
        <v>80</v>
      </c>
      <c r="D6341" s="46" t="s">
        <v>92</v>
      </c>
      <c r="H6341" s="46">
        <v>17</v>
      </c>
      <c r="L6341" s="46" t="s">
        <v>103</v>
      </c>
      <c r="M6341" s="48" t="s">
        <v>110</v>
      </c>
    </row>
    <row r="6342" spans="1:16" x14ac:dyDescent="0.25">
      <c r="A6342" s="52">
        <v>2019</v>
      </c>
      <c r="B6342" s="45" t="s">
        <v>67</v>
      </c>
      <c r="C6342" s="46" t="s">
        <v>82</v>
      </c>
      <c r="D6342" s="46" t="s">
        <v>110</v>
      </c>
      <c r="H6342" s="46">
        <v>17</v>
      </c>
      <c r="L6342" s="46" t="s">
        <v>103</v>
      </c>
      <c r="M6342" s="48" t="s">
        <v>110</v>
      </c>
    </row>
    <row r="6343" spans="1:16" x14ac:dyDescent="0.25">
      <c r="A6343" s="52">
        <v>2019</v>
      </c>
      <c r="B6343" s="45" t="s">
        <v>59</v>
      </c>
      <c r="C6343" s="46" t="s">
        <v>80</v>
      </c>
      <c r="D6343" s="46" t="s">
        <v>88</v>
      </c>
      <c r="H6343" s="46">
        <v>17</v>
      </c>
      <c r="L6343" s="46" t="s">
        <v>104</v>
      </c>
      <c r="M6343" s="48" t="s">
        <v>110</v>
      </c>
    </row>
    <row r="6344" spans="1:16" x14ac:dyDescent="0.25">
      <c r="A6344" s="52">
        <v>2019</v>
      </c>
      <c r="B6344" s="45" t="s">
        <v>47</v>
      </c>
      <c r="C6344" s="46" t="s">
        <v>80</v>
      </c>
      <c r="D6344" s="46" t="s">
        <v>90</v>
      </c>
      <c r="H6344" s="46">
        <v>15</v>
      </c>
      <c r="L6344" s="46" t="s">
        <v>104</v>
      </c>
      <c r="M6344" s="48" t="s">
        <v>110</v>
      </c>
    </row>
    <row r="6345" spans="1:16" x14ac:dyDescent="0.25">
      <c r="A6345" s="52">
        <v>2019</v>
      </c>
      <c r="B6345" s="45" t="s">
        <v>76</v>
      </c>
      <c r="C6345" s="46" t="s">
        <v>80</v>
      </c>
      <c r="D6345" s="46" t="s">
        <v>93</v>
      </c>
      <c r="H6345" s="46">
        <v>17</v>
      </c>
      <c r="L6345" s="46" t="s">
        <v>103</v>
      </c>
      <c r="M6345" s="48">
        <v>1</v>
      </c>
      <c r="N6345" s="48" t="s">
        <v>117</v>
      </c>
    </row>
    <row r="6346" spans="1:16" x14ac:dyDescent="0.25">
      <c r="A6346" s="52">
        <v>2019</v>
      </c>
      <c r="B6346" s="45" t="s">
        <v>45</v>
      </c>
      <c r="C6346" s="46" t="s">
        <v>80</v>
      </c>
      <c r="D6346" s="46" t="s">
        <v>88</v>
      </c>
      <c r="H6346" s="46">
        <v>17</v>
      </c>
      <c r="L6346" s="46" t="s">
        <v>104</v>
      </c>
      <c r="M6346" s="48">
        <v>5</v>
      </c>
      <c r="N6346" s="48" t="s">
        <v>116</v>
      </c>
    </row>
    <row r="6347" spans="1:16" x14ac:dyDescent="0.25">
      <c r="A6347" s="52">
        <v>2019</v>
      </c>
      <c r="B6347" s="45" t="s">
        <v>68</v>
      </c>
      <c r="C6347" s="46" t="s">
        <v>80</v>
      </c>
      <c r="D6347" s="46" t="s">
        <v>88</v>
      </c>
      <c r="H6347" s="46">
        <v>15</v>
      </c>
      <c r="L6347" s="46" t="s">
        <v>103</v>
      </c>
      <c r="M6347" s="48">
        <v>100</v>
      </c>
    </row>
    <row r="6348" spans="1:16" x14ac:dyDescent="0.25">
      <c r="A6348" s="52">
        <v>2019</v>
      </c>
      <c r="B6348" s="45" t="s">
        <v>42</v>
      </c>
      <c r="C6348" s="46" t="s">
        <v>80</v>
      </c>
      <c r="D6348" s="46" t="s">
        <v>88</v>
      </c>
      <c r="E6348" s="46" t="s">
        <v>94</v>
      </c>
      <c r="H6348" s="46">
        <v>17</v>
      </c>
      <c r="L6348" s="46" t="s">
        <v>103</v>
      </c>
      <c r="M6348" s="48">
        <v>3</v>
      </c>
      <c r="N6348" s="48" t="s">
        <v>117</v>
      </c>
      <c r="O6348" s="48">
        <v>2</v>
      </c>
      <c r="P6348" s="48" t="s">
        <v>116</v>
      </c>
    </row>
    <row r="6349" spans="1:16" x14ac:dyDescent="0.25">
      <c r="A6349" s="52">
        <v>2019</v>
      </c>
      <c r="B6349" s="45" t="s">
        <v>51</v>
      </c>
      <c r="C6349" s="46" t="s">
        <v>80</v>
      </c>
      <c r="D6349" s="46" t="s">
        <v>96</v>
      </c>
      <c r="H6349" s="46">
        <v>15</v>
      </c>
      <c r="L6349" s="46" t="s">
        <v>104</v>
      </c>
      <c r="M6349" s="48">
        <v>150</v>
      </c>
    </row>
    <row r="6350" spans="1:16" x14ac:dyDescent="0.25">
      <c r="A6350" s="52">
        <v>2019</v>
      </c>
      <c r="B6350" s="45" t="s">
        <v>54</v>
      </c>
      <c r="C6350" s="46" t="s">
        <v>80</v>
      </c>
      <c r="D6350" s="46" t="s">
        <v>88</v>
      </c>
      <c r="E6350" s="46" t="s">
        <v>92</v>
      </c>
      <c r="F6350" s="46" t="s">
        <v>93</v>
      </c>
      <c r="H6350" s="46">
        <v>17</v>
      </c>
      <c r="L6350" s="46" t="s">
        <v>103</v>
      </c>
      <c r="M6350" s="48">
        <v>2</v>
      </c>
      <c r="N6350" s="48" t="s">
        <v>117</v>
      </c>
    </row>
    <row r="6351" spans="1:16" x14ac:dyDescent="0.25">
      <c r="A6351" s="52">
        <v>2019</v>
      </c>
      <c r="B6351" s="45" t="s">
        <v>37</v>
      </c>
      <c r="C6351" s="46" t="s">
        <v>80</v>
      </c>
      <c r="D6351" s="46" t="s">
        <v>93</v>
      </c>
      <c r="H6351" s="46">
        <v>15</v>
      </c>
      <c r="L6351" s="46" t="s">
        <v>103</v>
      </c>
      <c r="M6351" s="48">
        <v>74</v>
      </c>
    </row>
    <row r="6352" spans="1:16" x14ac:dyDescent="0.25">
      <c r="A6352" s="52">
        <v>2019</v>
      </c>
      <c r="B6352" s="45" t="s">
        <v>76</v>
      </c>
      <c r="C6352" s="46" t="s">
        <v>80</v>
      </c>
      <c r="D6352" s="46" t="s">
        <v>89</v>
      </c>
      <c r="H6352" s="46">
        <v>15</v>
      </c>
      <c r="L6352" s="46" t="s">
        <v>105</v>
      </c>
      <c r="M6352" s="48" t="s">
        <v>110</v>
      </c>
    </row>
    <row r="6353" spans="1:22" x14ac:dyDescent="0.25">
      <c r="A6353" s="52">
        <v>2019</v>
      </c>
      <c r="B6353" s="45" t="s">
        <v>66</v>
      </c>
      <c r="C6353" s="46" t="s">
        <v>80</v>
      </c>
      <c r="D6353" s="46" t="s">
        <v>90</v>
      </c>
      <c r="E6353" s="46" t="s">
        <v>93</v>
      </c>
      <c r="H6353" s="46">
        <v>15</v>
      </c>
      <c r="L6353" s="46" t="s">
        <v>103</v>
      </c>
      <c r="M6353" s="48">
        <v>70</v>
      </c>
    </row>
    <row r="6354" spans="1:22" x14ac:dyDescent="0.25">
      <c r="A6354" s="52">
        <v>2019</v>
      </c>
      <c r="B6354" s="45" t="s">
        <v>75</v>
      </c>
      <c r="C6354" s="46" t="s">
        <v>80</v>
      </c>
      <c r="D6354" s="46" t="s">
        <v>93</v>
      </c>
      <c r="H6354" s="46">
        <v>21</v>
      </c>
      <c r="L6354" s="46" t="s">
        <v>103</v>
      </c>
      <c r="M6354" s="48">
        <v>2</v>
      </c>
      <c r="N6354" s="48" t="s">
        <v>116</v>
      </c>
    </row>
    <row r="6355" spans="1:22" x14ac:dyDescent="0.25">
      <c r="A6355" s="52">
        <v>2019</v>
      </c>
      <c r="B6355" s="45" t="s">
        <v>59</v>
      </c>
      <c r="C6355" s="46" t="s">
        <v>80</v>
      </c>
      <c r="D6355" s="46" t="s">
        <v>88</v>
      </c>
      <c r="H6355" s="46">
        <v>20</v>
      </c>
      <c r="L6355" s="46" t="s">
        <v>103</v>
      </c>
      <c r="M6355" s="48" t="s">
        <v>110</v>
      </c>
    </row>
    <row r="6356" spans="1:22" x14ac:dyDescent="0.25">
      <c r="A6356" s="52">
        <v>2019</v>
      </c>
      <c r="B6356" s="45" t="s">
        <v>59</v>
      </c>
      <c r="C6356" s="46" t="s">
        <v>82</v>
      </c>
      <c r="D6356" s="46" t="s">
        <v>110</v>
      </c>
      <c r="H6356" s="46">
        <v>28</v>
      </c>
      <c r="L6356" s="46" t="s">
        <v>103</v>
      </c>
      <c r="M6356" s="48" t="s">
        <v>110</v>
      </c>
    </row>
    <row r="6357" spans="1:22" x14ac:dyDescent="0.25">
      <c r="A6357" s="52">
        <v>2019</v>
      </c>
      <c r="B6357" s="45" t="s">
        <v>45</v>
      </c>
      <c r="C6357" s="46" t="s">
        <v>80</v>
      </c>
      <c r="D6357" s="46" t="s">
        <v>92</v>
      </c>
      <c r="H6357" s="46">
        <v>20</v>
      </c>
      <c r="L6357" s="46" t="s">
        <v>103</v>
      </c>
      <c r="M6357" s="48">
        <v>1</v>
      </c>
      <c r="N6357" s="48" t="s">
        <v>116</v>
      </c>
      <c r="O6357" s="48">
        <v>1</v>
      </c>
      <c r="P6357" s="48" t="s">
        <v>115</v>
      </c>
    </row>
    <row r="6358" spans="1:22" x14ac:dyDescent="0.25">
      <c r="A6358" s="52">
        <v>2019</v>
      </c>
      <c r="B6358" s="45" t="s">
        <v>59</v>
      </c>
      <c r="C6358" s="46" t="s">
        <v>80</v>
      </c>
      <c r="D6358" s="46" t="s">
        <v>88</v>
      </c>
      <c r="H6358" s="46">
        <v>20</v>
      </c>
      <c r="L6358" s="46" t="s">
        <v>103</v>
      </c>
      <c r="M6358" s="48">
        <v>1</v>
      </c>
      <c r="N6358" s="48" t="s">
        <v>117</v>
      </c>
      <c r="O6358" s="48">
        <v>3</v>
      </c>
      <c r="P6358" s="48" t="s">
        <v>116</v>
      </c>
    </row>
    <row r="6359" spans="1:22" x14ac:dyDescent="0.25">
      <c r="A6359" s="52">
        <v>2019</v>
      </c>
      <c r="B6359" s="45" t="s">
        <v>59</v>
      </c>
      <c r="C6359" s="46" t="s">
        <v>80</v>
      </c>
      <c r="D6359" s="46" t="s">
        <v>88</v>
      </c>
      <c r="H6359" s="46">
        <v>20</v>
      </c>
      <c r="L6359" s="46" t="s">
        <v>103</v>
      </c>
      <c r="M6359" s="48">
        <v>2</v>
      </c>
      <c r="N6359" s="48" t="s">
        <v>117</v>
      </c>
      <c r="O6359" s="48">
        <v>2</v>
      </c>
      <c r="P6359" s="48" t="s">
        <v>116</v>
      </c>
    </row>
    <row r="6360" spans="1:22" x14ac:dyDescent="0.25">
      <c r="A6360" s="52">
        <v>2019</v>
      </c>
      <c r="B6360" s="45" t="s">
        <v>59</v>
      </c>
      <c r="C6360" s="46" t="s">
        <v>80</v>
      </c>
      <c r="D6360" s="46" t="s">
        <v>88</v>
      </c>
      <c r="H6360" s="46">
        <v>17</v>
      </c>
      <c r="L6360" s="46" t="s">
        <v>103</v>
      </c>
      <c r="M6360" s="48">
        <v>1</v>
      </c>
      <c r="N6360" s="48" t="s">
        <v>117</v>
      </c>
      <c r="O6360" s="48">
        <v>3</v>
      </c>
      <c r="P6360" s="48" t="s">
        <v>116</v>
      </c>
    </row>
    <row r="6361" spans="1:22" x14ac:dyDescent="0.25">
      <c r="A6361" s="52">
        <v>2019</v>
      </c>
      <c r="B6361" s="45" t="s">
        <v>69</v>
      </c>
      <c r="C6361" s="46" t="s">
        <v>80</v>
      </c>
      <c r="D6361" s="46" t="s">
        <v>88</v>
      </c>
      <c r="H6361" s="46">
        <v>17</v>
      </c>
      <c r="I6361" s="46">
        <v>18</v>
      </c>
      <c r="L6361" s="46" t="s">
        <v>103</v>
      </c>
      <c r="M6361" s="48">
        <v>3</v>
      </c>
      <c r="N6361" s="48" t="s">
        <v>117</v>
      </c>
      <c r="O6361" s="48">
        <v>7</v>
      </c>
      <c r="P6361" s="48" t="s">
        <v>116</v>
      </c>
      <c r="U6361" s="49">
        <v>1</v>
      </c>
      <c r="V6361" s="49" t="s">
        <v>116</v>
      </c>
    </row>
    <row r="6362" spans="1:22" x14ac:dyDescent="0.25">
      <c r="A6362" s="52">
        <v>2019</v>
      </c>
      <c r="B6362" s="45" t="s">
        <v>54</v>
      </c>
      <c r="C6362" s="46" t="s">
        <v>80</v>
      </c>
      <c r="D6362" s="46" t="s">
        <v>110</v>
      </c>
      <c r="H6362" s="46">
        <v>20</v>
      </c>
      <c r="L6362" s="46" t="s">
        <v>103</v>
      </c>
      <c r="M6362" s="48" t="s">
        <v>110</v>
      </c>
    </row>
    <row r="6363" spans="1:22" x14ac:dyDescent="0.25">
      <c r="A6363" s="52">
        <v>2019</v>
      </c>
      <c r="B6363" s="45" t="s">
        <v>77</v>
      </c>
      <c r="C6363" s="46" t="s">
        <v>80</v>
      </c>
      <c r="D6363" s="46" t="s">
        <v>90</v>
      </c>
      <c r="H6363" s="46">
        <v>17</v>
      </c>
      <c r="L6363" s="46" t="s">
        <v>104</v>
      </c>
      <c r="M6363" s="48" t="s">
        <v>110</v>
      </c>
    </row>
    <row r="6364" spans="1:22" x14ac:dyDescent="0.25">
      <c r="A6364" s="52">
        <v>2019</v>
      </c>
      <c r="B6364" s="45" t="s">
        <v>37</v>
      </c>
      <c r="C6364" s="46" t="s">
        <v>80</v>
      </c>
      <c r="D6364" s="46" t="s">
        <v>93</v>
      </c>
      <c r="E6364" s="46" t="s">
        <v>91</v>
      </c>
      <c r="H6364" s="46">
        <v>15</v>
      </c>
      <c r="L6364" s="46" t="s">
        <v>103</v>
      </c>
      <c r="M6364" s="48">
        <v>130</v>
      </c>
    </row>
    <row r="6365" spans="1:22" x14ac:dyDescent="0.25">
      <c r="A6365" s="52">
        <v>2019</v>
      </c>
      <c r="B6365" s="45" t="s">
        <v>59</v>
      </c>
      <c r="C6365" s="46" t="s">
        <v>80</v>
      </c>
      <c r="D6365" s="46" t="s">
        <v>88</v>
      </c>
      <c r="H6365" s="46">
        <v>17</v>
      </c>
      <c r="L6365" s="46" t="s">
        <v>103</v>
      </c>
      <c r="M6365" s="48">
        <v>2</v>
      </c>
      <c r="N6365" s="48" t="s">
        <v>116</v>
      </c>
      <c r="O6365" s="48">
        <v>2</v>
      </c>
      <c r="P6365" s="48" t="s">
        <v>116</v>
      </c>
    </row>
    <row r="6366" spans="1:22" x14ac:dyDescent="0.25">
      <c r="A6366" s="52">
        <v>2019</v>
      </c>
      <c r="B6366" s="45" t="s">
        <v>37</v>
      </c>
      <c r="C6366" s="46" t="s">
        <v>80</v>
      </c>
      <c r="D6366" s="46" t="s">
        <v>93</v>
      </c>
      <c r="H6366" s="46">
        <v>15</v>
      </c>
      <c r="L6366" s="46" t="s">
        <v>103</v>
      </c>
      <c r="M6366" s="48">
        <v>21</v>
      </c>
    </row>
    <row r="6367" spans="1:22" x14ac:dyDescent="0.25">
      <c r="A6367" s="52">
        <v>2019</v>
      </c>
      <c r="B6367" s="45" t="s">
        <v>37</v>
      </c>
      <c r="C6367" s="46" t="s">
        <v>80</v>
      </c>
      <c r="D6367" s="46" t="s">
        <v>93</v>
      </c>
      <c r="E6367" s="46" t="s">
        <v>91</v>
      </c>
      <c r="H6367" s="46">
        <v>15</v>
      </c>
      <c r="L6367" s="46" t="s">
        <v>103</v>
      </c>
      <c r="M6367" s="48">
        <v>60</v>
      </c>
    </row>
    <row r="6368" spans="1:22" x14ac:dyDescent="0.25">
      <c r="A6368" s="52">
        <v>2019</v>
      </c>
      <c r="B6368" s="45" t="s">
        <v>59</v>
      </c>
      <c r="C6368" s="46" t="s">
        <v>80</v>
      </c>
      <c r="D6368" s="46" t="s">
        <v>88</v>
      </c>
      <c r="H6368" s="46">
        <v>17</v>
      </c>
      <c r="L6368" s="46" t="s">
        <v>104</v>
      </c>
      <c r="M6368" s="48">
        <v>1</v>
      </c>
      <c r="N6368" s="48" t="s">
        <v>117</v>
      </c>
      <c r="O6368" s="48">
        <v>1</v>
      </c>
      <c r="P6368" s="48" t="s">
        <v>116</v>
      </c>
    </row>
    <row r="6369" spans="1:22" x14ac:dyDescent="0.25">
      <c r="A6369" s="52">
        <v>2019</v>
      </c>
      <c r="B6369" s="45" t="s">
        <v>59</v>
      </c>
      <c r="C6369" s="46" t="s">
        <v>80</v>
      </c>
      <c r="D6369" s="46" t="s">
        <v>88</v>
      </c>
      <c r="H6369" s="46">
        <v>17</v>
      </c>
      <c r="L6369" s="46" t="s">
        <v>103</v>
      </c>
      <c r="M6369" s="48">
        <v>6</v>
      </c>
      <c r="N6369" s="48" t="s">
        <v>117</v>
      </c>
      <c r="O6369" s="48">
        <v>6</v>
      </c>
      <c r="P6369" s="48" t="s">
        <v>116</v>
      </c>
    </row>
    <row r="6370" spans="1:22" x14ac:dyDescent="0.25">
      <c r="A6370" s="52">
        <v>2019</v>
      </c>
      <c r="B6370" s="45" t="s">
        <v>38</v>
      </c>
      <c r="C6370" s="46" t="s">
        <v>80</v>
      </c>
      <c r="D6370" s="46" t="s">
        <v>93</v>
      </c>
      <c r="H6370" s="46">
        <v>17</v>
      </c>
      <c r="L6370" s="46" t="s">
        <v>103</v>
      </c>
      <c r="M6370" s="48">
        <v>2</v>
      </c>
      <c r="N6370" s="48" t="s">
        <v>117</v>
      </c>
      <c r="O6370" s="48">
        <v>3</v>
      </c>
      <c r="P6370" s="48" t="s">
        <v>116</v>
      </c>
    </row>
    <row r="6371" spans="1:22" x14ac:dyDescent="0.25">
      <c r="A6371" s="52">
        <v>2019</v>
      </c>
      <c r="B6371" s="45" t="s">
        <v>38</v>
      </c>
      <c r="C6371" s="46" t="s">
        <v>80</v>
      </c>
      <c r="D6371" s="46" t="s">
        <v>88</v>
      </c>
      <c r="H6371" s="46">
        <v>17</v>
      </c>
      <c r="L6371" s="46" t="s">
        <v>103</v>
      </c>
      <c r="M6371" s="48">
        <v>1</v>
      </c>
      <c r="N6371" s="48" t="s">
        <v>117</v>
      </c>
      <c r="O6371" s="48">
        <v>2</v>
      </c>
      <c r="P6371" s="48" t="s">
        <v>116</v>
      </c>
    </row>
    <row r="6372" spans="1:22" x14ac:dyDescent="0.25">
      <c r="A6372" s="52">
        <v>2019</v>
      </c>
      <c r="B6372" s="45" t="s">
        <v>37</v>
      </c>
      <c r="C6372" s="46" t="s">
        <v>80</v>
      </c>
      <c r="D6372" s="46" t="s">
        <v>90</v>
      </c>
      <c r="H6372" s="46">
        <v>17</v>
      </c>
      <c r="L6372" s="46" t="s">
        <v>103</v>
      </c>
      <c r="M6372" s="48" t="s">
        <v>110</v>
      </c>
    </row>
    <row r="6373" spans="1:22" x14ac:dyDescent="0.25">
      <c r="A6373" s="52">
        <v>2019</v>
      </c>
      <c r="B6373" s="45" t="s">
        <v>62</v>
      </c>
      <c r="C6373" s="46" t="s">
        <v>80</v>
      </c>
      <c r="D6373" s="46" t="s">
        <v>93</v>
      </c>
      <c r="H6373" s="46">
        <v>17</v>
      </c>
      <c r="L6373" s="46" t="s">
        <v>104</v>
      </c>
      <c r="M6373" s="48">
        <v>3</v>
      </c>
      <c r="N6373" s="48" t="s">
        <v>117</v>
      </c>
      <c r="O6373" s="48">
        <v>4</v>
      </c>
      <c r="P6373" s="48" t="s">
        <v>116</v>
      </c>
    </row>
    <row r="6374" spans="1:22" x14ac:dyDescent="0.25">
      <c r="A6374" s="52">
        <v>2019</v>
      </c>
      <c r="B6374" s="45" t="s">
        <v>66</v>
      </c>
      <c r="C6374" s="46" t="s">
        <v>80</v>
      </c>
      <c r="D6374" s="46" t="s">
        <v>88</v>
      </c>
      <c r="E6374" s="46" t="s">
        <v>92</v>
      </c>
      <c r="H6374" s="46">
        <v>17</v>
      </c>
      <c r="I6374" s="46">
        <v>21</v>
      </c>
      <c r="L6374" s="46" t="s">
        <v>103</v>
      </c>
      <c r="M6374" s="48">
        <v>1</v>
      </c>
      <c r="N6374" s="48" t="s">
        <v>117</v>
      </c>
      <c r="U6374" s="49">
        <v>1</v>
      </c>
      <c r="V6374" s="49" t="s">
        <v>116</v>
      </c>
    </row>
    <row r="6375" spans="1:22" x14ac:dyDescent="0.25">
      <c r="A6375" s="52">
        <v>2019</v>
      </c>
      <c r="B6375" s="45" t="s">
        <v>59</v>
      </c>
      <c r="C6375" s="46" t="s">
        <v>80</v>
      </c>
      <c r="D6375" s="46" t="s">
        <v>88</v>
      </c>
      <c r="E6375" s="46" t="s">
        <v>92</v>
      </c>
      <c r="H6375" s="46">
        <v>15</v>
      </c>
      <c r="L6375" s="46" t="s">
        <v>103</v>
      </c>
      <c r="M6375" s="48">
        <v>102</v>
      </c>
    </row>
    <row r="6376" spans="1:22" x14ac:dyDescent="0.25">
      <c r="A6376" s="52">
        <v>2019</v>
      </c>
      <c r="B6376" s="45" t="s">
        <v>63</v>
      </c>
      <c r="C6376" s="46" t="s">
        <v>80</v>
      </c>
      <c r="D6376" s="46" t="s">
        <v>89</v>
      </c>
      <c r="H6376" s="46">
        <v>17</v>
      </c>
      <c r="I6376" s="46">
        <v>18</v>
      </c>
      <c r="J6376" s="46">
        <v>23</v>
      </c>
      <c r="L6376" s="46" t="s">
        <v>103</v>
      </c>
      <c r="M6376" s="48" t="s">
        <v>110</v>
      </c>
    </row>
    <row r="6377" spans="1:22" x14ac:dyDescent="0.25">
      <c r="A6377" s="52">
        <v>2019</v>
      </c>
      <c r="B6377" s="45" t="s">
        <v>59</v>
      </c>
      <c r="C6377" s="46" t="s">
        <v>80</v>
      </c>
      <c r="D6377" s="46" t="s">
        <v>88</v>
      </c>
      <c r="H6377" s="46">
        <v>17</v>
      </c>
      <c r="L6377" s="46" t="s">
        <v>103</v>
      </c>
      <c r="M6377" s="48" t="s">
        <v>110</v>
      </c>
    </row>
    <row r="6378" spans="1:22" x14ac:dyDescent="0.25">
      <c r="A6378" s="52">
        <v>2019</v>
      </c>
      <c r="B6378" s="45" t="s">
        <v>39</v>
      </c>
      <c r="C6378" s="46" t="s">
        <v>80</v>
      </c>
      <c r="D6378" s="46" t="s">
        <v>93</v>
      </c>
      <c r="H6378" s="46">
        <v>15</v>
      </c>
      <c r="I6378" s="46">
        <v>25</v>
      </c>
      <c r="L6378" s="46" t="s">
        <v>103</v>
      </c>
      <c r="M6378" s="48">
        <v>70</v>
      </c>
      <c r="S6378" s="49">
        <v>55</v>
      </c>
    </row>
    <row r="6379" spans="1:22" x14ac:dyDescent="0.25">
      <c r="A6379" s="52">
        <v>2019</v>
      </c>
      <c r="B6379" s="45" t="s">
        <v>76</v>
      </c>
      <c r="C6379" s="46" t="s">
        <v>80</v>
      </c>
      <c r="D6379" s="46" t="s">
        <v>92</v>
      </c>
      <c r="H6379" s="46">
        <v>15</v>
      </c>
      <c r="L6379" s="46" t="s">
        <v>103</v>
      </c>
      <c r="M6379" s="48">
        <v>23</v>
      </c>
    </row>
    <row r="6380" spans="1:22" x14ac:dyDescent="0.25">
      <c r="A6380" s="52">
        <v>2019</v>
      </c>
      <c r="B6380" s="45" t="s">
        <v>76</v>
      </c>
      <c r="C6380" s="46" t="s">
        <v>80</v>
      </c>
      <c r="D6380" s="46" t="s">
        <v>91</v>
      </c>
      <c r="H6380" s="46">
        <v>15</v>
      </c>
      <c r="L6380" s="46" t="s">
        <v>103</v>
      </c>
      <c r="M6380" s="48">
        <v>53</v>
      </c>
    </row>
    <row r="6381" spans="1:22" x14ac:dyDescent="0.25">
      <c r="A6381" s="52">
        <v>2019</v>
      </c>
      <c r="B6381" s="45" t="s">
        <v>63</v>
      </c>
      <c r="C6381" s="46" t="s">
        <v>80</v>
      </c>
      <c r="D6381" s="46" t="s">
        <v>89</v>
      </c>
      <c r="H6381" s="46">
        <v>17</v>
      </c>
      <c r="I6381" s="46">
        <v>18</v>
      </c>
      <c r="J6381" s="46">
        <v>23</v>
      </c>
      <c r="L6381" s="46" t="s">
        <v>103</v>
      </c>
      <c r="M6381" s="48" t="s">
        <v>110</v>
      </c>
    </row>
    <row r="6382" spans="1:22" x14ac:dyDescent="0.25">
      <c r="A6382" s="52">
        <v>2019</v>
      </c>
      <c r="B6382" s="45" t="s">
        <v>38</v>
      </c>
      <c r="C6382" s="46" t="s">
        <v>80</v>
      </c>
      <c r="D6382" s="46" t="s">
        <v>91</v>
      </c>
      <c r="H6382" s="46">
        <v>12</v>
      </c>
      <c r="I6382" s="46">
        <v>25</v>
      </c>
      <c r="L6382" s="46" t="s">
        <v>103</v>
      </c>
      <c r="M6382" s="48">
        <v>62</v>
      </c>
      <c r="S6382" s="49">
        <v>8</v>
      </c>
    </row>
    <row r="6383" spans="1:22" x14ac:dyDescent="0.25">
      <c r="A6383" s="52">
        <v>2019</v>
      </c>
      <c r="B6383" s="45" t="s">
        <v>73</v>
      </c>
      <c r="C6383" s="46" t="s">
        <v>80</v>
      </c>
      <c r="D6383" s="46" t="s">
        <v>89</v>
      </c>
      <c r="E6383" s="46" t="s">
        <v>92</v>
      </c>
      <c r="H6383" s="46">
        <v>17</v>
      </c>
      <c r="L6383" s="46" t="s">
        <v>103</v>
      </c>
      <c r="M6383" s="48">
        <v>1</v>
      </c>
      <c r="N6383" s="48" t="s">
        <v>117</v>
      </c>
      <c r="O6383" s="48">
        <v>1</v>
      </c>
      <c r="P6383" s="48" t="s">
        <v>116</v>
      </c>
    </row>
    <row r="6384" spans="1:22" x14ac:dyDescent="0.25">
      <c r="A6384" s="52">
        <v>2019</v>
      </c>
      <c r="B6384" s="45" t="s">
        <v>73</v>
      </c>
      <c r="C6384" s="46" t="s">
        <v>80</v>
      </c>
      <c r="D6384" s="46" t="s">
        <v>88</v>
      </c>
      <c r="H6384" s="46">
        <v>17</v>
      </c>
      <c r="L6384" s="46" t="s">
        <v>103</v>
      </c>
      <c r="M6384" s="48">
        <v>1</v>
      </c>
      <c r="N6384" s="48" t="s">
        <v>117</v>
      </c>
    </row>
    <row r="6385" spans="1:24" x14ac:dyDescent="0.25">
      <c r="A6385" s="52">
        <v>2019</v>
      </c>
      <c r="B6385" s="45" t="s">
        <v>54</v>
      </c>
      <c r="C6385" s="46" t="s">
        <v>80</v>
      </c>
      <c r="D6385" s="46" t="s">
        <v>88</v>
      </c>
      <c r="E6385" s="46" t="s">
        <v>89</v>
      </c>
      <c r="H6385" s="46">
        <v>17</v>
      </c>
      <c r="I6385" s="46">
        <v>20</v>
      </c>
      <c r="L6385" s="46" t="s">
        <v>103</v>
      </c>
      <c r="M6385" s="48">
        <v>1</v>
      </c>
      <c r="N6385" s="48" t="s">
        <v>117</v>
      </c>
      <c r="O6385" s="48">
        <v>1</v>
      </c>
      <c r="P6385" s="48" t="s">
        <v>116</v>
      </c>
      <c r="U6385" s="49">
        <v>2</v>
      </c>
      <c r="V6385" s="49" t="s">
        <v>117</v>
      </c>
      <c r="W6385" s="50">
        <v>2</v>
      </c>
      <c r="X6385" s="50" t="s">
        <v>116</v>
      </c>
    </row>
    <row r="6386" spans="1:24" x14ac:dyDescent="0.25">
      <c r="A6386" s="52">
        <v>2019</v>
      </c>
      <c r="B6386" s="45" t="s">
        <v>37</v>
      </c>
      <c r="C6386" s="46" t="s">
        <v>80</v>
      </c>
      <c r="D6386" s="46" t="s">
        <v>90</v>
      </c>
      <c r="E6386" s="46" t="s">
        <v>93</v>
      </c>
      <c r="H6386" s="46">
        <v>15</v>
      </c>
      <c r="L6386" s="46" t="s">
        <v>103</v>
      </c>
      <c r="M6386" s="48">
        <v>56</v>
      </c>
    </row>
    <row r="6387" spans="1:24" x14ac:dyDescent="0.25">
      <c r="A6387" s="52">
        <v>2019</v>
      </c>
      <c r="B6387" s="45" t="s">
        <v>37</v>
      </c>
      <c r="C6387" s="46" t="s">
        <v>80</v>
      </c>
      <c r="D6387" s="46" t="s">
        <v>93</v>
      </c>
      <c r="H6387" s="46">
        <v>15</v>
      </c>
      <c r="L6387" s="46" t="s">
        <v>103</v>
      </c>
      <c r="M6387" s="48">
        <v>46</v>
      </c>
    </row>
    <row r="6388" spans="1:24" x14ac:dyDescent="0.25">
      <c r="A6388" s="52">
        <v>2019</v>
      </c>
      <c r="B6388" s="45" t="s">
        <v>46</v>
      </c>
      <c r="C6388" s="46" t="s">
        <v>80</v>
      </c>
      <c r="D6388" s="46" t="s">
        <v>90</v>
      </c>
      <c r="H6388" s="46">
        <v>15</v>
      </c>
      <c r="L6388" s="46" t="s">
        <v>103</v>
      </c>
      <c r="M6388" s="48">
        <v>175</v>
      </c>
    </row>
    <row r="6389" spans="1:24" x14ac:dyDescent="0.25">
      <c r="A6389" s="52">
        <v>2019</v>
      </c>
      <c r="B6389" s="45" t="s">
        <v>61</v>
      </c>
      <c r="C6389" s="46" t="s">
        <v>80</v>
      </c>
      <c r="D6389" s="46" t="s">
        <v>90</v>
      </c>
      <c r="H6389" s="46">
        <v>15</v>
      </c>
      <c r="L6389" s="46" t="s">
        <v>104</v>
      </c>
      <c r="M6389" s="48">
        <v>185</v>
      </c>
    </row>
    <row r="6390" spans="1:24" x14ac:dyDescent="0.25">
      <c r="A6390" s="52">
        <v>2019</v>
      </c>
      <c r="B6390" s="45" t="s">
        <v>73</v>
      </c>
      <c r="C6390" s="46" t="s">
        <v>80</v>
      </c>
      <c r="D6390" s="46" t="s">
        <v>110</v>
      </c>
      <c r="H6390" s="46">
        <v>20</v>
      </c>
      <c r="L6390" s="46" t="s">
        <v>103</v>
      </c>
      <c r="M6390" s="48">
        <v>3</v>
      </c>
      <c r="N6390" s="48" t="s">
        <v>116</v>
      </c>
    </row>
    <row r="6391" spans="1:24" x14ac:dyDescent="0.25">
      <c r="A6391" s="52">
        <v>2019</v>
      </c>
      <c r="B6391" s="45" t="s">
        <v>73</v>
      </c>
      <c r="C6391" s="46" t="s">
        <v>80</v>
      </c>
      <c r="D6391" s="46" t="s">
        <v>94</v>
      </c>
      <c r="H6391" s="46">
        <v>17</v>
      </c>
      <c r="L6391" s="46" t="s">
        <v>103</v>
      </c>
      <c r="M6391" s="48">
        <v>1</v>
      </c>
      <c r="N6391" s="48" t="s">
        <v>116</v>
      </c>
    </row>
    <row r="6392" spans="1:24" x14ac:dyDescent="0.25">
      <c r="A6392" s="52">
        <v>2019</v>
      </c>
      <c r="B6392" s="45" t="s">
        <v>54</v>
      </c>
      <c r="C6392" s="46" t="s">
        <v>80</v>
      </c>
      <c r="D6392" s="46" t="s">
        <v>93</v>
      </c>
      <c r="H6392" s="46">
        <v>17</v>
      </c>
      <c r="L6392" s="46" t="s">
        <v>104</v>
      </c>
      <c r="M6392" s="48">
        <v>1</v>
      </c>
      <c r="N6392" s="48" t="s">
        <v>117</v>
      </c>
      <c r="O6392" s="48">
        <v>1</v>
      </c>
      <c r="P6392" s="48" t="s">
        <v>116</v>
      </c>
    </row>
    <row r="6393" spans="1:24" x14ac:dyDescent="0.25">
      <c r="A6393" s="52">
        <v>2019</v>
      </c>
      <c r="B6393" s="45" t="s">
        <v>54</v>
      </c>
      <c r="C6393" s="46" t="s">
        <v>80</v>
      </c>
      <c r="D6393" s="46" t="s">
        <v>93</v>
      </c>
      <c r="H6393" s="46">
        <v>17</v>
      </c>
      <c r="I6393" s="46">
        <v>18</v>
      </c>
      <c r="L6393" s="46" t="s">
        <v>103</v>
      </c>
      <c r="M6393" s="48">
        <v>2</v>
      </c>
      <c r="N6393" s="48" t="s">
        <v>116</v>
      </c>
      <c r="U6393" s="49">
        <v>4</v>
      </c>
      <c r="V6393" s="49" t="s">
        <v>116</v>
      </c>
    </row>
    <row r="6394" spans="1:24" x14ac:dyDescent="0.25">
      <c r="A6394" s="52">
        <v>2019</v>
      </c>
      <c r="B6394" s="45" t="s">
        <v>42</v>
      </c>
      <c r="C6394" s="46" t="s">
        <v>80</v>
      </c>
      <c r="D6394" s="46" t="s">
        <v>93</v>
      </c>
      <c r="H6394" s="46">
        <v>17</v>
      </c>
      <c r="L6394" s="46" t="s">
        <v>104</v>
      </c>
      <c r="M6394" s="48">
        <v>5</v>
      </c>
      <c r="N6394" s="48" t="s">
        <v>117</v>
      </c>
      <c r="O6394" s="48">
        <v>4</v>
      </c>
      <c r="P6394" s="48" t="s">
        <v>116</v>
      </c>
    </row>
    <row r="6395" spans="1:24" x14ac:dyDescent="0.25">
      <c r="A6395" s="52">
        <v>2019</v>
      </c>
      <c r="B6395" s="45" t="s">
        <v>42</v>
      </c>
      <c r="C6395" s="46" t="s">
        <v>80</v>
      </c>
      <c r="D6395" s="46" t="s">
        <v>93</v>
      </c>
      <c r="H6395" s="46">
        <v>15</v>
      </c>
      <c r="L6395" s="46" t="s">
        <v>104</v>
      </c>
      <c r="M6395" s="48" t="s">
        <v>110</v>
      </c>
    </row>
    <row r="6396" spans="1:24" x14ac:dyDescent="0.25">
      <c r="A6396" s="52">
        <v>2019</v>
      </c>
      <c r="B6396" s="45" t="s">
        <v>39</v>
      </c>
      <c r="C6396" s="46" t="s">
        <v>80</v>
      </c>
      <c r="D6396" s="46" t="s">
        <v>91</v>
      </c>
      <c r="H6396" s="46">
        <v>12</v>
      </c>
      <c r="L6396" s="46" t="s">
        <v>103</v>
      </c>
      <c r="M6396" s="48">
        <v>60</v>
      </c>
    </row>
    <row r="6397" spans="1:24" x14ac:dyDescent="0.25">
      <c r="A6397" s="52">
        <v>2019</v>
      </c>
      <c r="B6397" s="45" t="s">
        <v>62</v>
      </c>
      <c r="C6397" s="46" t="s">
        <v>80</v>
      </c>
      <c r="D6397" s="46" t="s">
        <v>91</v>
      </c>
      <c r="H6397" s="46">
        <v>12</v>
      </c>
      <c r="L6397" s="46" t="s">
        <v>103</v>
      </c>
      <c r="M6397" s="48">
        <v>44</v>
      </c>
    </row>
    <row r="6398" spans="1:24" x14ac:dyDescent="0.25">
      <c r="A6398" s="52">
        <v>2019</v>
      </c>
      <c r="B6398" s="45" t="s">
        <v>37</v>
      </c>
      <c r="C6398" s="46" t="s">
        <v>80</v>
      </c>
      <c r="D6398" s="46" t="s">
        <v>91</v>
      </c>
      <c r="H6398" s="46">
        <v>12</v>
      </c>
      <c r="L6398" s="46" t="s">
        <v>103</v>
      </c>
      <c r="M6398" s="48">
        <v>35</v>
      </c>
    </row>
    <row r="6399" spans="1:24" x14ac:dyDescent="0.25">
      <c r="A6399" s="52">
        <v>2019</v>
      </c>
      <c r="B6399" s="45" t="s">
        <v>76</v>
      </c>
      <c r="C6399" s="46" t="s">
        <v>80</v>
      </c>
      <c r="D6399" s="46" t="s">
        <v>91</v>
      </c>
      <c r="H6399" s="46">
        <v>15</v>
      </c>
      <c r="L6399" s="46" t="s">
        <v>105</v>
      </c>
      <c r="M6399" s="48">
        <v>18</v>
      </c>
    </row>
    <row r="6400" spans="1:24" x14ac:dyDescent="0.25">
      <c r="A6400" s="52">
        <v>2019</v>
      </c>
      <c r="B6400" s="45" t="s">
        <v>59</v>
      </c>
      <c r="C6400" s="46" t="s">
        <v>80</v>
      </c>
      <c r="D6400" s="46" t="s">
        <v>88</v>
      </c>
      <c r="H6400" s="46">
        <v>20</v>
      </c>
      <c r="L6400" s="46" t="s">
        <v>103</v>
      </c>
      <c r="M6400" s="48">
        <v>6</v>
      </c>
      <c r="N6400" s="48" t="s">
        <v>117</v>
      </c>
      <c r="O6400" s="48">
        <v>2</v>
      </c>
      <c r="P6400" s="48" t="s">
        <v>116</v>
      </c>
    </row>
    <row r="6401" spans="1:16" x14ac:dyDescent="0.25">
      <c r="A6401" s="52">
        <v>2019</v>
      </c>
      <c r="B6401" s="45" t="s">
        <v>47</v>
      </c>
      <c r="C6401" s="46" t="s">
        <v>80</v>
      </c>
      <c r="D6401" s="46" t="s">
        <v>90</v>
      </c>
      <c r="H6401" s="46">
        <v>15</v>
      </c>
      <c r="L6401" s="46" t="s">
        <v>104</v>
      </c>
      <c r="M6401" s="48" t="s">
        <v>110</v>
      </c>
    </row>
    <row r="6402" spans="1:16" x14ac:dyDescent="0.25">
      <c r="A6402" s="52">
        <v>2019</v>
      </c>
      <c r="B6402" s="45" t="s">
        <v>47</v>
      </c>
      <c r="C6402" s="46" t="s">
        <v>80</v>
      </c>
      <c r="D6402" s="46" t="s">
        <v>90</v>
      </c>
      <c r="H6402" s="46">
        <v>17</v>
      </c>
      <c r="L6402" s="46" t="s">
        <v>103</v>
      </c>
      <c r="M6402" s="48">
        <v>2</v>
      </c>
      <c r="N6402" s="48" t="s">
        <v>117</v>
      </c>
    </row>
    <row r="6403" spans="1:16" x14ac:dyDescent="0.25">
      <c r="A6403" s="52">
        <v>2019</v>
      </c>
      <c r="B6403" s="45" t="s">
        <v>73</v>
      </c>
      <c r="C6403" s="46" t="s">
        <v>80</v>
      </c>
      <c r="D6403" s="46" t="s">
        <v>88</v>
      </c>
      <c r="E6403" s="46" t="s">
        <v>93</v>
      </c>
      <c r="H6403" s="46">
        <v>17</v>
      </c>
      <c r="L6403" s="46" t="s">
        <v>103</v>
      </c>
      <c r="M6403" s="48">
        <v>1</v>
      </c>
      <c r="N6403" s="48" t="s">
        <v>117</v>
      </c>
    </row>
    <row r="6404" spans="1:16" x14ac:dyDescent="0.25">
      <c r="A6404" s="52">
        <v>2019</v>
      </c>
      <c r="B6404" s="45" t="s">
        <v>37</v>
      </c>
      <c r="C6404" s="46" t="s">
        <v>80</v>
      </c>
      <c r="D6404" s="46" t="s">
        <v>90</v>
      </c>
      <c r="H6404" s="46">
        <v>15</v>
      </c>
      <c r="L6404" s="46" t="s">
        <v>103</v>
      </c>
      <c r="M6404" s="48">
        <v>127</v>
      </c>
    </row>
    <row r="6405" spans="1:16" x14ac:dyDescent="0.25">
      <c r="A6405" s="52">
        <v>2019</v>
      </c>
      <c r="B6405" s="45" t="s">
        <v>37</v>
      </c>
      <c r="C6405" s="46" t="s">
        <v>80</v>
      </c>
      <c r="D6405" s="46" t="s">
        <v>90</v>
      </c>
      <c r="H6405" s="46">
        <v>17</v>
      </c>
      <c r="L6405" s="46" t="s">
        <v>103</v>
      </c>
      <c r="M6405" s="48">
        <v>2</v>
      </c>
      <c r="N6405" s="48" t="s">
        <v>117</v>
      </c>
      <c r="O6405" s="48">
        <v>1</v>
      </c>
      <c r="P6405" s="48" t="s">
        <v>116</v>
      </c>
    </row>
    <row r="6406" spans="1:16" x14ac:dyDescent="0.25">
      <c r="A6406" s="52">
        <v>2019</v>
      </c>
      <c r="B6406" s="45" t="s">
        <v>42</v>
      </c>
      <c r="C6406" s="46" t="s">
        <v>80</v>
      </c>
      <c r="D6406" s="46" t="s">
        <v>90</v>
      </c>
      <c r="H6406" s="46">
        <v>15</v>
      </c>
      <c r="L6406" s="46" t="s">
        <v>103</v>
      </c>
      <c r="M6406" s="48">
        <v>91</v>
      </c>
    </row>
    <row r="6407" spans="1:16" x14ac:dyDescent="0.25">
      <c r="A6407" s="52">
        <v>2019</v>
      </c>
      <c r="B6407" s="45" t="s">
        <v>54</v>
      </c>
      <c r="C6407" s="46" t="s">
        <v>80</v>
      </c>
      <c r="D6407" s="46" t="s">
        <v>93</v>
      </c>
      <c r="H6407" s="46">
        <v>17</v>
      </c>
      <c r="L6407" s="46" t="s">
        <v>103</v>
      </c>
      <c r="M6407" s="48">
        <v>1</v>
      </c>
      <c r="N6407" s="48" t="s">
        <v>117</v>
      </c>
    </row>
    <row r="6408" spans="1:16" x14ac:dyDescent="0.25">
      <c r="A6408" s="52">
        <v>2019</v>
      </c>
      <c r="B6408" s="45" t="s">
        <v>42</v>
      </c>
      <c r="C6408" s="46" t="s">
        <v>80</v>
      </c>
      <c r="D6408" s="46" t="s">
        <v>93</v>
      </c>
      <c r="H6408" s="46">
        <v>15</v>
      </c>
      <c r="L6408" s="46" t="s">
        <v>103</v>
      </c>
      <c r="M6408" s="48">
        <v>51</v>
      </c>
    </row>
    <row r="6409" spans="1:16" x14ac:dyDescent="0.25">
      <c r="A6409" s="52">
        <v>2019</v>
      </c>
      <c r="B6409" s="45" t="s">
        <v>37</v>
      </c>
      <c r="C6409" s="46" t="s">
        <v>80</v>
      </c>
      <c r="D6409" s="46" t="s">
        <v>90</v>
      </c>
      <c r="H6409" s="46">
        <v>15</v>
      </c>
      <c r="L6409" s="46" t="s">
        <v>103</v>
      </c>
      <c r="M6409" s="48">
        <v>104</v>
      </c>
    </row>
    <row r="6410" spans="1:16" x14ac:dyDescent="0.25">
      <c r="A6410" s="52">
        <v>2019</v>
      </c>
      <c r="B6410" s="45" t="s">
        <v>37</v>
      </c>
      <c r="C6410" s="46" t="s">
        <v>80</v>
      </c>
      <c r="D6410" s="46" t="s">
        <v>90</v>
      </c>
      <c r="H6410" s="46">
        <v>15</v>
      </c>
      <c r="L6410" s="46" t="s">
        <v>103</v>
      </c>
      <c r="M6410" s="48">
        <v>60</v>
      </c>
    </row>
    <row r="6411" spans="1:16" x14ac:dyDescent="0.25">
      <c r="A6411" s="52">
        <v>2019</v>
      </c>
      <c r="B6411" s="45" t="s">
        <v>37</v>
      </c>
      <c r="C6411" s="46" t="s">
        <v>80</v>
      </c>
      <c r="D6411" s="46" t="s">
        <v>90</v>
      </c>
      <c r="H6411" s="46">
        <v>17</v>
      </c>
      <c r="L6411" s="46" t="s">
        <v>103</v>
      </c>
      <c r="M6411" s="48">
        <v>3</v>
      </c>
      <c r="N6411" s="48" t="s">
        <v>117</v>
      </c>
      <c r="O6411" s="48">
        <v>4</v>
      </c>
      <c r="P6411" s="48" t="s">
        <v>116</v>
      </c>
    </row>
    <row r="6412" spans="1:16" x14ac:dyDescent="0.25">
      <c r="A6412" s="52">
        <v>2019</v>
      </c>
      <c r="B6412" s="45" t="s">
        <v>73</v>
      </c>
      <c r="C6412" s="46" t="s">
        <v>80</v>
      </c>
      <c r="D6412" s="46" t="s">
        <v>92</v>
      </c>
      <c r="H6412" s="46">
        <v>17</v>
      </c>
      <c r="L6412" s="46" t="s">
        <v>103</v>
      </c>
      <c r="M6412" s="48">
        <v>1</v>
      </c>
      <c r="N6412" s="48" t="s">
        <v>117</v>
      </c>
    </row>
    <row r="6413" spans="1:16" x14ac:dyDescent="0.25">
      <c r="A6413" s="52">
        <v>2019</v>
      </c>
      <c r="B6413" s="45" t="s">
        <v>54</v>
      </c>
      <c r="C6413" s="46" t="s">
        <v>80</v>
      </c>
      <c r="D6413" s="46" t="s">
        <v>96</v>
      </c>
      <c r="H6413" s="46">
        <v>20</v>
      </c>
      <c r="L6413" s="46" t="s">
        <v>103</v>
      </c>
      <c r="M6413" s="48" t="s">
        <v>110</v>
      </c>
    </row>
    <row r="6414" spans="1:16" x14ac:dyDescent="0.25">
      <c r="A6414" s="52">
        <v>2019</v>
      </c>
      <c r="B6414" s="45" t="s">
        <v>54</v>
      </c>
      <c r="C6414" s="46" t="s">
        <v>80</v>
      </c>
      <c r="D6414" s="46" t="s">
        <v>93</v>
      </c>
      <c r="E6414" s="46" t="s">
        <v>91</v>
      </c>
      <c r="H6414" s="46">
        <v>20</v>
      </c>
      <c r="L6414" s="46" t="s">
        <v>103</v>
      </c>
      <c r="M6414" s="48">
        <v>1</v>
      </c>
      <c r="N6414" s="48" t="s">
        <v>116</v>
      </c>
    </row>
    <row r="6415" spans="1:16" x14ac:dyDescent="0.25">
      <c r="A6415" s="52">
        <v>2019</v>
      </c>
      <c r="B6415" s="45" t="s">
        <v>54</v>
      </c>
      <c r="C6415" s="46" t="s">
        <v>80</v>
      </c>
      <c r="D6415" s="46" t="s">
        <v>93</v>
      </c>
      <c r="H6415" s="46">
        <v>17</v>
      </c>
      <c r="L6415" s="46" t="s">
        <v>104</v>
      </c>
      <c r="M6415" s="48">
        <v>3</v>
      </c>
      <c r="N6415" s="48" t="s">
        <v>117</v>
      </c>
      <c r="O6415" s="48">
        <v>2</v>
      </c>
      <c r="P6415" s="48" t="s">
        <v>116</v>
      </c>
    </row>
    <row r="6416" spans="1:16" x14ac:dyDescent="0.25">
      <c r="A6416" s="52">
        <v>2019</v>
      </c>
      <c r="B6416" s="45" t="s">
        <v>61</v>
      </c>
      <c r="C6416" s="46" t="s">
        <v>80</v>
      </c>
      <c r="D6416" s="46" t="s">
        <v>88</v>
      </c>
      <c r="H6416" s="46">
        <v>15</v>
      </c>
      <c r="L6416" s="46" t="s">
        <v>104</v>
      </c>
      <c r="M6416" s="48">
        <v>46</v>
      </c>
    </row>
    <row r="6417" spans="1:22" x14ac:dyDescent="0.25">
      <c r="A6417" s="52">
        <v>2019</v>
      </c>
      <c r="B6417" s="45" t="s">
        <v>59</v>
      </c>
      <c r="C6417" s="46" t="s">
        <v>80</v>
      </c>
      <c r="D6417" s="46" t="s">
        <v>88</v>
      </c>
      <c r="H6417" s="46">
        <v>20</v>
      </c>
      <c r="L6417" s="46" t="s">
        <v>103</v>
      </c>
      <c r="M6417" s="48" t="s">
        <v>110</v>
      </c>
    </row>
    <row r="6418" spans="1:22" x14ac:dyDescent="0.25">
      <c r="A6418" s="52">
        <v>2019</v>
      </c>
      <c r="B6418" s="45" t="s">
        <v>73</v>
      </c>
      <c r="C6418" s="46" t="s">
        <v>85</v>
      </c>
      <c r="D6418" s="46" t="s">
        <v>110</v>
      </c>
      <c r="H6418" s="46">
        <v>28</v>
      </c>
      <c r="L6418" s="46" t="s">
        <v>103</v>
      </c>
      <c r="M6418" s="48">
        <v>6</v>
      </c>
    </row>
    <row r="6419" spans="1:22" x14ac:dyDescent="0.25">
      <c r="A6419" s="52">
        <v>2019</v>
      </c>
      <c r="B6419" s="45" t="s">
        <v>54</v>
      </c>
      <c r="C6419" s="46" t="s">
        <v>80</v>
      </c>
      <c r="D6419" s="46" t="s">
        <v>93</v>
      </c>
      <c r="H6419" s="46">
        <v>17</v>
      </c>
      <c r="L6419" s="46" t="s">
        <v>104</v>
      </c>
      <c r="M6419" s="48">
        <v>3</v>
      </c>
      <c r="N6419" s="48" t="s">
        <v>117</v>
      </c>
      <c r="O6419" s="48">
        <v>2</v>
      </c>
      <c r="P6419" s="48" t="s">
        <v>116</v>
      </c>
    </row>
    <row r="6420" spans="1:22" x14ac:dyDescent="0.25">
      <c r="A6420" s="52">
        <v>2019</v>
      </c>
      <c r="B6420" s="45" t="s">
        <v>38</v>
      </c>
      <c r="C6420" s="46" t="s">
        <v>80</v>
      </c>
      <c r="D6420" s="46" t="s">
        <v>93</v>
      </c>
      <c r="H6420" s="46">
        <v>17</v>
      </c>
      <c r="L6420" s="46" t="s">
        <v>103</v>
      </c>
      <c r="M6420" s="48">
        <v>3</v>
      </c>
      <c r="N6420" s="48" t="s">
        <v>116</v>
      </c>
    </row>
    <row r="6421" spans="1:22" x14ac:dyDescent="0.25">
      <c r="A6421" s="52">
        <v>2019</v>
      </c>
      <c r="B6421" s="45" t="s">
        <v>37</v>
      </c>
      <c r="C6421" s="46" t="s">
        <v>80</v>
      </c>
      <c r="D6421" s="46" t="s">
        <v>91</v>
      </c>
      <c r="H6421" s="46">
        <v>15</v>
      </c>
      <c r="L6421" s="46" t="s">
        <v>103</v>
      </c>
      <c r="M6421" s="48">
        <v>65</v>
      </c>
    </row>
    <row r="6422" spans="1:22" x14ac:dyDescent="0.25">
      <c r="A6422" s="52">
        <v>2019</v>
      </c>
      <c r="B6422" s="45" t="s">
        <v>37</v>
      </c>
      <c r="C6422" s="46" t="s">
        <v>80</v>
      </c>
      <c r="D6422" s="46" t="s">
        <v>91</v>
      </c>
      <c r="H6422" s="46">
        <v>17</v>
      </c>
      <c r="L6422" s="46" t="s">
        <v>103</v>
      </c>
      <c r="M6422" s="48">
        <v>3</v>
      </c>
      <c r="N6422" s="48" t="s">
        <v>117</v>
      </c>
      <c r="O6422" s="48">
        <v>2</v>
      </c>
      <c r="P6422" s="48" t="s">
        <v>116</v>
      </c>
    </row>
    <row r="6423" spans="1:22" x14ac:dyDescent="0.25">
      <c r="A6423" s="52">
        <v>2019</v>
      </c>
      <c r="B6423" s="45" t="s">
        <v>39</v>
      </c>
      <c r="C6423" s="46" t="s">
        <v>80</v>
      </c>
      <c r="D6423" s="46" t="s">
        <v>88</v>
      </c>
      <c r="H6423" s="46">
        <v>17</v>
      </c>
      <c r="I6423" s="46">
        <v>21</v>
      </c>
      <c r="L6423" s="46" t="s">
        <v>103</v>
      </c>
      <c r="M6423" s="48">
        <v>1</v>
      </c>
      <c r="N6423" s="48" t="s">
        <v>117</v>
      </c>
      <c r="O6423" s="48">
        <v>1</v>
      </c>
      <c r="P6423" s="48" t="s">
        <v>116</v>
      </c>
      <c r="U6423" s="49">
        <v>1</v>
      </c>
      <c r="V6423" s="49" t="s">
        <v>117</v>
      </c>
    </row>
    <row r="6424" spans="1:22" x14ac:dyDescent="0.25">
      <c r="A6424" s="52">
        <v>2019</v>
      </c>
      <c r="B6424" s="45" t="s">
        <v>39</v>
      </c>
      <c r="C6424" s="46" t="s">
        <v>80</v>
      </c>
      <c r="D6424" s="46" t="s">
        <v>88</v>
      </c>
      <c r="H6424" s="46">
        <v>17</v>
      </c>
      <c r="L6424" s="46" t="s">
        <v>103</v>
      </c>
      <c r="M6424" s="48">
        <v>2</v>
      </c>
      <c r="N6424" s="48" t="s">
        <v>117</v>
      </c>
      <c r="O6424" s="48">
        <v>4</v>
      </c>
      <c r="P6424" s="48" t="s">
        <v>116</v>
      </c>
    </row>
    <row r="6425" spans="1:22" x14ac:dyDescent="0.25">
      <c r="A6425" s="52">
        <v>2019</v>
      </c>
      <c r="B6425" s="45" t="s">
        <v>66</v>
      </c>
      <c r="C6425" s="46" t="s">
        <v>80</v>
      </c>
      <c r="D6425" s="46" t="s">
        <v>90</v>
      </c>
      <c r="E6425" s="46" t="s">
        <v>93</v>
      </c>
      <c r="F6425" s="46" t="s">
        <v>92</v>
      </c>
      <c r="H6425" s="46">
        <v>15</v>
      </c>
      <c r="L6425" s="46" t="s">
        <v>103</v>
      </c>
      <c r="M6425" s="48">
        <v>50</v>
      </c>
    </row>
    <row r="6426" spans="1:22" x14ac:dyDescent="0.25">
      <c r="A6426" s="52">
        <v>2019</v>
      </c>
      <c r="B6426" s="45" t="s">
        <v>66</v>
      </c>
      <c r="C6426" s="46" t="s">
        <v>80</v>
      </c>
      <c r="D6426" s="46" t="s">
        <v>88</v>
      </c>
      <c r="H6426" s="46">
        <v>17</v>
      </c>
      <c r="L6426" s="46" t="s">
        <v>103</v>
      </c>
      <c r="M6426" s="48">
        <v>2</v>
      </c>
      <c r="N6426" s="48" t="s">
        <v>117</v>
      </c>
      <c r="O6426" s="48">
        <v>1</v>
      </c>
      <c r="P6426" s="48" t="s">
        <v>116</v>
      </c>
    </row>
    <row r="6427" spans="1:22" x14ac:dyDescent="0.25">
      <c r="A6427" s="52">
        <v>2019</v>
      </c>
      <c r="B6427" s="45" t="s">
        <v>59</v>
      </c>
      <c r="C6427" s="46" t="s">
        <v>80</v>
      </c>
      <c r="D6427" s="46" t="s">
        <v>88</v>
      </c>
      <c r="H6427" s="46">
        <v>20</v>
      </c>
      <c r="L6427" s="46" t="s">
        <v>103</v>
      </c>
      <c r="M6427" s="48" t="s">
        <v>110</v>
      </c>
    </row>
    <row r="6428" spans="1:22" x14ac:dyDescent="0.25">
      <c r="A6428" s="52">
        <v>2019</v>
      </c>
      <c r="B6428" s="45" t="s">
        <v>47</v>
      </c>
      <c r="C6428" s="46" t="s">
        <v>80</v>
      </c>
      <c r="D6428" s="46" t="s">
        <v>88</v>
      </c>
      <c r="H6428" s="46">
        <v>17</v>
      </c>
      <c r="L6428" s="46" t="s">
        <v>103</v>
      </c>
      <c r="M6428" s="48">
        <v>3</v>
      </c>
      <c r="N6428" s="48" t="s">
        <v>117</v>
      </c>
      <c r="O6428" s="48">
        <v>1</v>
      </c>
      <c r="P6428" s="48" t="s">
        <v>116</v>
      </c>
    </row>
    <row r="6429" spans="1:22" x14ac:dyDescent="0.25">
      <c r="A6429" s="52">
        <v>2019</v>
      </c>
      <c r="B6429" s="45" t="s">
        <v>47</v>
      </c>
      <c r="C6429" s="46" t="s">
        <v>80</v>
      </c>
      <c r="D6429" s="46" t="s">
        <v>90</v>
      </c>
      <c r="H6429" s="46">
        <v>15</v>
      </c>
      <c r="L6429" s="46" t="s">
        <v>104</v>
      </c>
      <c r="M6429" s="48" t="s">
        <v>110</v>
      </c>
    </row>
    <row r="6430" spans="1:22" x14ac:dyDescent="0.25">
      <c r="A6430" s="52">
        <v>2019</v>
      </c>
      <c r="B6430" s="45" t="s">
        <v>76</v>
      </c>
      <c r="C6430" s="46" t="s">
        <v>82</v>
      </c>
      <c r="D6430" s="46" t="s">
        <v>110</v>
      </c>
      <c r="H6430" s="46">
        <v>17</v>
      </c>
      <c r="L6430" s="46" t="s">
        <v>103</v>
      </c>
      <c r="M6430" s="48">
        <v>3</v>
      </c>
      <c r="N6430" s="48" t="s">
        <v>117</v>
      </c>
      <c r="O6430" s="48">
        <v>3</v>
      </c>
      <c r="P6430" s="48" t="s">
        <v>116</v>
      </c>
    </row>
    <row r="6431" spans="1:22" x14ac:dyDescent="0.25">
      <c r="A6431" s="52">
        <v>2019</v>
      </c>
      <c r="B6431" s="45" t="s">
        <v>67</v>
      </c>
      <c r="C6431" s="46" t="s">
        <v>80</v>
      </c>
      <c r="D6431" s="46" t="s">
        <v>110</v>
      </c>
      <c r="H6431" s="46">
        <v>17</v>
      </c>
      <c r="L6431" s="46" t="s">
        <v>103</v>
      </c>
      <c r="M6431" s="48" t="s">
        <v>110</v>
      </c>
    </row>
    <row r="6432" spans="1:22" x14ac:dyDescent="0.25">
      <c r="A6432" s="52">
        <v>2019</v>
      </c>
      <c r="B6432" s="45" t="s">
        <v>59</v>
      </c>
      <c r="C6432" s="46" t="s">
        <v>80</v>
      </c>
      <c r="D6432" s="46" t="s">
        <v>88</v>
      </c>
      <c r="H6432" s="46">
        <v>17</v>
      </c>
      <c r="L6432" s="46" t="s">
        <v>103</v>
      </c>
      <c r="M6432" s="48">
        <v>3</v>
      </c>
      <c r="N6432" s="48" t="s">
        <v>117</v>
      </c>
      <c r="O6432" s="48">
        <v>1</v>
      </c>
      <c r="P6432" s="48" t="s">
        <v>116</v>
      </c>
    </row>
    <row r="6433" spans="1:18" x14ac:dyDescent="0.25">
      <c r="A6433" s="52">
        <v>2019</v>
      </c>
      <c r="B6433" s="45" t="s">
        <v>59</v>
      </c>
      <c r="C6433" s="46" t="s">
        <v>80</v>
      </c>
      <c r="D6433" s="46" t="s">
        <v>88</v>
      </c>
      <c r="H6433" s="46">
        <v>20</v>
      </c>
      <c r="L6433" s="46" t="s">
        <v>103</v>
      </c>
      <c r="M6433" s="48">
        <v>2</v>
      </c>
      <c r="N6433" s="48" t="s">
        <v>117</v>
      </c>
      <c r="O6433" s="48">
        <v>4</v>
      </c>
      <c r="P6433" s="48" t="s">
        <v>116</v>
      </c>
      <c r="Q6433" s="48">
        <v>1</v>
      </c>
      <c r="R6433" s="48" t="s">
        <v>115</v>
      </c>
    </row>
    <row r="6434" spans="1:18" x14ac:dyDescent="0.25">
      <c r="A6434" s="52">
        <v>2019</v>
      </c>
      <c r="B6434" s="45" t="s">
        <v>76</v>
      </c>
      <c r="C6434" s="46" t="s">
        <v>80</v>
      </c>
      <c r="D6434" s="46" t="s">
        <v>91</v>
      </c>
      <c r="H6434" s="46">
        <v>17</v>
      </c>
      <c r="L6434" s="46" t="s">
        <v>103</v>
      </c>
      <c r="M6434" s="48" t="s">
        <v>110</v>
      </c>
    </row>
    <row r="6435" spans="1:18" x14ac:dyDescent="0.25">
      <c r="A6435" s="52">
        <v>2019</v>
      </c>
      <c r="B6435" s="45" t="s">
        <v>76</v>
      </c>
      <c r="C6435" s="46" t="s">
        <v>80</v>
      </c>
      <c r="D6435" s="46" t="s">
        <v>88</v>
      </c>
      <c r="E6435" s="46" t="s">
        <v>93</v>
      </c>
      <c r="H6435" s="46">
        <v>17</v>
      </c>
      <c r="L6435" s="46" t="s">
        <v>103</v>
      </c>
      <c r="M6435" s="48">
        <v>4</v>
      </c>
      <c r="N6435" s="48" t="s">
        <v>117</v>
      </c>
      <c r="O6435" s="48">
        <v>2</v>
      </c>
      <c r="P6435" s="48" t="s">
        <v>116</v>
      </c>
    </row>
    <row r="6436" spans="1:18" x14ac:dyDescent="0.25">
      <c r="A6436" s="52">
        <v>2019</v>
      </c>
      <c r="B6436" s="45" t="s">
        <v>38</v>
      </c>
      <c r="C6436" s="46" t="s">
        <v>80</v>
      </c>
      <c r="D6436" s="46" t="s">
        <v>91</v>
      </c>
      <c r="H6436" s="46">
        <v>12</v>
      </c>
      <c r="L6436" s="46" t="s">
        <v>103</v>
      </c>
      <c r="M6436" s="48">
        <v>186</v>
      </c>
    </row>
    <row r="6437" spans="1:18" x14ac:dyDescent="0.25">
      <c r="A6437" s="52">
        <v>2019</v>
      </c>
      <c r="B6437" s="45" t="s">
        <v>76</v>
      </c>
      <c r="C6437" s="46" t="s">
        <v>80</v>
      </c>
      <c r="D6437" s="46" t="s">
        <v>88</v>
      </c>
      <c r="E6437" s="46" t="s">
        <v>93</v>
      </c>
      <c r="H6437" s="46">
        <v>17</v>
      </c>
      <c r="L6437" s="46" t="s">
        <v>103</v>
      </c>
      <c r="M6437" s="48">
        <v>4</v>
      </c>
      <c r="N6437" s="48" t="s">
        <v>117</v>
      </c>
      <c r="O6437" s="48">
        <v>2</v>
      </c>
      <c r="P6437" s="48" t="s">
        <v>116</v>
      </c>
    </row>
    <row r="6438" spans="1:18" x14ac:dyDescent="0.25">
      <c r="A6438" s="52">
        <v>2019</v>
      </c>
      <c r="B6438" s="45" t="s">
        <v>69</v>
      </c>
      <c r="C6438" s="46" t="s">
        <v>80</v>
      </c>
      <c r="D6438" s="46" t="s">
        <v>88</v>
      </c>
      <c r="H6438" s="46">
        <v>17</v>
      </c>
      <c r="L6438" s="46" t="s">
        <v>103</v>
      </c>
      <c r="M6438" s="48">
        <v>1</v>
      </c>
      <c r="N6438" s="48" t="s">
        <v>117</v>
      </c>
      <c r="O6438" s="48">
        <v>1</v>
      </c>
      <c r="P6438" s="48" t="s">
        <v>116</v>
      </c>
    </row>
    <row r="6439" spans="1:18" x14ac:dyDescent="0.25">
      <c r="A6439" s="52">
        <v>2019</v>
      </c>
      <c r="B6439" s="45" t="s">
        <v>73</v>
      </c>
      <c r="C6439" s="46" t="s">
        <v>85</v>
      </c>
      <c r="D6439" s="46" t="s">
        <v>110</v>
      </c>
      <c r="H6439" s="46">
        <v>28</v>
      </c>
      <c r="L6439" s="46" t="s">
        <v>103</v>
      </c>
      <c r="M6439" s="48">
        <v>7</v>
      </c>
    </row>
    <row r="6440" spans="1:18" x14ac:dyDescent="0.25">
      <c r="A6440" s="52">
        <v>2019</v>
      </c>
      <c r="B6440" s="45" t="s">
        <v>73</v>
      </c>
      <c r="C6440" s="46" t="s">
        <v>80</v>
      </c>
      <c r="D6440" s="46" t="s">
        <v>91</v>
      </c>
      <c r="H6440" s="46">
        <v>20</v>
      </c>
      <c r="L6440" s="46" t="s">
        <v>103</v>
      </c>
      <c r="M6440" s="48">
        <v>2</v>
      </c>
      <c r="N6440" s="48" t="s">
        <v>117</v>
      </c>
      <c r="O6440" s="48">
        <v>2</v>
      </c>
      <c r="P6440" s="48" t="s">
        <v>116</v>
      </c>
    </row>
    <row r="6441" spans="1:18" x14ac:dyDescent="0.25">
      <c r="A6441" s="52">
        <v>2019</v>
      </c>
      <c r="B6441" s="45" t="s">
        <v>73</v>
      </c>
      <c r="C6441" s="46" t="s">
        <v>80</v>
      </c>
      <c r="D6441" s="46" t="s">
        <v>94</v>
      </c>
      <c r="H6441" s="46">
        <v>15</v>
      </c>
      <c r="L6441" s="46" t="s">
        <v>103</v>
      </c>
      <c r="M6441" s="48">
        <v>30</v>
      </c>
    </row>
    <row r="6442" spans="1:18" x14ac:dyDescent="0.25">
      <c r="A6442" s="52">
        <v>2019</v>
      </c>
      <c r="B6442" s="45" t="s">
        <v>73</v>
      </c>
      <c r="C6442" s="46" t="s">
        <v>80</v>
      </c>
      <c r="D6442" s="46" t="s">
        <v>96</v>
      </c>
      <c r="H6442" s="46">
        <v>17</v>
      </c>
      <c r="L6442" s="46" t="s">
        <v>103</v>
      </c>
      <c r="M6442" s="48">
        <v>4</v>
      </c>
      <c r="N6442" s="48" t="s">
        <v>117</v>
      </c>
      <c r="O6442" s="48">
        <v>3</v>
      </c>
      <c r="P6442" s="48" t="s">
        <v>116</v>
      </c>
    </row>
    <row r="6443" spans="1:18" x14ac:dyDescent="0.25">
      <c r="A6443" s="52">
        <v>2019</v>
      </c>
      <c r="B6443" s="45" t="s">
        <v>59</v>
      </c>
      <c r="C6443" s="46" t="s">
        <v>80</v>
      </c>
      <c r="D6443" s="46" t="s">
        <v>88</v>
      </c>
      <c r="H6443" s="46">
        <v>20</v>
      </c>
      <c r="L6443" s="46" t="s">
        <v>103</v>
      </c>
      <c r="M6443" s="48">
        <v>1</v>
      </c>
      <c r="N6443" s="48" t="s">
        <v>117</v>
      </c>
      <c r="O6443" s="48">
        <v>3</v>
      </c>
      <c r="P6443" s="48" t="s">
        <v>116</v>
      </c>
      <c r="Q6443" s="48">
        <v>1</v>
      </c>
      <c r="R6443" s="48" t="s">
        <v>115</v>
      </c>
    </row>
    <row r="6444" spans="1:18" x14ac:dyDescent="0.25">
      <c r="A6444" s="52">
        <v>2019</v>
      </c>
      <c r="B6444" s="45" t="s">
        <v>76</v>
      </c>
      <c r="C6444" s="46" t="s">
        <v>80</v>
      </c>
      <c r="D6444" s="46" t="s">
        <v>88</v>
      </c>
      <c r="E6444" s="46" t="s">
        <v>92</v>
      </c>
      <c r="H6444" s="46">
        <v>15</v>
      </c>
      <c r="L6444" s="46" t="s">
        <v>103</v>
      </c>
      <c r="M6444" s="48">
        <v>5</v>
      </c>
    </row>
    <row r="6445" spans="1:18" x14ac:dyDescent="0.25">
      <c r="A6445" s="52">
        <v>2019</v>
      </c>
      <c r="B6445" s="45" t="s">
        <v>76</v>
      </c>
      <c r="C6445" s="46" t="s">
        <v>80</v>
      </c>
      <c r="D6445" s="46" t="s">
        <v>88</v>
      </c>
      <c r="H6445" s="46">
        <v>15</v>
      </c>
      <c r="L6445" s="46" t="s">
        <v>105</v>
      </c>
      <c r="M6445" s="48">
        <v>20</v>
      </c>
    </row>
    <row r="6446" spans="1:18" x14ac:dyDescent="0.25">
      <c r="A6446" s="52">
        <v>2019</v>
      </c>
      <c r="B6446" s="45" t="s">
        <v>60</v>
      </c>
      <c r="C6446" s="46" t="s">
        <v>80</v>
      </c>
      <c r="D6446" s="46" t="s">
        <v>90</v>
      </c>
      <c r="H6446" s="46">
        <v>15</v>
      </c>
      <c r="L6446" s="46" t="s">
        <v>103</v>
      </c>
      <c r="M6446" s="48">
        <v>270</v>
      </c>
    </row>
    <row r="6447" spans="1:18" x14ac:dyDescent="0.25">
      <c r="A6447" s="52">
        <v>2019</v>
      </c>
      <c r="B6447" s="45" t="s">
        <v>69</v>
      </c>
      <c r="C6447" s="46" t="s">
        <v>80</v>
      </c>
      <c r="D6447" s="46" t="s">
        <v>88</v>
      </c>
      <c r="E6447" s="46" t="s">
        <v>92</v>
      </c>
      <c r="H6447" s="46">
        <v>20</v>
      </c>
      <c r="L6447" s="46" t="s">
        <v>103</v>
      </c>
      <c r="M6447" s="48">
        <v>1</v>
      </c>
      <c r="N6447" s="48" t="s">
        <v>117</v>
      </c>
      <c r="O6447" s="48">
        <v>2</v>
      </c>
      <c r="P6447" s="48" t="s">
        <v>116</v>
      </c>
    </row>
    <row r="6448" spans="1:18" x14ac:dyDescent="0.25">
      <c r="A6448" s="52">
        <v>2019</v>
      </c>
      <c r="B6448" s="45" t="s">
        <v>69</v>
      </c>
      <c r="C6448" s="46" t="s">
        <v>80</v>
      </c>
      <c r="D6448" s="46" t="s">
        <v>88</v>
      </c>
      <c r="E6448" s="46" t="s">
        <v>92</v>
      </c>
      <c r="H6448" s="46">
        <v>21</v>
      </c>
      <c r="L6448" s="46" t="s">
        <v>103</v>
      </c>
      <c r="M6448" s="48" t="s">
        <v>110</v>
      </c>
    </row>
    <row r="6449" spans="1:18" x14ac:dyDescent="0.25">
      <c r="A6449" s="52">
        <v>2019</v>
      </c>
      <c r="B6449" s="45" t="s">
        <v>42</v>
      </c>
      <c r="C6449" s="46" t="s">
        <v>80</v>
      </c>
      <c r="D6449" s="46" t="s">
        <v>88</v>
      </c>
      <c r="H6449" s="46">
        <v>17</v>
      </c>
      <c r="L6449" s="46" t="s">
        <v>103</v>
      </c>
      <c r="M6449" s="48">
        <v>2</v>
      </c>
      <c r="N6449" s="48" t="s">
        <v>117</v>
      </c>
      <c r="O6449" s="48">
        <v>3</v>
      </c>
      <c r="P6449" s="48" t="s">
        <v>116</v>
      </c>
    </row>
    <row r="6450" spans="1:18" x14ac:dyDescent="0.25">
      <c r="A6450" s="52">
        <v>2019</v>
      </c>
      <c r="B6450" s="45" t="s">
        <v>69</v>
      </c>
      <c r="C6450" s="46" t="s">
        <v>80</v>
      </c>
      <c r="D6450" s="46" t="s">
        <v>88</v>
      </c>
      <c r="H6450" s="46">
        <v>18</v>
      </c>
      <c r="I6450" s="46">
        <v>21</v>
      </c>
      <c r="L6450" s="46" t="s">
        <v>103</v>
      </c>
      <c r="M6450" s="48" t="s">
        <v>110</v>
      </c>
    </row>
    <row r="6451" spans="1:18" x14ac:dyDescent="0.25">
      <c r="A6451" s="52">
        <v>2019</v>
      </c>
      <c r="B6451" s="45" t="s">
        <v>69</v>
      </c>
      <c r="C6451" s="46" t="s">
        <v>80</v>
      </c>
      <c r="D6451" s="46" t="s">
        <v>88</v>
      </c>
      <c r="H6451" s="46">
        <v>18</v>
      </c>
      <c r="I6451" s="46">
        <v>21</v>
      </c>
      <c r="L6451" s="46" t="s">
        <v>103</v>
      </c>
      <c r="M6451" s="48" t="s">
        <v>110</v>
      </c>
    </row>
    <row r="6452" spans="1:18" x14ac:dyDescent="0.25">
      <c r="A6452" s="52">
        <v>2019</v>
      </c>
      <c r="B6452" s="45" t="s">
        <v>54</v>
      </c>
      <c r="C6452" s="46" t="s">
        <v>80</v>
      </c>
      <c r="D6452" s="46" t="s">
        <v>96</v>
      </c>
      <c r="H6452" s="46">
        <v>20</v>
      </c>
      <c r="L6452" s="46" t="s">
        <v>103</v>
      </c>
      <c r="M6452" s="48" t="s">
        <v>110</v>
      </c>
    </row>
    <row r="6453" spans="1:18" x14ac:dyDescent="0.25">
      <c r="A6453" s="52">
        <v>2019</v>
      </c>
      <c r="B6453" s="45" t="s">
        <v>38</v>
      </c>
      <c r="C6453" s="46" t="s">
        <v>80</v>
      </c>
      <c r="D6453" s="46" t="s">
        <v>91</v>
      </c>
      <c r="H6453" s="46">
        <v>12</v>
      </c>
      <c r="L6453" s="46" t="s">
        <v>103</v>
      </c>
      <c r="M6453" s="48">
        <v>16</v>
      </c>
    </row>
    <row r="6454" spans="1:18" x14ac:dyDescent="0.25">
      <c r="A6454" s="52">
        <v>2019</v>
      </c>
      <c r="B6454" s="45" t="s">
        <v>37</v>
      </c>
      <c r="C6454" s="46" t="s">
        <v>80</v>
      </c>
      <c r="D6454" s="46" t="s">
        <v>93</v>
      </c>
      <c r="H6454" s="46">
        <v>15</v>
      </c>
      <c r="L6454" s="46" t="s">
        <v>103</v>
      </c>
      <c r="M6454" s="48">
        <v>141</v>
      </c>
    </row>
    <row r="6455" spans="1:18" x14ac:dyDescent="0.25">
      <c r="A6455" s="52">
        <v>2019</v>
      </c>
      <c r="B6455" s="45" t="s">
        <v>39</v>
      </c>
      <c r="C6455" s="46" t="s">
        <v>80</v>
      </c>
      <c r="D6455" s="46" t="s">
        <v>91</v>
      </c>
      <c r="H6455" s="46">
        <v>17</v>
      </c>
      <c r="L6455" s="46" t="s">
        <v>103</v>
      </c>
      <c r="M6455" s="48">
        <v>1</v>
      </c>
      <c r="N6455" s="48" t="s">
        <v>117</v>
      </c>
      <c r="O6455" s="48">
        <v>1</v>
      </c>
      <c r="P6455" s="48" t="s">
        <v>116</v>
      </c>
    </row>
    <row r="6456" spans="1:18" x14ac:dyDescent="0.25">
      <c r="A6456" s="52">
        <v>2019</v>
      </c>
      <c r="B6456" s="45" t="s">
        <v>37</v>
      </c>
      <c r="C6456" s="46" t="s">
        <v>80</v>
      </c>
      <c r="D6456" s="46" t="s">
        <v>90</v>
      </c>
      <c r="H6456" s="46">
        <v>15</v>
      </c>
      <c r="L6456" s="46" t="s">
        <v>103</v>
      </c>
      <c r="M6456" s="48">
        <v>40</v>
      </c>
    </row>
    <row r="6457" spans="1:18" x14ac:dyDescent="0.25">
      <c r="A6457" s="52">
        <v>2019</v>
      </c>
      <c r="B6457" s="45" t="s">
        <v>59</v>
      </c>
      <c r="C6457" s="46" t="s">
        <v>80</v>
      </c>
      <c r="D6457" s="46" t="s">
        <v>110</v>
      </c>
      <c r="H6457" s="46">
        <v>20</v>
      </c>
      <c r="L6457" s="46" t="s">
        <v>103</v>
      </c>
      <c r="M6457" s="48">
        <v>10</v>
      </c>
      <c r="N6457" s="48" t="s">
        <v>117</v>
      </c>
      <c r="O6457" s="48">
        <v>10</v>
      </c>
      <c r="P6457" s="48" t="s">
        <v>116</v>
      </c>
      <c r="Q6457" s="48">
        <v>4</v>
      </c>
      <c r="R6457" s="48" t="s">
        <v>115</v>
      </c>
    </row>
    <row r="6458" spans="1:18" x14ac:dyDescent="0.25">
      <c r="A6458" s="52">
        <v>2019</v>
      </c>
      <c r="B6458" s="45" t="s">
        <v>42</v>
      </c>
      <c r="C6458" s="46" t="s">
        <v>80</v>
      </c>
      <c r="D6458" s="46" t="s">
        <v>93</v>
      </c>
      <c r="H6458" s="46">
        <v>15</v>
      </c>
      <c r="L6458" s="46" t="s">
        <v>103</v>
      </c>
      <c r="M6458" s="48" t="s">
        <v>110</v>
      </c>
    </row>
    <row r="6459" spans="1:18" x14ac:dyDescent="0.25">
      <c r="A6459" s="52">
        <v>2019</v>
      </c>
      <c r="B6459" s="45" t="s">
        <v>67</v>
      </c>
      <c r="C6459" s="46" t="s">
        <v>80</v>
      </c>
      <c r="D6459" s="46" t="s">
        <v>88</v>
      </c>
      <c r="H6459" s="46">
        <v>17</v>
      </c>
      <c r="L6459" s="46" t="s">
        <v>103</v>
      </c>
      <c r="M6459" s="48" t="s">
        <v>110</v>
      </c>
    </row>
    <row r="6460" spans="1:18" x14ac:dyDescent="0.25">
      <c r="A6460" s="52">
        <v>2019</v>
      </c>
      <c r="B6460" s="45" t="s">
        <v>40</v>
      </c>
      <c r="C6460" s="46" t="s">
        <v>80</v>
      </c>
      <c r="D6460" s="46" t="s">
        <v>93</v>
      </c>
      <c r="H6460" s="46">
        <v>15</v>
      </c>
      <c r="L6460" s="46" t="s">
        <v>103</v>
      </c>
      <c r="M6460" s="48">
        <v>121</v>
      </c>
    </row>
    <row r="6461" spans="1:18" x14ac:dyDescent="0.25">
      <c r="A6461" s="52">
        <v>2019</v>
      </c>
      <c r="B6461" s="45" t="s">
        <v>59</v>
      </c>
      <c r="C6461" s="46" t="s">
        <v>80</v>
      </c>
      <c r="D6461" s="46" t="s">
        <v>88</v>
      </c>
      <c r="H6461" s="46">
        <v>20</v>
      </c>
      <c r="L6461" s="46" t="s">
        <v>103</v>
      </c>
      <c r="M6461" s="48">
        <v>5</v>
      </c>
      <c r="N6461" s="48" t="s">
        <v>117</v>
      </c>
      <c r="O6461" s="48">
        <v>3</v>
      </c>
      <c r="P6461" s="48" t="s">
        <v>116</v>
      </c>
    </row>
    <row r="6462" spans="1:18" x14ac:dyDescent="0.25">
      <c r="A6462" s="52">
        <v>2019</v>
      </c>
      <c r="B6462" s="45" t="s">
        <v>42</v>
      </c>
      <c r="C6462" s="46" t="s">
        <v>80</v>
      </c>
      <c r="D6462" s="46" t="s">
        <v>93</v>
      </c>
      <c r="H6462" s="46">
        <v>15</v>
      </c>
      <c r="L6462" s="46" t="s">
        <v>103</v>
      </c>
      <c r="M6462" s="48">
        <v>35</v>
      </c>
    </row>
    <row r="6463" spans="1:18" x14ac:dyDescent="0.25">
      <c r="A6463" s="52">
        <v>2019</v>
      </c>
      <c r="B6463" s="45" t="s">
        <v>59</v>
      </c>
      <c r="C6463" s="46" t="s">
        <v>80</v>
      </c>
      <c r="D6463" s="46" t="s">
        <v>88</v>
      </c>
      <c r="H6463" s="46">
        <v>15</v>
      </c>
      <c r="L6463" s="46" t="s">
        <v>103</v>
      </c>
      <c r="M6463" s="48">
        <v>10</v>
      </c>
    </row>
    <row r="6464" spans="1:18" x14ac:dyDescent="0.25">
      <c r="A6464" s="52">
        <v>2019</v>
      </c>
      <c r="B6464" s="45" t="s">
        <v>42</v>
      </c>
      <c r="C6464" s="46" t="s">
        <v>80</v>
      </c>
      <c r="D6464" s="46" t="s">
        <v>93</v>
      </c>
      <c r="H6464" s="46">
        <v>17</v>
      </c>
      <c r="L6464" s="46" t="s">
        <v>104</v>
      </c>
      <c r="M6464" s="48">
        <v>2</v>
      </c>
      <c r="N6464" s="48" t="s">
        <v>117</v>
      </c>
      <c r="O6464" s="48">
        <v>2</v>
      </c>
      <c r="P6464" s="48" t="s">
        <v>116</v>
      </c>
    </row>
    <row r="6465" spans="1:16" x14ac:dyDescent="0.25">
      <c r="A6465" s="52">
        <v>2019</v>
      </c>
      <c r="B6465" s="45" t="s">
        <v>54</v>
      </c>
      <c r="C6465" s="46" t="s">
        <v>80</v>
      </c>
      <c r="D6465" s="46" t="s">
        <v>88</v>
      </c>
      <c r="E6465" s="46" t="s">
        <v>91</v>
      </c>
      <c r="H6465" s="46">
        <v>17</v>
      </c>
      <c r="L6465" s="46" t="s">
        <v>103</v>
      </c>
      <c r="M6465" s="48">
        <v>2</v>
      </c>
      <c r="N6465" s="48" t="s">
        <v>117</v>
      </c>
    </row>
    <row r="6466" spans="1:16" x14ac:dyDescent="0.25">
      <c r="A6466" s="52">
        <v>2019</v>
      </c>
      <c r="B6466" s="45" t="s">
        <v>67</v>
      </c>
      <c r="C6466" s="46" t="s">
        <v>80</v>
      </c>
      <c r="D6466" s="46" t="s">
        <v>88</v>
      </c>
      <c r="H6466" s="46">
        <v>17</v>
      </c>
      <c r="L6466" s="46" t="s">
        <v>103</v>
      </c>
      <c r="M6466" s="48">
        <v>2</v>
      </c>
      <c r="N6466" s="48" t="s">
        <v>117</v>
      </c>
      <c r="O6466" s="48">
        <v>2</v>
      </c>
      <c r="P6466" s="48" t="s">
        <v>116</v>
      </c>
    </row>
    <row r="6467" spans="1:16" x14ac:dyDescent="0.25">
      <c r="A6467" s="52">
        <v>2019</v>
      </c>
      <c r="B6467" s="45" t="s">
        <v>68</v>
      </c>
      <c r="C6467" s="46" t="s">
        <v>80</v>
      </c>
      <c r="D6467" s="46" t="s">
        <v>88</v>
      </c>
      <c r="H6467" s="46">
        <v>15</v>
      </c>
      <c r="L6467" s="46" t="s">
        <v>105</v>
      </c>
      <c r="M6467" s="48">
        <v>220</v>
      </c>
    </row>
    <row r="6468" spans="1:16" x14ac:dyDescent="0.25">
      <c r="A6468" s="52">
        <v>2019</v>
      </c>
      <c r="B6468" s="45" t="s">
        <v>73</v>
      </c>
      <c r="C6468" s="46" t="s">
        <v>80</v>
      </c>
      <c r="D6468" s="46" t="s">
        <v>88</v>
      </c>
      <c r="E6468" s="46" t="s">
        <v>91</v>
      </c>
      <c r="H6468" s="46">
        <v>17</v>
      </c>
      <c r="L6468" s="46" t="s">
        <v>103</v>
      </c>
      <c r="M6468" s="48">
        <v>1</v>
      </c>
      <c r="N6468" s="48" t="s">
        <v>117</v>
      </c>
      <c r="O6468" s="48">
        <v>1</v>
      </c>
      <c r="P6468" s="48" t="s">
        <v>116</v>
      </c>
    </row>
    <row r="6469" spans="1:16" x14ac:dyDescent="0.25">
      <c r="A6469" s="52">
        <v>2019</v>
      </c>
      <c r="B6469" s="45" t="s">
        <v>54</v>
      </c>
      <c r="C6469" s="46" t="s">
        <v>80</v>
      </c>
      <c r="D6469" s="46" t="s">
        <v>93</v>
      </c>
      <c r="E6469" s="46" t="s">
        <v>91</v>
      </c>
      <c r="H6469" s="46">
        <v>17</v>
      </c>
      <c r="I6469" s="46">
        <v>20</v>
      </c>
      <c r="L6469" s="46" t="s">
        <v>103</v>
      </c>
      <c r="M6469" s="48" t="s">
        <v>110</v>
      </c>
    </row>
    <row r="6470" spans="1:16" x14ac:dyDescent="0.25">
      <c r="A6470" s="52">
        <v>2019</v>
      </c>
      <c r="B6470" s="45" t="s">
        <v>54</v>
      </c>
      <c r="C6470" s="46" t="s">
        <v>80</v>
      </c>
      <c r="D6470" s="46" t="s">
        <v>88</v>
      </c>
      <c r="E6470" s="46" t="s">
        <v>93</v>
      </c>
      <c r="H6470" s="46">
        <v>17</v>
      </c>
      <c r="L6470" s="46" t="s">
        <v>103</v>
      </c>
      <c r="M6470" s="48">
        <v>3</v>
      </c>
      <c r="N6470" s="48" t="s">
        <v>117</v>
      </c>
      <c r="O6470" s="48">
        <v>6</v>
      </c>
      <c r="P6470" s="48" t="s">
        <v>116</v>
      </c>
    </row>
    <row r="6471" spans="1:16" x14ac:dyDescent="0.25">
      <c r="A6471" s="52">
        <v>2019</v>
      </c>
      <c r="B6471" s="45" t="s">
        <v>63</v>
      </c>
      <c r="C6471" s="46" t="s">
        <v>80</v>
      </c>
      <c r="D6471" s="46" t="s">
        <v>94</v>
      </c>
      <c r="H6471" s="46">
        <v>17</v>
      </c>
      <c r="L6471" s="46" t="s">
        <v>103</v>
      </c>
      <c r="M6471" s="48" t="s">
        <v>110</v>
      </c>
    </row>
    <row r="6472" spans="1:16" x14ac:dyDescent="0.25">
      <c r="A6472" s="52">
        <v>2019</v>
      </c>
      <c r="B6472" s="45" t="s">
        <v>37</v>
      </c>
      <c r="C6472" s="46" t="s">
        <v>80</v>
      </c>
      <c r="D6472" s="46" t="s">
        <v>90</v>
      </c>
      <c r="H6472" s="46">
        <v>15</v>
      </c>
      <c r="L6472" s="46" t="s">
        <v>103</v>
      </c>
      <c r="M6472" s="48">
        <v>55</v>
      </c>
    </row>
    <row r="6473" spans="1:16" x14ac:dyDescent="0.25">
      <c r="A6473" s="52">
        <v>2019</v>
      </c>
      <c r="B6473" s="45" t="s">
        <v>76</v>
      </c>
      <c r="C6473" s="46" t="s">
        <v>80</v>
      </c>
      <c r="D6473" s="46" t="s">
        <v>91</v>
      </c>
      <c r="H6473" s="46">
        <v>15</v>
      </c>
      <c r="L6473" s="46" t="s">
        <v>103</v>
      </c>
      <c r="M6473" s="48">
        <v>23</v>
      </c>
    </row>
    <row r="6474" spans="1:16" x14ac:dyDescent="0.25">
      <c r="A6474" s="52">
        <v>2019</v>
      </c>
      <c r="B6474" s="45" t="s">
        <v>45</v>
      </c>
      <c r="C6474" s="46" t="s">
        <v>80</v>
      </c>
      <c r="D6474" s="46" t="s">
        <v>88</v>
      </c>
      <c r="H6474" s="46">
        <v>17</v>
      </c>
      <c r="I6474" s="46">
        <v>20</v>
      </c>
      <c r="L6474" s="46" t="s">
        <v>103</v>
      </c>
      <c r="M6474" s="48" t="s">
        <v>110</v>
      </c>
    </row>
    <row r="6475" spans="1:16" x14ac:dyDescent="0.25">
      <c r="A6475" s="52">
        <v>2019</v>
      </c>
      <c r="B6475" s="45" t="s">
        <v>76</v>
      </c>
      <c r="C6475" s="46" t="s">
        <v>80</v>
      </c>
      <c r="D6475" s="46" t="s">
        <v>91</v>
      </c>
      <c r="H6475" s="46">
        <v>5</v>
      </c>
      <c r="L6475" s="46" t="s">
        <v>103</v>
      </c>
      <c r="M6475" s="48">
        <v>47</v>
      </c>
    </row>
    <row r="6476" spans="1:16" x14ac:dyDescent="0.25">
      <c r="A6476" s="52">
        <v>2019</v>
      </c>
      <c r="B6476" s="45" t="s">
        <v>76</v>
      </c>
      <c r="C6476" s="46" t="s">
        <v>80</v>
      </c>
      <c r="D6476" s="46" t="s">
        <v>88</v>
      </c>
      <c r="E6476" s="46" t="s">
        <v>91</v>
      </c>
      <c r="H6476" s="46">
        <v>21</v>
      </c>
      <c r="L6476" s="46" t="s">
        <v>103</v>
      </c>
      <c r="M6476" s="48">
        <v>1</v>
      </c>
      <c r="N6476" s="48" t="s">
        <v>116</v>
      </c>
    </row>
    <row r="6477" spans="1:16" x14ac:dyDescent="0.25">
      <c r="A6477" s="52">
        <v>2019</v>
      </c>
      <c r="B6477" s="45" t="s">
        <v>76</v>
      </c>
      <c r="C6477" s="46" t="s">
        <v>80</v>
      </c>
      <c r="D6477" s="46" t="s">
        <v>88</v>
      </c>
      <c r="H6477" s="46">
        <v>21</v>
      </c>
      <c r="L6477" s="46" t="s">
        <v>103</v>
      </c>
      <c r="M6477" s="48" t="s">
        <v>110</v>
      </c>
    </row>
    <row r="6478" spans="1:16" x14ac:dyDescent="0.25">
      <c r="A6478" s="52">
        <v>2019</v>
      </c>
      <c r="B6478" s="45" t="s">
        <v>47</v>
      </c>
      <c r="C6478" s="46" t="s">
        <v>80</v>
      </c>
      <c r="D6478" s="46" t="s">
        <v>90</v>
      </c>
      <c r="H6478" s="46">
        <v>15</v>
      </c>
      <c r="L6478" s="46" t="s">
        <v>104</v>
      </c>
      <c r="M6478" s="48" t="s">
        <v>110</v>
      </c>
    </row>
    <row r="6479" spans="1:16" x14ac:dyDescent="0.25">
      <c r="A6479" s="52">
        <v>2019</v>
      </c>
      <c r="B6479" s="45" t="s">
        <v>76</v>
      </c>
      <c r="C6479" s="46" t="s">
        <v>80</v>
      </c>
      <c r="D6479" s="46" t="s">
        <v>91</v>
      </c>
      <c r="H6479" s="46">
        <v>17</v>
      </c>
      <c r="L6479" s="46" t="s">
        <v>103</v>
      </c>
      <c r="M6479" s="48">
        <v>4</v>
      </c>
      <c r="N6479" s="48" t="s">
        <v>117</v>
      </c>
    </row>
    <row r="6480" spans="1:16" x14ac:dyDescent="0.25">
      <c r="A6480" s="52">
        <v>2019</v>
      </c>
      <c r="B6480" s="45" t="s">
        <v>76</v>
      </c>
      <c r="C6480" s="46" t="s">
        <v>80</v>
      </c>
      <c r="D6480" s="46" t="s">
        <v>88</v>
      </c>
      <c r="E6480" s="46" t="s">
        <v>91</v>
      </c>
      <c r="H6480" s="46">
        <v>17</v>
      </c>
      <c r="L6480" s="46" t="s">
        <v>103</v>
      </c>
      <c r="M6480" s="48">
        <v>1</v>
      </c>
      <c r="N6480" s="48" t="s">
        <v>116</v>
      </c>
    </row>
    <row r="6481" spans="1:22" x14ac:dyDescent="0.25">
      <c r="A6481" s="52">
        <v>2019</v>
      </c>
      <c r="B6481" s="45" t="s">
        <v>76</v>
      </c>
      <c r="C6481" s="46" t="s">
        <v>80</v>
      </c>
      <c r="D6481" s="46" t="s">
        <v>88</v>
      </c>
      <c r="H6481" s="46">
        <v>21</v>
      </c>
      <c r="L6481" s="46" t="s">
        <v>103</v>
      </c>
      <c r="M6481" s="48" t="s">
        <v>110</v>
      </c>
    </row>
    <row r="6482" spans="1:22" x14ac:dyDescent="0.25">
      <c r="A6482" s="52">
        <v>2019</v>
      </c>
      <c r="B6482" s="45" t="s">
        <v>58</v>
      </c>
      <c r="C6482" s="46" t="s">
        <v>80</v>
      </c>
      <c r="D6482" s="46" t="s">
        <v>90</v>
      </c>
      <c r="H6482" s="46">
        <v>15</v>
      </c>
      <c r="L6482" s="46" t="s">
        <v>104</v>
      </c>
      <c r="M6482" s="48" t="s">
        <v>110</v>
      </c>
    </row>
    <row r="6483" spans="1:22" x14ac:dyDescent="0.25">
      <c r="A6483" s="52">
        <v>2019</v>
      </c>
      <c r="B6483" s="45" t="s">
        <v>59</v>
      </c>
      <c r="C6483" s="46" t="s">
        <v>80</v>
      </c>
      <c r="D6483" s="46" t="s">
        <v>88</v>
      </c>
      <c r="H6483" s="46">
        <v>20</v>
      </c>
      <c r="L6483" s="46" t="s">
        <v>103</v>
      </c>
      <c r="M6483" s="48">
        <v>2</v>
      </c>
      <c r="N6483" s="48" t="s">
        <v>117</v>
      </c>
      <c r="O6483" s="48">
        <v>1</v>
      </c>
      <c r="P6483" s="48" t="s">
        <v>116</v>
      </c>
      <c r="Q6483" s="48">
        <v>2</v>
      </c>
      <c r="R6483" s="48" t="s">
        <v>115</v>
      </c>
    </row>
    <row r="6484" spans="1:22" x14ac:dyDescent="0.25">
      <c r="A6484" s="52">
        <v>2019</v>
      </c>
      <c r="B6484" s="45" t="s">
        <v>59</v>
      </c>
      <c r="C6484" s="46" t="s">
        <v>80</v>
      </c>
      <c r="D6484" s="46" t="s">
        <v>88</v>
      </c>
      <c r="H6484" s="46">
        <v>17</v>
      </c>
      <c r="L6484" s="46" t="s">
        <v>103</v>
      </c>
      <c r="M6484" s="48">
        <v>1</v>
      </c>
      <c r="N6484" s="48" t="s">
        <v>117</v>
      </c>
    </row>
    <row r="6485" spans="1:22" x14ac:dyDescent="0.25">
      <c r="A6485" s="52">
        <v>2019</v>
      </c>
      <c r="B6485" s="45" t="s">
        <v>45</v>
      </c>
      <c r="C6485" s="46" t="s">
        <v>80</v>
      </c>
      <c r="D6485" s="46" t="s">
        <v>88</v>
      </c>
      <c r="H6485" s="46">
        <v>17</v>
      </c>
      <c r="L6485" s="46" t="s">
        <v>103</v>
      </c>
      <c r="M6485" s="48">
        <v>1</v>
      </c>
      <c r="N6485" s="48" t="s">
        <v>117</v>
      </c>
    </row>
    <row r="6486" spans="1:22" x14ac:dyDescent="0.25">
      <c r="A6486" s="52">
        <v>2019</v>
      </c>
      <c r="B6486" s="45" t="s">
        <v>59</v>
      </c>
      <c r="C6486" s="46" t="s">
        <v>80</v>
      </c>
      <c r="D6486" s="46" t="s">
        <v>92</v>
      </c>
      <c r="H6486" s="46">
        <v>20</v>
      </c>
      <c r="L6486" s="46" t="s">
        <v>103</v>
      </c>
      <c r="M6486" s="48">
        <v>1</v>
      </c>
      <c r="N6486" s="48" t="s">
        <v>116</v>
      </c>
      <c r="O6486" s="48">
        <v>1</v>
      </c>
      <c r="P6486" s="48" t="s">
        <v>115</v>
      </c>
    </row>
    <row r="6487" spans="1:22" x14ac:dyDescent="0.25">
      <c r="A6487" s="52">
        <v>2019</v>
      </c>
      <c r="B6487" s="45" t="s">
        <v>38</v>
      </c>
      <c r="C6487" s="46" t="s">
        <v>80</v>
      </c>
      <c r="D6487" s="46" t="s">
        <v>93</v>
      </c>
      <c r="H6487" s="46">
        <v>17</v>
      </c>
      <c r="L6487" s="46" t="s">
        <v>104</v>
      </c>
      <c r="M6487" s="48">
        <v>2</v>
      </c>
      <c r="N6487" s="48" t="s">
        <v>117</v>
      </c>
      <c r="O6487" s="48">
        <v>5</v>
      </c>
      <c r="P6487" s="48" t="s">
        <v>116</v>
      </c>
    </row>
    <row r="6488" spans="1:22" x14ac:dyDescent="0.25">
      <c r="A6488" s="52">
        <v>2019</v>
      </c>
      <c r="B6488" s="45" t="s">
        <v>42</v>
      </c>
      <c r="C6488" s="46" t="s">
        <v>80</v>
      </c>
      <c r="D6488" s="46" t="s">
        <v>93</v>
      </c>
      <c r="H6488" s="46">
        <v>15</v>
      </c>
      <c r="L6488" s="46" t="s">
        <v>103</v>
      </c>
      <c r="M6488" s="48">
        <v>137</v>
      </c>
    </row>
    <row r="6489" spans="1:22" x14ac:dyDescent="0.25">
      <c r="A6489" s="52">
        <v>2019</v>
      </c>
      <c r="B6489" s="45" t="s">
        <v>49</v>
      </c>
      <c r="C6489" s="46" t="s">
        <v>80</v>
      </c>
      <c r="D6489" s="46" t="s">
        <v>88</v>
      </c>
      <c r="H6489" s="46">
        <v>17</v>
      </c>
      <c r="L6489" s="46" t="s">
        <v>103</v>
      </c>
      <c r="M6489" s="48" t="s">
        <v>110</v>
      </c>
    </row>
    <row r="6490" spans="1:22" x14ac:dyDescent="0.25">
      <c r="A6490" s="52">
        <v>2019</v>
      </c>
      <c r="B6490" s="45" t="s">
        <v>62</v>
      </c>
      <c r="C6490" s="46" t="s">
        <v>80</v>
      </c>
      <c r="D6490" s="46" t="s">
        <v>88</v>
      </c>
      <c r="H6490" s="46">
        <v>17</v>
      </c>
      <c r="L6490" s="46" t="s">
        <v>103</v>
      </c>
      <c r="M6490" s="48">
        <v>5</v>
      </c>
      <c r="N6490" s="48" t="s">
        <v>117</v>
      </c>
      <c r="O6490" s="48">
        <v>3</v>
      </c>
      <c r="P6490" s="48" t="s">
        <v>116</v>
      </c>
    </row>
    <row r="6491" spans="1:22" x14ac:dyDescent="0.25">
      <c r="A6491" s="52">
        <v>2019</v>
      </c>
      <c r="B6491" s="45" t="s">
        <v>69</v>
      </c>
      <c r="C6491" s="46" t="s">
        <v>80</v>
      </c>
      <c r="D6491" s="46" t="s">
        <v>88</v>
      </c>
      <c r="H6491" s="46">
        <v>17</v>
      </c>
      <c r="L6491" s="46" t="s">
        <v>103</v>
      </c>
      <c r="M6491" s="48">
        <v>2</v>
      </c>
      <c r="N6491" s="48" t="s">
        <v>116</v>
      </c>
    </row>
    <row r="6492" spans="1:22" x14ac:dyDescent="0.25">
      <c r="A6492" s="52">
        <v>2019</v>
      </c>
      <c r="B6492" s="45" t="s">
        <v>63</v>
      </c>
      <c r="C6492" s="46" t="s">
        <v>80</v>
      </c>
      <c r="D6492" s="46" t="s">
        <v>93</v>
      </c>
      <c r="H6492" s="46">
        <v>17</v>
      </c>
      <c r="L6492" s="46" t="s">
        <v>103</v>
      </c>
      <c r="M6492" s="48">
        <v>2</v>
      </c>
      <c r="N6492" s="48" t="s">
        <v>117</v>
      </c>
      <c r="O6492" s="48">
        <v>1</v>
      </c>
      <c r="P6492" s="48" t="s">
        <v>116</v>
      </c>
    </row>
    <row r="6493" spans="1:22" x14ac:dyDescent="0.25">
      <c r="A6493" s="52">
        <v>2019</v>
      </c>
      <c r="B6493" s="45" t="s">
        <v>59</v>
      </c>
      <c r="C6493" s="46" t="s">
        <v>80</v>
      </c>
      <c r="D6493" s="46" t="s">
        <v>88</v>
      </c>
      <c r="E6493" s="46" t="s">
        <v>92</v>
      </c>
      <c r="H6493" s="46">
        <v>20</v>
      </c>
      <c r="I6493" s="46">
        <v>21</v>
      </c>
      <c r="L6493" s="46" t="s">
        <v>103</v>
      </c>
      <c r="M6493" s="48">
        <v>1</v>
      </c>
      <c r="N6493" s="48" t="s">
        <v>117</v>
      </c>
      <c r="O6493" s="48">
        <v>4</v>
      </c>
      <c r="P6493" s="48" t="s">
        <v>116</v>
      </c>
      <c r="Q6493" s="48">
        <v>1</v>
      </c>
      <c r="R6493" s="48" t="s">
        <v>115</v>
      </c>
      <c r="U6493" s="49">
        <v>4</v>
      </c>
      <c r="V6493" s="49" t="s">
        <v>116</v>
      </c>
    </row>
    <row r="6494" spans="1:22" x14ac:dyDescent="0.25">
      <c r="A6494" s="52">
        <v>2019</v>
      </c>
      <c r="B6494" s="45" t="s">
        <v>38</v>
      </c>
      <c r="C6494" s="46" t="s">
        <v>80</v>
      </c>
      <c r="D6494" s="46" t="s">
        <v>88</v>
      </c>
      <c r="H6494" s="46">
        <v>18</v>
      </c>
      <c r="L6494" s="46" t="s">
        <v>103</v>
      </c>
      <c r="M6494" s="48">
        <v>1</v>
      </c>
      <c r="N6494" s="48" t="s">
        <v>116</v>
      </c>
    </row>
    <row r="6495" spans="1:22" x14ac:dyDescent="0.25">
      <c r="A6495" s="52">
        <v>2019</v>
      </c>
      <c r="B6495" s="45" t="s">
        <v>38</v>
      </c>
      <c r="C6495" s="46" t="s">
        <v>80</v>
      </c>
      <c r="D6495" s="46" t="s">
        <v>93</v>
      </c>
      <c r="H6495" s="46">
        <v>17</v>
      </c>
      <c r="L6495" s="46" t="s">
        <v>104</v>
      </c>
      <c r="M6495" s="48">
        <v>1</v>
      </c>
      <c r="N6495" s="48" t="s">
        <v>117</v>
      </c>
      <c r="O6495" s="48">
        <v>2</v>
      </c>
      <c r="P6495" s="48" t="s">
        <v>116</v>
      </c>
    </row>
    <row r="6496" spans="1:22" x14ac:dyDescent="0.25">
      <c r="A6496" s="52">
        <v>2019</v>
      </c>
      <c r="B6496" s="45" t="s">
        <v>66</v>
      </c>
      <c r="C6496" s="46" t="s">
        <v>80</v>
      </c>
      <c r="D6496" s="46" t="s">
        <v>90</v>
      </c>
      <c r="H6496" s="46">
        <v>15</v>
      </c>
      <c r="L6496" s="46" t="s">
        <v>103</v>
      </c>
      <c r="M6496" s="48">
        <v>80</v>
      </c>
    </row>
    <row r="6497" spans="1:22" x14ac:dyDescent="0.25">
      <c r="A6497" s="52">
        <v>2019</v>
      </c>
      <c r="B6497" s="45" t="s">
        <v>47</v>
      </c>
      <c r="C6497" s="46" t="s">
        <v>80</v>
      </c>
      <c r="D6497" s="46" t="s">
        <v>90</v>
      </c>
      <c r="H6497" s="46">
        <v>17</v>
      </c>
      <c r="L6497" s="46" t="s">
        <v>103</v>
      </c>
      <c r="M6497" s="48" t="s">
        <v>110</v>
      </c>
    </row>
    <row r="6498" spans="1:22" x14ac:dyDescent="0.25">
      <c r="A6498" s="52">
        <v>2019</v>
      </c>
      <c r="B6498" s="45" t="s">
        <v>47</v>
      </c>
      <c r="C6498" s="46" t="s">
        <v>80</v>
      </c>
      <c r="D6498" s="46" t="s">
        <v>88</v>
      </c>
      <c r="E6498" s="46" t="s">
        <v>92</v>
      </c>
      <c r="H6498" s="46">
        <v>17</v>
      </c>
      <c r="L6498" s="46" t="s">
        <v>103</v>
      </c>
      <c r="M6498" s="48">
        <v>3</v>
      </c>
      <c r="N6498" s="48" t="s">
        <v>117</v>
      </c>
      <c r="O6498" s="48">
        <v>1</v>
      </c>
      <c r="P6498" s="48" t="s">
        <v>116</v>
      </c>
    </row>
    <row r="6499" spans="1:22" x14ac:dyDescent="0.25">
      <c r="A6499" s="52">
        <v>2019</v>
      </c>
      <c r="B6499" s="45" t="s">
        <v>45</v>
      </c>
      <c r="C6499" s="46" t="s">
        <v>80</v>
      </c>
      <c r="D6499" s="46" t="s">
        <v>88</v>
      </c>
      <c r="H6499" s="46">
        <v>17</v>
      </c>
      <c r="L6499" s="46" t="s">
        <v>103</v>
      </c>
      <c r="M6499" s="48">
        <v>3</v>
      </c>
      <c r="N6499" s="48" t="s">
        <v>116</v>
      </c>
    </row>
    <row r="6500" spans="1:22" x14ac:dyDescent="0.25">
      <c r="A6500" s="52">
        <v>2019</v>
      </c>
      <c r="B6500" s="45" t="s">
        <v>54</v>
      </c>
      <c r="C6500" s="46" t="s">
        <v>80</v>
      </c>
      <c r="D6500" s="46" t="s">
        <v>88</v>
      </c>
      <c r="E6500" s="46" t="s">
        <v>93</v>
      </c>
      <c r="H6500" s="46">
        <v>17</v>
      </c>
      <c r="L6500" s="46" t="s">
        <v>103</v>
      </c>
      <c r="M6500" s="48" t="s">
        <v>110</v>
      </c>
    </row>
    <row r="6501" spans="1:22" x14ac:dyDescent="0.25">
      <c r="A6501" s="52">
        <v>2019</v>
      </c>
      <c r="B6501" s="45" t="s">
        <v>39</v>
      </c>
      <c r="C6501" s="46" t="s">
        <v>80</v>
      </c>
      <c r="D6501" s="46" t="s">
        <v>91</v>
      </c>
      <c r="H6501" s="46">
        <v>17</v>
      </c>
      <c r="L6501" s="46" t="s">
        <v>103</v>
      </c>
      <c r="M6501" s="48">
        <v>2</v>
      </c>
      <c r="N6501" s="48" t="s">
        <v>117</v>
      </c>
      <c r="O6501" s="48">
        <v>2</v>
      </c>
      <c r="P6501" s="48" t="s">
        <v>116</v>
      </c>
    </row>
    <row r="6502" spans="1:22" x14ac:dyDescent="0.25">
      <c r="A6502" s="52">
        <v>2019</v>
      </c>
      <c r="B6502" s="45" t="s">
        <v>69</v>
      </c>
      <c r="C6502" s="46" t="s">
        <v>80</v>
      </c>
      <c r="D6502" s="46" t="s">
        <v>90</v>
      </c>
      <c r="H6502" s="46">
        <v>17</v>
      </c>
      <c r="L6502" s="46" t="s">
        <v>104</v>
      </c>
      <c r="M6502" s="48">
        <v>3</v>
      </c>
      <c r="N6502" s="48" t="s">
        <v>117</v>
      </c>
    </row>
    <row r="6503" spans="1:22" x14ac:dyDescent="0.25">
      <c r="A6503" s="52">
        <v>2019</v>
      </c>
      <c r="B6503" s="45" t="s">
        <v>73</v>
      </c>
      <c r="C6503" s="46" t="s">
        <v>80</v>
      </c>
      <c r="D6503" s="46" t="s">
        <v>91</v>
      </c>
      <c r="H6503" s="46">
        <v>17</v>
      </c>
      <c r="L6503" s="46" t="s">
        <v>103</v>
      </c>
      <c r="M6503" s="48">
        <v>1</v>
      </c>
      <c r="N6503" s="48" t="s">
        <v>117</v>
      </c>
      <c r="O6503" s="48">
        <v>2</v>
      </c>
      <c r="P6503" s="48" t="s">
        <v>116</v>
      </c>
    </row>
    <row r="6504" spans="1:22" x14ac:dyDescent="0.25">
      <c r="A6504" s="52">
        <v>2019</v>
      </c>
      <c r="B6504" s="45" t="s">
        <v>59</v>
      </c>
      <c r="C6504" s="46" t="s">
        <v>80</v>
      </c>
      <c r="D6504" s="46" t="s">
        <v>88</v>
      </c>
      <c r="H6504" s="46">
        <v>20</v>
      </c>
      <c r="I6504" s="46">
        <v>21</v>
      </c>
      <c r="L6504" s="46" t="s">
        <v>103</v>
      </c>
      <c r="M6504" s="48">
        <v>3</v>
      </c>
      <c r="N6504" s="48" t="s">
        <v>117</v>
      </c>
      <c r="U6504" s="49">
        <v>1</v>
      </c>
      <c r="V6504" s="49" t="s">
        <v>116</v>
      </c>
    </row>
    <row r="6505" spans="1:22" x14ac:dyDescent="0.25">
      <c r="A6505" s="52">
        <v>2019</v>
      </c>
      <c r="B6505" s="45" t="s">
        <v>63</v>
      </c>
      <c r="C6505" s="46" t="s">
        <v>80</v>
      </c>
      <c r="D6505" s="46" t="s">
        <v>88</v>
      </c>
      <c r="H6505" s="46">
        <v>21</v>
      </c>
      <c r="L6505" s="46" t="s">
        <v>103</v>
      </c>
      <c r="M6505" s="48">
        <v>1</v>
      </c>
      <c r="N6505" s="48" t="s">
        <v>117</v>
      </c>
      <c r="O6505" s="48">
        <v>2</v>
      </c>
      <c r="P6505" s="48" t="s">
        <v>116</v>
      </c>
    </row>
    <row r="6506" spans="1:22" x14ac:dyDescent="0.25">
      <c r="A6506" s="52">
        <v>2019</v>
      </c>
      <c r="B6506" s="45" t="s">
        <v>66</v>
      </c>
      <c r="C6506" s="46" t="s">
        <v>80</v>
      </c>
      <c r="D6506" s="46" t="s">
        <v>93</v>
      </c>
      <c r="H6506" s="46">
        <v>15</v>
      </c>
      <c r="L6506" s="46" t="s">
        <v>103</v>
      </c>
      <c r="M6506" s="48">
        <v>50</v>
      </c>
    </row>
    <row r="6507" spans="1:22" x14ac:dyDescent="0.25">
      <c r="A6507" s="52">
        <v>2019</v>
      </c>
      <c r="B6507" s="45" t="s">
        <v>40</v>
      </c>
      <c r="C6507" s="46" t="s">
        <v>80</v>
      </c>
      <c r="D6507" s="46" t="s">
        <v>110</v>
      </c>
      <c r="H6507" s="46">
        <v>15</v>
      </c>
      <c r="L6507" s="46" t="s">
        <v>103</v>
      </c>
      <c r="M6507" s="48">
        <v>110</v>
      </c>
    </row>
    <row r="6508" spans="1:22" x14ac:dyDescent="0.25">
      <c r="A6508" s="52">
        <v>2019</v>
      </c>
      <c r="B6508" s="45" t="s">
        <v>45</v>
      </c>
      <c r="C6508" s="46" t="s">
        <v>80</v>
      </c>
      <c r="D6508" s="46" t="s">
        <v>88</v>
      </c>
      <c r="H6508" s="46">
        <v>17</v>
      </c>
      <c r="L6508" s="46" t="s">
        <v>104</v>
      </c>
      <c r="M6508" s="48">
        <v>4</v>
      </c>
      <c r="N6508" s="48" t="s">
        <v>117</v>
      </c>
      <c r="O6508" s="48">
        <v>3</v>
      </c>
      <c r="P6508" s="48" t="s">
        <v>116</v>
      </c>
    </row>
    <row r="6509" spans="1:22" x14ac:dyDescent="0.25">
      <c r="A6509" s="52">
        <v>2019</v>
      </c>
      <c r="B6509" s="45" t="s">
        <v>47</v>
      </c>
      <c r="C6509" s="46" t="s">
        <v>80</v>
      </c>
      <c r="D6509" s="46" t="s">
        <v>90</v>
      </c>
      <c r="H6509" s="46">
        <v>17</v>
      </c>
      <c r="L6509" s="46" t="s">
        <v>103</v>
      </c>
      <c r="M6509" s="48">
        <v>3</v>
      </c>
      <c r="N6509" s="48" t="s">
        <v>116</v>
      </c>
    </row>
    <row r="6510" spans="1:22" x14ac:dyDescent="0.25">
      <c r="A6510" s="52">
        <v>2019</v>
      </c>
      <c r="B6510" s="45" t="s">
        <v>73</v>
      </c>
      <c r="C6510" s="46" t="s">
        <v>80</v>
      </c>
      <c r="D6510" s="46" t="s">
        <v>88</v>
      </c>
      <c r="H6510" s="46">
        <v>17</v>
      </c>
      <c r="L6510" s="46" t="s">
        <v>103</v>
      </c>
      <c r="M6510" s="48">
        <v>3</v>
      </c>
      <c r="N6510" s="48" t="s">
        <v>116</v>
      </c>
    </row>
    <row r="6511" spans="1:22" x14ac:dyDescent="0.25">
      <c r="A6511" s="52">
        <v>2019</v>
      </c>
      <c r="B6511" s="45" t="s">
        <v>73</v>
      </c>
      <c r="C6511" s="46" t="s">
        <v>80</v>
      </c>
      <c r="D6511" s="46" t="s">
        <v>94</v>
      </c>
      <c r="H6511" s="46">
        <v>17</v>
      </c>
      <c r="L6511" s="46" t="s">
        <v>104</v>
      </c>
      <c r="M6511" s="48">
        <v>5</v>
      </c>
      <c r="N6511" s="48" t="s">
        <v>116</v>
      </c>
    </row>
    <row r="6512" spans="1:22" x14ac:dyDescent="0.25">
      <c r="A6512" s="52">
        <v>2019</v>
      </c>
      <c r="B6512" s="45" t="s">
        <v>47</v>
      </c>
      <c r="C6512" s="46" t="s">
        <v>80</v>
      </c>
      <c r="D6512" s="46" t="s">
        <v>110</v>
      </c>
      <c r="H6512" s="46">
        <v>15</v>
      </c>
      <c r="L6512" s="46" t="s">
        <v>103</v>
      </c>
      <c r="M6512" s="48">
        <v>50</v>
      </c>
    </row>
    <row r="6513" spans="1:16" x14ac:dyDescent="0.25">
      <c r="A6513" s="52">
        <v>2019</v>
      </c>
      <c r="B6513" s="45" t="s">
        <v>73</v>
      </c>
      <c r="C6513" s="46" t="s">
        <v>80</v>
      </c>
      <c r="D6513" s="46" t="s">
        <v>91</v>
      </c>
      <c r="H6513" s="46">
        <v>15</v>
      </c>
      <c r="L6513" s="46" t="s">
        <v>104</v>
      </c>
      <c r="M6513" s="48">
        <v>80</v>
      </c>
    </row>
    <row r="6514" spans="1:16" x14ac:dyDescent="0.25">
      <c r="A6514" s="52">
        <v>2019</v>
      </c>
      <c r="B6514" s="45" t="s">
        <v>73</v>
      </c>
      <c r="C6514" s="46" t="s">
        <v>80</v>
      </c>
      <c r="D6514" s="46" t="s">
        <v>93</v>
      </c>
      <c r="H6514" s="46">
        <v>17</v>
      </c>
      <c r="L6514" s="46" t="s">
        <v>103</v>
      </c>
      <c r="M6514" s="48" t="s">
        <v>110</v>
      </c>
    </row>
    <row r="6515" spans="1:16" x14ac:dyDescent="0.25">
      <c r="A6515" s="52">
        <v>2019</v>
      </c>
      <c r="B6515" s="45" t="s">
        <v>47</v>
      </c>
      <c r="C6515" s="46" t="s">
        <v>80</v>
      </c>
      <c r="D6515" s="46" t="s">
        <v>90</v>
      </c>
      <c r="H6515" s="46">
        <v>15</v>
      </c>
      <c r="L6515" s="46" t="s">
        <v>103</v>
      </c>
      <c r="M6515" s="48">
        <v>50</v>
      </c>
    </row>
    <row r="6516" spans="1:16" x14ac:dyDescent="0.25">
      <c r="A6516" s="52">
        <v>2019</v>
      </c>
      <c r="B6516" s="45" t="s">
        <v>54</v>
      </c>
      <c r="C6516" s="46" t="s">
        <v>80</v>
      </c>
      <c r="D6516" s="46" t="s">
        <v>88</v>
      </c>
      <c r="E6516" s="46" t="s">
        <v>93</v>
      </c>
      <c r="H6516" s="46">
        <v>17</v>
      </c>
      <c r="L6516" s="46" t="s">
        <v>103</v>
      </c>
      <c r="M6516" s="48">
        <v>1</v>
      </c>
      <c r="N6516" s="48" t="s">
        <v>117</v>
      </c>
      <c r="O6516" s="48">
        <v>1</v>
      </c>
      <c r="P6516" s="48" t="s">
        <v>116</v>
      </c>
    </row>
    <row r="6517" spans="1:16" x14ac:dyDescent="0.25">
      <c r="A6517" s="52">
        <v>2019</v>
      </c>
      <c r="B6517" s="45" t="s">
        <v>65</v>
      </c>
      <c r="C6517" s="46" t="s">
        <v>80</v>
      </c>
      <c r="D6517" s="46" t="s">
        <v>94</v>
      </c>
      <c r="H6517" s="46">
        <v>15</v>
      </c>
      <c r="L6517" s="46" t="s">
        <v>104</v>
      </c>
      <c r="M6517" s="48" t="s">
        <v>110</v>
      </c>
    </row>
    <row r="6518" spans="1:16" x14ac:dyDescent="0.25">
      <c r="A6518" s="52">
        <v>2019</v>
      </c>
      <c r="B6518" s="45" t="s">
        <v>65</v>
      </c>
      <c r="C6518" s="46" t="s">
        <v>80</v>
      </c>
      <c r="D6518" s="46" t="s">
        <v>90</v>
      </c>
      <c r="H6518" s="46">
        <v>15</v>
      </c>
      <c r="L6518" s="46" t="s">
        <v>104</v>
      </c>
      <c r="M6518" s="48" t="s">
        <v>110</v>
      </c>
    </row>
    <row r="6519" spans="1:16" x14ac:dyDescent="0.25">
      <c r="A6519" s="52">
        <v>2019</v>
      </c>
      <c r="B6519" s="45" t="s">
        <v>65</v>
      </c>
      <c r="C6519" s="46" t="s">
        <v>80</v>
      </c>
      <c r="D6519" s="46" t="s">
        <v>90</v>
      </c>
      <c r="H6519" s="46">
        <v>15</v>
      </c>
      <c r="I6519" s="46">
        <v>16</v>
      </c>
      <c r="L6519" s="46" t="s">
        <v>104</v>
      </c>
      <c r="M6519" s="48" t="s">
        <v>110</v>
      </c>
    </row>
    <row r="6520" spans="1:16" x14ac:dyDescent="0.25">
      <c r="A6520" s="52">
        <v>2019</v>
      </c>
      <c r="B6520" s="45" t="s">
        <v>76</v>
      </c>
      <c r="C6520" s="46" t="s">
        <v>80</v>
      </c>
      <c r="D6520" s="46" t="s">
        <v>91</v>
      </c>
      <c r="H6520" s="46">
        <v>4</v>
      </c>
      <c r="L6520" s="46" t="s">
        <v>103</v>
      </c>
      <c r="M6520" s="48">
        <v>45</v>
      </c>
    </row>
    <row r="6521" spans="1:16" x14ac:dyDescent="0.25">
      <c r="A6521" s="52">
        <v>2019</v>
      </c>
      <c r="B6521" s="45" t="s">
        <v>40</v>
      </c>
      <c r="C6521" s="46" t="s">
        <v>80</v>
      </c>
      <c r="D6521" s="46" t="s">
        <v>90</v>
      </c>
      <c r="H6521" s="46">
        <v>15</v>
      </c>
      <c r="L6521" s="46" t="s">
        <v>103</v>
      </c>
      <c r="M6521" s="48">
        <v>69</v>
      </c>
    </row>
    <row r="6522" spans="1:16" x14ac:dyDescent="0.25">
      <c r="A6522" s="52">
        <v>2019</v>
      </c>
      <c r="B6522" s="45" t="s">
        <v>61</v>
      </c>
      <c r="C6522" s="46" t="s">
        <v>80</v>
      </c>
      <c r="D6522" s="46" t="s">
        <v>94</v>
      </c>
      <c r="H6522" s="46">
        <v>15</v>
      </c>
      <c r="L6522" s="46" t="s">
        <v>103</v>
      </c>
      <c r="M6522" s="48">
        <v>14</v>
      </c>
    </row>
    <row r="6523" spans="1:16" x14ac:dyDescent="0.25">
      <c r="A6523" s="52">
        <v>2019</v>
      </c>
      <c r="B6523" s="45" t="s">
        <v>47</v>
      </c>
      <c r="C6523" s="46" t="s">
        <v>80</v>
      </c>
      <c r="D6523" s="46" t="s">
        <v>110</v>
      </c>
      <c r="H6523" s="46">
        <v>17</v>
      </c>
      <c r="L6523" s="46" t="s">
        <v>104</v>
      </c>
      <c r="M6523" s="48" t="s">
        <v>110</v>
      </c>
    </row>
    <row r="6524" spans="1:16" x14ac:dyDescent="0.25">
      <c r="A6524" s="52">
        <v>2019</v>
      </c>
      <c r="B6524" s="45" t="s">
        <v>47</v>
      </c>
      <c r="C6524" s="46" t="s">
        <v>80</v>
      </c>
      <c r="D6524" s="46" t="s">
        <v>88</v>
      </c>
      <c r="H6524" s="46">
        <v>17</v>
      </c>
      <c r="L6524" s="46" t="s">
        <v>104</v>
      </c>
      <c r="M6524" s="48" t="s">
        <v>110</v>
      </c>
    </row>
    <row r="6525" spans="1:16" x14ac:dyDescent="0.25">
      <c r="A6525" s="52">
        <v>2019</v>
      </c>
      <c r="B6525" s="45" t="s">
        <v>38</v>
      </c>
      <c r="C6525" s="46" t="s">
        <v>80</v>
      </c>
      <c r="D6525" s="46" t="s">
        <v>93</v>
      </c>
      <c r="H6525" s="46">
        <v>17</v>
      </c>
      <c r="L6525" s="46" t="s">
        <v>104</v>
      </c>
      <c r="M6525" s="48">
        <v>2</v>
      </c>
      <c r="N6525" s="48" t="s">
        <v>117</v>
      </c>
      <c r="O6525" s="48">
        <v>1</v>
      </c>
      <c r="P6525" s="48" t="s">
        <v>116</v>
      </c>
    </row>
    <row r="6526" spans="1:16" x14ac:dyDescent="0.25">
      <c r="A6526" s="52">
        <v>2019</v>
      </c>
      <c r="B6526" s="45" t="s">
        <v>38</v>
      </c>
      <c r="C6526" s="46" t="s">
        <v>80</v>
      </c>
      <c r="D6526" s="46" t="s">
        <v>93</v>
      </c>
      <c r="H6526" s="46">
        <v>17</v>
      </c>
      <c r="L6526" s="46" t="s">
        <v>104</v>
      </c>
      <c r="M6526" s="48">
        <v>4</v>
      </c>
      <c r="N6526" s="48" t="s">
        <v>117</v>
      </c>
      <c r="O6526" s="48">
        <v>3</v>
      </c>
      <c r="P6526" s="48" t="s">
        <v>116</v>
      </c>
    </row>
    <row r="6527" spans="1:16" x14ac:dyDescent="0.25">
      <c r="A6527" s="52">
        <v>2019</v>
      </c>
      <c r="B6527" s="45" t="s">
        <v>59</v>
      </c>
      <c r="C6527" s="46" t="s">
        <v>80</v>
      </c>
      <c r="D6527" s="46" t="s">
        <v>88</v>
      </c>
      <c r="H6527" s="46">
        <v>20</v>
      </c>
      <c r="L6527" s="46" t="s">
        <v>103</v>
      </c>
      <c r="M6527" s="48">
        <v>2</v>
      </c>
      <c r="N6527" s="48" t="s">
        <v>116</v>
      </c>
    </row>
    <row r="6528" spans="1:16" x14ac:dyDescent="0.25">
      <c r="A6528" s="52">
        <v>2019</v>
      </c>
      <c r="B6528" s="45" t="s">
        <v>42</v>
      </c>
      <c r="C6528" s="46" t="s">
        <v>80</v>
      </c>
      <c r="D6528" s="46" t="s">
        <v>93</v>
      </c>
      <c r="H6528" s="46">
        <v>15</v>
      </c>
      <c r="L6528" s="46" t="s">
        <v>103</v>
      </c>
      <c r="M6528" s="48">
        <v>37</v>
      </c>
    </row>
    <row r="6529" spans="1:24" x14ac:dyDescent="0.25">
      <c r="A6529" s="52">
        <v>2019</v>
      </c>
      <c r="B6529" s="45" t="s">
        <v>37</v>
      </c>
      <c r="C6529" s="46" t="s">
        <v>80</v>
      </c>
      <c r="D6529" s="46" t="s">
        <v>93</v>
      </c>
      <c r="E6529" s="46" t="s">
        <v>91</v>
      </c>
      <c r="H6529" s="46">
        <v>17</v>
      </c>
      <c r="L6529" s="46" t="s">
        <v>103</v>
      </c>
      <c r="M6529" s="48">
        <v>4</v>
      </c>
      <c r="N6529" s="48" t="s">
        <v>117</v>
      </c>
      <c r="O6529" s="48">
        <v>2</v>
      </c>
      <c r="P6529" s="48" t="s">
        <v>116</v>
      </c>
    </row>
    <row r="6530" spans="1:24" x14ac:dyDescent="0.25">
      <c r="A6530" s="52">
        <v>2019</v>
      </c>
      <c r="B6530" s="45" t="s">
        <v>65</v>
      </c>
      <c r="C6530" s="46" t="s">
        <v>80</v>
      </c>
      <c r="D6530" s="46" t="s">
        <v>90</v>
      </c>
      <c r="H6530" s="46">
        <v>15</v>
      </c>
      <c r="L6530" s="46" t="s">
        <v>103</v>
      </c>
      <c r="M6530" s="48" t="s">
        <v>110</v>
      </c>
    </row>
    <row r="6531" spans="1:24" x14ac:dyDescent="0.25">
      <c r="A6531" s="52">
        <v>2019</v>
      </c>
      <c r="B6531" s="45" t="s">
        <v>59</v>
      </c>
      <c r="C6531" s="46" t="s">
        <v>80</v>
      </c>
      <c r="D6531" s="46" t="s">
        <v>94</v>
      </c>
      <c r="H6531" s="46">
        <v>15</v>
      </c>
      <c r="L6531" s="46" t="s">
        <v>103</v>
      </c>
      <c r="M6531" s="48">
        <v>55</v>
      </c>
    </row>
    <row r="6532" spans="1:24" x14ac:dyDescent="0.25">
      <c r="A6532" s="52">
        <v>2019</v>
      </c>
      <c r="B6532" s="45" t="s">
        <v>66</v>
      </c>
      <c r="C6532" s="46" t="s">
        <v>80</v>
      </c>
      <c r="D6532" s="46" t="s">
        <v>90</v>
      </c>
      <c r="H6532" s="46">
        <v>15</v>
      </c>
      <c r="I6532" s="46">
        <v>17</v>
      </c>
      <c r="L6532" s="46" t="s">
        <v>103</v>
      </c>
      <c r="M6532" s="48">
        <v>31</v>
      </c>
      <c r="U6532" s="49">
        <v>1</v>
      </c>
      <c r="V6532" s="49" t="s">
        <v>117</v>
      </c>
      <c r="W6532" s="50">
        <v>3</v>
      </c>
      <c r="X6532" s="50" t="s">
        <v>116</v>
      </c>
    </row>
    <row r="6533" spans="1:24" x14ac:dyDescent="0.25">
      <c r="A6533" s="52">
        <v>2019</v>
      </c>
      <c r="B6533" s="45" t="s">
        <v>45</v>
      </c>
      <c r="C6533" s="46" t="s">
        <v>80</v>
      </c>
      <c r="D6533" s="46" t="s">
        <v>91</v>
      </c>
      <c r="H6533" s="46">
        <v>17</v>
      </c>
      <c r="L6533" s="46" t="s">
        <v>104</v>
      </c>
      <c r="M6533" s="48" t="s">
        <v>110</v>
      </c>
    </row>
    <row r="6534" spans="1:24" x14ac:dyDescent="0.25">
      <c r="A6534" s="52">
        <v>2019</v>
      </c>
      <c r="B6534" s="45" t="s">
        <v>42</v>
      </c>
      <c r="C6534" s="46" t="s">
        <v>80</v>
      </c>
      <c r="D6534" s="46" t="s">
        <v>93</v>
      </c>
      <c r="H6534" s="46">
        <v>15</v>
      </c>
      <c r="L6534" s="46" t="s">
        <v>103</v>
      </c>
      <c r="M6534" s="48">
        <v>40</v>
      </c>
    </row>
    <row r="6535" spans="1:24" x14ac:dyDescent="0.25">
      <c r="A6535" s="52">
        <v>2019</v>
      </c>
      <c r="B6535" s="45" t="s">
        <v>69</v>
      </c>
      <c r="C6535" s="46" t="s">
        <v>80</v>
      </c>
      <c r="D6535" s="46" t="s">
        <v>88</v>
      </c>
      <c r="E6535" s="46" t="s">
        <v>92</v>
      </c>
      <c r="H6535" s="46">
        <v>17</v>
      </c>
      <c r="L6535" s="46" t="s">
        <v>103</v>
      </c>
      <c r="M6535" s="48">
        <v>2</v>
      </c>
      <c r="N6535" s="48" t="s">
        <v>116</v>
      </c>
    </row>
    <row r="6536" spans="1:24" x14ac:dyDescent="0.25">
      <c r="A6536" s="52">
        <v>2019</v>
      </c>
      <c r="B6536" s="45" t="s">
        <v>37</v>
      </c>
      <c r="C6536" s="46" t="s">
        <v>80</v>
      </c>
      <c r="D6536" s="46" t="s">
        <v>93</v>
      </c>
      <c r="H6536" s="46">
        <v>17</v>
      </c>
      <c r="L6536" s="46" t="s">
        <v>103</v>
      </c>
      <c r="M6536" s="48">
        <v>2</v>
      </c>
      <c r="N6536" s="48" t="s">
        <v>117</v>
      </c>
      <c r="O6536" s="48">
        <v>1</v>
      </c>
      <c r="P6536" s="48" t="s">
        <v>116</v>
      </c>
    </row>
    <row r="6537" spans="1:24" x14ac:dyDescent="0.25">
      <c r="A6537" s="52">
        <v>2019</v>
      </c>
      <c r="B6537" s="45" t="s">
        <v>73</v>
      </c>
      <c r="C6537" s="46" t="s">
        <v>80</v>
      </c>
      <c r="D6537" s="46" t="s">
        <v>94</v>
      </c>
      <c r="H6537" s="46">
        <v>17</v>
      </c>
      <c r="L6537" s="46" t="s">
        <v>103</v>
      </c>
      <c r="M6537" s="48">
        <v>1</v>
      </c>
      <c r="N6537" s="48" t="s">
        <v>117</v>
      </c>
      <c r="O6537" s="48">
        <v>1</v>
      </c>
      <c r="P6537" s="48" t="s">
        <v>116</v>
      </c>
    </row>
    <row r="6538" spans="1:24" x14ac:dyDescent="0.25">
      <c r="A6538" s="52">
        <v>2019</v>
      </c>
      <c r="B6538" s="45" t="s">
        <v>73</v>
      </c>
      <c r="C6538" s="46" t="s">
        <v>80</v>
      </c>
      <c r="D6538" s="46" t="s">
        <v>89</v>
      </c>
      <c r="E6538" s="46" t="s">
        <v>92</v>
      </c>
      <c r="H6538" s="46">
        <v>17</v>
      </c>
      <c r="L6538" s="46" t="s">
        <v>103</v>
      </c>
      <c r="M6538" s="48">
        <v>1</v>
      </c>
      <c r="N6538" s="48" t="s">
        <v>117</v>
      </c>
      <c r="O6538" s="48">
        <v>1</v>
      </c>
      <c r="P6538" s="48" t="s">
        <v>116</v>
      </c>
    </row>
    <row r="6539" spans="1:24" x14ac:dyDescent="0.25">
      <c r="A6539" s="52">
        <v>2019</v>
      </c>
      <c r="B6539" s="45" t="s">
        <v>54</v>
      </c>
      <c r="C6539" s="46" t="s">
        <v>80</v>
      </c>
      <c r="D6539" s="46" t="s">
        <v>88</v>
      </c>
      <c r="H6539" s="46">
        <v>17</v>
      </c>
      <c r="L6539" s="46" t="s">
        <v>104</v>
      </c>
      <c r="M6539" s="48">
        <v>2</v>
      </c>
      <c r="N6539" s="48" t="s">
        <v>117</v>
      </c>
      <c r="O6539" s="48">
        <v>2</v>
      </c>
      <c r="P6539" s="48" t="s">
        <v>116</v>
      </c>
    </row>
    <row r="6540" spans="1:24" x14ac:dyDescent="0.25">
      <c r="A6540" s="52">
        <v>2019</v>
      </c>
      <c r="B6540" s="45" t="s">
        <v>38</v>
      </c>
      <c r="C6540" s="46" t="s">
        <v>80</v>
      </c>
      <c r="D6540" s="46" t="s">
        <v>88</v>
      </c>
      <c r="H6540" s="46">
        <v>18</v>
      </c>
      <c r="L6540" s="46" t="s">
        <v>103</v>
      </c>
      <c r="M6540" s="48" t="s">
        <v>110</v>
      </c>
    </row>
    <row r="6541" spans="1:24" x14ac:dyDescent="0.25">
      <c r="A6541" s="52">
        <v>2019</v>
      </c>
      <c r="B6541" s="45" t="s">
        <v>59</v>
      </c>
      <c r="C6541" s="46" t="s">
        <v>80</v>
      </c>
      <c r="D6541" s="46" t="s">
        <v>96</v>
      </c>
      <c r="H6541" s="46">
        <v>20</v>
      </c>
      <c r="L6541" s="46" t="s">
        <v>103</v>
      </c>
      <c r="M6541" s="48">
        <v>2</v>
      </c>
      <c r="N6541" s="48" t="s">
        <v>116</v>
      </c>
      <c r="O6541" s="48">
        <v>2</v>
      </c>
      <c r="P6541" s="48" t="s">
        <v>115</v>
      </c>
    </row>
    <row r="6542" spans="1:24" x14ac:dyDescent="0.25">
      <c r="A6542" s="52">
        <v>2019</v>
      </c>
      <c r="B6542" s="45" t="s">
        <v>59</v>
      </c>
      <c r="C6542" s="46" t="s">
        <v>80</v>
      </c>
      <c r="D6542" s="46" t="s">
        <v>96</v>
      </c>
      <c r="H6542" s="46">
        <v>17</v>
      </c>
      <c r="L6542" s="46" t="s">
        <v>103</v>
      </c>
      <c r="M6542" s="48">
        <v>1</v>
      </c>
      <c r="N6542" s="48" t="s">
        <v>117</v>
      </c>
      <c r="O6542" s="48">
        <v>2</v>
      </c>
      <c r="P6542" s="48" t="s">
        <v>116</v>
      </c>
    </row>
    <row r="6543" spans="1:24" x14ac:dyDescent="0.25">
      <c r="A6543" s="52">
        <v>2019</v>
      </c>
      <c r="B6543" s="45" t="s">
        <v>63</v>
      </c>
      <c r="C6543" s="46" t="s">
        <v>80</v>
      </c>
      <c r="D6543" s="46" t="s">
        <v>88</v>
      </c>
      <c r="E6543" s="46" t="s">
        <v>89</v>
      </c>
      <c r="H6543" s="46">
        <v>17</v>
      </c>
      <c r="L6543" s="46" t="s">
        <v>103</v>
      </c>
      <c r="M6543" s="48">
        <v>10</v>
      </c>
      <c r="N6543" s="48" t="s">
        <v>117</v>
      </c>
      <c r="O6543" s="48">
        <v>2</v>
      </c>
      <c r="P6543" s="48" t="s">
        <v>116</v>
      </c>
    </row>
    <row r="6544" spans="1:24" x14ac:dyDescent="0.25">
      <c r="A6544" s="52">
        <v>2019</v>
      </c>
      <c r="B6544" s="45" t="s">
        <v>73</v>
      </c>
      <c r="C6544" s="46" t="s">
        <v>80</v>
      </c>
      <c r="D6544" s="46" t="s">
        <v>88</v>
      </c>
      <c r="H6544" s="46">
        <v>17</v>
      </c>
      <c r="L6544" s="46" t="s">
        <v>103</v>
      </c>
      <c r="M6544" s="48">
        <v>2</v>
      </c>
      <c r="N6544" s="48" t="s">
        <v>116</v>
      </c>
    </row>
    <row r="6545" spans="1:24" x14ac:dyDescent="0.25">
      <c r="A6545" s="52">
        <v>2019</v>
      </c>
      <c r="B6545" s="45" t="s">
        <v>47</v>
      </c>
      <c r="C6545" s="46" t="s">
        <v>80</v>
      </c>
      <c r="D6545" s="46" t="s">
        <v>90</v>
      </c>
      <c r="H6545" s="46">
        <v>20</v>
      </c>
      <c r="L6545" s="46" t="s">
        <v>103</v>
      </c>
      <c r="M6545" s="48">
        <v>3</v>
      </c>
      <c r="N6545" s="48" t="s">
        <v>116</v>
      </c>
    </row>
    <row r="6546" spans="1:24" x14ac:dyDescent="0.25">
      <c r="A6546" s="52">
        <v>2019</v>
      </c>
      <c r="B6546" s="45" t="s">
        <v>66</v>
      </c>
      <c r="C6546" s="46" t="s">
        <v>80</v>
      </c>
      <c r="D6546" s="46" t="s">
        <v>93</v>
      </c>
      <c r="H6546" s="46">
        <v>15</v>
      </c>
      <c r="L6546" s="46" t="s">
        <v>103</v>
      </c>
      <c r="M6546" s="48">
        <v>70</v>
      </c>
    </row>
    <row r="6547" spans="1:24" x14ac:dyDescent="0.25">
      <c r="A6547" s="52">
        <v>2019</v>
      </c>
      <c r="B6547" s="45" t="s">
        <v>66</v>
      </c>
      <c r="C6547" s="46" t="s">
        <v>80</v>
      </c>
      <c r="D6547" s="46" t="s">
        <v>88</v>
      </c>
      <c r="E6547" s="46" t="s">
        <v>92</v>
      </c>
      <c r="H6547" s="46">
        <v>20</v>
      </c>
      <c r="L6547" s="46" t="s">
        <v>103</v>
      </c>
      <c r="M6547" s="48">
        <v>1</v>
      </c>
      <c r="N6547" s="48" t="s">
        <v>117</v>
      </c>
      <c r="O6547" s="48">
        <v>1</v>
      </c>
      <c r="P6547" s="48" t="s">
        <v>115</v>
      </c>
    </row>
    <row r="6548" spans="1:24" x14ac:dyDescent="0.25">
      <c r="A6548" s="52">
        <v>2019</v>
      </c>
      <c r="B6548" s="45" t="s">
        <v>59</v>
      </c>
      <c r="C6548" s="46" t="s">
        <v>80</v>
      </c>
      <c r="D6548" s="46" t="s">
        <v>94</v>
      </c>
      <c r="H6548" s="46">
        <v>15</v>
      </c>
      <c r="L6548" s="46" t="s">
        <v>103</v>
      </c>
      <c r="M6548" s="48">
        <v>50</v>
      </c>
    </row>
    <row r="6549" spans="1:24" x14ac:dyDescent="0.25">
      <c r="A6549" s="52">
        <v>2019</v>
      </c>
      <c r="B6549" s="45" t="s">
        <v>37</v>
      </c>
      <c r="C6549" s="46" t="s">
        <v>80</v>
      </c>
      <c r="D6549" s="46" t="s">
        <v>93</v>
      </c>
      <c r="E6549" s="46" t="s">
        <v>91</v>
      </c>
      <c r="H6549" s="46">
        <v>15</v>
      </c>
      <c r="L6549" s="46" t="s">
        <v>103</v>
      </c>
      <c r="M6549" s="48">
        <v>94</v>
      </c>
    </row>
    <row r="6550" spans="1:24" x14ac:dyDescent="0.25">
      <c r="A6550" s="52">
        <v>2019</v>
      </c>
      <c r="B6550" s="45" t="s">
        <v>76</v>
      </c>
      <c r="C6550" s="46" t="s">
        <v>80</v>
      </c>
      <c r="D6550" s="46" t="s">
        <v>94</v>
      </c>
      <c r="H6550" s="46">
        <v>4</v>
      </c>
      <c r="I6550" s="46">
        <v>17</v>
      </c>
      <c r="L6550" s="46" t="s">
        <v>103</v>
      </c>
      <c r="M6550" s="48">
        <v>300</v>
      </c>
      <c r="U6550" s="49">
        <v>2</v>
      </c>
      <c r="V6550" s="49" t="s">
        <v>117</v>
      </c>
      <c r="W6550" s="50">
        <v>4</v>
      </c>
      <c r="X6550" s="50" t="s">
        <v>116</v>
      </c>
    </row>
    <row r="6551" spans="1:24" x14ac:dyDescent="0.25">
      <c r="A6551" s="52">
        <v>2019</v>
      </c>
      <c r="B6551" s="45" t="s">
        <v>73</v>
      </c>
      <c r="C6551" s="46" t="s">
        <v>80</v>
      </c>
      <c r="D6551" s="46" t="s">
        <v>88</v>
      </c>
      <c r="H6551" s="46">
        <v>17</v>
      </c>
      <c r="L6551" s="46" t="s">
        <v>103</v>
      </c>
      <c r="M6551" s="48">
        <v>2</v>
      </c>
      <c r="N6551" s="48" t="s">
        <v>117</v>
      </c>
    </row>
    <row r="6552" spans="1:24" x14ac:dyDescent="0.25">
      <c r="A6552" s="52">
        <v>2019</v>
      </c>
      <c r="B6552" s="45" t="s">
        <v>73</v>
      </c>
      <c r="C6552" s="46" t="s">
        <v>80</v>
      </c>
      <c r="D6552" s="46" t="s">
        <v>91</v>
      </c>
      <c r="H6552" s="46">
        <v>17</v>
      </c>
      <c r="L6552" s="46" t="s">
        <v>103</v>
      </c>
      <c r="M6552" s="48">
        <v>2</v>
      </c>
      <c r="N6552" s="48" t="s">
        <v>116</v>
      </c>
    </row>
    <row r="6553" spans="1:24" x14ac:dyDescent="0.25">
      <c r="A6553" s="52">
        <v>2019</v>
      </c>
      <c r="B6553" s="45" t="s">
        <v>59</v>
      </c>
      <c r="C6553" s="46" t="s">
        <v>80</v>
      </c>
      <c r="D6553" s="46" t="s">
        <v>88</v>
      </c>
      <c r="H6553" s="46">
        <v>20</v>
      </c>
      <c r="L6553" s="46" t="s">
        <v>103</v>
      </c>
      <c r="M6553" s="48">
        <v>2</v>
      </c>
      <c r="N6553" s="48" t="s">
        <v>116</v>
      </c>
    </row>
    <row r="6554" spans="1:24" x14ac:dyDescent="0.25">
      <c r="A6554" s="52">
        <v>2019</v>
      </c>
      <c r="B6554" s="45" t="s">
        <v>68</v>
      </c>
      <c r="C6554" s="46" t="s">
        <v>80</v>
      </c>
      <c r="D6554" s="46" t="s">
        <v>93</v>
      </c>
      <c r="H6554" s="46">
        <v>21</v>
      </c>
      <c r="L6554" s="46" t="s">
        <v>103</v>
      </c>
      <c r="M6554" s="48">
        <v>1</v>
      </c>
      <c r="N6554" s="48" t="s">
        <v>116</v>
      </c>
    </row>
    <row r="6555" spans="1:24" x14ac:dyDescent="0.25">
      <c r="A6555" s="52">
        <v>2019</v>
      </c>
      <c r="B6555" s="45" t="s">
        <v>65</v>
      </c>
      <c r="C6555" s="46" t="s">
        <v>80</v>
      </c>
      <c r="D6555" s="46" t="s">
        <v>90</v>
      </c>
      <c r="H6555" s="46">
        <v>17</v>
      </c>
      <c r="L6555" s="46" t="s">
        <v>104</v>
      </c>
      <c r="M6555" s="48" t="s">
        <v>110</v>
      </c>
    </row>
    <row r="6556" spans="1:24" x14ac:dyDescent="0.25">
      <c r="A6556" s="52">
        <v>2019</v>
      </c>
      <c r="B6556" s="45" t="s">
        <v>73</v>
      </c>
      <c r="C6556" s="46" t="s">
        <v>80</v>
      </c>
      <c r="D6556" s="46" t="s">
        <v>91</v>
      </c>
      <c r="H6556" s="46">
        <v>17</v>
      </c>
      <c r="L6556" s="46" t="s">
        <v>103</v>
      </c>
      <c r="M6556" s="48">
        <v>2</v>
      </c>
      <c r="N6556" s="48" t="s">
        <v>117</v>
      </c>
      <c r="O6556" s="48">
        <v>2</v>
      </c>
      <c r="P6556" s="48" t="s">
        <v>116</v>
      </c>
    </row>
    <row r="6557" spans="1:24" x14ac:dyDescent="0.25">
      <c r="A6557" s="52">
        <v>2019</v>
      </c>
      <c r="B6557" s="45" t="s">
        <v>63</v>
      </c>
      <c r="C6557" s="46" t="s">
        <v>80</v>
      </c>
      <c r="D6557" s="46" t="s">
        <v>89</v>
      </c>
      <c r="H6557" s="46">
        <v>17</v>
      </c>
      <c r="L6557" s="46" t="s">
        <v>103</v>
      </c>
      <c r="M6557" s="48" t="s">
        <v>110</v>
      </c>
    </row>
    <row r="6558" spans="1:24" x14ac:dyDescent="0.25">
      <c r="A6558" s="52">
        <v>2019</v>
      </c>
      <c r="B6558" s="45" t="s">
        <v>65</v>
      </c>
      <c r="C6558" s="46" t="s">
        <v>80</v>
      </c>
      <c r="D6558" s="46" t="s">
        <v>110</v>
      </c>
      <c r="H6558" s="46">
        <v>15</v>
      </c>
      <c r="L6558" s="46" t="s">
        <v>104</v>
      </c>
      <c r="M6558" s="48" t="s">
        <v>110</v>
      </c>
    </row>
    <row r="6559" spans="1:24" x14ac:dyDescent="0.25">
      <c r="A6559" s="52">
        <v>2019</v>
      </c>
      <c r="B6559" s="45" t="s">
        <v>65</v>
      </c>
      <c r="C6559" s="46" t="s">
        <v>80</v>
      </c>
      <c r="D6559" s="46" t="s">
        <v>90</v>
      </c>
      <c r="H6559" s="46">
        <v>15</v>
      </c>
      <c r="L6559" s="46" t="s">
        <v>104</v>
      </c>
      <c r="M6559" s="48" t="s">
        <v>110</v>
      </c>
    </row>
    <row r="6560" spans="1:24" x14ac:dyDescent="0.25">
      <c r="A6560" s="52">
        <v>2019</v>
      </c>
      <c r="B6560" s="45" t="s">
        <v>65</v>
      </c>
      <c r="C6560" s="46" t="s">
        <v>80</v>
      </c>
      <c r="D6560" s="46" t="s">
        <v>92</v>
      </c>
      <c r="H6560" s="46">
        <v>17</v>
      </c>
      <c r="L6560" s="46" t="s">
        <v>104</v>
      </c>
      <c r="M6560" s="48" t="s">
        <v>110</v>
      </c>
    </row>
    <row r="6561" spans="1:16" x14ac:dyDescent="0.25">
      <c r="A6561" s="52">
        <v>2019</v>
      </c>
      <c r="B6561" s="45" t="s">
        <v>65</v>
      </c>
      <c r="C6561" s="46" t="s">
        <v>80</v>
      </c>
      <c r="D6561" s="46" t="s">
        <v>110</v>
      </c>
      <c r="H6561" s="46">
        <v>15</v>
      </c>
      <c r="L6561" s="46" t="s">
        <v>104</v>
      </c>
      <c r="M6561" s="48" t="s">
        <v>110</v>
      </c>
    </row>
    <row r="6562" spans="1:16" x14ac:dyDescent="0.25">
      <c r="A6562" s="52">
        <v>2019</v>
      </c>
      <c r="B6562" s="45" t="s">
        <v>37</v>
      </c>
      <c r="C6562" s="46" t="s">
        <v>80</v>
      </c>
      <c r="D6562" s="46" t="s">
        <v>93</v>
      </c>
      <c r="H6562" s="46">
        <v>15</v>
      </c>
      <c r="L6562" s="46" t="s">
        <v>103</v>
      </c>
      <c r="M6562" s="48">
        <v>256</v>
      </c>
    </row>
    <row r="6563" spans="1:16" x14ac:dyDescent="0.25">
      <c r="A6563" s="52">
        <v>2019</v>
      </c>
      <c r="B6563" s="45" t="s">
        <v>66</v>
      </c>
      <c r="C6563" s="46" t="s">
        <v>80</v>
      </c>
      <c r="D6563" s="46" t="s">
        <v>93</v>
      </c>
      <c r="H6563" s="46">
        <v>15</v>
      </c>
      <c r="L6563" s="46" t="s">
        <v>103</v>
      </c>
      <c r="M6563" s="48">
        <v>17</v>
      </c>
    </row>
    <row r="6564" spans="1:16" x14ac:dyDescent="0.25">
      <c r="A6564" s="52">
        <v>2019</v>
      </c>
      <c r="B6564" s="45" t="s">
        <v>40</v>
      </c>
      <c r="C6564" s="46" t="s">
        <v>80</v>
      </c>
      <c r="D6564" s="46" t="s">
        <v>93</v>
      </c>
      <c r="H6564" s="46">
        <v>15</v>
      </c>
      <c r="L6564" s="46" t="s">
        <v>103</v>
      </c>
      <c r="M6564" s="48">
        <v>27</v>
      </c>
    </row>
    <row r="6565" spans="1:16" x14ac:dyDescent="0.25">
      <c r="A6565" s="52">
        <v>2019</v>
      </c>
      <c r="B6565" s="45" t="s">
        <v>47</v>
      </c>
      <c r="C6565" s="46" t="s">
        <v>80</v>
      </c>
      <c r="D6565" s="46" t="s">
        <v>110</v>
      </c>
      <c r="H6565" s="46">
        <v>17</v>
      </c>
      <c r="L6565" s="46" t="s">
        <v>103</v>
      </c>
      <c r="M6565" s="48">
        <v>2</v>
      </c>
      <c r="N6565" s="48" t="s">
        <v>116</v>
      </c>
    </row>
    <row r="6566" spans="1:16" x14ac:dyDescent="0.25">
      <c r="A6566" s="52">
        <v>2019</v>
      </c>
      <c r="B6566" s="45" t="s">
        <v>47</v>
      </c>
      <c r="C6566" s="46" t="s">
        <v>82</v>
      </c>
      <c r="D6566" s="46" t="s">
        <v>110</v>
      </c>
      <c r="H6566" s="46">
        <v>15</v>
      </c>
      <c r="L6566" s="46" t="s">
        <v>104</v>
      </c>
      <c r="M6566" s="48" t="s">
        <v>110</v>
      </c>
    </row>
    <row r="6567" spans="1:16" x14ac:dyDescent="0.25">
      <c r="A6567" s="52">
        <v>2019</v>
      </c>
      <c r="B6567" s="45" t="s">
        <v>37</v>
      </c>
      <c r="C6567" s="46" t="s">
        <v>80</v>
      </c>
      <c r="D6567" s="46" t="s">
        <v>90</v>
      </c>
      <c r="H6567" s="46">
        <v>15</v>
      </c>
      <c r="L6567" s="46" t="s">
        <v>103</v>
      </c>
      <c r="M6567" s="48" t="s">
        <v>110</v>
      </c>
    </row>
    <row r="6568" spans="1:16" x14ac:dyDescent="0.25">
      <c r="A6568" s="52">
        <v>2019</v>
      </c>
      <c r="B6568" s="45" t="s">
        <v>42</v>
      </c>
      <c r="C6568" s="46" t="s">
        <v>80</v>
      </c>
      <c r="D6568" s="46" t="s">
        <v>88</v>
      </c>
      <c r="E6568" s="46" t="s">
        <v>94</v>
      </c>
      <c r="H6568" s="46">
        <v>17</v>
      </c>
      <c r="L6568" s="46" t="s">
        <v>103</v>
      </c>
      <c r="M6568" s="48">
        <v>1</v>
      </c>
      <c r="N6568" s="48" t="s">
        <v>117</v>
      </c>
      <c r="O6568" s="48">
        <v>2</v>
      </c>
      <c r="P6568" s="48" t="s">
        <v>116</v>
      </c>
    </row>
    <row r="6569" spans="1:16" x14ac:dyDescent="0.25">
      <c r="A6569" s="52">
        <v>2019</v>
      </c>
      <c r="B6569" s="45" t="s">
        <v>47</v>
      </c>
      <c r="C6569" s="46" t="s">
        <v>80</v>
      </c>
      <c r="D6569" s="46" t="s">
        <v>90</v>
      </c>
      <c r="H6569" s="46">
        <v>20</v>
      </c>
      <c r="L6569" s="46" t="s">
        <v>103</v>
      </c>
      <c r="M6569" s="48" t="s">
        <v>110</v>
      </c>
    </row>
    <row r="6570" spans="1:16" x14ac:dyDescent="0.25">
      <c r="A6570" s="52">
        <v>2019</v>
      </c>
      <c r="B6570" s="45" t="s">
        <v>47</v>
      </c>
      <c r="C6570" s="46" t="s">
        <v>80</v>
      </c>
      <c r="D6570" s="46" t="s">
        <v>110</v>
      </c>
      <c r="H6570" s="46">
        <v>20</v>
      </c>
      <c r="L6570" s="46" t="s">
        <v>103</v>
      </c>
      <c r="M6570" s="48" t="s">
        <v>110</v>
      </c>
    </row>
    <row r="6571" spans="1:16" x14ac:dyDescent="0.25">
      <c r="A6571" s="52">
        <v>2019</v>
      </c>
      <c r="B6571" s="45" t="s">
        <v>40</v>
      </c>
      <c r="C6571" s="46" t="s">
        <v>80</v>
      </c>
      <c r="D6571" s="46" t="s">
        <v>93</v>
      </c>
      <c r="H6571" s="46">
        <v>17</v>
      </c>
      <c r="L6571" s="46" t="s">
        <v>104</v>
      </c>
      <c r="M6571" s="48">
        <v>3</v>
      </c>
      <c r="N6571" s="48" t="s">
        <v>117</v>
      </c>
      <c r="O6571" s="48">
        <v>2</v>
      </c>
      <c r="P6571" s="48" t="s">
        <v>116</v>
      </c>
    </row>
    <row r="6572" spans="1:16" x14ac:dyDescent="0.25">
      <c r="A6572" s="52">
        <v>2019</v>
      </c>
      <c r="B6572" s="45" t="s">
        <v>42</v>
      </c>
      <c r="C6572" s="46" t="s">
        <v>80</v>
      </c>
      <c r="D6572" s="46" t="s">
        <v>93</v>
      </c>
      <c r="H6572" s="46">
        <v>15</v>
      </c>
      <c r="L6572" s="46" t="s">
        <v>103</v>
      </c>
      <c r="M6572" s="48">
        <v>60</v>
      </c>
    </row>
    <row r="6573" spans="1:16" x14ac:dyDescent="0.25">
      <c r="A6573" s="52">
        <v>2019</v>
      </c>
      <c r="B6573" s="45" t="s">
        <v>47</v>
      </c>
      <c r="C6573" s="46" t="s">
        <v>80</v>
      </c>
      <c r="D6573" s="46" t="s">
        <v>90</v>
      </c>
      <c r="H6573" s="46">
        <v>17</v>
      </c>
      <c r="L6573" s="46" t="s">
        <v>103</v>
      </c>
      <c r="M6573" s="48">
        <v>3</v>
      </c>
      <c r="N6573" s="48" t="s">
        <v>117</v>
      </c>
      <c r="O6573" s="48">
        <v>1</v>
      </c>
      <c r="P6573" s="48" t="s">
        <v>116</v>
      </c>
    </row>
    <row r="6574" spans="1:16" x14ac:dyDescent="0.25">
      <c r="A6574" s="52">
        <v>2019</v>
      </c>
      <c r="B6574" s="45" t="s">
        <v>47</v>
      </c>
      <c r="C6574" s="46" t="s">
        <v>80</v>
      </c>
      <c r="D6574" s="46" t="s">
        <v>88</v>
      </c>
      <c r="E6574" s="46" t="s">
        <v>92</v>
      </c>
      <c r="H6574" s="46">
        <v>17</v>
      </c>
      <c r="L6574" s="46" t="s">
        <v>103</v>
      </c>
      <c r="M6574" s="48">
        <v>1</v>
      </c>
      <c r="N6574" s="48" t="s">
        <v>117</v>
      </c>
      <c r="O6574" s="48">
        <v>1</v>
      </c>
      <c r="P6574" s="48" t="s">
        <v>116</v>
      </c>
    </row>
    <row r="6575" spans="1:16" x14ac:dyDescent="0.25">
      <c r="A6575" s="52">
        <v>2019</v>
      </c>
      <c r="B6575" s="45" t="s">
        <v>62</v>
      </c>
      <c r="C6575" s="46" t="s">
        <v>80</v>
      </c>
      <c r="D6575" s="46" t="s">
        <v>93</v>
      </c>
      <c r="H6575" s="46">
        <v>17</v>
      </c>
      <c r="L6575" s="46" t="s">
        <v>104</v>
      </c>
      <c r="M6575" s="48" t="s">
        <v>110</v>
      </c>
    </row>
    <row r="6576" spans="1:16" x14ac:dyDescent="0.25">
      <c r="A6576" s="52">
        <v>2019</v>
      </c>
      <c r="B6576" s="45" t="s">
        <v>37</v>
      </c>
      <c r="C6576" s="46" t="s">
        <v>80</v>
      </c>
      <c r="D6576" s="46" t="s">
        <v>93</v>
      </c>
      <c r="H6576" s="46">
        <v>15</v>
      </c>
      <c r="L6576" s="46" t="s">
        <v>103</v>
      </c>
      <c r="M6576" s="48" t="s">
        <v>110</v>
      </c>
    </row>
    <row r="6577" spans="1:24" x14ac:dyDescent="0.25">
      <c r="A6577" s="52">
        <v>2019</v>
      </c>
      <c r="B6577" s="45" t="s">
        <v>47</v>
      </c>
      <c r="C6577" s="46" t="s">
        <v>80</v>
      </c>
      <c r="D6577" s="46" t="s">
        <v>88</v>
      </c>
      <c r="H6577" s="46">
        <v>17</v>
      </c>
      <c r="L6577" s="46" t="s">
        <v>103</v>
      </c>
      <c r="M6577" s="48">
        <v>1</v>
      </c>
      <c r="N6577" s="48" t="s">
        <v>116</v>
      </c>
    </row>
    <row r="6578" spans="1:24" x14ac:dyDescent="0.25">
      <c r="A6578" s="52">
        <v>2019</v>
      </c>
      <c r="B6578" s="45" t="s">
        <v>49</v>
      </c>
      <c r="C6578" s="46" t="s">
        <v>80</v>
      </c>
      <c r="D6578" s="46" t="s">
        <v>92</v>
      </c>
      <c r="H6578" s="46">
        <v>17</v>
      </c>
      <c r="L6578" s="46" t="s">
        <v>104</v>
      </c>
      <c r="M6578" s="48" t="s">
        <v>110</v>
      </c>
    </row>
    <row r="6579" spans="1:24" x14ac:dyDescent="0.25">
      <c r="A6579" s="52">
        <v>2019</v>
      </c>
      <c r="B6579" s="45" t="s">
        <v>37</v>
      </c>
      <c r="C6579" s="46" t="s">
        <v>80</v>
      </c>
      <c r="D6579" s="46" t="s">
        <v>90</v>
      </c>
      <c r="H6579" s="46">
        <v>15</v>
      </c>
      <c r="L6579" s="46" t="s">
        <v>103</v>
      </c>
      <c r="M6579" s="48">
        <v>40</v>
      </c>
    </row>
    <row r="6580" spans="1:24" x14ac:dyDescent="0.25">
      <c r="A6580" s="52">
        <v>2019</v>
      </c>
      <c r="B6580" s="45" t="s">
        <v>38</v>
      </c>
      <c r="C6580" s="46" t="s">
        <v>80</v>
      </c>
      <c r="D6580" s="46" t="s">
        <v>94</v>
      </c>
      <c r="H6580" s="46">
        <v>17</v>
      </c>
      <c r="L6580" s="46" t="s">
        <v>104</v>
      </c>
      <c r="M6580" s="48">
        <v>3</v>
      </c>
      <c r="N6580" s="48" t="s">
        <v>117</v>
      </c>
      <c r="O6580" s="48">
        <v>3</v>
      </c>
      <c r="P6580" s="48" t="s">
        <v>116</v>
      </c>
    </row>
    <row r="6581" spans="1:24" x14ac:dyDescent="0.25">
      <c r="A6581" s="52">
        <v>2019</v>
      </c>
      <c r="B6581" s="45" t="s">
        <v>66</v>
      </c>
      <c r="C6581" s="46" t="s">
        <v>80</v>
      </c>
      <c r="D6581" s="46" t="s">
        <v>88</v>
      </c>
      <c r="E6581" s="46" t="s">
        <v>92</v>
      </c>
      <c r="H6581" s="46">
        <v>17</v>
      </c>
      <c r="I6581" s="46">
        <v>21</v>
      </c>
      <c r="L6581" s="46" t="s">
        <v>103</v>
      </c>
      <c r="M6581" s="48">
        <v>3</v>
      </c>
      <c r="N6581" s="48" t="s">
        <v>117</v>
      </c>
      <c r="O6581" s="48">
        <v>2</v>
      </c>
      <c r="P6581" s="48" t="s">
        <v>116</v>
      </c>
      <c r="U6581" s="49">
        <v>1</v>
      </c>
      <c r="V6581" s="49" t="s">
        <v>117</v>
      </c>
      <c r="W6581" s="50">
        <v>1</v>
      </c>
      <c r="X6581" s="50" t="s">
        <v>116</v>
      </c>
    </row>
    <row r="6582" spans="1:24" x14ac:dyDescent="0.25">
      <c r="A6582" s="52">
        <v>2019</v>
      </c>
      <c r="B6582" s="45" t="s">
        <v>61</v>
      </c>
      <c r="C6582" s="46" t="s">
        <v>80</v>
      </c>
      <c r="D6582" s="46" t="s">
        <v>93</v>
      </c>
      <c r="H6582" s="46">
        <v>15</v>
      </c>
      <c r="L6582" s="46" t="s">
        <v>104</v>
      </c>
      <c r="M6582" s="48">
        <v>26</v>
      </c>
    </row>
    <row r="6583" spans="1:24" x14ac:dyDescent="0.25">
      <c r="A6583" s="52">
        <v>2019</v>
      </c>
      <c r="B6583" s="45" t="s">
        <v>76</v>
      </c>
      <c r="C6583" s="46" t="s">
        <v>84</v>
      </c>
      <c r="D6583" s="46" t="s">
        <v>88</v>
      </c>
      <c r="E6583" s="46" t="s">
        <v>91</v>
      </c>
      <c r="H6583" s="46">
        <v>15</v>
      </c>
      <c r="L6583" s="46" t="s">
        <v>105</v>
      </c>
      <c r="M6583" s="48">
        <v>47</v>
      </c>
    </row>
    <row r="6584" spans="1:24" x14ac:dyDescent="0.25">
      <c r="A6584" s="52">
        <v>2019</v>
      </c>
      <c r="B6584" s="45" t="s">
        <v>76</v>
      </c>
      <c r="C6584" s="46" t="s">
        <v>80</v>
      </c>
      <c r="D6584" s="46" t="s">
        <v>91</v>
      </c>
      <c r="H6584" s="46">
        <v>17</v>
      </c>
      <c r="L6584" s="46" t="s">
        <v>103</v>
      </c>
      <c r="M6584" s="48">
        <v>3</v>
      </c>
      <c r="N6584" s="48" t="s">
        <v>117</v>
      </c>
    </row>
    <row r="6585" spans="1:24" x14ac:dyDescent="0.25">
      <c r="A6585" s="52">
        <v>2019</v>
      </c>
      <c r="B6585" s="45" t="s">
        <v>66</v>
      </c>
      <c r="C6585" s="46" t="s">
        <v>80</v>
      </c>
      <c r="D6585" s="46" t="s">
        <v>93</v>
      </c>
      <c r="H6585" s="46">
        <v>15</v>
      </c>
      <c r="L6585" s="46" t="s">
        <v>103</v>
      </c>
      <c r="M6585" s="48">
        <v>30</v>
      </c>
    </row>
    <row r="6586" spans="1:24" x14ac:dyDescent="0.25">
      <c r="A6586" s="52">
        <v>2019</v>
      </c>
      <c r="B6586" s="45" t="s">
        <v>54</v>
      </c>
      <c r="C6586" s="46" t="s">
        <v>80</v>
      </c>
      <c r="D6586" s="46" t="s">
        <v>88</v>
      </c>
      <c r="H6586" s="46">
        <v>17</v>
      </c>
      <c r="L6586" s="46" t="s">
        <v>104</v>
      </c>
      <c r="M6586" s="48" t="s">
        <v>110</v>
      </c>
    </row>
    <row r="6587" spans="1:24" x14ac:dyDescent="0.25">
      <c r="A6587" s="52">
        <v>2019</v>
      </c>
      <c r="B6587" s="45" t="s">
        <v>54</v>
      </c>
      <c r="C6587" s="46" t="s">
        <v>80</v>
      </c>
      <c r="D6587" s="46" t="s">
        <v>110</v>
      </c>
      <c r="H6587" s="46">
        <v>18</v>
      </c>
      <c r="L6587" s="46" t="s">
        <v>103</v>
      </c>
      <c r="M6587" s="48" t="s">
        <v>110</v>
      </c>
    </row>
    <row r="6588" spans="1:24" x14ac:dyDescent="0.25">
      <c r="A6588" s="52">
        <v>2019</v>
      </c>
      <c r="B6588" s="45" t="s">
        <v>37</v>
      </c>
      <c r="C6588" s="46" t="s">
        <v>80</v>
      </c>
      <c r="D6588" s="46" t="s">
        <v>90</v>
      </c>
      <c r="H6588" s="46">
        <v>15</v>
      </c>
      <c r="L6588" s="46" t="s">
        <v>103</v>
      </c>
      <c r="M6588" s="48">
        <v>30</v>
      </c>
    </row>
    <row r="6589" spans="1:24" x14ac:dyDescent="0.25">
      <c r="A6589" s="52">
        <v>2019</v>
      </c>
      <c r="B6589" s="45" t="s">
        <v>37</v>
      </c>
      <c r="C6589" s="46" t="s">
        <v>80</v>
      </c>
      <c r="D6589" s="46" t="s">
        <v>90</v>
      </c>
      <c r="H6589" s="46">
        <v>15</v>
      </c>
      <c r="L6589" s="46" t="s">
        <v>103</v>
      </c>
      <c r="M6589" s="48">
        <v>30</v>
      </c>
    </row>
    <row r="6590" spans="1:24" x14ac:dyDescent="0.25">
      <c r="A6590" s="52">
        <v>2019</v>
      </c>
      <c r="B6590" s="45" t="s">
        <v>54</v>
      </c>
      <c r="C6590" s="46" t="s">
        <v>80</v>
      </c>
      <c r="D6590" s="46" t="s">
        <v>88</v>
      </c>
      <c r="E6590" s="46" t="s">
        <v>92</v>
      </c>
      <c r="H6590" s="46">
        <v>17</v>
      </c>
      <c r="L6590" s="46" t="s">
        <v>104</v>
      </c>
      <c r="M6590" s="48">
        <v>1</v>
      </c>
      <c r="N6590" s="48" t="s">
        <v>117</v>
      </c>
      <c r="O6590" s="48">
        <v>2</v>
      </c>
      <c r="P6590" s="48" t="s">
        <v>116</v>
      </c>
    </row>
    <row r="6591" spans="1:24" x14ac:dyDescent="0.25">
      <c r="A6591" s="52">
        <v>2019</v>
      </c>
      <c r="B6591" s="45" t="s">
        <v>38</v>
      </c>
      <c r="C6591" s="46" t="s">
        <v>80</v>
      </c>
      <c r="D6591" s="46" t="s">
        <v>88</v>
      </c>
      <c r="E6591" s="46" t="s">
        <v>92</v>
      </c>
      <c r="H6591" s="46">
        <v>17</v>
      </c>
      <c r="I6591" s="46">
        <v>18</v>
      </c>
      <c r="L6591" s="46" t="s">
        <v>103</v>
      </c>
      <c r="M6591" s="48" t="s">
        <v>110</v>
      </c>
    </row>
    <row r="6592" spans="1:24" x14ac:dyDescent="0.25">
      <c r="A6592" s="52">
        <v>2019</v>
      </c>
      <c r="B6592" s="45" t="s">
        <v>65</v>
      </c>
      <c r="C6592" s="46" t="s">
        <v>80</v>
      </c>
      <c r="D6592" s="46" t="s">
        <v>90</v>
      </c>
      <c r="H6592" s="46">
        <v>15</v>
      </c>
      <c r="L6592" s="46" t="s">
        <v>104</v>
      </c>
      <c r="M6592" s="48" t="s">
        <v>110</v>
      </c>
    </row>
    <row r="6593" spans="1:16" x14ac:dyDescent="0.25">
      <c r="A6593" s="52">
        <v>2019</v>
      </c>
      <c r="B6593" s="45" t="s">
        <v>66</v>
      </c>
      <c r="C6593" s="46" t="s">
        <v>80</v>
      </c>
      <c r="D6593" s="46" t="s">
        <v>88</v>
      </c>
      <c r="E6593" s="46" t="s">
        <v>92</v>
      </c>
      <c r="H6593" s="46">
        <v>15</v>
      </c>
      <c r="L6593" s="46" t="s">
        <v>103</v>
      </c>
      <c r="M6593" s="48">
        <v>68</v>
      </c>
    </row>
    <row r="6594" spans="1:16" x14ac:dyDescent="0.25">
      <c r="A6594" s="52">
        <v>2019</v>
      </c>
      <c r="B6594" s="45" t="s">
        <v>37</v>
      </c>
      <c r="C6594" s="46" t="s">
        <v>80</v>
      </c>
      <c r="D6594" s="46" t="s">
        <v>93</v>
      </c>
      <c r="H6594" s="46">
        <v>15</v>
      </c>
      <c r="L6594" s="46" t="s">
        <v>103</v>
      </c>
      <c r="M6594" s="48">
        <v>64</v>
      </c>
    </row>
    <row r="6595" spans="1:16" x14ac:dyDescent="0.25">
      <c r="A6595" s="52">
        <v>2019</v>
      </c>
      <c r="B6595" s="45" t="s">
        <v>37</v>
      </c>
      <c r="C6595" s="46" t="s">
        <v>80</v>
      </c>
      <c r="D6595" s="46" t="s">
        <v>93</v>
      </c>
      <c r="H6595" s="46">
        <v>15</v>
      </c>
      <c r="L6595" s="46" t="s">
        <v>103</v>
      </c>
      <c r="M6595" s="48">
        <v>60</v>
      </c>
    </row>
    <row r="6596" spans="1:16" x14ac:dyDescent="0.25">
      <c r="A6596" s="52">
        <v>2019</v>
      </c>
      <c r="B6596" s="45" t="s">
        <v>57</v>
      </c>
      <c r="C6596" s="46" t="s">
        <v>80</v>
      </c>
      <c r="D6596" s="46" t="s">
        <v>89</v>
      </c>
      <c r="H6596" s="46">
        <v>15</v>
      </c>
      <c r="L6596" s="46" t="s">
        <v>104</v>
      </c>
      <c r="M6596" s="48" t="s">
        <v>110</v>
      </c>
    </row>
    <row r="6597" spans="1:16" x14ac:dyDescent="0.25">
      <c r="A6597" s="52">
        <v>2019</v>
      </c>
      <c r="B6597" s="45" t="s">
        <v>59</v>
      </c>
      <c r="C6597" s="46" t="s">
        <v>80</v>
      </c>
      <c r="D6597" s="46" t="s">
        <v>90</v>
      </c>
      <c r="H6597" s="46">
        <v>15</v>
      </c>
      <c r="L6597" s="46" t="s">
        <v>103</v>
      </c>
      <c r="M6597" s="48">
        <v>120</v>
      </c>
    </row>
    <row r="6598" spans="1:16" x14ac:dyDescent="0.25">
      <c r="A6598" s="52">
        <v>2019</v>
      </c>
      <c r="B6598" s="45" t="s">
        <v>45</v>
      </c>
      <c r="C6598" s="46" t="s">
        <v>80</v>
      </c>
      <c r="D6598" s="46" t="s">
        <v>88</v>
      </c>
      <c r="H6598" s="46">
        <v>17</v>
      </c>
      <c r="L6598" s="46" t="s">
        <v>103</v>
      </c>
      <c r="M6598" s="48">
        <v>2</v>
      </c>
      <c r="N6598" s="48" t="s">
        <v>117</v>
      </c>
      <c r="O6598" s="48">
        <v>1</v>
      </c>
      <c r="P6598" s="48" t="s">
        <v>116</v>
      </c>
    </row>
    <row r="6599" spans="1:16" x14ac:dyDescent="0.25">
      <c r="A6599" s="52">
        <v>2019</v>
      </c>
      <c r="B6599" s="45" t="s">
        <v>42</v>
      </c>
      <c r="C6599" s="46" t="s">
        <v>80</v>
      </c>
      <c r="D6599" s="46" t="s">
        <v>93</v>
      </c>
      <c r="H6599" s="46">
        <v>17</v>
      </c>
      <c r="L6599" s="46" t="s">
        <v>103</v>
      </c>
      <c r="M6599" s="48">
        <v>2</v>
      </c>
      <c r="N6599" s="48" t="s">
        <v>116</v>
      </c>
    </row>
    <row r="6600" spans="1:16" x14ac:dyDescent="0.25">
      <c r="A6600" s="52">
        <v>2019</v>
      </c>
      <c r="B6600" s="45" t="s">
        <v>38</v>
      </c>
      <c r="C6600" s="46" t="s">
        <v>80</v>
      </c>
      <c r="D6600" s="46" t="s">
        <v>93</v>
      </c>
      <c r="H6600" s="46">
        <v>17</v>
      </c>
      <c r="L6600" s="46" t="s">
        <v>104</v>
      </c>
      <c r="M6600" s="48">
        <v>4</v>
      </c>
      <c r="N6600" s="48" t="s">
        <v>117</v>
      </c>
      <c r="O6600" s="48">
        <v>2</v>
      </c>
      <c r="P6600" s="48" t="s">
        <v>116</v>
      </c>
    </row>
    <row r="6601" spans="1:16" x14ac:dyDescent="0.25">
      <c r="A6601" s="52">
        <v>2019</v>
      </c>
      <c r="B6601" s="45" t="s">
        <v>69</v>
      </c>
      <c r="C6601" s="46" t="s">
        <v>80</v>
      </c>
      <c r="D6601" s="46" t="s">
        <v>88</v>
      </c>
      <c r="E6601" s="46" t="s">
        <v>92</v>
      </c>
      <c r="H6601" s="46">
        <v>17</v>
      </c>
      <c r="L6601" s="46" t="s">
        <v>103</v>
      </c>
      <c r="M6601" s="48">
        <v>2</v>
      </c>
      <c r="N6601" s="48" t="s">
        <v>117</v>
      </c>
      <c r="O6601" s="48">
        <v>1</v>
      </c>
      <c r="P6601" s="48" t="s">
        <v>116</v>
      </c>
    </row>
    <row r="6602" spans="1:16" x14ac:dyDescent="0.25">
      <c r="A6602" s="52">
        <v>2019</v>
      </c>
      <c r="B6602" s="45" t="s">
        <v>69</v>
      </c>
      <c r="C6602" s="46" t="s">
        <v>80</v>
      </c>
      <c r="D6602" s="46" t="s">
        <v>92</v>
      </c>
      <c r="H6602" s="46">
        <v>20</v>
      </c>
      <c r="L6602" s="46" t="s">
        <v>103</v>
      </c>
      <c r="M6602" s="48">
        <v>2</v>
      </c>
      <c r="N6602" s="48" t="s">
        <v>117</v>
      </c>
      <c r="O6602" s="48">
        <v>2</v>
      </c>
      <c r="P6602" s="48" t="s">
        <v>116</v>
      </c>
    </row>
    <row r="6603" spans="1:16" x14ac:dyDescent="0.25">
      <c r="A6603" s="52">
        <v>2019</v>
      </c>
      <c r="B6603" s="45" t="s">
        <v>38</v>
      </c>
      <c r="C6603" s="46" t="s">
        <v>80</v>
      </c>
      <c r="D6603" s="46" t="s">
        <v>93</v>
      </c>
      <c r="H6603" s="46">
        <v>17</v>
      </c>
      <c r="L6603" s="46" t="s">
        <v>104</v>
      </c>
      <c r="M6603" s="48">
        <v>1</v>
      </c>
      <c r="N6603" s="48" t="s">
        <v>117</v>
      </c>
      <c r="O6603" s="48">
        <v>2</v>
      </c>
      <c r="P6603" s="48" t="s">
        <v>116</v>
      </c>
    </row>
    <row r="6604" spans="1:16" x14ac:dyDescent="0.25">
      <c r="A6604" s="52">
        <v>2019</v>
      </c>
      <c r="B6604" s="45" t="s">
        <v>75</v>
      </c>
      <c r="C6604" s="46" t="s">
        <v>80</v>
      </c>
      <c r="D6604" s="46" t="s">
        <v>93</v>
      </c>
      <c r="H6604" s="46">
        <v>15</v>
      </c>
      <c r="L6604" s="46" t="s">
        <v>103</v>
      </c>
      <c r="M6604" s="48">
        <v>83</v>
      </c>
    </row>
    <row r="6605" spans="1:16" x14ac:dyDescent="0.25">
      <c r="A6605" s="52">
        <v>2019</v>
      </c>
      <c r="B6605" s="45" t="s">
        <v>40</v>
      </c>
      <c r="C6605" s="46" t="s">
        <v>80</v>
      </c>
      <c r="D6605" s="46" t="s">
        <v>90</v>
      </c>
      <c r="H6605" s="46">
        <v>15</v>
      </c>
      <c r="L6605" s="46" t="s">
        <v>103</v>
      </c>
      <c r="M6605" s="48">
        <v>65</v>
      </c>
    </row>
    <row r="6606" spans="1:16" x14ac:dyDescent="0.25">
      <c r="A6606" s="52">
        <v>2019</v>
      </c>
      <c r="B6606" s="45" t="s">
        <v>59</v>
      </c>
      <c r="C6606" s="46" t="s">
        <v>85</v>
      </c>
      <c r="D6606" s="46" t="s">
        <v>110</v>
      </c>
      <c r="H6606" s="46">
        <v>28</v>
      </c>
      <c r="L6606" s="46" t="s">
        <v>103</v>
      </c>
      <c r="M6606" s="48" t="s">
        <v>110</v>
      </c>
    </row>
    <row r="6607" spans="1:16" x14ac:dyDescent="0.25">
      <c r="A6607" s="52">
        <v>2019</v>
      </c>
      <c r="B6607" s="45" t="s">
        <v>59</v>
      </c>
      <c r="C6607" s="46" t="s">
        <v>85</v>
      </c>
      <c r="D6607" s="46" t="s">
        <v>110</v>
      </c>
      <c r="H6607" s="46">
        <v>28</v>
      </c>
      <c r="L6607" s="46" t="s">
        <v>103</v>
      </c>
      <c r="M6607" s="48" t="s">
        <v>110</v>
      </c>
    </row>
    <row r="6608" spans="1:16" x14ac:dyDescent="0.25">
      <c r="A6608" s="52">
        <v>2019</v>
      </c>
      <c r="B6608" s="45" t="s">
        <v>59</v>
      </c>
      <c r="C6608" s="46" t="s">
        <v>82</v>
      </c>
      <c r="D6608" s="46" t="s">
        <v>110</v>
      </c>
      <c r="H6608" s="46">
        <v>17</v>
      </c>
      <c r="L6608" s="46" t="s">
        <v>103</v>
      </c>
      <c r="M6608" s="48">
        <v>1</v>
      </c>
      <c r="N6608" s="48" t="s">
        <v>117</v>
      </c>
      <c r="O6608" s="48">
        <v>3</v>
      </c>
      <c r="P6608" s="48" t="s">
        <v>116</v>
      </c>
    </row>
    <row r="6609" spans="1:18" x14ac:dyDescent="0.25">
      <c r="A6609" s="52">
        <v>2019</v>
      </c>
      <c r="B6609" s="45" t="s">
        <v>47</v>
      </c>
      <c r="C6609" s="46" t="s">
        <v>80</v>
      </c>
      <c r="D6609" s="46" t="s">
        <v>90</v>
      </c>
      <c r="H6609" s="46">
        <v>15</v>
      </c>
      <c r="L6609" s="46" t="s">
        <v>104</v>
      </c>
      <c r="M6609" s="48" t="s">
        <v>110</v>
      </c>
    </row>
    <row r="6610" spans="1:18" x14ac:dyDescent="0.25">
      <c r="A6610" s="52">
        <v>2019</v>
      </c>
      <c r="B6610" s="45" t="s">
        <v>59</v>
      </c>
      <c r="C6610" s="46" t="s">
        <v>80</v>
      </c>
      <c r="D6610" s="46" t="s">
        <v>96</v>
      </c>
      <c r="H6610" s="46">
        <v>20</v>
      </c>
      <c r="L6610" s="46" t="s">
        <v>103</v>
      </c>
      <c r="M6610" s="48">
        <v>1</v>
      </c>
      <c r="N6610" s="48" t="s">
        <v>117</v>
      </c>
      <c r="O6610" s="48">
        <v>3</v>
      </c>
      <c r="P6610" s="48" t="s">
        <v>116</v>
      </c>
      <c r="Q6610" s="48">
        <v>1</v>
      </c>
      <c r="R6610" s="48" t="s">
        <v>115</v>
      </c>
    </row>
    <row r="6611" spans="1:18" x14ac:dyDescent="0.25">
      <c r="A6611" s="52">
        <v>2019</v>
      </c>
      <c r="B6611" s="45" t="s">
        <v>59</v>
      </c>
      <c r="C6611" s="46" t="s">
        <v>80</v>
      </c>
      <c r="D6611" s="46" t="s">
        <v>89</v>
      </c>
      <c r="H6611" s="46">
        <v>15</v>
      </c>
      <c r="L6611" s="46" t="s">
        <v>105</v>
      </c>
      <c r="M6611" s="48">
        <v>16</v>
      </c>
    </row>
    <row r="6612" spans="1:18" x14ac:dyDescent="0.25">
      <c r="A6612" s="52">
        <v>2019</v>
      </c>
      <c r="B6612" s="45" t="s">
        <v>73</v>
      </c>
      <c r="C6612" s="46" t="s">
        <v>80</v>
      </c>
      <c r="D6612" s="46" t="s">
        <v>94</v>
      </c>
      <c r="H6612" s="46">
        <v>15</v>
      </c>
      <c r="L6612" s="46" t="s">
        <v>103</v>
      </c>
      <c r="M6612" s="48">
        <v>90</v>
      </c>
    </row>
    <row r="6613" spans="1:18" x14ac:dyDescent="0.25">
      <c r="A6613" s="52">
        <v>2019</v>
      </c>
      <c r="B6613" s="45" t="s">
        <v>69</v>
      </c>
      <c r="C6613" s="46" t="s">
        <v>80</v>
      </c>
      <c r="D6613" s="46" t="s">
        <v>88</v>
      </c>
      <c r="E6613" s="46" t="s">
        <v>92</v>
      </c>
      <c r="H6613" s="46">
        <v>18</v>
      </c>
      <c r="I6613" s="46">
        <v>21</v>
      </c>
      <c r="L6613" s="46" t="s">
        <v>103</v>
      </c>
      <c r="M6613" s="48" t="s">
        <v>110</v>
      </c>
    </row>
    <row r="6614" spans="1:18" x14ac:dyDescent="0.25">
      <c r="A6614" s="52">
        <v>2019</v>
      </c>
      <c r="B6614" s="45" t="s">
        <v>69</v>
      </c>
      <c r="C6614" s="46" t="s">
        <v>80</v>
      </c>
      <c r="D6614" s="46" t="s">
        <v>88</v>
      </c>
      <c r="H6614" s="46">
        <v>21</v>
      </c>
      <c r="L6614" s="46" t="s">
        <v>103</v>
      </c>
      <c r="M6614" s="48">
        <v>1</v>
      </c>
      <c r="N6614" s="48" t="s">
        <v>116</v>
      </c>
    </row>
    <row r="6615" spans="1:18" x14ac:dyDescent="0.25">
      <c r="A6615" s="52">
        <v>2019</v>
      </c>
      <c r="B6615" s="45" t="s">
        <v>38</v>
      </c>
      <c r="C6615" s="46" t="s">
        <v>80</v>
      </c>
      <c r="D6615" s="46" t="s">
        <v>93</v>
      </c>
      <c r="H6615" s="46">
        <v>17</v>
      </c>
      <c r="L6615" s="46" t="s">
        <v>104</v>
      </c>
      <c r="M6615" s="48" t="s">
        <v>110</v>
      </c>
    </row>
    <row r="6616" spans="1:18" x14ac:dyDescent="0.25">
      <c r="A6616" s="52">
        <v>2019</v>
      </c>
      <c r="B6616" s="45" t="s">
        <v>37</v>
      </c>
      <c r="C6616" s="46" t="s">
        <v>80</v>
      </c>
      <c r="D6616" s="46" t="s">
        <v>93</v>
      </c>
      <c r="H6616" s="46">
        <v>17</v>
      </c>
      <c r="L6616" s="46" t="s">
        <v>103</v>
      </c>
      <c r="M6616" s="48">
        <v>5</v>
      </c>
      <c r="N6616" s="48" t="s">
        <v>117</v>
      </c>
      <c r="O6616" s="48">
        <v>7</v>
      </c>
      <c r="P6616" s="48" t="s">
        <v>116</v>
      </c>
    </row>
    <row r="6617" spans="1:18" x14ac:dyDescent="0.25">
      <c r="A6617" s="52">
        <v>2019</v>
      </c>
      <c r="B6617" s="45" t="s">
        <v>37</v>
      </c>
      <c r="C6617" s="46" t="s">
        <v>80</v>
      </c>
      <c r="D6617" s="46" t="s">
        <v>93</v>
      </c>
      <c r="H6617" s="46">
        <v>17</v>
      </c>
      <c r="L6617" s="46" t="s">
        <v>103</v>
      </c>
      <c r="M6617" s="48">
        <v>3</v>
      </c>
      <c r="N6617" s="48" t="s">
        <v>117</v>
      </c>
      <c r="O6617" s="48">
        <v>2</v>
      </c>
      <c r="P6617" s="48" t="s">
        <v>116</v>
      </c>
    </row>
    <row r="6618" spans="1:18" x14ac:dyDescent="0.25">
      <c r="A6618" s="52">
        <v>2019</v>
      </c>
      <c r="B6618" s="45" t="s">
        <v>37</v>
      </c>
      <c r="C6618" s="46" t="s">
        <v>80</v>
      </c>
      <c r="D6618" s="46" t="s">
        <v>90</v>
      </c>
      <c r="H6618" s="46">
        <v>15</v>
      </c>
      <c r="L6618" s="46" t="s">
        <v>103</v>
      </c>
      <c r="M6618" s="48">
        <v>92</v>
      </c>
    </row>
    <row r="6619" spans="1:18" x14ac:dyDescent="0.25">
      <c r="A6619" s="52">
        <v>2019</v>
      </c>
      <c r="B6619" s="45" t="s">
        <v>45</v>
      </c>
      <c r="C6619" s="46" t="s">
        <v>80</v>
      </c>
      <c r="D6619" s="46" t="s">
        <v>92</v>
      </c>
      <c r="H6619" s="46">
        <v>17</v>
      </c>
      <c r="L6619" s="46" t="s">
        <v>104</v>
      </c>
      <c r="M6619" s="48" t="s">
        <v>110</v>
      </c>
    </row>
    <row r="6620" spans="1:18" x14ac:dyDescent="0.25">
      <c r="A6620" s="52">
        <v>2019</v>
      </c>
      <c r="B6620" s="45" t="s">
        <v>54</v>
      </c>
      <c r="C6620" s="46" t="s">
        <v>80</v>
      </c>
      <c r="D6620" s="46" t="s">
        <v>88</v>
      </c>
      <c r="E6620" s="46" t="s">
        <v>92</v>
      </c>
      <c r="H6620" s="46">
        <v>17</v>
      </c>
      <c r="L6620" s="46" t="s">
        <v>103</v>
      </c>
      <c r="M6620" s="48">
        <v>1</v>
      </c>
      <c r="N6620" s="48" t="s">
        <v>117</v>
      </c>
      <c r="O6620" s="48">
        <v>2</v>
      </c>
      <c r="P6620" s="48" t="s">
        <v>116</v>
      </c>
    </row>
    <row r="6621" spans="1:18" x14ac:dyDescent="0.25">
      <c r="A6621" s="52">
        <v>2019</v>
      </c>
      <c r="B6621" s="45" t="s">
        <v>54</v>
      </c>
      <c r="C6621" s="46" t="s">
        <v>80</v>
      </c>
      <c r="D6621" s="46" t="s">
        <v>93</v>
      </c>
      <c r="H6621" s="46">
        <v>17</v>
      </c>
      <c r="L6621" s="46" t="s">
        <v>103</v>
      </c>
      <c r="M6621" s="48" t="s">
        <v>110</v>
      </c>
    </row>
    <row r="6622" spans="1:18" x14ac:dyDescent="0.25">
      <c r="A6622" s="52">
        <v>2019</v>
      </c>
      <c r="B6622" s="45" t="s">
        <v>38</v>
      </c>
      <c r="C6622" s="46" t="s">
        <v>80</v>
      </c>
      <c r="D6622" s="46" t="s">
        <v>93</v>
      </c>
      <c r="E6622" s="46" t="s">
        <v>94</v>
      </c>
      <c r="H6622" s="46">
        <v>17</v>
      </c>
      <c r="L6622" s="46" t="s">
        <v>104</v>
      </c>
      <c r="M6622" s="48">
        <v>1</v>
      </c>
      <c r="N6622" s="48" t="s">
        <v>117</v>
      </c>
      <c r="O6622" s="48">
        <v>1</v>
      </c>
      <c r="P6622" s="48" t="s">
        <v>116</v>
      </c>
    </row>
    <row r="6623" spans="1:18" x14ac:dyDescent="0.25">
      <c r="A6623" s="52">
        <v>2019</v>
      </c>
      <c r="B6623" s="45" t="s">
        <v>54</v>
      </c>
      <c r="C6623" s="46" t="s">
        <v>80</v>
      </c>
      <c r="D6623" s="46" t="s">
        <v>110</v>
      </c>
      <c r="H6623" s="46">
        <v>20</v>
      </c>
      <c r="L6623" s="46" t="s">
        <v>103</v>
      </c>
      <c r="M6623" s="48">
        <v>2</v>
      </c>
      <c r="N6623" s="48" t="s">
        <v>116</v>
      </c>
    </row>
    <row r="6624" spans="1:18" x14ac:dyDescent="0.25">
      <c r="A6624" s="52">
        <v>2019</v>
      </c>
      <c r="B6624" s="45" t="s">
        <v>54</v>
      </c>
      <c r="C6624" s="46" t="s">
        <v>80</v>
      </c>
      <c r="D6624" s="46" t="s">
        <v>93</v>
      </c>
      <c r="H6624" s="46">
        <v>17</v>
      </c>
      <c r="L6624" s="46" t="s">
        <v>104</v>
      </c>
      <c r="M6624" s="48">
        <v>1</v>
      </c>
      <c r="N6624" s="48" t="s">
        <v>117</v>
      </c>
      <c r="O6624" s="48">
        <v>1</v>
      </c>
      <c r="P6624" s="48" t="s">
        <v>116</v>
      </c>
    </row>
    <row r="6625" spans="1:16" x14ac:dyDescent="0.25">
      <c r="A6625" s="52">
        <v>2019</v>
      </c>
      <c r="B6625" s="45" t="s">
        <v>73</v>
      </c>
      <c r="C6625" s="46" t="s">
        <v>80</v>
      </c>
      <c r="D6625" s="46" t="s">
        <v>93</v>
      </c>
      <c r="E6625" s="46" t="s">
        <v>94</v>
      </c>
      <c r="H6625" s="46">
        <v>20</v>
      </c>
      <c r="L6625" s="46" t="s">
        <v>103</v>
      </c>
      <c r="M6625" s="48">
        <v>2</v>
      </c>
      <c r="N6625" s="48" t="s">
        <v>116</v>
      </c>
      <c r="O6625" s="48">
        <v>1</v>
      </c>
      <c r="P6625" s="48" t="s">
        <v>115</v>
      </c>
    </row>
    <row r="6626" spans="1:16" x14ac:dyDescent="0.25">
      <c r="A6626" s="52">
        <v>2019</v>
      </c>
      <c r="B6626" s="45" t="s">
        <v>42</v>
      </c>
      <c r="C6626" s="46" t="s">
        <v>80</v>
      </c>
      <c r="D6626" s="46" t="s">
        <v>93</v>
      </c>
      <c r="H6626" s="46">
        <v>15</v>
      </c>
      <c r="L6626" s="46" t="s">
        <v>103</v>
      </c>
      <c r="M6626" s="48">
        <v>47</v>
      </c>
    </row>
    <row r="6627" spans="1:16" x14ac:dyDescent="0.25">
      <c r="A6627" s="52">
        <v>2019</v>
      </c>
      <c r="B6627" s="45" t="s">
        <v>59</v>
      </c>
      <c r="C6627" s="46" t="s">
        <v>80</v>
      </c>
      <c r="D6627" s="46" t="s">
        <v>88</v>
      </c>
      <c r="H6627" s="46">
        <v>17</v>
      </c>
      <c r="L6627" s="46" t="s">
        <v>104</v>
      </c>
      <c r="M6627" s="48">
        <v>1</v>
      </c>
      <c r="N6627" s="48" t="s">
        <v>117</v>
      </c>
      <c r="O6627" s="48">
        <v>2</v>
      </c>
      <c r="P6627" s="48" t="s">
        <v>116</v>
      </c>
    </row>
    <row r="6628" spans="1:16" x14ac:dyDescent="0.25">
      <c r="A6628" s="52">
        <v>2019</v>
      </c>
      <c r="B6628" s="45" t="s">
        <v>73</v>
      </c>
      <c r="C6628" s="46" t="s">
        <v>80</v>
      </c>
      <c r="D6628" s="46" t="s">
        <v>91</v>
      </c>
      <c r="H6628" s="46">
        <v>17</v>
      </c>
      <c r="L6628" s="46" t="s">
        <v>104</v>
      </c>
      <c r="M6628" s="48">
        <v>2</v>
      </c>
      <c r="N6628" s="48" t="s">
        <v>117</v>
      </c>
      <c r="O6628" s="48">
        <v>4</v>
      </c>
      <c r="P6628" s="48" t="s">
        <v>116</v>
      </c>
    </row>
    <row r="6629" spans="1:16" x14ac:dyDescent="0.25">
      <c r="A6629" s="52">
        <v>2019</v>
      </c>
      <c r="B6629" s="45" t="s">
        <v>47</v>
      </c>
      <c r="C6629" s="46" t="s">
        <v>80</v>
      </c>
      <c r="D6629" s="46" t="s">
        <v>90</v>
      </c>
      <c r="H6629" s="46">
        <v>15</v>
      </c>
      <c r="L6629" s="46" t="s">
        <v>104</v>
      </c>
      <c r="M6629" s="48" t="s">
        <v>110</v>
      </c>
    </row>
    <row r="6630" spans="1:16" x14ac:dyDescent="0.25">
      <c r="A6630" s="52">
        <v>2019</v>
      </c>
      <c r="B6630" s="45" t="s">
        <v>73</v>
      </c>
      <c r="C6630" s="46" t="s">
        <v>80</v>
      </c>
      <c r="D6630" s="46" t="s">
        <v>91</v>
      </c>
      <c r="H6630" s="46">
        <v>20</v>
      </c>
      <c r="L6630" s="46" t="s">
        <v>103</v>
      </c>
      <c r="M6630" s="48">
        <v>1</v>
      </c>
      <c r="N6630" s="48" t="s">
        <v>116</v>
      </c>
    </row>
    <row r="6631" spans="1:16" x14ac:dyDescent="0.25">
      <c r="A6631" s="52">
        <v>2019</v>
      </c>
      <c r="B6631" s="45" t="s">
        <v>73</v>
      </c>
      <c r="C6631" s="46" t="s">
        <v>80</v>
      </c>
      <c r="D6631" s="46" t="s">
        <v>91</v>
      </c>
      <c r="H6631" s="46">
        <v>20</v>
      </c>
      <c r="L6631" s="46" t="s">
        <v>103</v>
      </c>
      <c r="M6631" s="48">
        <v>2</v>
      </c>
      <c r="N6631" s="48" t="s">
        <v>116</v>
      </c>
    </row>
    <row r="6632" spans="1:16" x14ac:dyDescent="0.25">
      <c r="A6632" s="52">
        <v>2019</v>
      </c>
      <c r="B6632" s="45" t="s">
        <v>47</v>
      </c>
      <c r="C6632" s="46" t="s">
        <v>80</v>
      </c>
      <c r="D6632" s="46" t="s">
        <v>90</v>
      </c>
      <c r="H6632" s="46">
        <v>17</v>
      </c>
      <c r="L6632" s="46" t="s">
        <v>103</v>
      </c>
      <c r="M6632" s="48">
        <v>1</v>
      </c>
      <c r="N6632" s="48" t="s">
        <v>117</v>
      </c>
    </row>
    <row r="6633" spans="1:16" x14ac:dyDescent="0.25">
      <c r="A6633" s="52">
        <v>2019</v>
      </c>
      <c r="B6633" s="45" t="s">
        <v>65</v>
      </c>
      <c r="C6633" s="46" t="s">
        <v>80</v>
      </c>
      <c r="D6633" s="46" t="s">
        <v>90</v>
      </c>
      <c r="H6633" s="46">
        <v>15</v>
      </c>
      <c r="L6633" s="46" t="s">
        <v>104</v>
      </c>
      <c r="M6633" s="48">
        <v>39</v>
      </c>
    </row>
    <row r="6634" spans="1:16" x14ac:dyDescent="0.25">
      <c r="A6634" s="52">
        <v>2019</v>
      </c>
      <c r="B6634" s="45" t="s">
        <v>73</v>
      </c>
      <c r="C6634" s="46" t="s">
        <v>80</v>
      </c>
      <c r="D6634" s="46" t="s">
        <v>90</v>
      </c>
      <c r="H6634" s="46">
        <v>17</v>
      </c>
      <c r="L6634" s="46" t="s">
        <v>103</v>
      </c>
      <c r="M6634" s="48" t="s">
        <v>110</v>
      </c>
    </row>
    <row r="6635" spans="1:16" x14ac:dyDescent="0.25">
      <c r="A6635" s="52">
        <v>2019</v>
      </c>
      <c r="B6635" s="45" t="s">
        <v>37</v>
      </c>
      <c r="C6635" s="46" t="s">
        <v>80</v>
      </c>
      <c r="D6635" s="46" t="s">
        <v>93</v>
      </c>
      <c r="E6635" s="46" t="s">
        <v>91</v>
      </c>
      <c r="H6635" s="46">
        <v>15</v>
      </c>
      <c r="L6635" s="46" t="s">
        <v>103</v>
      </c>
      <c r="M6635" s="48">
        <v>60</v>
      </c>
    </row>
    <row r="6636" spans="1:16" x14ac:dyDescent="0.25">
      <c r="A6636" s="52">
        <v>2019</v>
      </c>
      <c r="B6636" s="45" t="s">
        <v>62</v>
      </c>
      <c r="C6636" s="46" t="s">
        <v>80</v>
      </c>
      <c r="D6636" s="46" t="s">
        <v>93</v>
      </c>
      <c r="E6636" s="46" t="s">
        <v>94</v>
      </c>
      <c r="H6636" s="46">
        <v>15</v>
      </c>
      <c r="L6636" s="46" t="s">
        <v>104</v>
      </c>
      <c r="M6636" s="48">
        <v>23</v>
      </c>
    </row>
    <row r="6637" spans="1:16" x14ac:dyDescent="0.25">
      <c r="A6637" s="52">
        <v>2019</v>
      </c>
      <c r="B6637" s="45" t="s">
        <v>42</v>
      </c>
      <c r="C6637" s="46" t="s">
        <v>80</v>
      </c>
      <c r="D6637" s="46" t="s">
        <v>93</v>
      </c>
      <c r="H6637" s="46">
        <v>15</v>
      </c>
      <c r="L6637" s="46" t="s">
        <v>103</v>
      </c>
      <c r="M6637" s="48">
        <v>180</v>
      </c>
    </row>
    <row r="6638" spans="1:16" x14ac:dyDescent="0.25">
      <c r="A6638" s="52">
        <v>2019</v>
      </c>
      <c r="B6638" s="45" t="s">
        <v>65</v>
      </c>
      <c r="C6638" s="46" t="s">
        <v>80</v>
      </c>
      <c r="D6638" s="46" t="s">
        <v>90</v>
      </c>
      <c r="E6638" s="46" t="s">
        <v>94</v>
      </c>
      <c r="H6638" s="46">
        <v>15</v>
      </c>
      <c r="L6638" s="46" t="s">
        <v>104</v>
      </c>
      <c r="M6638" s="48">
        <v>200</v>
      </c>
    </row>
    <row r="6639" spans="1:16" x14ac:dyDescent="0.25">
      <c r="A6639" s="52">
        <v>2019</v>
      </c>
      <c r="B6639" s="45" t="s">
        <v>65</v>
      </c>
      <c r="C6639" s="46" t="s">
        <v>80</v>
      </c>
      <c r="D6639" s="46" t="s">
        <v>90</v>
      </c>
      <c r="H6639" s="46">
        <v>15</v>
      </c>
      <c r="L6639" s="46" t="s">
        <v>104</v>
      </c>
      <c r="M6639" s="48">
        <v>100</v>
      </c>
    </row>
    <row r="6640" spans="1:16" x14ac:dyDescent="0.25">
      <c r="A6640" s="52">
        <v>2019</v>
      </c>
      <c r="B6640" s="45" t="s">
        <v>65</v>
      </c>
      <c r="C6640" s="46" t="s">
        <v>80</v>
      </c>
      <c r="D6640" s="46" t="s">
        <v>90</v>
      </c>
      <c r="H6640" s="46">
        <v>15</v>
      </c>
      <c r="L6640" s="46" t="s">
        <v>104</v>
      </c>
      <c r="M6640" s="48">
        <v>140</v>
      </c>
    </row>
    <row r="6641" spans="1:18" x14ac:dyDescent="0.25">
      <c r="A6641" s="52">
        <v>2019</v>
      </c>
      <c r="B6641" s="45" t="s">
        <v>65</v>
      </c>
      <c r="C6641" s="46" t="s">
        <v>80</v>
      </c>
      <c r="D6641" s="46" t="s">
        <v>94</v>
      </c>
      <c r="H6641" s="46">
        <v>15</v>
      </c>
      <c r="L6641" s="46" t="s">
        <v>104</v>
      </c>
      <c r="M6641" s="48">
        <v>120</v>
      </c>
    </row>
    <row r="6642" spans="1:18" x14ac:dyDescent="0.25">
      <c r="A6642" s="52">
        <v>2019</v>
      </c>
      <c r="B6642" s="45" t="s">
        <v>65</v>
      </c>
      <c r="C6642" s="46" t="s">
        <v>81</v>
      </c>
      <c r="D6642" s="46" t="s">
        <v>110</v>
      </c>
      <c r="H6642" s="46">
        <v>14</v>
      </c>
      <c r="I6642" s="46">
        <v>17</v>
      </c>
      <c r="L6642" s="46" t="s">
        <v>103</v>
      </c>
      <c r="M6642" s="48" t="s">
        <v>110</v>
      </c>
    </row>
    <row r="6643" spans="1:18" x14ac:dyDescent="0.25">
      <c r="A6643" s="52">
        <v>2019</v>
      </c>
      <c r="B6643" s="45" t="s">
        <v>61</v>
      </c>
      <c r="C6643" s="46" t="s">
        <v>80</v>
      </c>
      <c r="D6643" s="46" t="s">
        <v>96</v>
      </c>
      <c r="H6643" s="46">
        <v>15</v>
      </c>
      <c r="L6643" s="46" t="s">
        <v>104</v>
      </c>
      <c r="M6643" s="48" t="s">
        <v>110</v>
      </c>
    </row>
    <row r="6644" spans="1:18" x14ac:dyDescent="0.25">
      <c r="A6644" s="52">
        <v>2019</v>
      </c>
      <c r="B6644" s="45" t="s">
        <v>47</v>
      </c>
      <c r="C6644" s="46" t="s">
        <v>80</v>
      </c>
      <c r="D6644" s="46" t="s">
        <v>90</v>
      </c>
      <c r="H6644" s="46">
        <v>20</v>
      </c>
      <c r="L6644" s="46" t="s">
        <v>103</v>
      </c>
      <c r="M6644" s="48" t="s">
        <v>110</v>
      </c>
    </row>
    <row r="6645" spans="1:18" x14ac:dyDescent="0.25">
      <c r="A6645" s="52">
        <v>2019</v>
      </c>
      <c r="B6645" s="45" t="s">
        <v>47</v>
      </c>
      <c r="C6645" s="46" t="s">
        <v>80</v>
      </c>
      <c r="D6645" s="46" t="s">
        <v>90</v>
      </c>
      <c r="H6645" s="46">
        <v>20</v>
      </c>
      <c r="L6645" s="46" t="s">
        <v>103</v>
      </c>
      <c r="M6645" s="48" t="s">
        <v>110</v>
      </c>
    </row>
    <row r="6646" spans="1:18" x14ac:dyDescent="0.25">
      <c r="A6646" s="52">
        <v>2019</v>
      </c>
      <c r="B6646" s="45" t="s">
        <v>73</v>
      </c>
      <c r="C6646" s="46" t="s">
        <v>80</v>
      </c>
      <c r="D6646" s="46" t="s">
        <v>94</v>
      </c>
      <c r="H6646" s="46">
        <v>17</v>
      </c>
      <c r="L6646" s="46" t="s">
        <v>104</v>
      </c>
      <c r="M6646" s="48" t="s">
        <v>110</v>
      </c>
    </row>
    <row r="6647" spans="1:18" x14ac:dyDescent="0.25">
      <c r="A6647" s="52">
        <v>2019</v>
      </c>
      <c r="B6647" s="45" t="s">
        <v>37</v>
      </c>
      <c r="C6647" s="46" t="s">
        <v>80</v>
      </c>
      <c r="D6647" s="46" t="s">
        <v>91</v>
      </c>
      <c r="H6647" s="46">
        <v>17</v>
      </c>
      <c r="L6647" s="46" t="s">
        <v>103</v>
      </c>
      <c r="M6647" s="48">
        <v>3</v>
      </c>
      <c r="N6647" s="48" t="s">
        <v>117</v>
      </c>
      <c r="O6647" s="48">
        <v>5</v>
      </c>
      <c r="P6647" s="48" t="s">
        <v>116</v>
      </c>
      <c r="Q6647" s="48">
        <v>2</v>
      </c>
      <c r="R6647" s="48" t="s">
        <v>115</v>
      </c>
    </row>
    <row r="6648" spans="1:18" x14ac:dyDescent="0.25">
      <c r="A6648" s="52">
        <v>2019</v>
      </c>
      <c r="B6648" s="45" t="s">
        <v>73</v>
      </c>
      <c r="C6648" s="46" t="s">
        <v>80</v>
      </c>
      <c r="D6648" s="46" t="s">
        <v>88</v>
      </c>
      <c r="E6648" s="46" t="s">
        <v>92</v>
      </c>
      <c r="H6648" s="46">
        <v>17</v>
      </c>
      <c r="L6648" s="46" t="s">
        <v>103</v>
      </c>
      <c r="M6648" s="48">
        <v>1</v>
      </c>
      <c r="N6648" s="48" t="s">
        <v>117</v>
      </c>
    </row>
    <row r="6649" spans="1:18" x14ac:dyDescent="0.25">
      <c r="A6649" s="52">
        <v>2019</v>
      </c>
      <c r="B6649" s="45" t="s">
        <v>73</v>
      </c>
      <c r="C6649" s="46" t="s">
        <v>80</v>
      </c>
      <c r="D6649" s="46" t="s">
        <v>88</v>
      </c>
      <c r="E6649" s="46" t="s">
        <v>91</v>
      </c>
      <c r="H6649" s="46">
        <v>17</v>
      </c>
      <c r="L6649" s="46" t="s">
        <v>103</v>
      </c>
      <c r="M6649" s="48">
        <v>1</v>
      </c>
      <c r="N6649" s="48" t="s">
        <v>117</v>
      </c>
    </row>
    <row r="6650" spans="1:18" x14ac:dyDescent="0.25">
      <c r="A6650" s="52">
        <v>2019</v>
      </c>
      <c r="B6650" s="45" t="s">
        <v>69</v>
      </c>
      <c r="C6650" s="46" t="s">
        <v>80</v>
      </c>
      <c r="D6650" s="46" t="s">
        <v>88</v>
      </c>
      <c r="E6650" s="46" t="s">
        <v>92</v>
      </c>
      <c r="H6650" s="46">
        <v>17</v>
      </c>
      <c r="L6650" s="46" t="s">
        <v>103</v>
      </c>
      <c r="M6650" s="48">
        <v>1</v>
      </c>
      <c r="N6650" s="48" t="s">
        <v>117</v>
      </c>
      <c r="O6650" s="48">
        <v>3</v>
      </c>
      <c r="P6650" s="48" t="s">
        <v>116</v>
      </c>
    </row>
    <row r="6651" spans="1:18" x14ac:dyDescent="0.25">
      <c r="A6651" s="52">
        <v>2019</v>
      </c>
      <c r="B6651" s="45" t="s">
        <v>65</v>
      </c>
      <c r="C6651" s="46" t="s">
        <v>80</v>
      </c>
      <c r="D6651" s="46" t="s">
        <v>90</v>
      </c>
      <c r="H6651" s="46">
        <v>17</v>
      </c>
      <c r="L6651" s="46" t="s">
        <v>104</v>
      </c>
      <c r="M6651" s="48" t="s">
        <v>110</v>
      </c>
    </row>
    <row r="6652" spans="1:18" x14ac:dyDescent="0.25">
      <c r="A6652" s="52">
        <v>2019</v>
      </c>
      <c r="B6652" s="45" t="s">
        <v>65</v>
      </c>
      <c r="C6652" s="46" t="s">
        <v>80</v>
      </c>
      <c r="D6652" s="46" t="s">
        <v>90</v>
      </c>
      <c r="H6652" s="46">
        <v>15</v>
      </c>
      <c r="L6652" s="46" t="s">
        <v>104</v>
      </c>
      <c r="M6652" s="48" t="s">
        <v>110</v>
      </c>
    </row>
    <row r="6653" spans="1:18" x14ac:dyDescent="0.25">
      <c r="A6653" s="52">
        <v>2019</v>
      </c>
      <c r="B6653" s="45" t="s">
        <v>65</v>
      </c>
      <c r="C6653" s="46" t="s">
        <v>80</v>
      </c>
      <c r="D6653" s="46" t="s">
        <v>89</v>
      </c>
      <c r="E6653" s="46" t="s">
        <v>92</v>
      </c>
      <c r="H6653" s="46">
        <v>17</v>
      </c>
      <c r="L6653" s="46" t="s">
        <v>104</v>
      </c>
      <c r="M6653" s="48">
        <v>4</v>
      </c>
      <c r="N6653" s="48" t="s">
        <v>117</v>
      </c>
      <c r="O6653" s="48">
        <v>2</v>
      </c>
      <c r="P6653" s="48" t="s">
        <v>116</v>
      </c>
    </row>
    <row r="6654" spans="1:18" x14ac:dyDescent="0.25">
      <c r="A6654" s="52">
        <v>2019</v>
      </c>
      <c r="B6654" s="45" t="s">
        <v>40</v>
      </c>
      <c r="C6654" s="46" t="s">
        <v>80</v>
      </c>
      <c r="D6654" s="46" t="s">
        <v>93</v>
      </c>
      <c r="H6654" s="46">
        <v>15</v>
      </c>
      <c r="L6654" s="46" t="s">
        <v>103</v>
      </c>
      <c r="M6654" s="48">
        <v>40</v>
      </c>
    </row>
    <row r="6655" spans="1:18" x14ac:dyDescent="0.25">
      <c r="A6655" s="52">
        <v>2019</v>
      </c>
      <c r="B6655" s="45" t="s">
        <v>47</v>
      </c>
      <c r="C6655" s="46" t="s">
        <v>81</v>
      </c>
      <c r="D6655" s="46" t="s">
        <v>110</v>
      </c>
      <c r="H6655" s="46">
        <v>5</v>
      </c>
      <c r="L6655" s="46" t="s">
        <v>104</v>
      </c>
      <c r="M6655" s="48">
        <v>100</v>
      </c>
    </row>
    <row r="6656" spans="1:18" x14ac:dyDescent="0.25">
      <c r="A6656" s="52">
        <v>2019</v>
      </c>
      <c r="B6656" s="45" t="s">
        <v>76</v>
      </c>
      <c r="C6656" s="46" t="s">
        <v>80</v>
      </c>
      <c r="D6656" s="46" t="s">
        <v>89</v>
      </c>
      <c r="H6656" s="46">
        <v>15</v>
      </c>
      <c r="L6656" s="46" t="s">
        <v>103</v>
      </c>
      <c r="M6656" s="48">
        <v>40</v>
      </c>
    </row>
    <row r="6657" spans="1:16" x14ac:dyDescent="0.25">
      <c r="A6657" s="52">
        <v>2019</v>
      </c>
      <c r="B6657" s="45" t="s">
        <v>76</v>
      </c>
      <c r="C6657" s="46" t="s">
        <v>80</v>
      </c>
      <c r="D6657" s="46" t="s">
        <v>89</v>
      </c>
      <c r="H6657" s="46">
        <v>15</v>
      </c>
      <c r="L6657" s="46" t="s">
        <v>103</v>
      </c>
      <c r="M6657" s="48">
        <v>25</v>
      </c>
    </row>
    <row r="6658" spans="1:16" x14ac:dyDescent="0.25">
      <c r="A6658" s="52">
        <v>2019</v>
      </c>
      <c r="B6658" s="45" t="s">
        <v>76</v>
      </c>
      <c r="C6658" s="46" t="s">
        <v>80</v>
      </c>
      <c r="D6658" s="46" t="s">
        <v>89</v>
      </c>
      <c r="H6658" s="46">
        <v>15</v>
      </c>
      <c r="L6658" s="46" t="s">
        <v>103</v>
      </c>
      <c r="M6658" s="48">
        <v>38</v>
      </c>
    </row>
    <row r="6659" spans="1:16" x14ac:dyDescent="0.25">
      <c r="A6659" s="52">
        <v>2019</v>
      </c>
      <c r="B6659" s="45" t="s">
        <v>76</v>
      </c>
      <c r="C6659" s="46" t="s">
        <v>80</v>
      </c>
      <c r="D6659" s="46" t="s">
        <v>89</v>
      </c>
      <c r="H6659" s="46">
        <v>15</v>
      </c>
      <c r="L6659" s="46" t="s">
        <v>103</v>
      </c>
      <c r="M6659" s="48">
        <v>136</v>
      </c>
    </row>
    <row r="6660" spans="1:16" x14ac:dyDescent="0.25">
      <c r="A6660" s="52">
        <v>2019</v>
      </c>
      <c r="B6660" s="45" t="s">
        <v>76</v>
      </c>
      <c r="C6660" s="46" t="s">
        <v>80</v>
      </c>
      <c r="D6660" s="46" t="s">
        <v>89</v>
      </c>
      <c r="H6660" s="46">
        <v>15</v>
      </c>
      <c r="L6660" s="46" t="s">
        <v>103</v>
      </c>
      <c r="M6660" s="48">
        <v>84</v>
      </c>
    </row>
    <row r="6661" spans="1:16" x14ac:dyDescent="0.25">
      <c r="A6661" s="52">
        <v>2019</v>
      </c>
      <c r="B6661" s="45" t="s">
        <v>76</v>
      </c>
      <c r="C6661" s="46" t="s">
        <v>80</v>
      </c>
      <c r="D6661" s="46" t="s">
        <v>89</v>
      </c>
      <c r="H6661" s="46">
        <v>15</v>
      </c>
      <c r="L6661" s="46" t="s">
        <v>103</v>
      </c>
      <c r="M6661" s="48">
        <v>145</v>
      </c>
    </row>
    <row r="6662" spans="1:16" x14ac:dyDescent="0.25">
      <c r="A6662" s="52">
        <v>2019</v>
      </c>
      <c r="B6662" s="45" t="s">
        <v>76</v>
      </c>
      <c r="C6662" s="46" t="s">
        <v>80</v>
      </c>
      <c r="D6662" s="46" t="s">
        <v>89</v>
      </c>
      <c r="H6662" s="46">
        <v>15</v>
      </c>
      <c r="L6662" s="46" t="s">
        <v>103</v>
      </c>
      <c r="M6662" s="48" t="s">
        <v>110</v>
      </c>
    </row>
    <row r="6663" spans="1:16" x14ac:dyDescent="0.25">
      <c r="A6663" s="52">
        <v>2019</v>
      </c>
      <c r="B6663" s="45" t="s">
        <v>65</v>
      </c>
      <c r="C6663" s="46" t="s">
        <v>80</v>
      </c>
      <c r="D6663" s="46" t="s">
        <v>89</v>
      </c>
      <c r="H6663" s="46">
        <v>15</v>
      </c>
      <c r="L6663" s="46" t="s">
        <v>105</v>
      </c>
      <c r="M6663" s="48" t="s">
        <v>110</v>
      </c>
    </row>
    <row r="6664" spans="1:16" x14ac:dyDescent="0.25">
      <c r="A6664" s="52">
        <v>2019</v>
      </c>
      <c r="B6664" s="45" t="s">
        <v>57</v>
      </c>
      <c r="C6664" s="46" t="s">
        <v>80</v>
      </c>
      <c r="D6664" s="46" t="s">
        <v>94</v>
      </c>
      <c r="H6664" s="46">
        <v>15</v>
      </c>
      <c r="L6664" s="46" t="s">
        <v>105</v>
      </c>
      <c r="M6664" s="48">
        <v>50</v>
      </c>
    </row>
    <row r="6665" spans="1:16" x14ac:dyDescent="0.25">
      <c r="A6665" s="52">
        <v>2019</v>
      </c>
      <c r="B6665" s="45" t="s">
        <v>76</v>
      </c>
      <c r="C6665" s="46" t="s">
        <v>80</v>
      </c>
      <c r="D6665" s="46" t="s">
        <v>89</v>
      </c>
      <c r="E6665" s="46" t="s">
        <v>92</v>
      </c>
      <c r="H6665" s="46">
        <v>15</v>
      </c>
      <c r="L6665" s="46" t="s">
        <v>105</v>
      </c>
      <c r="M6665" s="48">
        <v>52</v>
      </c>
    </row>
    <row r="6666" spans="1:16" x14ac:dyDescent="0.25">
      <c r="A6666" s="52">
        <v>2019</v>
      </c>
      <c r="B6666" s="45" t="s">
        <v>54</v>
      </c>
      <c r="C6666" s="46" t="s">
        <v>80</v>
      </c>
      <c r="D6666" s="46" t="s">
        <v>93</v>
      </c>
      <c r="H6666" s="46">
        <v>17</v>
      </c>
      <c r="L6666" s="46" t="s">
        <v>104</v>
      </c>
      <c r="M6666" s="48">
        <v>1</v>
      </c>
      <c r="N6666" s="48" t="s">
        <v>117</v>
      </c>
      <c r="O6666" s="48">
        <v>4</v>
      </c>
      <c r="P6666" s="48" t="s">
        <v>116</v>
      </c>
    </row>
    <row r="6667" spans="1:16" x14ac:dyDescent="0.25">
      <c r="A6667" s="52">
        <v>2019</v>
      </c>
      <c r="B6667" s="45" t="s">
        <v>73</v>
      </c>
      <c r="C6667" s="46" t="s">
        <v>80</v>
      </c>
      <c r="D6667" s="46" t="s">
        <v>88</v>
      </c>
      <c r="H6667" s="46">
        <v>17</v>
      </c>
      <c r="L6667" s="46" t="s">
        <v>103</v>
      </c>
      <c r="M6667" s="48">
        <v>2</v>
      </c>
      <c r="N6667" s="48" t="s">
        <v>117</v>
      </c>
      <c r="O6667" s="48">
        <v>4</v>
      </c>
      <c r="P6667" s="48" t="s">
        <v>116</v>
      </c>
    </row>
    <row r="6668" spans="1:16" x14ac:dyDescent="0.25">
      <c r="A6668" s="52">
        <v>2019</v>
      </c>
      <c r="B6668" s="45" t="s">
        <v>73</v>
      </c>
      <c r="C6668" s="46" t="s">
        <v>80</v>
      </c>
      <c r="D6668" s="46" t="s">
        <v>91</v>
      </c>
      <c r="H6668" s="46">
        <v>17</v>
      </c>
      <c r="L6668" s="46" t="s">
        <v>103</v>
      </c>
      <c r="M6668" s="48">
        <v>2</v>
      </c>
      <c r="N6668" s="48" t="s">
        <v>117</v>
      </c>
    </row>
    <row r="6669" spans="1:16" x14ac:dyDescent="0.25">
      <c r="A6669" s="52">
        <v>2019</v>
      </c>
      <c r="B6669" s="45" t="s">
        <v>73</v>
      </c>
      <c r="C6669" s="46" t="s">
        <v>80</v>
      </c>
      <c r="D6669" s="46" t="s">
        <v>94</v>
      </c>
      <c r="H6669" s="46">
        <v>15</v>
      </c>
      <c r="L6669" s="46" t="s">
        <v>103</v>
      </c>
      <c r="M6669" s="48">
        <v>70</v>
      </c>
    </row>
    <row r="6670" spans="1:16" x14ac:dyDescent="0.25">
      <c r="A6670" s="52">
        <v>2019</v>
      </c>
      <c r="B6670" s="45" t="s">
        <v>47</v>
      </c>
      <c r="C6670" s="46" t="s">
        <v>80</v>
      </c>
      <c r="D6670" s="46" t="s">
        <v>90</v>
      </c>
      <c r="H6670" s="46">
        <v>15</v>
      </c>
      <c r="L6670" s="46" t="s">
        <v>104</v>
      </c>
      <c r="M6670" s="48" t="s">
        <v>110</v>
      </c>
    </row>
    <row r="6671" spans="1:16" x14ac:dyDescent="0.25">
      <c r="A6671" s="52">
        <v>2019</v>
      </c>
      <c r="B6671" s="45" t="s">
        <v>73</v>
      </c>
      <c r="C6671" s="46" t="s">
        <v>80</v>
      </c>
      <c r="D6671" s="46" t="s">
        <v>94</v>
      </c>
      <c r="H6671" s="46">
        <v>17</v>
      </c>
      <c r="L6671" s="46" t="s">
        <v>104</v>
      </c>
      <c r="M6671" s="48">
        <v>12</v>
      </c>
      <c r="N6671" s="48" t="s">
        <v>117</v>
      </c>
      <c r="O6671" s="48">
        <v>10</v>
      </c>
      <c r="P6671" s="48" t="s">
        <v>116</v>
      </c>
    </row>
    <row r="6672" spans="1:16" x14ac:dyDescent="0.25">
      <c r="A6672" s="52">
        <v>2019</v>
      </c>
      <c r="B6672" s="45" t="s">
        <v>73</v>
      </c>
      <c r="C6672" s="46" t="s">
        <v>80</v>
      </c>
      <c r="D6672" s="46" t="s">
        <v>94</v>
      </c>
      <c r="H6672" s="46">
        <v>17</v>
      </c>
      <c r="L6672" s="46" t="s">
        <v>103</v>
      </c>
      <c r="M6672" s="48">
        <v>1</v>
      </c>
      <c r="N6672" s="48" t="s">
        <v>116</v>
      </c>
    </row>
    <row r="6673" spans="1:16" x14ac:dyDescent="0.25">
      <c r="A6673" s="52">
        <v>2019</v>
      </c>
      <c r="B6673" s="45" t="s">
        <v>47</v>
      </c>
      <c r="C6673" s="46" t="s">
        <v>80</v>
      </c>
      <c r="D6673" s="46" t="s">
        <v>93</v>
      </c>
      <c r="H6673" s="46">
        <v>15</v>
      </c>
      <c r="L6673" s="46" t="s">
        <v>104</v>
      </c>
      <c r="M6673" s="48" t="s">
        <v>110</v>
      </c>
    </row>
    <row r="6674" spans="1:16" x14ac:dyDescent="0.25">
      <c r="A6674" s="52">
        <v>2019</v>
      </c>
      <c r="B6674" s="45" t="s">
        <v>47</v>
      </c>
      <c r="C6674" s="46" t="s">
        <v>80</v>
      </c>
      <c r="D6674" s="46" t="s">
        <v>90</v>
      </c>
      <c r="E6674" s="46" t="s">
        <v>93</v>
      </c>
      <c r="H6674" s="46">
        <v>15</v>
      </c>
      <c r="L6674" s="46" t="s">
        <v>104</v>
      </c>
      <c r="M6674" s="48" t="s">
        <v>110</v>
      </c>
    </row>
    <row r="6675" spans="1:16" x14ac:dyDescent="0.25">
      <c r="A6675" s="52">
        <v>2019</v>
      </c>
      <c r="B6675" s="45" t="s">
        <v>47</v>
      </c>
      <c r="C6675" s="46" t="s">
        <v>80</v>
      </c>
      <c r="D6675" s="46" t="s">
        <v>93</v>
      </c>
      <c r="H6675" s="46">
        <v>15</v>
      </c>
      <c r="L6675" s="46" t="s">
        <v>104</v>
      </c>
      <c r="M6675" s="48" t="s">
        <v>110</v>
      </c>
    </row>
    <row r="6676" spans="1:16" x14ac:dyDescent="0.25">
      <c r="A6676" s="52">
        <v>2019</v>
      </c>
      <c r="B6676" s="45" t="s">
        <v>47</v>
      </c>
      <c r="C6676" s="46" t="s">
        <v>80</v>
      </c>
      <c r="D6676" s="46" t="s">
        <v>90</v>
      </c>
      <c r="H6676" s="46">
        <v>17</v>
      </c>
      <c r="L6676" s="46" t="s">
        <v>103</v>
      </c>
      <c r="M6676" s="48" t="s">
        <v>110</v>
      </c>
    </row>
    <row r="6677" spans="1:16" x14ac:dyDescent="0.25">
      <c r="A6677" s="52">
        <v>2019</v>
      </c>
      <c r="B6677" s="45" t="s">
        <v>47</v>
      </c>
      <c r="C6677" s="46" t="s">
        <v>80</v>
      </c>
      <c r="D6677" s="46" t="s">
        <v>90</v>
      </c>
      <c r="H6677" s="46">
        <v>15</v>
      </c>
      <c r="L6677" s="46" t="s">
        <v>104</v>
      </c>
      <c r="M6677" s="48" t="s">
        <v>110</v>
      </c>
    </row>
    <row r="6678" spans="1:16" x14ac:dyDescent="0.25">
      <c r="A6678" s="52">
        <v>2019</v>
      </c>
      <c r="B6678" s="45" t="s">
        <v>47</v>
      </c>
      <c r="C6678" s="46" t="s">
        <v>80</v>
      </c>
      <c r="D6678" s="46" t="s">
        <v>88</v>
      </c>
      <c r="H6678" s="46">
        <v>17</v>
      </c>
      <c r="L6678" s="46" t="s">
        <v>103</v>
      </c>
      <c r="M6678" s="48">
        <v>1</v>
      </c>
      <c r="N6678" s="48" t="s">
        <v>117</v>
      </c>
    </row>
    <row r="6679" spans="1:16" x14ac:dyDescent="0.25">
      <c r="A6679" s="52">
        <v>2019</v>
      </c>
      <c r="B6679" s="45" t="s">
        <v>47</v>
      </c>
      <c r="C6679" s="46" t="s">
        <v>80</v>
      </c>
      <c r="D6679" s="46" t="s">
        <v>90</v>
      </c>
      <c r="H6679" s="46">
        <v>15</v>
      </c>
      <c r="L6679" s="46" t="s">
        <v>104</v>
      </c>
      <c r="M6679" s="48" t="s">
        <v>110</v>
      </c>
    </row>
    <row r="6680" spans="1:16" x14ac:dyDescent="0.25">
      <c r="A6680" s="52">
        <v>2019</v>
      </c>
      <c r="B6680" s="45" t="s">
        <v>47</v>
      </c>
      <c r="C6680" s="46" t="s">
        <v>80</v>
      </c>
      <c r="D6680" s="46" t="s">
        <v>90</v>
      </c>
      <c r="H6680" s="46">
        <v>17</v>
      </c>
      <c r="L6680" s="46" t="s">
        <v>104</v>
      </c>
      <c r="M6680" s="48" t="s">
        <v>110</v>
      </c>
    </row>
    <row r="6681" spans="1:16" x14ac:dyDescent="0.25">
      <c r="A6681" s="52">
        <v>2019</v>
      </c>
      <c r="B6681" s="45" t="s">
        <v>47</v>
      </c>
      <c r="C6681" s="46" t="s">
        <v>81</v>
      </c>
      <c r="D6681" s="46" t="s">
        <v>110</v>
      </c>
      <c r="H6681" s="46">
        <v>5</v>
      </c>
      <c r="L6681" s="46" t="s">
        <v>104</v>
      </c>
      <c r="M6681" s="48">
        <v>135</v>
      </c>
    </row>
    <row r="6682" spans="1:16" x14ac:dyDescent="0.25">
      <c r="A6682" s="52">
        <v>2019</v>
      </c>
      <c r="B6682" s="45" t="s">
        <v>47</v>
      </c>
      <c r="C6682" s="46" t="s">
        <v>80</v>
      </c>
      <c r="D6682" s="46" t="s">
        <v>110</v>
      </c>
      <c r="H6682" s="46">
        <v>17</v>
      </c>
      <c r="L6682" s="46" t="s">
        <v>110</v>
      </c>
      <c r="M6682" s="48">
        <v>3</v>
      </c>
      <c r="N6682" s="48" t="s">
        <v>117</v>
      </c>
      <c r="O6682" s="48">
        <v>2</v>
      </c>
      <c r="P6682" s="48" t="s">
        <v>116</v>
      </c>
    </row>
    <row r="6683" spans="1:16" x14ac:dyDescent="0.25">
      <c r="A6683" s="52">
        <v>2019</v>
      </c>
      <c r="B6683" s="45" t="s">
        <v>73</v>
      </c>
      <c r="C6683" s="46" t="s">
        <v>80</v>
      </c>
      <c r="D6683" s="46" t="s">
        <v>88</v>
      </c>
      <c r="H6683" s="46">
        <v>17</v>
      </c>
      <c r="L6683" s="46" t="s">
        <v>103</v>
      </c>
      <c r="M6683" s="48">
        <v>1</v>
      </c>
      <c r="N6683" s="48" t="s">
        <v>117</v>
      </c>
    </row>
    <row r="6684" spans="1:16" x14ac:dyDescent="0.25">
      <c r="A6684" s="52">
        <v>2019</v>
      </c>
      <c r="B6684" s="45" t="s">
        <v>54</v>
      </c>
      <c r="C6684" s="46" t="s">
        <v>80</v>
      </c>
      <c r="D6684" s="46" t="s">
        <v>88</v>
      </c>
      <c r="H6684" s="46">
        <v>17</v>
      </c>
      <c r="L6684" s="46" t="s">
        <v>104</v>
      </c>
      <c r="M6684" s="48" t="s">
        <v>110</v>
      </c>
    </row>
    <row r="6685" spans="1:16" x14ac:dyDescent="0.25">
      <c r="A6685" s="52">
        <v>2019</v>
      </c>
      <c r="B6685" s="45" t="s">
        <v>54</v>
      </c>
      <c r="C6685" s="46" t="s">
        <v>80</v>
      </c>
      <c r="D6685" s="46" t="s">
        <v>93</v>
      </c>
      <c r="H6685" s="46">
        <v>17</v>
      </c>
      <c r="L6685" s="46" t="s">
        <v>104</v>
      </c>
      <c r="M6685" s="48">
        <v>1</v>
      </c>
      <c r="N6685" s="48" t="s">
        <v>117</v>
      </c>
    </row>
    <row r="6686" spans="1:16" x14ac:dyDescent="0.25">
      <c r="A6686" s="52">
        <v>2019</v>
      </c>
      <c r="B6686" s="45" t="s">
        <v>73</v>
      </c>
      <c r="C6686" s="46" t="s">
        <v>80</v>
      </c>
      <c r="D6686" s="46" t="s">
        <v>88</v>
      </c>
      <c r="H6686" s="46">
        <v>17</v>
      </c>
      <c r="L6686" s="46" t="s">
        <v>103</v>
      </c>
      <c r="M6686" s="48" t="s">
        <v>110</v>
      </c>
    </row>
    <row r="6687" spans="1:16" x14ac:dyDescent="0.25">
      <c r="A6687" s="52">
        <v>2019</v>
      </c>
      <c r="B6687" s="45" t="s">
        <v>73</v>
      </c>
      <c r="C6687" s="46" t="s">
        <v>80</v>
      </c>
      <c r="D6687" s="46" t="s">
        <v>91</v>
      </c>
      <c r="H6687" s="46">
        <v>17</v>
      </c>
      <c r="L6687" s="46" t="s">
        <v>104</v>
      </c>
      <c r="M6687" s="48">
        <v>2</v>
      </c>
      <c r="N6687" s="48" t="s">
        <v>117</v>
      </c>
      <c r="O6687" s="48">
        <v>6</v>
      </c>
      <c r="P6687" s="48" t="s">
        <v>116</v>
      </c>
    </row>
    <row r="6688" spans="1:16" x14ac:dyDescent="0.25">
      <c r="A6688" s="52">
        <v>2019</v>
      </c>
      <c r="B6688" s="45" t="s">
        <v>73</v>
      </c>
      <c r="C6688" s="46" t="s">
        <v>80</v>
      </c>
      <c r="D6688" s="46" t="s">
        <v>88</v>
      </c>
      <c r="H6688" s="46">
        <v>17</v>
      </c>
      <c r="L6688" s="46" t="s">
        <v>103</v>
      </c>
      <c r="M6688" s="48">
        <v>1</v>
      </c>
      <c r="N6688" s="48" t="s">
        <v>117</v>
      </c>
      <c r="O6688" s="48">
        <v>4</v>
      </c>
      <c r="P6688" s="48" t="s">
        <v>116</v>
      </c>
    </row>
    <row r="6689" spans="1:19" x14ac:dyDescent="0.25">
      <c r="A6689" s="52">
        <v>2019</v>
      </c>
      <c r="B6689" s="45" t="s">
        <v>54</v>
      </c>
      <c r="C6689" s="46" t="s">
        <v>80</v>
      </c>
      <c r="D6689" s="46" t="s">
        <v>88</v>
      </c>
      <c r="H6689" s="46">
        <v>17</v>
      </c>
      <c r="L6689" s="46" t="s">
        <v>104</v>
      </c>
      <c r="M6689" s="48">
        <v>1</v>
      </c>
      <c r="N6689" s="48" t="s">
        <v>117</v>
      </c>
      <c r="O6689" s="48">
        <v>2</v>
      </c>
      <c r="P6689" s="48" t="s">
        <v>116</v>
      </c>
    </row>
    <row r="6690" spans="1:19" x14ac:dyDescent="0.25">
      <c r="A6690" s="52">
        <v>2019</v>
      </c>
      <c r="B6690" s="45" t="s">
        <v>54</v>
      </c>
      <c r="C6690" s="46" t="s">
        <v>80</v>
      </c>
      <c r="D6690" s="46" t="s">
        <v>88</v>
      </c>
      <c r="E6690" s="46" t="s">
        <v>91</v>
      </c>
      <c r="H6690" s="46">
        <v>17</v>
      </c>
      <c r="L6690" s="46" t="s">
        <v>103</v>
      </c>
      <c r="M6690" s="48">
        <v>1</v>
      </c>
      <c r="N6690" s="48" t="s">
        <v>116</v>
      </c>
    </row>
    <row r="6691" spans="1:19" x14ac:dyDescent="0.25">
      <c r="A6691" s="52">
        <v>2019</v>
      </c>
      <c r="B6691" s="45" t="s">
        <v>73</v>
      </c>
      <c r="C6691" s="46" t="s">
        <v>80</v>
      </c>
      <c r="D6691" s="46" t="s">
        <v>94</v>
      </c>
      <c r="H6691" s="46">
        <v>17</v>
      </c>
      <c r="L6691" s="46" t="s">
        <v>103</v>
      </c>
      <c r="M6691" s="48">
        <v>1</v>
      </c>
      <c r="N6691" s="48" t="s">
        <v>116</v>
      </c>
    </row>
    <row r="6692" spans="1:19" x14ac:dyDescent="0.25">
      <c r="A6692" s="52">
        <v>2019</v>
      </c>
      <c r="B6692" s="45" t="s">
        <v>73</v>
      </c>
      <c r="C6692" s="46" t="s">
        <v>80</v>
      </c>
      <c r="D6692" s="46" t="s">
        <v>94</v>
      </c>
      <c r="H6692" s="46">
        <v>17</v>
      </c>
      <c r="L6692" s="46" t="s">
        <v>104</v>
      </c>
      <c r="M6692" s="48">
        <v>4</v>
      </c>
      <c r="N6692" s="48" t="s">
        <v>117</v>
      </c>
      <c r="O6692" s="48">
        <v>7</v>
      </c>
      <c r="P6692" s="48" t="s">
        <v>116</v>
      </c>
    </row>
    <row r="6693" spans="1:19" x14ac:dyDescent="0.25">
      <c r="A6693" s="52">
        <v>2019</v>
      </c>
      <c r="B6693" s="45" t="s">
        <v>73</v>
      </c>
      <c r="C6693" s="46" t="s">
        <v>80</v>
      </c>
      <c r="D6693" s="46" t="s">
        <v>88</v>
      </c>
      <c r="E6693" s="46" t="s">
        <v>92</v>
      </c>
      <c r="H6693" s="46">
        <v>17</v>
      </c>
      <c r="L6693" s="46" t="s">
        <v>103</v>
      </c>
      <c r="M6693" s="48">
        <v>1</v>
      </c>
      <c r="N6693" s="48" t="s">
        <v>117</v>
      </c>
    </row>
    <row r="6694" spans="1:19" x14ac:dyDescent="0.25">
      <c r="A6694" s="52">
        <v>2019</v>
      </c>
      <c r="B6694" s="45" t="s">
        <v>73</v>
      </c>
      <c r="C6694" s="46" t="s">
        <v>80</v>
      </c>
      <c r="D6694" s="46" t="s">
        <v>91</v>
      </c>
      <c r="H6694" s="46">
        <v>17</v>
      </c>
      <c r="L6694" s="46" t="s">
        <v>103</v>
      </c>
      <c r="M6694" s="48" t="s">
        <v>110</v>
      </c>
    </row>
    <row r="6695" spans="1:19" x14ac:dyDescent="0.25">
      <c r="A6695" s="52">
        <v>2019</v>
      </c>
      <c r="B6695" s="45" t="s">
        <v>73</v>
      </c>
      <c r="C6695" s="46" t="s">
        <v>80</v>
      </c>
      <c r="D6695" s="46" t="s">
        <v>88</v>
      </c>
      <c r="E6695" s="46" t="s">
        <v>91</v>
      </c>
      <c r="H6695" s="46">
        <v>17</v>
      </c>
      <c r="L6695" s="46" t="s">
        <v>103</v>
      </c>
      <c r="M6695" s="48" t="s">
        <v>110</v>
      </c>
    </row>
    <row r="6696" spans="1:19" x14ac:dyDescent="0.25">
      <c r="A6696" s="52">
        <v>2019</v>
      </c>
      <c r="B6696" s="45" t="s">
        <v>53</v>
      </c>
      <c r="C6696" s="46" t="s">
        <v>80</v>
      </c>
      <c r="D6696" s="46" t="s">
        <v>110</v>
      </c>
      <c r="H6696" s="46">
        <v>17</v>
      </c>
      <c r="L6696" s="46" t="s">
        <v>104</v>
      </c>
      <c r="M6696" s="48">
        <v>3</v>
      </c>
      <c r="N6696" s="48" t="s">
        <v>117</v>
      </c>
      <c r="O6696" s="48">
        <v>2</v>
      </c>
      <c r="P6696" s="48" t="s">
        <v>116</v>
      </c>
    </row>
    <row r="6697" spans="1:19" x14ac:dyDescent="0.25">
      <c r="A6697" s="52">
        <v>2019</v>
      </c>
      <c r="B6697" s="45" t="s">
        <v>53</v>
      </c>
      <c r="C6697" s="46" t="s">
        <v>80</v>
      </c>
      <c r="D6697" s="46" t="s">
        <v>110</v>
      </c>
      <c r="H6697" s="46">
        <v>17</v>
      </c>
      <c r="L6697" s="46" t="s">
        <v>103</v>
      </c>
      <c r="M6697" s="48">
        <v>2</v>
      </c>
      <c r="N6697" s="48" t="s">
        <v>117</v>
      </c>
      <c r="O6697" s="48">
        <v>1</v>
      </c>
      <c r="P6697" s="48" t="s">
        <v>116</v>
      </c>
    </row>
    <row r="6698" spans="1:19" x14ac:dyDescent="0.25">
      <c r="A6698" s="52">
        <v>2019</v>
      </c>
      <c r="B6698" s="45" t="s">
        <v>53</v>
      </c>
      <c r="C6698" s="46" t="s">
        <v>85</v>
      </c>
      <c r="D6698" s="46" t="s">
        <v>110</v>
      </c>
      <c r="H6698" s="46">
        <v>17</v>
      </c>
      <c r="L6698" s="46" t="s">
        <v>103</v>
      </c>
      <c r="M6698" s="48">
        <v>3</v>
      </c>
      <c r="N6698" s="48" t="s">
        <v>117</v>
      </c>
      <c r="O6698" s="48">
        <v>2</v>
      </c>
      <c r="P6698" s="48" t="s">
        <v>116</v>
      </c>
    </row>
    <row r="6699" spans="1:19" x14ac:dyDescent="0.25">
      <c r="A6699" s="52">
        <v>2019</v>
      </c>
      <c r="B6699" s="45" t="s">
        <v>54</v>
      </c>
      <c r="C6699" s="46" t="s">
        <v>80</v>
      </c>
      <c r="D6699" s="46" t="s">
        <v>93</v>
      </c>
      <c r="H6699" s="46">
        <v>17</v>
      </c>
      <c r="L6699" s="46" t="s">
        <v>104</v>
      </c>
      <c r="M6699" s="48">
        <v>1</v>
      </c>
      <c r="N6699" s="48" t="s">
        <v>117</v>
      </c>
    </row>
    <row r="6700" spans="1:19" x14ac:dyDescent="0.25">
      <c r="A6700" s="52">
        <v>2019</v>
      </c>
      <c r="B6700" s="45" t="s">
        <v>73</v>
      </c>
      <c r="C6700" s="46" t="s">
        <v>80</v>
      </c>
      <c r="D6700" s="46" t="s">
        <v>90</v>
      </c>
      <c r="H6700" s="46">
        <v>17</v>
      </c>
      <c r="L6700" s="46" t="s">
        <v>103</v>
      </c>
      <c r="M6700" s="48">
        <v>1</v>
      </c>
      <c r="N6700" s="48" t="s">
        <v>117</v>
      </c>
      <c r="O6700" s="48">
        <v>1</v>
      </c>
      <c r="P6700" s="48" t="s">
        <v>116</v>
      </c>
    </row>
    <row r="6701" spans="1:19" x14ac:dyDescent="0.25">
      <c r="A6701" s="52">
        <v>2019</v>
      </c>
      <c r="B6701" s="45" t="s">
        <v>54</v>
      </c>
      <c r="C6701" s="46" t="s">
        <v>80</v>
      </c>
      <c r="D6701" s="46" t="s">
        <v>93</v>
      </c>
      <c r="H6701" s="46">
        <v>17</v>
      </c>
      <c r="L6701" s="46" t="s">
        <v>104</v>
      </c>
      <c r="M6701" s="48">
        <v>1</v>
      </c>
      <c r="N6701" s="48" t="s">
        <v>117</v>
      </c>
    </row>
    <row r="6702" spans="1:19" x14ac:dyDescent="0.25">
      <c r="A6702" s="52">
        <v>2019</v>
      </c>
      <c r="B6702" s="45" t="s">
        <v>54</v>
      </c>
      <c r="C6702" s="46" t="s">
        <v>80</v>
      </c>
      <c r="D6702" s="46" t="s">
        <v>88</v>
      </c>
      <c r="H6702" s="46">
        <v>17</v>
      </c>
      <c r="L6702" s="46" t="s">
        <v>103</v>
      </c>
      <c r="M6702" s="48">
        <v>1</v>
      </c>
      <c r="N6702" s="48" t="s">
        <v>117</v>
      </c>
      <c r="O6702" s="48">
        <v>2</v>
      </c>
      <c r="P6702" s="48" t="s">
        <v>116</v>
      </c>
    </row>
    <row r="6703" spans="1:19" x14ac:dyDescent="0.25">
      <c r="A6703" s="52">
        <v>2019</v>
      </c>
      <c r="B6703" s="45" t="s">
        <v>71</v>
      </c>
      <c r="C6703" s="46" t="s">
        <v>80</v>
      </c>
      <c r="D6703" s="46" t="s">
        <v>110</v>
      </c>
      <c r="H6703" s="46">
        <v>5</v>
      </c>
      <c r="L6703" s="46" t="s">
        <v>104</v>
      </c>
      <c r="M6703" s="48" t="s">
        <v>110</v>
      </c>
    </row>
    <row r="6704" spans="1:19" x14ac:dyDescent="0.25">
      <c r="A6704" s="52">
        <v>2019</v>
      </c>
      <c r="B6704" s="45" t="s">
        <v>73</v>
      </c>
      <c r="C6704" s="46" t="s">
        <v>85</v>
      </c>
      <c r="D6704" s="46" t="s">
        <v>110</v>
      </c>
      <c r="H6704" s="46">
        <v>25</v>
      </c>
      <c r="I6704" s="46">
        <v>28</v>
      </c>
      <c r="L6704" s="46" t="s">
        <v>103</v>
      </c>
      <c r="M6704" s="48">
        <v>10</v>
      </c>
      <c r="S6704" s="49">
        <v>4</v>
      </c>
    </row>
    <row r="6705" spans="1:16" x14ac:dyDescent="0.25">
      <c r="A6705" s="52">
        <v>2019</v>
      </c>
      <c r="B6705" s="45" t="s">
        <v>73</v>
      </c>
      <c r="C6705" s="46" t="s">
        <v>80</v>
      </c>
      <c r="D6705" s="46" t="s">
        <v>89</v>
      </c>
      <c r="H6705" s="46">
        <v>15</v>
      </c>
      <c r="L6705" s="46" t="s">
        <v>105</v>
      </c>
      <c r="M6705" s="48" t="s">
        <v>110</v>
      </c>
    </row>
    <row r="6706" spans="1:16" x14ac:dyDescent="0.25">
      <c r="A6706" s="52">
        <v>2019</v>
      </c>
      <c r="B6706" s="45" t="s">
        <v>73</v>
      </c>
      <c r="C6706" s="46" t="s">
        <v>80</v>
      </c>
      <c r="D6706" s="46" t="s">
        <v>110</v>
      </c>
      <c r="H6706" s="46">
        <v>17</v>
      </c>
      <c r="L6706" s="46" t="s">
        <v>110</v>
      </c>
      <c r="M6706" s="48">
        <v>3</v>
      </c>
      <c r="N6706" s="48" t="s">
        <v>117</v>
      </c>
    </row>
    <row r="6707" spans="1:16" x14ac:dyDescent="0.25">
      <c r="A6707" s="52">
        <v>2019</v>
      </c>
      <c r="B6707" s="45" t="s">
        <v>54</v>
      </c>
      <c r="C6707" s="46" t="s">
        <v>80</v>
      </c>
      <c r="D6707" s="46" t="s">
        <v>88</v>
      </c>
      <c r="H6707" s="46">
        <v>17</v>
      </c>
      <c r="L6707" s="46" t="s">
        <v>104</v>
      </c>
      <c r="M6707" s="48" t="s">
        <v>110</v>
      </c>
    </row>
    <row r="6708" spans="1:16" x14ac:dyDescent="0.25">
      <c r="A6708" s="52">
        <v>2019</v>
      </c>
      <c r="B6708" s="45" t="s">
        <v>54</v>
      </c>
      <c r="C6708" s="46" t="s">
        <v>80</v>
      </c>
      <c r="D6708" s="46" t="s">
        <v>93</v>
      </c>
      <c r="H6708" s="46">
        <v>17</v>
      </c>
      <c r="L6708" s="46" t="s">
        <v>104</v>
      </c>
      <c r="M6708" s="48">
        <v>2</v>
      </c>
      <c r="N6708" s="48" t="s">
        <v>117</v>
      </c>
    </row>
    <row r="6709" spans="1:16" x14ac:dyDescent="0.25">
      <c r="A6709" s="52">
        <v>2019</v>
      </c>
      <c r="B6709" s="45" t="s">
        <v>73</v>
      </c>
      <c r="C6709" s="46" t="s">
        <v>80</v>
      </c>
      <c r="D6709" s="46" t="s">
        <v>110</v>
      </c>
      <c r="H6709" s="46">
        <v>25</v>
      </c>
      <c r="L6709" s="46" t="s">
        <v>104</v>
      </c>
      <c r="M6709" s="48">
        <v>29</v>
      </c>
    </row>
    <row r="6710" spans="1:16" x14ac:dyDescent="0.25">
      <c r="A6710" s="52">
        <v>2019</v>
      </c>
      <c r="B6710" s="45" t="s">
        <v>54</v>
      </c>
      <c r="C6710" s="46" t="s">
        <v>80</v>
      </c>
      <c r="D6710" s="46" t="s">
        <v>93</v>
      </c>
      <c r="H6710" s="46">
        <v>17</v>
      </c>
      <c r="L6710" s="46" t="s">
        <v>104</v>
      </c>
      <c r="M6710" s="48">
        <v>1</v>
      </c>
      <c r="N6710" s="48" t="s">
        <v>117</v>
      </c>
      <c r="O6710" s="48">
        <v>2</v>
      </c>
      <c r="P6710" s="48" t="s">
        <v>116</v>
      </c>
    </row>
    <row r="6711" spans="1:16" x14ac:dyDescent="0.25">
      <c r="A6711" s="52">
        <v>2019</v>
      </c>
      <c r="B6711" s="45" t="s">
        <v>73</v>
      </c>
      <c r="C6711" s="46" t="s">
        <v>80</v>
      </c>
      <c r="D6711" s="46" t="s">
        <v>90</v>
      </c>
      <c r="H6711" s="46">
        <v>20</v>
      </c>
      <c r="L6711" s="46" t="s">
        <v>103</v>
      </c>
      <c r="M6711" s="48">
        <v>4</v>
      </c>
      <c r="N6711" s="48" t="s">
        <v>116</v>
      </c>
      <c r="O6711" s="48">
        <v>1</v>
      </c>
      <c r="P6711" s="48" t="s">
        <v>115</v>
      </c>
    </row>
    <row r="6712" spans="1:16" x14ac:dyDescent="0.25">
      <c r="A6712" s="52">
        <v>2019</v>
      </c>
      <c r="B6712" s="45" t="s">
        <v>73</v>
      </c>
      <c r="C6712" s="46" t="s">
        <v>80</v>
      </c>
      <c r="D6712" s="46" t="s">
        <v>110</v>
      </c>
      <c r="H6712" s="46">
        <v>20</v>
      </c>
      <c r="L6712" s="46" t="s">
        <v>103</v>
      </c>
      <c r="M6712" s="48">
        <v>3</v>
      </c>
      <c r="N6712" s="48" t="s">
        <v>116</v>
      </c>
    </row>
    <row r="6713" spans="1:16" x14ac:dyDescent="0.25">
      <c r="A6713" s="52">
        <v>2019</v>
      </c>
      <c r="B6713" s="45" t="s">
        <v>54</v>
      </c>
      <c r="C6713" s="46" t="s">
        <v>80</v>
      </c>
      <c r="D6713" s="46" t="s">
        <v>93</v>
      </c>
      <c r="H6713" s="46">
        <v>17</v>
      </c>
      <c r="L6713" s="46" t="s">
        <v>104</v>
      </c>
      <c r="M6713" s="48">
        <v>1</v>
      </c>
      <c r="N6713" s="48" t="s">
        <v>117</v>
      </c>
      <c r="O6713" s="48">
        <v>2</v>
      </c>
      <c r="P6713" s="48" t="s">
        <v>116</v>
      </c>
    </row>
    <row r="6714" spans="1:16" x14ac:dyDescent="0.25">
      <c r="A6714" s="52">
        <v>2019</v>
      </c>
      <c r="B6714" s="45" t="s">
        <v>54</v>
      </c>
      <c r="C6714" s="46" t="s">
        <v>80</v>
      </c>
      <c r="D6714" s="46" t="s">
        <v>91</v>
      </c>
      <c r="H6714" s="46">
        <v>17</v>
      </c>
      <c r="L6714" s="46" t="s">
        <v>103</v>
      </c>
      <c r="M6714" s="48">
        <v>1</v>
      </c>
      <c r="N6714" s="48" t="s">
        <v>117</v>
      </c>
      <c r="O6714" s="48">
        <v>3</v>
      </c>
      <c r="P6714" s="48" t="s">
        <v>116</v>
      </c>
    </row>
    <row r="6715" spans="1:16" x14ac:dyDescent="0.25">
      <c r="A6715" s="52">
        <v>2019</v>
      </c>
      <c r="B6715" s="45" t="s">
        <v>53</v>
      </c>
      <c r="C6715" s="46" t="s">
        <v>80</v>
      </c>
      <c r="D6715" s="46" t="s">
        <v>110</v>
      </c>
      <c r="H6715" s="46">
        <v>17</v>
      </c>
      <c r="L6715" s="46" t="s">
        <v>104</v>
      </c>
      <c r="M6715" s="48">
        <v>4</v>
      </c>
      <c r="N6715" s="48" t="s">
        <v>116</v>
      </c>
    </row>
    <row r="6716" spans="1:16" x14ac:dyDescent="0.25">
      <c r="A6716" s="52">
        <v>2019</v>
      </c>
      <c r="B6716" s="45" t="s">
        <v>54</v>
      </c>
      <c r="C6716" s="46" t="s">
        <v>80</v>
      </c>
      <c r="D6716" s="46" t="s">
        <v>93</v>
      </c>
      <c r="H6716" s="46">
        <v>17</v>
      </c>
      <c r="L6716" s="46" t="s">
        <v>104</v>
      </c>
      <c r="M6716" s="48">
        <v>1</v>
      </c>
      <c r="N6716" s="48" t="s">
        <v>117</v>
      </c>
    </row>
    <row r="6717" spans="1:16" x14ac:dyDescent="0.25">
      <c r="A6717" s="52">
        <v>2019</v>
      </c>
      <c r="B6717" s="45" t="s">
        <v>53</v>
      </c>
      <c r="C6717" s="46" t="s">
        <v>80</v>
      </c>
      <c r="D6717" s="46" t="s">
        <v>110</v>
      </c>
      <c r="H6717" s="46">
        <v>17</v>
      </c>
      <c r="L6717" s="46" t="s">
        <v>104</v>
      </c>
      <c r="M6717" s="48">
        <v>3</v>
      </c>
      <c r="N6717" s="48" t="s">
        <v>117</v>
      </c>
      <c r="O6717" s="48">
        <v>2</v>
      </c>
      <c r="P6717" s="48" t="s">
        <v>116</v>
      </c>
    </row>
    <row r="6718" spans="1:16" x14ac:dyDescent="0.25">
      <c r="A6718" s="52">
        <v>2019</v>
      </c>
      <c r="B6718" s="45" t="s">
        <v>53</v>
      </c>
      <c r="C6718" s="46" t="s">
        <v>80</v>
      </c>
      <c r="D6718" s="46" t="s">
        <v>94</v>
      </c>
      <c r="H6718" s="46">
        <v>15</v>
      </c>
      <c r="L6718" s="46" t="s">
        <v>105</v>
      </c>
      <c r="M6718" s="48">
        <v>61</v>
      </c>
    </row>
    <row r="6719" spans="1:16" x14ac:dyDescent="0.25">
      <c r="A6719" s="52">
        <v>2019</v>
      </c>
      <c r="B6719" s="45" t="s">
        <v>53</v>
      </c>
      <c r="C6719" s="46" t="s">
        <v>80</v>
      </c>
      <c r="D6719" s="46" t="s">
        <v>110</v>
      </c>
      <c r="H6719" s="46">
        <v>17</v>
      </c>
      <c r="L6719" s="46" t="s">
        <v>103</v>
      </c>
      <c r="M6719" s="48">
        <v>2</v>
      </c>
      <c r="N6719" s="48" t="s">
        <v>117</v>
      </c>
      <c r="O6719" s="48">
        <v>2</v>
      </c>
      <c r="P6719" s="48" t="s">
        <v>116</v>
      </c>
    </row>
    <row r="6720" spans="1:16" x14ac:dyDescent="0.25">
      <c r="A6720" s="52">
        <v>2019</v>
      </c>
      <c r="B6720" s="45" t="s">
        <v>53</v>
      </c>
      <c r="C6720" s="46" t="s">
        <v>80</v>
      </c>
      <c r="D6720" s="46" t="s">
        <v>110</v>
      </c>
      <c r="H6720" s="46">
        <v>17</v>
      </c>
      <c r="L6720" s="46" t="s">
        <v>104</v>
      </c>
      <c r="M6720" s="48">
        <v>4</v>
      </c>
      <c r="N6720" s="48" t="s">
        <v>116</v>
      </c>
    </row>
    <row r="6721" spans="1:16" x14ac:dyDescent="0.25">
      <c r="A6721" s="52">
        <v>2019</v>
      </c>
      <c r="B6721" s="45" t="s">
        <v>63</v>
      </c>
      <c r="C6721" s="46" t="s">
        <v>80</v>
      </c>
      <c r="D6721" s="46" t="s">
        <v>88</v>
      </c>
      <c r="H6721" s="46">
        <v>17</v>
      </c>
      <c r="L6721" s="46" t="s">
        <v>103</v>
      </c>
      <c r="M6721" s="48">
        <v>2</v>
      </c>
      <c r="N6721" s="48" t="s">
        <v>117</v>
      </c>
    </row>
    <row r="6722" spans="1:16" x14ac:dyDescent="0.25">
      <c r="A6722" s="52">
        <v>2019</v>
      </c>
      <c r="B6722" s="45" t="s">
        <v>53</v>
      </c>
      <c r="C6722" s="46" t="s">
        <v>80</v>
      </c>
      <c r="D6722" s="46" t="s">
        <v>89</v>
      </c>
      <c r="H6722" s="46">
        <v>17</v>
      </c>
      <c r="L6722" s="46" t="s">
        <v>103</v>
      </c>
      <c r="M6722" s="48">
        <v>3</v>
      </c>
      <c r="N6722" s="48" t="s">
        <v>117</v>
      </c>
      <c r="O6722" s="48">
        <v>2</v>
      </c>
      <c r="P6722" s="48" t="s">
        <v>116</v>
      </c>
    </row>
    <row r="6723" spans="1:16" x14ac:dyDescent="0.25">
      <c r="A6723" s="52">
        <v>2019</v>
      </c>
      <c r="B6723" s="45" t="s">
        <v>53</v>
      </c>
      <c r="C6723" s="46" t="s">
        <v>80</v>
      </c>
      <c r="D6723" s="46" t="s">
        <v>92</v>
      </c>
      <c r="H6723" s="46">
        <v>15</v>
      </c>
      <c r="L6723" s="46" t="s">
        <v>103</v>
      </c>
      <c r="M6723" s="48">
        <v>38</v>
      </c>
    </row>
    <row r="6724" spans="1:16" x14ac:dyDescent="0.25">
      <c r="A6724" s="52">
        <v>2019</v>
      </c>
      <c r="B6724" s="45" t="s">
        <v>53</v>
      </c>
      <c r="C6724" s="46" t="s">
        <v>80</v>
      </c>
      <c r="D6724" s="46" t="s">
        <v>110</v>
      </c>
      <c r="H6724" s="46">
        <v>17</v>
      </c>
      <c r="L6724" s="46" t="s">
        <v>104</v>
      </c>
      <c r="M6724" s="48">
        <v>1</v>
      </c>
      <c r="N6724" s="48" t="s">
        <v>117</v>
      </c>
      <c r="O6724" s="48">
        <v>1</v>
      </c>
      <c r="P6724" s="48" t="s">
        <v>116</v>
      </c>
    </row>
    <row r="6725" spans="1:16" x14ac:dyDescent="0.25">
      <c r="A6725" s="52">
        <v>2019</v>
      </c>
      <c r="B6725" s="45" t="s">
        <v>53</v>
      </c>
      <c r="C6725" s="46" t="s">
        <v>80</v>
      </c>
      <c r="D6725" s="46" t="s">
        <v>89</v>
      </c>
      <c r="H6725" s="46">
        <v>17</v>
      </c>
      <c r="L6725" s="46" t="s">
        <v>103</v>
      </c>
      <c r="M6725" s="48">
        <v>1</v>
      </c>
      <c r="N6725" s="48" t="s">
        <v>117</v>
      </c>
      <c r="O6725" s="48">
        <v>5</v>
      </c>
      <c r="P6725" s="48" t="s">
        <v>116</v>
      </c>
    </row>
    <row r="6726" spans="1:16" x14ac:dyDescent="0.25">
      <c r="A6726" s="52">
        <v>2019</v>
      </c>
      <c r="B6726" s="45" t="s">
        <v>56</v>
      </c>
      <c r="C6726" s="46" t="s">
        <v>80</v>
      </c>
      <c r="D6726" s="46" t="s">
        <v>88</v>
      </c>
      <c r="H6726" s="46">
        <v>17</v>
      </c>
      <c r="L6726" s="46" t="s">
        <v>103</v>
      </c>
      <c r="M6726" s="48">
        <v>2</v>
      </c>
      <c r="N6726" s="48" t="s">
        <v>116</v>
      </c>
    </row>
    <row r="6727" spans="1:16" x14ac:dyDescent="0.25">
      <c r="A6727" s="52">
        <v>2019</v>
      </c>
      <c r="B6727" s="45" t="s">
        <v>56</v>
      </c>
      <c r="C6727" s="46" t="s">
        <v>80</v>
      </c>
      <c r="D6727" s="46" t="s">
        <v>90</v>
      </c>
      <c r="H6727" s="46">
        <v>17</v>
      </c>
      <c r="L6727" s="46" t="s">
        <v>103</v>
      </c>
      <c r="M6727" s="48">
        <v>1</v>
      </c>
      <c r="N6727" s="48" t="s">
        <v>117</v>
      </c>
    </row>
    <row r="6728" spans="1:16" x14ac:dyDescent="0.25">
      <c r="A6728" s="52">
        <v>2019</v>
      </c>
      <c r="B6728" s="45" t="s">
        <v>56</v>
      </c>
      <c r="C6728" s="46" t="s">
        <v>80</v>
      </c>
      <c r="D6728" s="46" t="s">
        <v>91</v>
      </c>
      <c r="H6728" s="46">
        <v>17</v>
      </c>
      <c r="L6728" s="46" t="s">
        <v>103</v>
      </c>
      <c r="M6728" s="48">
        <v>2</v>
      </c>
      <c r="N6728" s="48" t="s">
        <v>117</v>
      </c>
      <c r="O6728" s="48">
        <v>1</v>
      </c>
      <c r="P6728" s="48" t="s">
        <v>116</v>
      </c>
    </row>
    <row r="6729" spans="1:16" x14ac:dyDescent="0.25">
      <c r="A6729" s="52">
        <v>2019</v>
      </c>
      <c r="B6729" s="45" t="s">
        <v>56</v>
      </c>
      <c r="C6729" s="46" t="s">
        <v>80</v>
      </c>
      <c r="D6729" s="46" t="s">
        <v>90</v>
      </c>
      <c r="H6729" s="46">
        <v>17</v>
      </c>
      <c r="L6729" s="46" t="s">
        <v>104</v>
      </c>
      <c r="M6729" s="48" t="s">
        <v>110</v>
      </c>
    </row>
    <row r="6730" spans="1:16" x14ac:dyDescent="0.25">
      <c r="A6730" s="52">
        <v>2019</v>
      </c>
      <c r="B6730" s="45" t="s">
        <v>63</v>
      </c>
      <c r="C6730" s="46" t="s">
        <v>80</v>
      </c>
      <c r="D6730" s="46" t="s">
        <v>93</v>
      </c>
      <c r="E6730" s="46" t="s">
        <v>94</v>
      </c>
      <c r="H6730" s="46">
        <v>17</v>
      </c>
      <c r="L6730" s="46" t="s">
        <v>103</v>
      </c>
      <c r="M6730" s="48" t="s">
        <v>110</v>
      </c>
    </row>
    <row r="6731" spans="1:16" x14ac:dyDescent="0.25">
      <c r="A6731" s="52">
        <v>2019</v>
      </c>
      <c r="B6731" s="45" t="s">
        <v>53</v>
      </c>
      <c r="C6731" s="46" t="s">
        <v>80</v>
      </c>
      <c r="D6731" s="46" t="s">
        <v>110</v>
      </c>
      <c r="H6731" s="46">
        <v>17</v>
      </c>
      <c r="L6731" s="46" t="s">
        <v>104</v>
      </c>
      <c r="M6731" s="48">
        <v>1</v>
      </c>
      <c r="N6731" s="48" t="s">
        <v>117</v>
      </c>
      <c r="O6731" s="48">
        <v>1</v>
      </c>
      <c r="P6731" s="48" t="s">
        <v>116</v>
      </c>
    </row>
    <row r="6732" spans="1:16" x14ac:dyDescent="0.25">
      <c r="A6732" s="52">
        <v>2019</v>
      </c>
      <c r="B6732" s="45" t="s">
        <v>63</v>
      </c>
      <c r="C6732" s="46" t="s">
        <v>80</v>
      </c>
      <c r="D6732" s="46" t="s">
        <v>88</v>
      </c>
      <c r="H6732" s="46">
        <v>17</v>
      </c>
      <c r="L6732" s="46" t="s">
        <v>103</v>
      </c>
      <c r="M6732" s="48" t="s">
        <v>110</v>
      </c>
    </row>
    <row r="6733" spans="1:16" x14ac:dyDescent="0.25">
      <c r="A6733" s="52">
        <v>2019</v>
      </c>
      <c r="B6733" s="45" t="s">
        <v>63</v>
      </c>
      <c r="C6733" s="46" t="s">
        <v>80</v>
      </c>
      <c r="D6733" s="46" t="s">
        <v>88</v>
      </c>
      <c r="H6733" s="46">
        <v>21</v>
      </c>
      <c r="L6733" s="46" t="s">
        <v>103</v>
      </c>
      <c r="M6733" s="48">
        <v>3</v>
      </c>
      <c r="N6733" s="48" t="s">
        <v>116</v>
      </c>
    </row>
    <row r="6734" spans="1:16" x14ac:dyDescent="0.25">
      <c r="A6734" s="52">
        <v>2019</v>
      </c>
      <c r="B6734" s="45" t="s">
        <v>63</v>
      </c>
      <c r="C6734" s="46" t="s">
        <v>80</v>
      </c>
      <c r="D6734" s="46" t="s">
        <v>88</v>
      </c>
      <c r="H6734" s="46">
        <v>21</v>
      </c>
      <c r="L6734" s="46" t="s">
        <v>103</v>
      </c>
      <c r="M6734" s="48">
        <v>2</v>
      </c>
      <c r="N6734" s="48" t="s">
        <v>117</v>
      </c>
      <c r="O6734" s="48">
        <v>1</v>
      </c>
      <c r="P6734" s="48" t="s">
        <v>116</v>
      </c>
    </row>
    <row r="6735" spans="1:16" x14ac:dyDescent="0.25">
      <c r="A6735" s="52">
        <v>2019</v>
      </c>
      <c r="B6735" s="45" t="s">
        <v>63</v>
      </c>
      <c r="C6735" s="46" t="s">
        <v>80</v>
      </c>
      <c r="D6735" s="46" t="s">
        <v>92</v>
      </c>
      <c r="H6735" s="46">
        <v>21</v>
      </c>
      <c r="L6735" s="46" t="s">
        <v>103</v>
      </c>
      <c r="M6735" s="48" t="s">
        <v>110</v>
      </c>
    </row>
    <row r="6736" spans="1:16" x14ac:dyDescent="0.25">
      <c r="A6736" s="52">
        <v>2019</v>
      </c>
      <c r="B6736" s="45" t="s">
        <v>53</v>
      </c>
      <c r="C6736" s="46" t="s">
        <v>80</v>
      </c>
      <c r="D6736" s="46" t="s">
        <v>110</v>
      </c>
      <c r="H6736" s="46">
        <v>17</v>
      </c>
      <c r="L6736" s="46" t="s">
        <v>103</v>
      </c>
      <c r="M6736" s="48">
        <v>1</v>
      </c>
      <c r="N6736" s="48" t="s">
        <v>117</v>
      </c>
      <c r="O6736" s="48">
        <v>1</v>
      </c>
      <c r="P6736" s="48" t="s">
        <v>116</v>
      </c>
    </row>
    <row r="6737" spans="1:24" x14ac:dyDescent="0.25">
      <c r="A6737" s="52">
        <v>2019</v>
      </c>
      <c r="B6737" s="45" t="s">
        <v>63</v>
      </c>
      <c r="C6737" s="46" t="s">
        <v>80</v>
      </c>
      <c r="D6737" s="46" t="s">
        <v>88</v>
      </c>
      <c r="E6737" s="46" t="s">
        <v>89</v>
      </c>
      <c r="H6737" s="46">
        <v>17</v>
      </c>
      <c r="L6737" s="46" t="s">
        <v>103</v>
      </c>
      <c r="M6737" s="48">
        <v>2</v>
      </c>
      <c r="N6737" s="48" t="s">
        <v>117</v>
      </c>
      <c r="O6737" s="48">
        <v>1</v>
      </c>
      <c r="P6737" s="48" t="s">
        <v>116</v>
      </c>
    </row>
    <row r="6738" spans="1:24" x14ac:dyDescent="0.25">
      <c r="A6738" s="52">
        <v>2019</v>
      </c>
      <c r="B6738" s="45" t="s">
        <v>63</v>
      </c>
      <c r="C6738" s="46" t="s">
        <v>80</v>
      </c>
      <c r="D6738" s="46" t="s">
        <v>92</v>
      </c>
      <c r="H6738" s="46">
        <v>21</v>
      </c>
      <c r="L6738" s="46" t="s">
        <v>103</v>
      </c>
      <c r="M6738" s="48" t="s">
        <v>110</v>
      </c>
    </row>
    <row r="6739" spans="1:24" x14ac:dyDescent="0.25">
      <c r="A6739" s="52">
        <v>2019</v>
      </c>
      <c r="B6739" s="45" t="s">
        <v>63</v>
      </c>
      <c r="C6739" s="46" t="s">
        <v>80</v>
      </c>
      <c r="D6739" s="46" t="s">
        <v>95</v>
      </c>
      <c r="H6739" s="46">
        <v>17</v>
      </c>
      <c r="L6739" s="46" t="s">
        <v>103</v>
      </c>
      <c r="M6739" s="48">
        <v>3</v>
      </c>
      <c r="N6739" s="48" t="s">
        <v>117</v>
      </c>
      <c r="O6739" s="48">
        <v>2</v>
      </c>
      <c r="P6739" s="48" t="s">
        <v>116</v>
      </c>
    </row>
    <row r="6740" spans="1:24" x14ac:dyDescent="0.25">
      <c r="A6740" s="52">
        <v>2019</v>
      </c>
      <c r="B6740" s="45" t="s">
        <v>63</v>
      </c>
      <c r="C6740" s="46" t="s">
        <v>80</v>
      </c>
      <c r="D6740" s="46" t="s">
        <v>93</v>
      </c>
      <c r="H6740" s="46">
        <v>21</v>
      </c>
      <c r="L6740" s="46" t="s">
        <v>103</v>
      </c>
      <c r="M6740" s="48" t="s">
        <v>110</v>
      </c>
    </row>
    <row r="6741" spans="1:24" x14ac:dyDescent="0.25">
      <c r="A6741" s="52">
        <v>2019</v>
      </c>
      <c r="B6741" s="45" t="s">
        <v>53</v>
      </c>
      <c r="C6741" s="46" t="s">
        <v>80</v>
      </c>
      <c r="D6741" s="46" t="s">
        <v>110</v>
      </c>
      <c r="H6741" s="46">
        <v>17</v>
      </c>
      <c r="L6741" s="46" t="s">
        <v>103</v>
      </c>
      <c r="M6741" s="48">
        <v>1</v>
      </c>
      <c r="N6741" s="48" t="s">
        <v>117</v>
      </c>
      <c r="O6741" s="48">
        <v>1</v>
      </c>
      <c r="P6741" s="48" t="s">
        <v>116</v>
      </c>
    </row>
    <row r="6742" spans="1:24" x14ac:dyDescent="0.25">
      <c r="A6742" s="52">
        <v>2019</v>
      </c>
      <c r="B6742" s="45" t="s">
        <v>53</v>
      </c>
      <c r="C6742" s="46" t="s">
        <v>80</v>
      </c>
      <c r="D6742" s="46" t="s">
        <v>110</v>
      </c>
      <c r="L6742" s="46" t="s">
        <v>110</v>
      </c>
      <c r="M6742" s="48" t="s">
        <v>110</v>
      </c>
    </row>
    <row r="6743" spans="1:24" x14ac:dyDescent="0.25">
      <c r="A6743" s="52">
        <v>2019</v>
      </c>
      <c r="B6743" s="45" t="s">
        <v>53</v>
      </c>
      <c r="C6743" s="46" t="s">
        <v>80</v>
      </c>
      <c r="D6743" s="46" t="s">
        <v>110</v>
      </c>
      <c r="H6743" s="46">
        <v>17</v>
      </c>
      <c r="L6743" s="46" t="s">
        <v>103</v>
      </c>
      <c r="M6743" s="48">
        <v>3</v>
      </c>
      <c r="N6743" s="48" t="s">
        <v>117</v>
      </c>
      <c r="O6743" s="48">
        <v>6</v>
      </c>
      <c r="P6743" s="48" t="s">
        <v>116</v>
      </c>
    </row>
    <row r="6744" spans="1:24" x14ac:dyDescent="0.25">
      <c r="A6744" s="52">
        <v>2019</v>
      </c>
      <c r="B6744" s="45" t="s">
        <v>69</v>
      </c>
      <c r="C6744" s="46" t="s">
        <v>80</v>
      </c>
      <c r="D6744" s="46" t="s">
        <v>88</v>
      </c>
      <c r="H6744" s="46">
        <v>20</v>
      </c>
      <c r="L6744" s="46" t="s">
        <v>103</v>
      </c>
      <c r="M6744" s="48">
        <v>1</v>
      </c>
      <c r="N6744" s="48" t="s">
        <v>116</v>
      </c>
    </row>
    <row r="6745" spans="1:24" x14ac:dyDescent="0.25">
      <c r="A6745" s="52">
        <v>2019</v>
      </c>
      <c r="B6745" s="45" t="s">
        <v>41</v>
      </c>
      <c r="C6745" s="46" t="s">
        <v>80</v>
      </c>
      <c r="D6745" s="46" t="s">
        <v>90</v>
      </c>
      <c r="E6745" s="46" t="s">
        <v>94</v>
      </c>
      <c r="H6745" s="46">
        <v>15</v>
      </c>
      <c r="L6745" s="46" t="s">
        <v>103</v>
      </c>
      <c r="M6745" s="48">
        <v>100</v>
      </c>
    </row>
    <row r="6746" spans="1:24" x14ac:dyDescent="0.25">
      <c r="A6746" s="52">
        <v>2019</v>
      </c>
      <c r="B6746" s="45" t="s">
        <v>41</v>
      </c>
      <c r="C6746" s="46" t="s">
        <v>80</v>
      </c>
      <c r="D6746" s="46" t="s">
        <v>90</v>
      </c>
      <c r="H6746" s="46">
        <v>17</v>
      </c>
      <c r="L6746" s="46" t="s">
        <v>103</v>
      </c>
      <c r="M6746" s="48" t="s">
        <v>110</v>
      </c>
    </row>
    <row r="6747" spans="1:24" x14ac:dyDescent="0.25">
      <c r="A6747" s="52">
        <v>2019</v>
      </c>
      <c r="B6747" s="45" t="s">
        <v>41</v>
      </c>
      <c r="C6747" s="46" t="s">
        <v>80</v>
      </c>
      <c r="D6747" s="46" t="s">
        <v>88</v>
      </c>
      <c r="H6747" s="46">
        <v>17</v>
      </c>
      <c r="L6747" s="46" t="s">
        <v>103</v>
      </c>
      <c r="M6747" s="48">
        <v>1</v>
      </c>
      <c r="N6747" s="48" t="s">
        <v>117</v>
      </c>
      <c r="O6747" s="48">
        <v>1</v>
      </c>
      <c r="P6747" s="48" t="s">
        <v>116</v>
      </c>
    </row>
    <row r="6748" spans="1:24" x14ac:dyDescent="0.25">
      <c r="A6748" s="52">
        <v>2019</v>
      </c>
      <c r="B6748" s="45" t="s">
        <v>41</v>
      </c>
      <c r="C6748" s="46" t="s">
        <v>80</v>
      </c>
      <c r="D6748" s="46" t="s">
        <v>88</v>
      </c>
      <c r="H6748" s="46">
        <v>17</v>
      </c>
      <c r="L6748" s="46" t="s">
        <v>103</v>
      </c>
      <c r="M6748" s="48" t="s">
        <v>110</v>
      </c>
    </row>
    <row r="6749" spans="1:24" x14ac:dyDescent="0.25">
      <c r="A6749" s="52">
        <v>2019</v>
      </c>
      <c r="B6749" s="45" t="s">
        <v>41</v>
      </c>
      <c r="C6749" s="46" t="s">
        <v>80</v>
      </c>
      <c r="D6749" s="46" t="s">
        <v>88</v>
      </c>
      <c r="E6749" s="46" t="s">
        <v>91</v>
      </c>
      <c r="H6749" s="46">
        <v>17</v>
      </c>
      <c r="I6749" s="46">
        <v>21</v>
      </c>
      <c r="L6749" s="46" t="s">
        <v>103</v>
      </c>
      <c r="M6749" s="48">
        <v>2</v>
      </c>
      <c r="N6749" s="48" t="s">
        <v>117</v>
      </c>
      <c r="U6749" s="49">
        <v>1</v>
      </c>
      <c r="V6749" s="49" t="s">
        <v>117</v>
      </c>
      <c r="W6749" s="50">
        <v>1</v>
      </c>
      <c r="X6749" s="50" t="s">
        <v>116</v>
      </c>
    </row>
    <row r="6750" spans="1:24" x14ac:dyDescent="0.25">
      <c r="A6750" s="52">
        <v>2019</v>
      </c>
      <c r="B6750" s="45" t="s">
        <v>41</v>
      </c>
      <c r="C6750" s="46" t="s">
        <v>80</v>
      </c>
      <c r="D6750" s="46" t="s">
        <v>88</v>
      </c>
      <c r="H6750" s="46">
        <v>17</v>
      </c>
      <c r="L6750" s="46" t="s">
        <v>103</v>
      </c>
      <c r="M6750" s="48">
        <v>2</v>
      </c>
      <c r="N6750" s="48" t="s">
        <v>116</v>
      </c>
    </row>
    <row r="6751" spans="1:24" x14ac:dyDescent="0.25">
      <c r="A6751" s="52">
        <v>2019</v>
      </c>
      <c r="B6751" s="45" t="s">
        <v>41</v>
      </c>
      <c r="C6751" s="46" t="s">
        <v>80</v>
      </c>
      <c r="D6751" s="46" t="s">
        <v>110</v>
      </c>
      <c r="H6751" s="46">
        <v>17</v>
      </c>
      <c r="L6751" s="46" t="s">
        <v>103</v>
      </c>
      <c r="M6751" s="48">
        <v>1</v>
      </c>
      <c r="N6751" s="48" t="s">
        <v>117</v>
      </c>
      <c r="O6751" s="48">
        <v>1</v>
      </c>
      <c r="P6751" s="48" t="s">
        <v>116</v>
      </c>
    </row>
    <row r="6752" spans="1:24" x14ac:dyDescent="0.25">
      <c r="A6752" s="52">
        <v>2019</v>
      </c>
      <c r="B6752" s="45" t="s">
        <v>41</v>
      </c>
      <c r="C6752" s="46" t="s">
        <v>80</v>
      </c>
      <c r="D6752" s="46" t="s">
        <v>88</v>
      </c>
      <c r="E6752" s="46" t="s">
        <v>91</v>
      </c>
      <c r="H6752" s="46">
        <v>17</v>
      </c>
      <c r="L6752" s="46" t="s">
        <v>103</v>
      </c>
      <c r="M6752" s="48">
        <v>2</v>
      </c>
      <c r="N6752" s="48" t="s">
        <v>117</v>
      </c>
      <c r="O6752" s="48">
        <v>1</v>
      </c>
      <c r="P6752" s="48" t="s">
        <v>116</v>
      </c>
    </row>
    <row r="6753" spans="1:24" x14ac:dyDescent="0.25">
      <c r="A6753" s="52">
        <v>2019</v>
      </c>
      <c r="B6753" s="45" t="s">
        <v>41</v>
      </c>
      <c r="C6753" s="46" t="s">
        <v>80</v>
      </c>
      <c r="D6753" s="46" t="s">
        <v>91</v>
      </c>
      <c r="H6753" s="46">
        <v>17</v>
      </c>
      <c r="L6753" s="46" t="s">
        <v>103</v>
      </c>
      <c r="M6753" s="48">
        <v>2</v>
      </c>
      <c r="N6753" s="48" t="s">
        <v>117</v>
      </c>
      <c r="O6753" s="48">
        <v>1</v>
      </c>
      <c r="P6753" s="48" t="s">
        <v>116</v>
      </c>
    </row>
    <row r="6754" spans="1:24" x14ac:dyDescent="0.25">
      <c r="A6754" s="52">
        <v>2019</v>
      </c>
      <c r="B6754" s="45" t="s">
        <v>41</v>
      </c>
      <c r="C6754" s="46" t="s">
        <v>80</v>
      </c>
      <c r="D6754" s="46" t="s">
        <v>88</v>
      </c>
      <c r="H6754" s="46">
        <v>21</v>
      </c>
      <c r="I6754" s="46">
        <v>23</v>
      </c>
      <c r="L6754" s="46" t="s">
        <v>103</v>
      </c>
      <c r="M6754" s="48" t="s">
        <v>110</v>
      </c>
    </row>
    <row r="6755" spans="1:24" x14ac:dyDescent="0.25">
      <c r="A6755" s="52">
        <v>2019</v>
      </c>
      <c r="B6755" s="45" t="s">
        <v>64</v>
      </c>
      <c r="C6755" s="46" t="s">
        <v>80</v>
      </c>
      <c r="D6755" s="46" t="s">
        <v>88</v>
      </c>
      <c r="E6755" s="46" t="s">
        <v>93</v>
      </c>
      <c r="H6755" s="46">
        <v>20</v>
      </c>
      <c r="L6755" s="46" t="s">
        <v>103</v>
      </c>
      <c r="M6755" s="48" t="s">
        <v>110</v>
      </c>
    </row>
    <row r="6756" spans="1:24" x14ac:dyDescent="0.25">
      <c r="A6756" s="52">
        <v>2019</v>
      </c>
      <c r="B6756" s="45" t="s">
        <v>64</v>
      </c>
      <c r="C6756" s="46" t="s">
        <v>80</v>
      </c>
      <c r="D6756" s="46" t="s">
        <v>93</v>
      </c>
      <c r="H6756" s="46">
        <v>17</v>
      </c>
      <c r="L6756" s="46" t="s">
        <v>103</v>
      </c>
      <c r="M6756" s="48" t="s">
        <v>110</v>
      </c>
    </row>
    <row r="6757" spans="1:24" x14ac:dyDescent="0.25">
      <c r="A6757" s="52">
        <v>2019</v>
      </c>
      <c r="B6757" s="45" t="s">
        <v>64</v>
      </c>
      <c r="C6757" s="46" t="s">
        <v>80</v>
      </c>
      <c r="D6757" s="46" t="s">
        <v>93</v>
      </c>
      <c r="H6757" s="46">
        <v>17</v>
      </c>
      <c r="L6757" s="46" t="s">
        <v>103</v>
      </c>
      <c r="M6757" s="48" t="s">
        <v>110</v>
      </c>
    </row>
    <row r="6758" spans="1:24" x14ac:dyDescent="0.25">
      <c r="A6758" s="52">
        <v>2019</v>
      </c>
      <c r="B6758" s="45" t="s">
        <v>64</v>
      </c>
      <c r="C6758" s="46" t="s">
        <v>80</v>
      </c>
      <c r="D6758" s="46" t="s">
        <v>90</v>
      </c>
      <c r="H6758" s="46">
        <v>20</v>
      </c>
      <c r="L6758" s="46" t="s">
        <v>103</v>
      </c>
      <c r="M6758" s="48" t="s">
        <v>110</v>
      </c>
    </row>
    <row r="6759" spans="1:24" x14ac:dyDescent="0.25">
      <c r="A6759" s="52">
        <v>2019</v>
      </c>
      <c r="B6759" s="45" t="s">
        <v>64</v>
      </c>
      <c r="C6759" s="46" t="s">
        <v>80</v>
      </c>
      <c r="D6759" s="46" t="s">
        <v>88</v>
      </c>
      <c r="H6759" s="46">
        <v>20</v>
      </c>
      <c r="L6759" s="46" t="s">
        <v>103</v>
      </c>
      <c r="M6759" s="48">
        <v>1</v>
      </c>
      <c r="N6759" s="48" t="s">
        <v>117</v>
      </c>
      <c r="O6759" s="48">
        <v>10</v>
      </c>
      <c r="P6759" s="48" t="s">
        <v>116</v>
      </c>
    </row>
    <row r="6760" spans="1:24" x14ac:dyDescent="0.25">
      <c r="A6760" s="52">
        <v>2019</v>
      </c>
      <c r="B6760" s="45" t="s">
        <v>64</v>
      </c>
      <c r="C6760" s="46" t="s">
        <v>80</v>
      </c>
      <c r="D6760" s="46" t="s">
        <v>88</v>
      </c>
      <c r="E6760" s="46" t="s">
        <v>89</v>
      </c>
      <c r="H6760" s="46">
        <v>17</v>
      </c>
      <c r="L6760" s="46" t="s">
        <v>103</v>
      </c>
      <c r="M6760" s="48" t="s">
        <v>110</v>
      </c>
    </row>
    <row r="6761" spans="1:24" x14ac:dyDescent="0.25">
      <c r="A6761" s="52">
        <v>2019</v>
      </c>
      <c r="B6761" s="45" t="s">
        <v>64</v>
      </c>
      <c r="C6761" s="46" t="s">
        <v>80</v>
      </c>
      <c r="D6761" s="46" t="s">
        <v>88</v>
      </c>
      <c r="H6761" s="46">
        <v>18</v>
      </c>
      <c r="I6761" s="46">
        <v>22</v>
      </c>
      <c r="L6761" s="46" t="s">
        <v>103</v>
      </c>
      <c r="M6761" s="48">
        <v>1</v>
      </c>
      <c r="N6761" s="48" t="s">
        <v>117</v>
      </c>
      <c r="O6761" s="48">
        <v>1</v>
      </c>
      <c r="P6761" s="48" t="s">
        <v>116</v>
      </c>
      <c r="U6761" s="49">
        <v>1</v>
      </c>
      <c r="V6761" s="49" t="s">
        <v>117</v>
      </c>
      <c r="W6761" s="50">
        <v>2</v>
      </c>
      <c r="X6761" s="50" t="s">
        <v>116</v>
      </c>
    </row>
    <row r="6762" spans="1:24" x14ac:dyDescent="0.25">
      <c r="A6762" s="52">
        <v>2019</v>
      </c>
      <c r="B6762" s="45" t="s">
        <v>64</v>
      </c>
      <c r="C6762" s="46" t="s">
        <v>80</v>
      </c>
      <c r="D6762" s="46" t="s">
        <v>88</v>
      </c>
      <c r="H6762" s="46">
        <v>18</v>
      </c>
      <c r="I6762" s="46">
        <v>22</v>
      </c>
      <c r="L6762" s="46" t="s">
        <v>103</v>
      </c>
      <c r="M6762" s="48">
        <v>1</v>
      </c>
      <c r="N6762" s="48" t="s">
        <v>117</v>
      </c>
      <c r="O6762" s="48">
        <v>1</v>
      </c>
      <c r="P6762" s="48" t="s">
        <v>116</v>
      </c>
      <c r="U6762" s="49">
        <v>1</v>
      </c>
      <c r="V6762" s="49" t="s">
        <v>117</v>
      </c>
      <c r="W6762" s="50">
        <v>1</v>
      </c>
      <c r="X6762" s="50" t="s">
        <v>116</v>
      </c>
    </row>
    <row r="6763" spans="1:24" x14ac:dyDescent="0.25">
      <c r="A6763" s="52">
        <v>2019</v>
      </c>
      <c r="B6763" s="45" t="s">
        <v>64</v>
      </c>
      <c r="C6763" s="46" t="s">
        <v>80</v>
      </c>
      <c r="D6763" s="46" t="s">
        <v>89</v>
      </c>
      <c r="H6763" s="46">
        <v>17</v>
      </c>
      <c r="L6763" s="46" t="s">
        <v>103</v>
      </c>
      <c r="M6763" s="48" t="s">
        <v>110</v>
      </c>
    </row>
    <row r="6764" spans="1:24" x14ac:dyDescent="0.25">
      <c r="A6764" s="52">
        <v>2019</v>
      </c>
      <c r="B6764" s="45" t="s">
        <v>64</v>
      </c>
      <c r="C6764" s="46" t="s">
        <v>80</v>
      </c>
      <c r="D6764" s="46" t="s">
        <v>89</v>
      </c>
      <c r="H6764" s="46">
        <v>18</v>
      </c>
      <c r="L6764" s="46" t="s">
        <v>103</v>
      </c>
      <c r="M6764" s="48" t="s">
        <v>110</v>
      </c>
    </row>
    <row r="6765" spans="1:24" x14ac:dyDescent="0.25">
      <c r="A6765" s="52">
        <v>2019</v>
      </c>
      <c r="B6765" s="45" t="s">
        <v>64</v>
      </c>
      <c r="C6765" s="46" t="s">
        <v>80</v>
      </c>
      <c r="D6765" s="46" t="s">
        <v>93</v>
      </c>
      <c r="H6765" s="46">
        <v>17</v>
      </c>
      <c r="L6765" s="46" t="s">
        <v>103</v>
      </c>
      <c r="M6765" s="48" t="s">
        <v>110</v>
      </c>
    </row>
    <row r="6766" spans="1:24" x14ac:dyDescent="0.25">
      <c r="A6766" s="52">
        <v>2019</v>
      </c>
      <c r="B6766" s="45" t="s">
        <v>64</v>
      </c>
      <c r="C6766" s="46" t="s">
        <v>80</v>
      </c>
      <c r="D6766" s="46" t="s">
        <v>88</v>
      </c>
      <c r="E6766" s="46" t="s">
        <v>89</v>
      </c>
      <c r="H6766" s="46">
        <v>20</v>
      </c>
      <c r="L6766" s="46" t="s">
        <v>103</v>
      </c>
      <c r="M6766" s="48" t="s">
        <v>110</v>
      </c>
    </row>
    <row r="6767" spans="1:24" x14ac:dyDescent="0.25">
      <c r="A6767" s="52">
        <v>2019</v>
      </c>
      <c r="B6767" s="45" t="s">
        <v>64</v>
      </c>
      <c r="C6767" s="46" t="s">
        <v>80</v>
      </c>
      <c r="D6767" s="46" t="s">
        <v>88</v>
      </c>
      <c r="E6767" s="46" t="s">
        <v>89</v>
      </c>
      <c r="H6767" s="46">
        <v>20</v>
      </c>
      <c r="L6767" s="46" t="s">
        <v>103</v>
      </c>
      <c r="M6767" s="48">
        <v>3</v>
      </c>
      <c r="N6767" s="48" t="s">
        <v>117</v>
      </c>
      <c r="O6767" s="48">
        <v>2</v>
      </c>
      <c r="P6767" s="48" t="s">
        <v>116</v>
      </c>
    </row>
    <row r="6768" spans="1:24" x14ac:dyDescent="0.25">
      <c r="A6768" s="52">
        <v>2019</v>
      </c>
      <c r="B6768" s="45" t="s">
        <v>64</v>
      </c>
      <c r="C6768" s="46" t="s">
        <v>80</v>
      </c>
      <c r="D6768" s="46" t="s">
        <v>110</v>
      </c>
      <c r="H6768" s="46">
        <v>20</v>
      </c>
      <c r="L6768" s="46" t="s">
        <v>103</v>
      </c>
      <c r="M6768" s="48" t="s">
        <v>110</v>
      </c>
    </row>
    <row r="6769" spans="1:22" x14ac:dyDescent="0.25">
      <c r="A6769" s="52">
        <v>2019</v>
      </c>
      <c r="B6769" s="45" t="s">
        <v>64</v>
      </c>
      <c r="C6769" s="46" t="s">
        <v>80</v>
      </c>
      <c r="D6769" s="46" t="s">
        <v>88</v>
      </c>
      <c r="H6769" s="46">
        <v>20</v>
      </c>
      <c r="L6769" s="46" t="s">
        <v>103</v>
      </c>
      <c r="M6769" s="48">
        <v>1</v>
      </c>
      <c r="N6769" s="48" t="s">
        <v>117</v>
      </c>
      <c r="O6769" s="48">
        <v>2</v>
      </c>
      <c r="P6769" s="48" t="s">
        <v>116</v>
      </c>
    </row>
    <row r="6770" spans="1:22" x14ac:dyDescent="0.25">
      <c r="A6770" s="52">
        <v>2019</v>
      </c>
      <c r="B6770" s="45" t="s">
        <v>64</v>
      </c>
      <c r="C6770" s="46" t="s">
        <v>84</v>
      </c>
      <c r="D6770" s="46" t="s">
        <v>88</v>
      </c>
      <c r="H6770" s="46">
        <v>20</v>
      </c>
      <c r="L6770" s="46" t="s">
        <v>103</v>
      </c>
      <c r="M6770" s="48" t="s">
        <v>110</v>
      </c>
    </row>
    <row r="6771" spans="1:22" x14ac:dyDescent="0.25">
      <c r="A6771" s="52">
        <v>2019</v>
      </c>
      <c r="B6771" s="45" t="s">
        <v>64</v>
      </c>
      <c r="C6771" s="46" t="s">
        <v>80</v>
      </c>
      <c r="D6771" s="46" t="s">
        <v>110</v>
      </c>
      <c r="H6771" s="46">
        <v>17</v>
      </c>
      <c r="L6771" s="46" t="s">
        <v>103</v>
      </c>
      <c r="M6771" s="48" t="s">
        <v>110</v>
      </c>
    </row>
    <row r="6772" spans="1:22" x14ac:dyDescent="0.25">
      <c r="A6772" s="52">
        <v>2019</v>
      </c>
      <c r="B6772" s="45" t="s">
        <v>64</v>
      </c>
      <c r="C6772" s="46" t="s">
        <v>80</v>
      </c>
      <c r="D6772" s="46" t="s">
        <v>88</v>
      </c>
      <c r="H6772" s="46">
        <v>17</v>
      </c>
      <c r="L6772" s="46" t="s">
        <v>103</v>
      </c>
      <c r="M6772" s="48" t="s">
        <v>110</v>
      </c>
    </row>
    <row r="6773" spans="1:22" x14ac:dyDescent="0.25">
      <c r="A6773" s="52">
        <v>2019</v>
      </c>
      <c r="B6773" s="45" t="s">
        <v>64</v>
      </c>
      <c r="C6773" s="46" t="s">
        <v>80</v>
      </c>
      <c r="D6773" s="46" t="s">
        <v>88</v>
      </c>
      <c r="H6773" s="46">
        <v>20</v>
      </c>
      <c r="L6773" s="46" t="s">
        <v>103</v>
      </c>
      <c r="M6773" s="48" t="s">
        <v>110</v>
      </c>
    </row>
    <row r="6774" spans="1:22" x14ac:dyDescent="0.25">
      <c r="A6774" s="52">
        <v>2019</v>
      </c>
      <c r="B6774" s="45" t="s">
        <v>64</v>
      </c>
      <c r="C6774" s="46" t="s">
        <v>80</v>
      </c>
      <c r="D6774" s="46" t="s">
        <v>88</v>
      </c>
      <c r="H6774" s="46">
        <v>20</v>
      </c>
      <c r="L6774" s="46" t="s">
        <v>103</v>
      </c>
      <c r="M6774" s="48" t="s">
        <v>110</v>
      </c>
    </row>
    <row r="6775" spans="1:22" x14ac:dyDescent="0.25">
      <c r="A6775" s="52">
        <v>2019</v>
      </c>
      <c r="B6775" s="45" t="s">
        <v>64</v>
      </c>
      <c r="C6775" s="46" t="s">
        <v>80</v>
      </c>
      <c r="D6775" s="46" t="s">
        <v>110</v>
      </c>
      <c r="H6775" s="46">
        <v>17</v>
      </c>
      <c r="L6775" s="46" t="s">
        <v>103</v>
      </c>
      <c r="M6775" s="48" t="s">
        <v>110</v>
      </c>
    </row>
    <row r="6776" spans="1:22" x14ac:dyDescent="0.25">
      <c r="A6776" s="52">
        <v>2019</v>
      </c>
      <c r="B6776" s="45" t="s">
        <v>64</v>
      </c>
      <c r="C6776" s="46" t="s">
        <v>80</v>
      </c>
      <c r="D6776" s="46" t="s">
        <v>110</v>
      </c>
      <c r="H6776" s="46">
        <v>14</v>
      </c>
      <c r="L6776" s="46" t="s">
        <v>103</v>
      </c>
      <c r="M6776" s="48" t="s">
        <v>110</v>
      </c>
    </row>
    <row r="6777" spans="1:22" x14ac:dyDescent="0.25">
      <c r="A6777" s="52">
        <v>2019</v>
      </c>
      <c r="B6777" s="45" t="s">
        <v>64</v>
      </c>
      <c r="C6777" s="46" t="s">
        <v>80</v>
      </c>
      <c r="D6777" s="46" t="s">
        <v>88</v>
      </c>
      <c r="H6777" s="46">
        <v>18</v>
      </c>
      <c r="L6777" s="46" t="s">
        <v>103</v>
      </c>
      <c r="M6777" s="48" t="s">
        <v>110</v>
      </c>
    </row>
    <row r="6778" spans="1:22" x14ac:dyDescent="0.25">
      <c r="A6778" s="52">
        <v>2019</v>
      </c>
      <c r="B6778" s="45" t="s">
        <v>64</v>
      </c>
      <c r="C6778" s="46" t="s">
        <v>80</v>
      </c>
      <c r="D6778" s="46" t="s">
        <v>90</v>
      </c>
      <c r="H6778" s="46">
        <v>17</v>
      </c>
      <c r="L6778" s="46" t="s">
        <v>103</v>
      </c>
      <c r="M6778" s="48" t="s">
        <v>110</v>
      </c>
    </row>
    <row r="6779" spans="1:22" x14ac:dyDescent="0.25">
      <c r="A6779" s="52">
        <v>2019</v>
      </c>
      <c r="B6779" s="45" t="s">
        <v>64</v>
      </c>
      <c r="C6779" s="46" t="s">
        <v>80</v>
      </c>
      <c r="D6779" s="46" t="s">
        <v>88</v>
      </c>
      <c r="H6779" s="46">
        <v>17</v>
      </c>
      <c r="I6779" s="46">
        <v>20</v>
      </c>
      <c r="L6779" s="46" t="s">
        <v>103</v>
      </c>
      <c r="M6779" s="48" t="s">
        <v>110</v>
      </c>
    </row>
    <row r="6780" spans="1:22" x14ac:dyDescent="0.25">
      <c r="A6780" s="52">
        <v>2019</v>
      </c>
      <c r="B6780" s="45" t="s">
        <v>64</v>
      </c>
      <c r="C6780" s="46" t="s">
        <v>80</v>
      </c>
      <c r="D6780" s="46" t="s">
        <v>93</v>
      </c>
      <c r="H6780" s="46">
        <v>15</v>
      </c>
      <c r="L6780" s="46" t="s">
        <v>103</v>
      </c>
      <c r="M6780" s="48">
        <v>20</v>
      </c>
      <c r="N6780" s="48" t="s">
        <v>117</v>
      </c>
      <c r="O6780" s="48">
        <v>15</v>
      </c>
      <c r="P6780" s="48" t="s">
        <v>116</v>
      </c>
    </row>
    <row r="6781" spans="1:22" x14ac:dyDescent="0.25">
      <c r="A6781" s="52">
        <v>2019</v>
      </c>
      <c r="B6781" s="45" t="s">
        <v>64</v>
      </c>
      <c r="C6781" s="46" t="s">
        <v>80</v>
      </c>
      <c r="D6781" s="46" t="s">
        <v>93</v>
      </c>
      <c r="H6781" s="46">
        <v>15</v>
      </c>
      <c r="L6781" s="46" t="s">
        <v>103</v>
      </c>
      <c r="M6781" s="48">
        <v>54</v>
      </c>
    </row>
    <row r="6782" spans="1:22" x14ac:dyDescent="0.25">
      <c r="A6782" s="52">
        <v>2019</v>
      </c>
      <c r="B6782" s="45" t="s">
        <v>64</v>
      </c>
      <c r="C6782" s="46" t="s">
        <v>80</v>
      </c>
      <c r="D6782" s="46" t="s">
        <v>88</v>
      </c>
      <c r="H6782" s="46">
        <v>18</v>
      </c>
      <c r="L6782" s="46" t="s">
        <v>103</v>
      </c>
      <c r="M6782" s="48">
        <v>2</v>
      </c>
      <c r="N6782" s="48" t="s">
        <v>116</v>
      </c>
    </row>
    <row r="6783" spans="1:22" x14ac:dyDescent="0.25">
      <c r="A6783" s="52">
        <v>2019</v>
      </c>
      <c r="B6783" s="45" t="s">
        <v>64</v>
      </c>
      <c r="C6783" s="46" t="s">
        <v>80</v>
      </c>
      <c r="D6783" s="46" t="s">
        <v>88</v>
      </c>
      <c r="H6783" s="46">
        <v>18</v>
      </c>
      <c r="I6783" s="46">
        <v>22</v>
      </c>
      <c r="L6783" s="46" t="s">
        <v>103</v>
      </c>
      <c r="M6783" s="48">
        <v>1</v>
      </c>
      <c r="N6783" s="48" t="s">
        <v>116</v>
      </c>
      <c r="U6783" s="49">
        <v>1</v>
      </c>
      <c r="V6783" s="49" t="s">
        <v>116</v>
      </c>
    </row>
    <row r="6784" spans="1:22" x14ac:dyDescent="0.25">
      <c r="A6784" s="52">
        <v>2019</v>
      </c>
      <c r="B6784" s="45" t="s">
        <v>64</v>
      </c>
      <c r="C6784" s="46" t="s">
        <v>80</v>
      </c>
      <c r="D6784" s="46" t="s">
        <v>110</v>
      </c>
      <c r="H6784" s="46">
        <v>15</v>
      </c>
      <c r="I6784" s="46">
        <v>17</v>
      </c>
      <c r="L6784" s="46" t="s">
        <v>103</v>
      </c>
      <c r="M6784" s="48" t="s">
        <v>110</v>
      </c>
    </row>
    <row r="6785" spans="1:16" x14ac:dyDescent="0.25">
      <c r="A6785" s="52">
        <v>2019</v>
      </c>
      <c r="B6785" s="45" t="s">
        <v>64</v>
      </c>
      <c r="C6785" s="46" t="s">
        <v>80</v>
      </c>
      <c r="D6785" s="46" t="s">
        <v>88</v>
      </c>
      <c r="E6785" s="46" t="s">
        <v>93</v>
      </c>
      <c r="H6785" s="46">
        <v>15</v>
      </c>
      <c r="I6785" s="46">
        <v>17</v>
      </c>
      <c r="L6785" s="46" t="s">
        <v>103</v>
      </c>
      <c r="M6785" s="48" t="s">
        <v>110</v>
      </c>
    </row>
    <row r="6786" spans="1:16" x14ac:dyDescent="0.25">
      <c r="A6786" s="52">
        <v>2019</v>
      </c>
      <c r="B6786" s="45" t="s">
        <v>64</v>
      </c>
      <c r="C6786" s="46" t="s">
        <v>80</v>
      </c>
      <c r="D6786" s="46" t="s">
        <v>89</v>
      </c>
      <c r="H6786" s="46">
        <v>18</v>
      </c>
      <c r="L6786" s="46" t="s">
        <v>103</v>
      </c>
      <c r="M6786" s="48" t="s">
        <v>110</v>
      </c>
    </row>
    <row r="6787" spans="1:16" x14ac:dyDescent="0.25">
      <c r="A6787" s="52">
        <v>2019</v>
      </c>
      <c r="B6787" s="45" t="s">
        <v>64</v>
      </c>
      <c r="C6787" s="46" t="s">
        <v>80</v>
      </c>
      <c r="D6787" s="46" t="s">
        <v>88</v>
      </c>
      <c r="H6787" s="46">
        <v>17</v>
      </c>
      <c r="I6787" s="46">
        <v>20</v>
      </c>
      <c r="L6787" s="46" t="s">
        <v>103</v>
      </c>
      <c r="M6787" s="48" t="s">
        <v>110</v>
      </c>
    </row>
    <row r="6788" spans="1:16" x14ac:dyDescent="0.25">
      <c r="A6788" s="52">
        <v>2019</v>
      </c>
      <c r="B6788" s="45" t="s">
        <v>64</v>
      </c>
      <c r="C6788" s="46" t="s">
        <v>80</v>
      </c>
      <c r="D6788" s="46" t="s">
        <v>93</v>
      </c>
      <c r="H6788" s="46">
        <v>15</v>
      </c>
      <c r="L6788" s="46" t="s">
        <v>103</v>
      </c>
      <c r="M6788" s="48" t="s">
        <v>110</v>
      </c>
    </row>
    <row r="6789" spans="1:16" x14ac:dyDescent="0.25">
      <c r="A6789" s="52">
        <v>2019</v>
      </c>
      <c r="B6789" s="45" t="s">
        <v>64</v>
      </c>
      <c r="C6789" s="46" t="s">
        <v>80</v>
      </c>
      <c r="D6789" s="46" t="s">
        <v>88</v>
      </c>
      <c r="E6789" s="46" t="s">
        <v>93</v>
      </c>
      <c r="H6789" s="46">
        <v>20</v>
      </c>
      <c r="L6789" s="46" t="s">
        <v>103</v>
      </c>
      <c r="M6789" s="48" t="s">
        <v>110</v>
      </c>
    </row>
    <row r="6790" spans="1:16" x14ac:dyDescent="0.25">
      <c r="A6790" s="52">
        <v>2019</v>
      </c>
      <c r="B6790" s="45" t="s">
        <v>64</v>
      </c>
      <c r="C6790" s="46" t="s">
        <v>80</v>
      </c>
      <c r="D6790" s="46" t="s">
        <v>88</v>
      </c>
      <c r="H6790" s="46">
        <v>15</v>
      </c>
      <c r="L6790" s="46" t="s">
        <v>103</v>
      </c>
      <c r="M6790" s="48">
        <v>28</v>
      </c>
    </row>
    <row r="6791" spans="1:16" x14ac:dyDescent="0.25">
      <c r="A6791" s="52">
        <v>2019</v>
      </c>
      <c r="B6791" s="45" t="s">
        <v>64</v>
      </c>
      <c r="C6791" s="46" t="s">
        <v>80</v>
      </c>
      <c r="D6791" s="46" t="s">
        <v>88</v>
      </c>
      <c r="H6791" s="46">
        <v>17</v>
      </c>
      <c r="I6791" s="46">
        <v>20</v>
      </c>
      <c r="L6791" s="46" t="s">
        <v>103</v>
      </c>
      <c r="M6791" s="48">
        <v>2</v>
      </c>
      <c r="N6791" s="48" t="s">
        <v>117</v>
      </c>
      <c r="O6791" s="48">
        <v>4</v>
      </c>
      <c r="P6791" s="48" t="s">
        <v>116</v>
      </c>
    </row>
    <row r="6792" spans="1:16" x14ac:dyDescent="0.25">
      <c r="A6792" s="52">
        <v>2019</v>
      </c>
      <c r="B6792" s="45" t="s">
        <v>64</v>
      </c>
      <c r="C6792" s="46" t="s">
        <v>80</v>
      </c>
      <c r="D6792" s="46" t="s">
        <v>88</v>
      </c>
      <c r="H6792" s="46">
        <v>17</v>
      </c>
      <c r="L6792" s="46" t="s">
        <v>103</v>
      </c>
      <c r="M6792" s="48" t="s">
        <v>110</v>
      </c>
    </row>
    <row r="6793" spans="1:16" x14ac:dyDescent="0.25">
      <c r="A6793" s="52">
        <v>2019</v>
      </c>
      <c r="B6793" s="45" t="s">
        <v>64</v>
      </c>
      <c r="C6793" s="46" t="s">
        <v>80</v>
      </c>
      <c r="D6793" s="46" t="s">
        <v>88</v>
      </c>
      <c r="H6793" s="46">
        <v>15</v>
      </c>
      <c r="L6793" s="46" t="s">
        <v>103</v>
      </c>
      <c r="M6793" s="48">
        <v>31</v>
      </c>
    </row>
    <row r="6794" spans="1:16" x14ac:dyDescent="0.25">
      <c r="A6794" s="52">
        <v>2019</v>
      </c>
      <c r="B6794" s="45" t="s">
        <v>64</v>
      </c>
      <c r="C6794" s="46" t="s">
        <v>80</v>
      </c>
      <c r="D6794" s="46" t="s">
        <v>88</v>
      </c>
      <c r="H6794" s="46">
        <v>17</v>
      </c>
      <c r="L6794" s="46" t="s">
        <v>103</v>
      </c>
      <c r="M6794" s="48">
        <v>5</v>
      </c>
      <c r="N6794" s="48" t="s">
        <v>117</v>
      </c>
      <c r="O6794" s="48">
        <v>6</v>
      </c>
      <c r="P6794" s="48" t="s">
        <v>116</v>
      </c>
    </row>
    <row r="6795" spans="1:16" x14ac:dyDescent="0.25">
      <c r="A6795" s="52">
        <v>2019</v>
      </c>
      <c r="B6795" s="45" t="s">
        <v>64</v>
      </c>
      <c r="C6795" s="46" t="s">
        <v>80</v>
      </c>
      <c r="D6795" s="46" t="s">
        <v>88</v>
      </c>
      <c r="E6795" s="46" t="s">
        <v>93</v>
      </c>
      <c r="F6795" s="46" t="s">
        <v>92</v>
      </c>
      <c r="H6795" s="46">
        <v>17</v>
      </c>
      <c r="L6795" s="46" t="s">
        <v>103</v>
      </c>
      <c r="M6795" s="48" t="s">
        <v>110</v>
      </c>
    </row>
    <row r="6796" spans="1:16" x14ac:dyDescent="0.25">
      <c r="A6796" s="52">
        <v>2019</v>
      </c>
      <c r="B6796" s="45" t="s">
        <v>64</v>
      </c>
      <c r="C6796" s="46" t="s">
        <v>80</v>
      </c>
      <c r="D6796" s="46" t="s">
        <v>88</v>
      </c>
      <c r="H6796" s="46">
        <v>17</v>
      </c>
      <c r="L6796" s="46" t="s">
        <v>103</v>
      </c>
      <c r="M6796" s="48" t="s">
        <v>110</v>
      </c>
    </row>
    <row r="6797" spans="1:16" x14ac:dyDescent="0.25">
      <c r="A6797" s="52">
        <v>2019</v>
      </c>
      <c r="B6797" s="45" t="s">
        <v>64</v>
      </c>
      <c r="C6797" s="46" t="s">
        <v>80</v>
      </c>
      <c r="D6797" s="46" t="s">
        <v>110</v>
      </c>
      <c r="H6797" s="46">
        <v>17</v>
      </c>
      <c r="L6797" s="46" t="s">
        <v>103</v>
      </c>
      <c r="M6797" s="48" t="s">
        <v>110</v>
      </c>
    </row>
    <row r="6798" spans="1:16" x14ac:dyDescent="0.25">
      <c r="A6798" s="52">
        <v>2019</v>
      </c>
      <c r="B6798" s="45" t="s">
        <v>64</v>
      </c>
      <c r="C6798" s="46" t="s">
        <v>80</v>
      </c>
      <c r="D6798" s="46" t="s">
        <v>88</v>
      </c>
      <c r="H6798" s="46">
        <v>20</v>
      </c>
      <c r="L6798" s="46" t="s">
        <v>103</v>
      </c>
      <c r="M6798" s="48" t="s">
        <v>110</v>
      </c>
    </row>
    <row r="6799" spans="1:16" x14ac:dyDescent="0.25">
      <c r="A6799" s="52">
        <v>2019</v>
      </c>
      <c r="B6799" s="45" t="s">
        <v>64</v>
      </c>
      <c r="C6799" s="46" t="s">
        <v>80</v>
      </c>
      <c r="D6799" s="46" t="s">
        <v>110</v>
      </c>
      <c r="H6799" s="46">
        <v>17</v>
      </c>
      <c r="L6799" s="46" t="s">
        <v>103</v>
      </c>
      <c r="M6799" s="48" t="s">
        <v>110</v>
      </c>
    </row>
    <row r="6800" spans="1:16" x14ac:dyDescent="0.25">
      <c r="A6800" s="52">
        <v>2019</v>
      </c>
      <c r="B6800" s="45" t="s">
        <v>64</v>
      </c>
      <c r="C6800" s="46" t="s">
        <v>80</v>
      </c>
      <c r="D6800" s="46" t="s">
        <v>88</v>
      </c>
      <c r="H6800" s="46">
        <v>20</v>
      </c>
      <c r="L6800" s="46" t="s">
        <v>103</v>
      </c>
      <c r="M6800" s="48" t="s">
        <v>110</v>
      </c>
    </row>
    <row r="6801" spans="1:16" x14ac:dyDescent="0.25">
      <c r="A6801" s="52">
        <v>2019</v>
      </c>
      <c r="B6801" s="45" t="s">
        <v>64</v>
      </c>
      <c r="C6801" s="46" t="s">
        <v>80</v>
      </c>
      <c r="D6801" s="46" t="s">
        <v>88</v>
      </c>
      <c r="E6801" s="46" t="s">
        <v>92</v>
      </c>
      <c r="H6801" s="46">
        <v>15</v>
      </c>
      <c r="I6801" s="46">
        <v>17</v>
      </c>
      <c r="L6801" s="46" t="s">
        <v>103</v>
      </c>
      <c r="M6801" s="48" t="s">
        <v>110</v>
      </c>
    </row>
    <row r="6802" spans="1:16" x14ac:dyDescent="0.25">
      <c r="A6802" s="52">
        <v>2019</v>
      </c>
      <c r="B6802" s="45" t="s">
        <v>64</v>
      </c>
      <c r="C6802" s="46" t="s">
        <v>80</v>
      </c>
      <c r="D6802" s="46" t="s">
        <v>88</v>
      </c>
      <c r="H6802" s="46">
        <v>17</v>
      </c>
      <c r="I6802" s="46">
        <v>20</v>
      </c>
      <c r="L6802" s="46" t="s">
        <v>103</v>
      </c>
      <c r="M6802" s="48" t="s">
        <v>110</v>
      </c>
    </row>
    <row r="6803" spans="1:16" x14ac:dyDescent="0.25">
      <c r="A6803" s="52">
        <v>2019</v>
      </c>
      <c r="B6803" s="45" t="s">
        <v>64</v>
      </c>
      <c r="C6803" s="46" t="s">
        <v>80</v>
      </c>
      <c r="D6803" s="46" t="s">
        <v>88</v>
      </c>
      <c r="H6803" s="46">
        <v>17</v>
      </c>
      <c r="L6803" s="46" t="s">
        <v>103</v>
      </c>
      <c r="M6803" s="48">
        <v>1</v>
      </c>
      <c r="N6803" s="48" t="s">
        <v>117</v>
      </c>
      <c r="O6803" s="48">
        <v>2</v>
      </c>
      <c r="P6803" s="48" t="s">
        <v>116</v>
      </c>
    </row>
    <row r="6804" spans="1:16" x14ac:dyDescent="0.25">
      <c r="A6804" s="52">
        <v>2019</v>
      </c>
      <c r="B6804" s="45" t="s">
        <v>64</v>
      </c>
      <c r="C6804" s="46" t="s">
        <v>80</v>
      </c>
      <c r="D6804" s="46" t="s">
        <v>88</v>
      </c>
      <c r="H6804" s="46">
        <v>17</v>
      </c>
      <c r="L6804" s="46" t="s">
        <v>103</v>
      </c>
      <c r="M6804" s="48" t="s">
        <v>110</v>
      </c>
    </row>
    <row r="6805" spans="1:16" x14ac:dyDescent="0.25">
      <c r="A6805" s="52">
        <v>2019</v>
      </c>
      <c r="B6805" s="45" t="s">
        <v>64</v>
      </c>
      <c r="C6805" s="46" t="s">
        <v>80</v>
      </c>
      <c r="D6805" s="46" t="s">
        <v>88</v>
      </c>
      <c r="H6805" s="46">
        <v>17</v>
      </c>
      <c r="L6805" s="46" t="s">
        <v>103</v>
      </c>
      <c r="M6805" s="48" t="s">
        <v>110</v>
      </c>
    </row>
    <row r="6806" spans="1:16" x14ac:dyDescent="0.25">
      <c r="A6806" s="52">
        <v>2019</v>
      </c>
      <c r="B6806" s="45" t="s">
        <v>64</v>
      </c>
      <c r="C6806" s="46" t="s">
        <v>80</v>
      </c>
      <c r="D6806" s="46" t="s">
        <v>88</v>
      </c>
      <c r="H6806" s="46">
        <v>17</v>
      </c>
      <c r="L6806" s="46" t="s">
        <v>103</v>
      </c>
      <c r="M6806" s="48" t="s">
        <v>110</v>
      </c>
    </row>
    <row r="6807" spans="1:16" x14ac:dyDescent="0.25">
      <c r="A6807" s="52">
        <v>2019</v>
      </c>
      <c r="B6807" s="45" t="s">
        <v>64</v>
      </c>
      <c r="C6807" s="46" t="s">
        <v>80</v>
      </c>
      <c r="D6807" s="46" t="s">
        <v>88</v>
      </c>
      <c r="H6807" s="46">
        <v>17</v>
      </c>
      <c r="L6807" s="46" t="s">
        <v>103</v>
      </c>
      <c r="M6807" s="48" t="s">
        <v>110</v>
      </c>
    </row>
    <row r="6808" spans="1:16" x14ac:dyDescent="0.25">
      <c r="A6808" s="52">
        <v>2019</v>
      </c>
      <c r="B6808" s="45" t="s">
        <v>64</v>
      </c>
      <c r="C6808" s="46" t="s">
        <v>80</v>
      </c>
      <c r="D6808" s="46" t="s">
        <v>88</v>
      </c>
      <c r="H6808" s="46">
        <v>21</v>
      </c>
      <c r="L6808" s="46" t="s">
        <v>103</v>
      </c>
      <c r="M6808" s="48">
        <v>1</v>
      </c>
      <c r="N6808" s="48" t="s">
        <v>116</v>
      </c>
    </row>
    <row r="6809" spans="1:16" x14ac:dyDescent="0.25">
      <c r="A6809" s="52">
        <v>2019</v>
      </c>
      <c r="B6809" s="45" t="s">
        <v>64</v>
      </c>
      <c r="C6809" s="46" t="s">
        <v>80</v>
      </c>
      <c r="D6809" s="46" t="s">
        <v>93</v>
      </c>
      <c r="H6809" s="46">
        <v>15</v>
      </c>
      <c r="L6809" s="46" t="s">
        <v>103</v>
      </c>
      <c r="M6809" s="48" t="s">
        <v>110</v>
      </c>
    </row>
    <row r="6810" spans="1:16" x14ac:dyDescent="0.25">
      <c r="A6810" s="52">
        <v>2019</v>
      </c>
      <c r="B6810" s="45" t="s">
        <v>64</v>
      </c>
      <c r="C6810" s="46" t="s">
        <v>80</v>
      </c>
      <c r="D6810" s="46" t="s">
        <v>95</v>
      </c>
      <c r="H6810" s="46">
        <v>17</v>
      </c>
      <c r="L6810" s="46" t="s">
        <v>103</v>
      </c>
      <c r="M6810" s="48">
        <v>1</v>
      </c>
      <c r="N6810" s="48" t="s">
        <v>116</v>
      </c>
    </row>
    <row r="6811" spans="1:16" x14ac:dyDescent="0.25">
      <c r="A6811" s="52">
        <v>2019</v>
      </c>
      <c r="B6811" s="45" t="s">
        <v>64</v>
      </c>
      <c r="C6811" s="46" t="s">
        <v>80</v>
      </c>
      <c r="D6811" s="46" t="s">
        <v>88</v>
      </c>
      <c r="E6811" s="46" t="s">
        <v>92</v>
      </c>
      <c r="H6811" s="46">
        <v>17</v>
      </c>
      <c r="L6811" s="46" t="s">
        <v>103</v>
      </c>
      <c r="M6811" s="48" t="s">
        <v>110</v>
      </c>
    </row>
    <row r="6812" spans="1:16" x14ac:dyDescent="0.25">
      <c r="A6812" s="52">
        <v>2019</v>
      </c>
      <c r="B6812" s="45" t="s">
        <v>64</v>
      </c>
      <c r="C6812" s="46" t="s">
        <v>80</v>
      </c>
      <c r="D6812" s="46" t="s">
        <v>91</v>
      </c>
      <c r="H6812" s="46">
        <v>15</v>
      </c>
      <c r="L6812" s="46" t="s">
        <v>103</v>
      </c>
      <c r="M6812" s="48" t="s">
        <v>110</v>
      </c>
    </row>
    <row r="6813" spans="1:16" x14ac:dyDescent="0.25">
      <c r="A6813" s="52">
        <v>2019</v>
      </c>
      <c r="B6813" s="45" t="s">
        <v>64</v>
      </c>
      <c r="C6813" s="46" t="s">
        <v>80</v>
      </c>
      <c r="D6813" s="46" t="s">
        <v>91</v>
      </c>
      <c r="H6813" s="46">
        <v>17</v>
      </c>
      <c r="L6813" s="46" t="s">
        <v>103</v>
      </c>
      <c r="M6813" s="48" t="s">
        <v>110</v>
      </c>
    </row>
    <row r="6814" spans="1:16" x14ac:dyDescent="0.25">
      <c r="A6814" s="52">
        <v>2019</v>
      </c>
      <c r="B6814" s="45" t="s">
        <v>64</v>
      </c>
      <c r="C6814" s="46" t="s">
        <v>80</v>
      </c>
      <c r="D6814" s="46" t="s">
        <v>93</v>
      </c>
      <c r="E6814" s="46" t="s">
        <v>92</v>
      </c>
      <c r="H6814" s="46">
        <v>17</v>
      </c>
      <c r="L6814" s="46" t="s">
        <v>104</v>
      </c>
      <c r="M6814" s="48" t="s">
        <v>110</v>
      </c>
    </row>
    <row r="6815" spans="1:16" x14ac:dyDescent="0.25">
      <c r="A6815" s="52">
        <v>2019</v>
      </c>
      <c r="B6815" s="45" t="s">
        <v>64</v>
      </c>
      <c r="C6815" s="46" t="s">
        <v>85</v>
      </c>
      <c r="D6815" s="46" t="s">
        <v>110</v>
      </c>
      <c r="H6815" s="46">
        <v>28</v>
      </c>
      <c r="L6815" s="46" t="s">
        <v>103</v>
      </c>
      <c r="M6815" s="48" t="s">
        <v>110</v>
      </c>
    </row>
    <row r="6816" spans="1:16" x14ac:dyDescent="0.25">
      <c r="A6816" s="52">
        <v>2019</v>
      </c>
      <c r="B6816" s="45" t="s">
        <v>64</v>
      </c>
      <c r="C6816" s="46" t="s">
        <v>80</v>
      </c>
      <c r="D6816" s="46" t="s">
        <v>88</v>
      </c>
      <c r="H6816" s="46">
        <v>20</v>
      </c>
      <c r="L6816" s="46" t="s">
        <v>103</v>
      </c>
      <c r="M6816" s="48" t="s">
        <v>110</v>
      </c>
    </row>
    <row r="6817" spans="1:16" x14ac:dyDescent="0.25">
      <c r="A6817" s="52">
        <v>2019</v>
      </c>
      <c r="B6817" s="45" t="s">
        <v>64</v>
      </c>
      <c r="C6817" s="46" t="s">
        <v>80</v>
      </c>
      <c r="D6817" s="46" t="s">
        <v>88</v>
      </c>
      <c r="H6817" s="46">
        <v>20</v>
      </c>
      <c r="L6817" s="46" t="s">
        <v>103</v>
      </c>
      <c r="M6817" s="48" t="s">
        <v>110</v>
      </c>
    </row>
    <row r="6818" spans="1:16" x14ac:dyDescent="0.25">
      <c r="A6818" s="52">
        <v>2019</v>
      </c>
      <c r="B6818" s="45" t="s">
        <v>64</v>
      </c>
      <c r="C6818" s="46" t="s">
        <v>80</v>
      </c>
      <c r="D6818" s="46" t="s">
        <v>110</v>
      </c>
      <c r="H6818" s="46">
        <v>17</v>
      </c>
      <c r="L6818" s="46" t="s">
        <v>110</v>
      </c>
      <c r="M6818" s="48">
        <v>3</v>
      </c>
      <c r="N6818" s="48" t="s">
        <v>117</v>
      </c>
      <c r="O6818" s="48">
        <v>2</v>
      </c>
      <c r="P6818" s="48" t="s">
        <v>116</v>
      </c>
    </row>
    <row r="6819" spans="1:16" x14ac:dyDescent="0.25">
      <c r="A6819" s="52">
        <v>2019</v>
      </c>
      <c r="B6819" s="45" t="s">
        <v>64</v>
      </c>
      <c r="C6819" s="46" t="s">
        <v>80</v>
      </c>
      <c r="D6819" s="46" t="s">
        <v>110</v>
      </c>
      <c r="H6819" s="46">
        <v>17</v>
      </c>
      <c r="L6819" s="46" t="s">
        <v>104</v>
      </c>
      <c r="M6819" s="48">
        <v>1</v>
      </c>
      <c r="N6819" s="48" t="s">
        <v>116</v>
      </c>
      <c r="O6819" s="48">
        <v>4</v>
      </c>
      <c r="P6819" s="48" t="s">
        <v>115</v>
      </c>
    </row>
    <row r="6820" spans="1:16" x14ac:dyDescent="0.25">
      <c r="A6820" s="52">
        <v>2019</v>
      </c>
      <c r="B6820" s="45" t="s">
        <v>64</v>
      </c>
      <c r="C6820" s="46" t="s">
        <v>80</v>
      </c>
      <c r="D6820" s="46" t="s">
        <v>88</v>
      </c>
      <c r="H6820" s="46">
        <v>15</v>
      </c>
      <c r="L6820" s="46" t="s">
        <v>103</v>
      </c>
      <c r="M6820" s="48">
        <v>30</v>
      </c>
    </row>
    <row r="6821" spans="1:16" x14ac:dyDescent="0.25">
      <c r="A6821" s="52">
        <v>2019</v>
      </c>
      <c r="B6821" s="45" t="s">
        <v>64</v>
      </c>
      <c r="C6821" s="46" t="s">
        <v>80</v>
      </c>
      <c r="D6821" s="46" t="s">
        <v>88</v>
      </c>
      <c r="E6821" s="46" t="s">
        <v>93</v>
      </c>
      <c r="H6821" s="46">
        <v>15</v>
      </c>
      <c r="I6821" s="46">
        <v>17</v>
      </c>
      <c r="L6821" s="46" t="s">
        <v>103</v>
      </c>
      <c r="M6821" s="48" t="s">
        <v>110</v>
      </c>
    </row>
    <row r="6822" spans="1:16" x14ac:dyDescent="0.25">
      <c r="A6822" s="52">
        <v>2019</v>
      </c>
      <c r="B6822" s="45" t="s">
        <v>64</v>
      </c>
      <c r="C6822" s="46" t="s">
        <v>80</v>
      </c>
      <c r="D6822" s="46" t="s">
        <v>88</v>
      </c>
      <c r="H6822" s="46">
        <v>17</v>
      </c>
      <c r="L6822" s="46" t="s">
        <v>103</v>
      </c>
      <c r="M6822" s="48">
        <v>1</v>
      </c>
      <c r="N6822" s="48" t="s">
        <v>117</v>
      </c>
      <c r="O6822" s="48">
        <v>4</v>
      </c>
      <c r="P6822" s="48" t="s">
        <v>116</v>
      </c>
    </row>
    <row r="6823" spans="1:16" x14ac:dyDescent="0.25">
      <c r="A6823" s="52">
        <v>2019</v>
      </c>
      <c r="B6823" s="45" t="s">
        <v>64</v>
      </c>
      <c r="C6823" s="46" t="s">
        <v>80</v>
      </c>
      <c r="D6823" s="46" t="s">
        <v>88</v>
      </c>
      <c r="E6823" s="46" t="s">
        <v>93</v>
      </c>
      <c r="H6823" s="46">
        <v>17</v>
      </c>
      <c r="L6823" s="46" t="s">
        <v>103</v>
      </c>
      <c r="M6823" s="48" t="s">
        <v>110</v>
      </c>
    </row>
    <row r="6824" spans="1:16" x14ac:dyDescent="0.25">
      <c r="A6824" s="52">
        <v>2019</v>
      </c>
      <c r="B6824" s="45" t="s">
        <v>64</v>
      </c>
      <c r="C6824" s="46" t="s">
        <v>80</v>
      </c>
      <c r="D6824" s="46" t="s">
        <v>93</v>
      </c>
      <c r="H6824" s="46">
        <v>15</v>
      </c>
      <c r="L6824" s="46" t="s">
        <v>103</v>
      </c>
      <c r="M6824" s="48" t="s">
        <v>110</v>
      </c>
    </row>
    <row r="6825" spans="1:16" x14ac:dyDescent="0.25">
      <c r="A6825" s="52">
        <v>2019</v>
      </c>
      <c r="B6825" s="45" t="s">
        <v>64</v>
      </c>
      <c r="C6825" s="46" t="s">
        <v>80</v>
      </c>
      <c r="D6825" s="46" t="s">
        <v>93</v>
      </c>
      <c r="H6825" s="46">
        <v>17</v>
      </c>
      <c r="L6825" s="46" t="s">
        <v>103</v>
      </c>
      <c r="M6825" s="48" t="s">
        <v>110</v>
      </c>
    </row>
    <row r="6826" spans="1:16" x14ac:dyDescent="0.25">
      <c r="A6826" s="52">
        <v>2019</v>
      </c>
      <c r="B6826" s="45" t="s">
        <v>64</v>
      </c>
      <c r="C6826" s="46" t="s">
        <v>80</v>
      </c>
      <c r="D6826" s="46" t="s">
        <v>88</v>
      </c>
      <c r="H6826" s="46">
        <v>20</v>
      </c>
      <c r="L6826" s="46" t="s">
        <v>103</v>
      </c>
      <c r="M6826" s="48" t="s">
        <v>110</v>
      </c>
    </row>
    <row r="6827" spans="1:16" x14ac:dyDescent="0.25">
      <c r="A6827" s="52">
        <v>2019</v>
      </c>
      <c r="B6827" s="45" t="s">
        <v>64</v>
      </c>
      <c r="C6827" s="46" t="s">
        <v>80</v>
      </c>
      <c r="D6827" s="46" t="s">
        <v>88</v>
      </c>
      <c r="H6827" s="46">
        <v>20</v>
      </c>
      <c r="L6827" s="46" t="s">
        <v>103</v>
      </c>
      <c r="M6827" s="48" t="s">
        <v>110</v>
      </c>
    </row>
    <row r="6828" spans="1:16" x14ac:dyDescent="0.25">
      <c r="A6828" s="52">
        <v>2019</v>
      </c>
      <c r="B6828" s="45" t="s">
        <v>64</v>
      </c>
      <c r="C6828" s="46" t="s">
        <v>80</v>
      </c>
      <c r="D6828" s="46" t="s">
        <v>110</v>
      </c>
      <c r="H6828" s="46">
        <v>18</v>
      </c>
      <c r="L6828" s="46" t="s">
        <v>103</v>
      </c>
      <c r="M6828" s="48" t="s">
        <v>110</v>
      </c>
    </row>
    <row r="6829" spans="1:16" x14ac:dyDescent="0.25">
      <c r="A6829" s="52">
        <v>2019</v>
      </c>
      <c r="B6829" s="45" t="s">
        <v>64</v>
      </c>
      <c r="C6829" s="46" t="s">
        <v>80</v>
      </c>
      <c r="D6829" s="46" t="s">
        <v>88</v>
      </c>
      <c r="H6829" s="46">
        <v>20</v>
      </c>
      <c r="L6829" s="46" t="s">
        <v>103</v>
      </c>
      <c r="M6829" s="48">
        <v>3</v>
      </c>
      <c r="N6829" s="48" t="s">
        <v>117</v>
      </c>
      <c r="O6829" s="48">
        <v>2</v>
      </c>
      <c r="P6829" s="48" t="s">
        <v>116</v>
      </c>
    </row>
    <row r="6830" spans="1:16" x14ac:dyDescent="0.25">
      <c r="A6830" s="52">
        <v>2019</v>
      </c>
      <c r="B6830" s="45" t="s">
        <v>64</v>
      </c>
      <c r="C6830" s="46" t="s">
        <v>80</v>
      </c>
      <c r="D6830" s="46" t="s">
        <v>88</v>
      </c>
      <c r="H6830" s="46">
        <v>18</v>
      </c>
      <c r="I6830" s="46">
        <v>22</v>
      </c>
      <c r="L6830" s="46" t="s">
        <v>103</v>
      </c>
      <c r="M6830" s="48" t="s">
        <v>110</v>
      </c>
    </row>
    <row r="6831" spans="1:16" x14ac:dyDescent="0.25">
      <c r="A6831" s="52">
        <v>2019</v>
      </c>
      <c r="B6831" s="45" t="s">
        <v>64</v>
      </c>
      <c r="C6831" s="46" t="s">
        <v>80</v>
      </c>
      <c r="D6831" s="46" t="s">
        <v>88</v>
      </c>
      <c r="H6831" s="46">
        <v>20</v>
      </c>
      <c r="L6831" s="46" t="s">
        <v>103</v>
      </c>
      <c r="M6831" s="48">
        <v>2</v>
      </c>
      <c r="N6831" s="48" t="s">
        <v>117</v>
      </c>
      <c r="O6831" s="48">
        <v>6</v>
      </c>
      <c r="P6831" s="48" t="s">
        <v>116</v>
      </c>
    </row>
    <row r="6832" spans="1:16" x14ac:dyDescent="0.25">
      <c r="A6832" s="52">
        <v>2019</v>
      </c>
      <c r="B6832" s="45" t="s">
        <v>64</v>
      </c>
      <c r="C6832" s="46" t="s">
        <v>80</v>
      </c>
      <c r="D6832" s="46" t="s">
        <v>110</v>
      </c>
      <c r="H6832" s="46">
        <v>18</v>
      </c>
      <c r="L6832" s="46" t="s">
        <v>103</v>
      </c>
      <c r="M6832" s="48" t="s">
        <v>110</v>
      </c>
    </row>
    <row r="6833" spans="1:28" x14ac:dyDescent="0.25">
      <c r="A6833" s="52">
        <v>2019</v>
      </c>
      <c r="B6833" s="45" t="s">
        <v>64</v>
      </c>
      <c r="C6833" s="46" t="s">
        <v>80</v>
      </c>
      <c r="D6833" s="46" t="s">
        <v>93</v>
      </c>
      <c r="H6833" s="46">
        <v>17</v>
      </c>
      <c r="L6833" s="46" t="s">
        <v>103</v>
      </c>
      <c r="M6833" s="48" t="s">
        <v>110</v>
      </c>
    </row>
    <row r="6834" spans="1:28" x14ac:dyDescent="0.25">
      <c r="A6834" s="52">
        <v>2019</v>
      </c>
      <c r="B6834" s="45" t="s">
        <v>64</v>
      </c>
      <c r="C6834" s="46" t="s">
        <v>80</v>
      </c>
      <c r="D6834" s="46" t="s">
        <v>88</v>
      </c>
      <c r="H6834" s="46">
        <v>15</v>
      </c>
      <c r="L6834" s="46" t="s">
        <v>103</v>
      </c>
      <c r="M6834" s="48">
        <v>20</v>
      </c>
    </row>
    <row r="6835" spans="1:28" x14ac:dyDescent="0.25">
      <c r="A6835" s="52">
        <v>2019</v>
      </c>
      <c r="B6835" s="45" t="s">
        <v>64</v>
      </c>
      <c r="C6835" s="46" t="s">
        <v>80</v>
      </c>
      <c r="D6835" s="46" t="s">
        <v>88</v>
      </c>
      <c r="H6835" s="46">
        <v>20</v>
      </c>
      <c r="L6835" s="46" t="s">
        <v>103</v>
      </c>
      <c r="M6835" s="48" t="s">
        <v>110</v>
      </c>
    </row>
    <row r="6836" spans="1:28" x14ac:dyDescent="0.25">
      <c r="A6836" s="52">
        <v>2019</v>
      </c>
      <c r="B6836" s="45" t="s">
        <v>64</v>
      </c>
      <c r="C6836" s="46" t="s">
        <v>80</v>
      </c>
      <c r="D6836" s="46" t="s">
        <v>96</v>
      </c>
      <c r="E6836" s="46" t="s">
        <v>91</v>
      </c>
      <c r="H6836" s="46">
        <v>15</v>
      </c>
      <c r="L6836" s="46" t="s">
        <v>103</v>
      </c>
      <c r="M6836" s="48" t="s">
        <v>110</v>
      </c>
    </row>
    <row r="6837" spans="1:28" x14ac:dyDescent="0.25">
      <c r="A6837" s="52">
        <v>2019</v>
      </c>
      <c r="B6837" s="45" t="s">
        <v>64</v>
      </c>
      <c r="C6837" s="46" t="s">
        <v>80</v>
      </c>
      <c r="D6837" s="46" t="s">
        <v>96</v>
      </c>
      <c r="E6837" s="46" t="s">
        <v>91</v>
      </c>
      <c r="H6837" s="46">
        <v>15</v>
      </c>
      <c r="I6837" s="46">
        <v>17</v>
      </c>
      <c r="L6837" s="46" t="s">
        <v>103</v>
      </c>
      <c r="M6837" s="48">
        <v>56</v>
      </c>
      <c r="U6837" s="49">
        <v>3</v>
      </c>
      <c r="V6837" s="49" t="s">
        <v>117</v>
      </c>
    </row>
    <row r="6838" spans="1:28" x14ac:dyDescent="0.25">
      <c r="A6838" s="52">
        <v>2019</v>
      </c>
      <c r="B6838" s="45" t="s">
        <v>64</v>
      </c>
      <c r="C6838" s="46" t="s">
        <v>80</v>
      </c>
      <c r="D6838" s="46" t="s">
        <v>88</v>
      </c>
      <c r="H6838" s="46">
        <v>20</v>
      </c>
      <c r="L6838" s="46" t="s">
        <v>103</v>
      </c>
      <c r="M6838" s="48">
        <v>6</v>
      </c>
      <c r="N6838" s="48" t="s">
        <v>116</v>
      </c>
    </row>
    <row r="6839" spans="1:28" x14ac:dyDescent="0.25">
      <c r="A6839" s="52">
        <v>2019</v>
      </c>
      <c r="B6839" s="45" t="s">
        <v>64</v>
      </c>
      <c r="C6839" s="46" t="s">
        <v>80</v>
      </c>
      <c r="D6839" s="46" t="s">
        <v>88</v>
      </c>
      <c r="H6839" s="46">
        <v>22</v>
      </c>
      <c r="L6839" s="46" t="s">
        <v>103</v>
      </c>
      <c r="M6839" s="48" t="s">
        <v>110</v>
      </c>
    </row>
    <row r="6840" spans="1:28" x14ac:dyDescent="0.25">
      <c r="A6840" s="52">
        <v>2019</v>
      </c>
      <c r="B6840" s="45" t="s">
        <v>64</v>
      </c>
      <c r="C6840" s="46" t="s">
        <v>80</v>
      </c>
      <c r="D6840" s="46" t="s">
        <v>88</v>
      </c>
      <c r="H6840" s="46">
        <v>22</v>
      </c>
      <c r="L6840" s="46" t="s">
        <v>103</v>
      </c>
      <c r="M6840" s="48" t="s">
        <v>110</v>
      </c>
    </row>
    <row r="6841" spans="1:28" x14ac:dyDescent="0.25">
      <c r="A6841" s="52">
        <v>2019</v>
      </c>
      <c r="B6841" s="45" t="s">
        <v>64</v>
      </c>
      <c r="C6841" s="46" t="s">
        <v>80</v>
      </c>
      <c r="D6841" s="46" t="s">
        <v>88</v>
      </c>
      <c r="H6841" s="46">
        <v>17</v>
      </c>
      <c r="L6841" s="46" t="s">
        <v>103</v>
      </c>
      <c r="M6841" s="48" t="s">
        <v>110</v>
      </c>
    </row>
    <row r="6842" spans="1:28" x14ac:dyDescent="0.25">
      <c r="A6842" s="52">
        <v>2019</v>
      </c>
      <c r="B6842" s="45" t="s">
        <v>59</v>
      </c>
      <c r="C6842" s="46" t="s">
        <v>80</v>
      </c>
      <c r="D6842" s="46" t="s">
        <v>110</v>
      </c>
      <c r="H6842" s="46">
        <v>20</v>
      </c>
      <c r="L6842" s="46" t="s">
        <v>103</v>
      </c>
      <c r="M6842" s="48">
        <v>1</v>
      </c>
      <c r="N6842" s="48" t="s">
        <v>117</v>
      </c>
      <c r="O6842" s="48">
        <v>3</v>
      </c>
      <c r="P6842" s="48" t="s">
        <v>116</v>
      </c>
      <c r="Q6842" s="48">
        <v>1</v>
      </c>
      <c r="R6842" s="48" t="s">
        <v>115</v>
      </c>
    </row>
    <row r="6843" spans="1:28" x14ac:dyDescent="0.25">
      <c r="A6843" s="52">
        <v>2019</v>
      </c>
      <c r="B6843" s="45" t="s">
        <v>59</v>
      </c>
      <c r="C6843" s="46" t="s">
        <v>80</v>
      </c>
      <c r="D6843" s="46" t="s">
        <v>110</v>
      </c>
      <c r="H6843" s="46">
        <v>20</v>
      </c>
      <c r="L6843" s="46" t="s">
        <v>103</v>
      </c>
      <c r="M6843" s="48" t="s">
        <v>110</v>
      </c>
    </row>
    <row r="6844" spans="1:28" x14ac:dyDescent="0.25">
      <c r="A6844" s="52">
        <v>2019</v>
      </c>
      <c r="B6844" s="45" t="s">
        <v>59</v>
      </c>
      <c r="C6844" s="46" t="s">
        <v>80</v>
      </c>
      <c r="D6844" s="46" t="s">
        <v>110</v>
      </c>
      <c r="H6844" s="46">
        <v>21</v>
      </c>
      <c r="L6844" s="46" t="s">
        <v>110</v>
      </c>
      <c r="M6844" s="48">
        <v>1</v>
      </c>
      <c r="N6844" s="48" t="s">
        <v>116</v>
      </c>
    </row>
    <row r="6845" spans="1:28" x14ac:dyDescent="0.25">
      <c r="A6845" s="52">
        <v>2019</v>
      </c>
      <c r="B6845" s="45" t="s">
        <v>61</v>
      </c>
      <c r="C6845" s="46" t="s">
        <v>80</v>
      </c>
      <c r="D6845" s="46" t="s">
        <v>110</v>
      </c>
      <c r="H6845" s="46">
        <v>20</v>
      </c>
      <c r="L6845" s="46" t="s">
        <v>110</v>
      </c>
      <c r="M6845" s="48" t="s">
        <v>110</v>
      </c>
    </row>
    <row r="6846" spans="1:28" x14ac:dyDescent="0.25">
      <c r="A6846" s="52">
        <v>2019</v>
      </c>
      <c r="B6846" s="45" t="s">
        <v>52</v>
      </c>
      <c r="C6846" s="46" t="s">
        <v>80</v>
      </c>
      <c r="D6846" s="46" t="s">
        <v>110</v>
      </c>
      <c r="H6846" s="46">
        <v>17</v>
      </c>
      <c r="L6846" s="46" t="s">
        <v>104</v>
      </c>
      <c r="M6846" s="48">
        <v>7</v>
      </c>
      <c r="N6846" s="48" t="s">
        <v>117</v>
      </c>
      <c r="O6846" s="48">
        <v>9</v>
      </c>
      <c r="P6846" s="48" t="s">
        <v>116</v>
      </c>
    </row>
    <row r="6847" spans="1:28" x14ac:dyDescent="0.25">
      <c r="A6847" s="52">
        <v>2019</v>
      </c>
      <c r="B6847" s="45" t="s">
        <v>52</v>
      </c>
      <c r="C6847" s="46" t="s">
        <v>80</v>
      </c>
      <c r="D6847" s="46" t="s">
        <v>110</v>
      </c>
      <c r="H6847" s="46">
        <v>14</v>
      </c>
      <c r="I6847" s="46">
        <v>15</v>
      </c>
      <c r="J6847" s="46">
        <v>16</v>
      </c>
      <c r="K6847" s="46">
        <v>17</v>
      </c>
      <c r="L6847" s="46" t="s">
        <v>103</v>
      </c>
      <c r="M6847" s="48">
        <v>3</v>
      </c>
      <c r="S6847" s="49">
        <v>4</v>
      </c>
      <c r="Y6847" s="51">
        <v>1</v>
      </c>
      <c r="Z6847" s="51" t="s">
        <v>117</v>
      </c>
      <c r="AA6847" s="51">
        <v>5</v>
      </c>
      <c r="AB6847" s="51" t="s">
        <v>116</v>
      </c>
    </row>
    <row r="6848" spans="1:28" x14ac:dyDescent="0.25">
      <c r="A6848" s="52">
        <v>2019</v>
      </c>
      <c r="B6848" s="45" t="s">
        <v>52</v>
      </c>
      <c r="C6848" s="46" t="s">
        <v>80</v>
      </c>
      <c r="D6848" s="46" t="s">
        <v>110</v>
      </c>
      <c r="H6848" s="46">
        <v>17</v>
      </c>
      <c r="L6848" s="46" t="s">
        <v>103</v>
      </c>
      <c r="M6848" s="48">
        <v>3</v>
      </c>
      <c r="N6848" s="48" t="s">
        <v>116</v>
      </c>
    </row>
    <row r="6849" spans="1:19" x14ac:dyDescent="0.25">
      <c r="A6849" s="52">
        <v>2019</v>
      </c>
      <c r="B6849" s="45" t="s">
        <v>52</v>
      </c>
      <c r="C6849" s="46" t="s">
        <v>80</v>
      </c>
      <c r="D6849" s="46" t="s">
        <v>88</v>
      </c>
      <c r="H6849" s="46">
        <v>21</v>
      </c>
      <c r="L6849" s="46" t="s">
        <v>103</v>
      </c>
      <c r="M6849" s="48">
        <v>3</v>
      </c>
      <c r="N6849" s="48" t="s">
        <v>116</v>
      </c>
    </row>
    <row r="6850" spans="1:19" x14ac:dyDescent="0.25">
      <c r="A6850" s="52">
        <v>2019</v>
      </c>
      <c r="B6850" s="45" t="s">
        <v>61</v>
      </c>
      <c r="C6850" s="46" t="s">
        <v>80</v>
      </c>
      <c r="D6850" s="46" t="s">
        <v>110</v>
      </c>
      <c r="H6850" s="46">
        <v>15</v>
      </c>
      <c r="L6850" s="46" t="s">
        <v>110</v>
      </c>
      <c r="M6850" s="48">
        <v>183</v>
      </c>
    </row>
    <row r="6851" spans="1:19" x14ac:dyDescent="0.25">
      <c r="A6851" s="52">
        <v>2019</v>
      </c>
      <c r="B6851" s="45" t="s">
        <v>65</v>
      </c>
      <c r="C6851" s="46" t="s">
        <v>80</v>
      </c>
      <c r="D6851" s="46" t="s">
        <v>110</v>
      </c>
      <c r="H6851" s="46">
        <v>15</v>
      </c>
      <c r="I6851" s="46">
        <v>16</v>
      </c>
      <c r="L6851" s="46" t="s">
        <v>104</v>
      </c>
      <c r="M6851" s="48" t="s">
        <v>110</v>
      </c>
    </row>
    <row r="6852" spans="1:19" x14ac:dyDescent="0.25">
      <c r="A6852" s="52">
        <v>2019</v>
      </c>
      <c r="B6852" s="45" t="s">
        <v>65</v>
      </c>
      <c r="C6852" s="46" t="s">
        <v>80</v>
      </c>
      <c r="D6852" s="46" t="s">
        <v>110</v>
      </c>
      <c r="H6852" s="46">
        <v>15</v>
      </c>
      <c r="L6852" s="46" t="s">
        <v>105</v>
      </c>
      <c r="M6852" s="48" t="s">
        <v>110</v>
      </c>
    </row>
    <row r="6853" spans="1:19" x14ac:dyDescent="0.25">
      <c r="A6853" s="52">
        <v>2019</v>
      </c>
      <c r="B6853" s="45" t="s">
        <v>65</v>
      </c>
      <c r="C6853" s="46" t="s">
        <v>80</v>
      </c>
      <c r="D6853" s="46" t="s">
        <v>94</v>
      </c>
      <c r="H6853" s="46">
        <v>14</v>
      </c>
      <c r="I6853" s="46">
        <v>24</v>
      </c>
      <c r="L6853" s="46" t="s">
        <v>103</v>
      </c>
      <c r="M6853" s="48">
        <v>6</v>
      </c>
      <c r="S6853" s="49">
        <v>14</v>
      </c>
    </row>
    <row r="6854" spans="1:19" x14ac:dyDescent="0.25">
      <c r="A6854" s="52">
        <v>2019</v>
      </c>
      <c r="B6854" s="45" t="s">
        <v>65</v>
      </c>
      <c r="C6854" s="46" t="s">
        <v>80</v>
      </c>
      <c r="D6854" s="46" t="s">
        <v>89</v>
      </c>
      <c r="H6854" s="46">
        <v>17</v>
      </c>
      <c r="L6854" s="46" t="s">
        <v>104</v>
      </c>
      <c r="M6854" s="48">
        <v>1</v>
      </c>
      <c r="N6854" s="48" t="s">
        <v>117</v>
      </c>
      <c r="O6854" s="48">
        <v>2</v>
      </c>
      <c r="P6854" s="48" t="s">
        <v>116</v>
      </c>
    </row>
    <row r="6855" spans="1:19" x14ac:dyDescent="0.25">
      <c r="A6855" s="52">
        <v>2019</v>
      </c>
      <c r="B6855" s="45" t="s">
        <v>65</v>
      </c>
      <c r="C6855" s="46" t="s">
        <v>80</v>
      </c>
      <c r="D6855" s="46" t="s">
        <v>90</v>
      </c>
      <c r="H6855" s="46">
        <v>15</v>
      </c>
      <c r="L6855" s="46" t="s">
        <v>104</v>
      </c>
      <c r="M6855" s="48" t="s">
        <v>110</v>
      </c>
    </row>
    <row r="6856" spans="1:19" x14ac:dyDescent="0.25">
      <c r="A6856" s="52">
        <v>2019</v>
      </c>
      <c r="B6856" s="45" t="s">
        <v>65</v>
      </c>
      <c r="C6856" s="46" t="s">
        <v>80</v>
      </c>
      <c r="D6856" s="46" t="s">
        <v>89</v>
      </c>
      <c r="H6856" s="46">
        <v>17</v>
      </c>
      <c r="L6856" s="46" t="s">
        <v>104</v>
      </c>
      <c r="M6856" s="48">
        <v>4</v>
      </c>
      <c r="N6856" s="48" t="s">
        <v>117</v>
      </c>
      <c r="O6856" s="48">
        <v>2</v>
      </c>
      <c r="P6856" s="48" t="s">
        <v>116</v>
      </c>
    </row>
    <row r="6857" spans="1:19" x14ac:dyDescent="0.25">
      <c r="A6857" s="52">
        <v>2019</v>
      </c>
      <c r="B6857" s="45" t="s">
        <v>65</v>
      </c>
      <c r="C6857" s="46" t="s">
        <v>80</v>
      </c>
      <c r="D6857" s="46" t="s">
        <v>90</v>
      </c>
      <c r="H6857" s="46">
        <v>15</v>
      </c>
      <c r="I6857" s="46">
        <v>16</v>
      </c>
      <c r="L6857" s="46" t="s">
        <v>104</v>
      </c>
      <c r="M6857" s="48">
        <v>70</v>
      </c>
    </row>
    <row r="6858" spans="1:19" x14ac:dyDescent="0.25">
      <c r="A6858" s="52">
        <v>2019</v>
      </c>
      <c r="B6858" s="45" t="s">
        <v>77</v>
      </c>
      <c r="C6858" s="46" t="s">
        <v>80</v>
      </c>
      <c r="D6858" s="46" t="s">
        <v>110</v>
      </c>
      <c r="H6858" s="46">
        <v>20</v>
      </c>
      <c r="L6858" s="46" t="s">
        <v>103</v>
      </c>
      <c r="M6858" s="48">
        <v>4</v>
      </c>
      <c r="N6858" s="48" t="s">
        <v>116</v>
      </c>
      <c r="O6858" s="48">
        <v>1</v>
      </c>
      <c r="P6858" s="48" t="s">
        <v>115</v>
      </c>
    </row>
    <row r="6859" spans="1:19" x14ac:dyDescent="0.25">
      <c r="A6859" s="52">
        <v>2019</v>
      </c>
      <c r="B6859" s="45" t="s">
        <v>65</v>
      </c>
      <c r="C6859" s="46" t="s">
        <v>80</v>
      </c>
      <c r="D6859" s="46" t="s">
        <v>110</v>
      </c>
      <c r="H6859" s="46">
        <v>25</v>
      </c>
      <c r="L6859" s="46" t="s">
        <v>104</v>
      </c>
      <c r="M6859" s="48">
        <v>15</v>
      </c>
    </row>
    <row r="6860" spans="1:19" x14ac:dyDescent="0.25">
      <c r="A6860" s="52">
        <v>2019</v>
      </c>
      <c r="B6860" s="45" t="s">
        <v>64</v>
      </c>
      <c r="C6860" s="46" t="s">
        <v>80</v>
      </c>
      <c r="D6860" s="46" t="s">
        <v>93</v>
      </c>
      <c r="H6860" s="46">
        <v>15</v>
      </c>
      <c r="L6860" s="46" t="s">
        <v>103</v>
      </c>
      <c r="M6860" s="48">
        <v>15</v>
      </c>
    </row>
    <row r="6861" spans="1:19" x14ac:dyDescent="0.25">
      <c r="A6861" s="52">
        <v>2019</v>
      </c>
      <c r="B6861" s="45" t="s">
        <v>76</v>
      </c>
      <c r="C6861" s="46" t="s">
        <v>80</v>
      </c>
      <c r="D6861" s="46" t="s">
        <v>89</v>
      </c>
      <c r="H6861" s="46">
        <v>15</v>
      </c>
      <c r="L6861" s="46" t="s">
        <v>105</v>
      </c>
      <c r="M6861" s="48">
        <v>86</v>
      </c>
    </row>
    <row r="6862" spans="1:19" x14ac:dyDescent="0.25">
      <c r="A6862" s="52">
        <v>2019</v>
      </c>
      <c r="B6862" s="45" t="s">
        <v>39</v>
      </c>
      <c r="C6862" s="46" t="s">
        <v>80</v>
      </c>
      <c r="D6862" s="46" t="s">
        <v>88</v>
      </c>
      <c r="H6862" s="46">
        <v>21</v>
      </c>
      <c r="L6862" s="46" t="s">
        <v>103</v>
      </c>
      <c r="M6862" s="48">
        <v>1</v>
      </c>
      <c r="N6862" s="48" t="s">
        <v>116</v>
      </c>
    </row>
    <row r="6863" spans="1:19" x14ac:dyDescent="0.25">
      <c r="A6863" s="52">
        <v>2019</v>
      </c>
      <c r="B6863" s="45" t="s">
        <v>76</v>
      </c>
      <c r="C6863" s="46" t="s">
        <v>80</v>
      </c>
      <c r="D6863" s="46" t="s">
        <v>88</v>
      </c>
      <c r="H6863" s="46">
        <v>21</v>
      </c>
      <c r="L6863" s="46" t="s">
        <v>103</v>
      </c>
      <c r="M6863" s="48">
        <v>2</v>
      </c>
      <c r="N6863" s="48" t="s">
        <v>116</v>
      </c>
    </row>
    <row r="6864" spans="1:19" x14ac:dyDescent="0.25">
      <c r="A6864" s="52">
        <v>2019</v>
      </c>
      <c r="B6864" s="45" t="s">
        <v>39</v>
      </c>
      <c r="C6864" s="46" t="s">
        <v>80</v>
      </c>
      <c r="D6864" s="46" t="s">
        <v>93</v>
      </c>
      <c r="H6864" s="46">
        <v>15</v>
      </c>
      <c r="I6864" s="46">
        <v>25</v>
      </c>
      <c r="L6864" s="46" t="s">
        <v>103</v>
      </c>
      <c r="M6864" s="48">
        <v>45</v>
      </c>
      <c r="S6864" s="49">
        <v>30</v>
      </c>
    </row>
    <row r="6865" spans="1:16" x14ac:dyDescent="0.25">
      <c r="A6865" s="52">
        <v>2019</v>
      </c>
      <c r="B6865" s="45" t="s">
        <v>39</v>
      </c>
      <c r="C6865" s="46" t="s">
        <v>80</v>
      </c>
      <c r="D6865" s="46" t="s">
        <v>93</v>
      </c>
      <c r="H6865" s="46">
        <v>17</v>
      </c>
      <c r="L6865" s="46" t="s">
        <v>103</v>
      </c>
      <c r="M6865" s="48">
        <v>1</v>
      </c>
      <c r="N6865" s="48" t="s">
        <v>117</v>
      </c>
      <c r="O6865" s="48">
        <v>2</v>
      </c>
      <c r="P6865" s="48" t="s">
        <v>116</v>
      </c>
    </row>
    <row r="6866" spans="1:16" x14ac:dyDescent="0.25">
      <c r="A6866" s="52">
        <v>2019</v>
      </c>
      <c r="B6866" s="45" t="s">
        <v>44</v>
      </c>
      <c r="C6866" s="46" t="s">
        <v>80</v>
      </c>
      <c r="D6866" s="46" t="s">
        <v>110</v>
      </c>
      <c r="H6866" s="46">
        <v>15</v>
      </c>
      <c r="L6866" s="46" t="s">
        <v>105</v>
      </c>
      <c r="M6866" s="48">
        <v>90</v>
      </c>
    </row>
    <row r="6867" spans="1:16" x14ac:dyDescent="0.25">
      <c r="A6867" s="52">
        <v>2019</v>
      </c>
      <c r="B6867" s="45" t="s">
        <v>64</v>
      </c>
      <c r="C6867" s="46" t="s">
        <v>80</v>
      </c>
      <c r="D6867" s="46" t="s">
        <v>93</v>
      </c>
      <c r="H6867" s="46">
        <v>17</v>
      </c>
      <c r="L6867" s="46" t="s">
        <v>103</v>
      </c>
      <c r="M6867" s="48" t="s">
        <v>110</v>
      </c>
    </row>
    <row r="6868" spans="1:16" x14ac:dyDescent="0.25">
      <c r="A6868" s="52">
        <v>2019</v>
      </c>
      <c r="B6868" s="45" t="s">
        <v>44</v>
      </c>
      <c r="C6868" s="46" t="s">
        <v>80</v>
      </c>
      <c r="D6868" s="46" t="s">
        <v>90</v>
      </c>
      <c r="H6868" s="46">
        <v>15</v>
      </c>
      <c r="L6868" s="46" t="s">
        <v>103</v>
      </c>
      <c r="M6868" s="48" t="s">
        <v>110</v>
      </c>
    </row>
    <row r="6869" spans="1:16" x14ac:dyDescent="0.25">
      <c r="A6869" s="52">
        <v>2019</v>
      </c>
      <c r="B6869" s="45" t="s">
        <v>44</v>
      </c>
      <c r="C6869" s="46" t="s">
        <v>80</v>
      </c>
      <c r="D6869" s="46" t="s">
        <v>90</v>
      </c>
      <c r="H6869" s="46">
        <v>15</v>
      </c>
      <c r="L6869" s="46" t="s">
        <v>105</v>
      </c>
      <c r="M6869" s="48" t="s">
        <v>110</v>
      </c>
    </row>
    <row r="6870" spans="1:16" x14ac:dyDescent="0.25">
      <c r="A6870" s="52">
        <v>2019</v>
      </c>
      <c r="B6870" s="45" t="s">
        <v>64</v>
      </c>
      <c r="C6870" s="46" t="s">
        <v>80</v>
      </c>
      <c r="D6870" s="46" t="s">
        <v>93</v>
      </c>
      <c r="H6870" s="46">
        <v>15</v>
      </c>
      <c r="L6870" s="46" t="s">
        <v>103</v>
      </c>
      <c r="M6870" s="48">
        <v>78</v>
      </c>
    </row>
    <row r="6871" spans="1:16" x14ac:dyDescent="0.25">
      <c r="A6871" s="52">
        <v>2019</v>
      </c>
      <c r="B6871" s="45" t="s">
        <v>64</v>
      </c>
      <c r="C6871" s="46" t="s">
        <v>80</v>
      </c>
      <c r="D6871" s="46" t="s">
        <v>88</v>
      </c>
      <c r="H6871" s="46">
        <v>15</v>
      </c>
      <c r="L6871" s="46" t="s">
        <v>103</v>
      </c>
      <c r="M6871" s="48">
        <v>180</v>
      </c>
    </row>
    <row r="6872" spans="1:16" x14ac:dyDescent="0.25">
      <c r="A6872" s="52">
        <v>2019</v>
      </c>
      <c r="B6872" s="45" t="s">
        <v>49</v>
      </c>
      <c r="C6872" s="46" t="s">
        <v>80</v>
      </c>
      <c r="D6872" s="46" t="s">
        <v>110</v>
      </c>
      <c r="H6872" s="46">
        <v>17</v>
      </c>
      <c r="L6872" s="46" t="s">
        <v>103</v>
      </c>
      <c r="M6872" s="48" t="s">
        <v>110</v>
      </c>
    </row>
    <row r="6873" spans="1:16" x14ac:dyDescent="0.25">
      <c r="A6873" s="52">
        <v>2019</v>
      </c>
      <c r="B6873" s="45" t="s">
        <v>49</v>
      </c>
      <c r="C6873" s="46" t="s">
        <v>80</v>
      </c>
      <c r="D6873" s="46" t="s">
        <v>88</v>
      </c>
      <c r="E6873" s="46" t="s">
        <v>93</v>
      </c>
      <c r="H6873" s="46">
        <v>20</v>
      </c>
      <c r="L6873" s="46" t="s">
        <v>103</v>
      </c>
      <c r="M6873" s="48">
        <v>1</v>
      </c>
      <c r="N6873" s="48" t="s">
        <v>117</v>
      </c>
      <c r="O6873" s="48">
        <v>2</v>
      </c>
      <c r="P6873" s="48" t="s">
        <v>116</v>
      </c>
    </row>
    <row r="6874" spans="1:16" x14ac:dyDescent="0.25">
      <c r="A6874" s="52">
        <v>2019</v>
      </c>
      <c r="B6874" s="45" t="s">
        <v>49</v>
      </c>
      <c r="C6874" s="46" t="s">
        <v>80</v>
      </c>
      <c r="D6874" s="46" t="s">
        <v>92</v>
      </c>
      <c r="H6874" s="46">
        <v>17</v>
      </c>
      <c r="L6874" s="46" t="s">
        <v>104</v>
      </c>
      <c r="M6874" s="48">
        <v>2</v>
      </c>
      <c r="N6874" s="48" t="s">
        <v>117</v>
      </c>
      <c r="O6874" s="48">
        <v>2</v>
      </c>
      <c r="P6874" s="48" t="s">
        <v>116</v>
      </c>
    </row>
    <row r="6875" spans="1:16" x14ac:dyDescent="0.25">
      <c r="A6875" s="52">
        <v>2019</v>
      </c>
      <c r="B6875" s="45" t="s">
        <v>44</v>
      </c>
      <c r="C6875" s="46" t="s">
        <v>80</v>
      </c>
      <c r="D6875" s="46" t="s">
        <v>92</v>
      </c>
      <c r="H6875" s="46">
        <v>15</v>
      </c>
      <c r="L6875" s="46" t="s">
        <v>103</v>
      </c>
      <c r="M6875" s="48" t="s">
        <v>110</v>
      </c>
    </row>
    <row r="6876" spans="1:16" x14ac:dyDescent="0.25">
      <c r="A6876" s="52">
        <v>2019</v>
      </c>
      <c r="B6876" s="45" t="s">
        <v>44</v>
      </c>
      <c r="C6876" s="46" t="s">
        <v>80</v>
      </c>
      <c r="D6876" s="46" t="s">
        <v>90</v>
      </c>
      <c r="H6876" s="46">
        <v>15</v>
      </c>
      <c r="L6876" s="46" t="s">
        <v>103</v>
      </c>
      <c r="M6876" s="48">
        <v>110</v>
      </c>
    </row>
    <row r="6877" spans="1:16" x14ac:dyDescent="0.25">
      <c r="A6877" s="52">
        <v>2019</v>
      </c>
      <c r="B6877" s="45" t="s">
        <v>67</v>
      </c>
      <c r="C6877" s="46" t="s">
        <v>80</v>
      </c>
      <c r="D6877" s="46" t="s">
        <v>88</v>
      </c>
      <c r="H6877" s="46">
        <v>17</v>
      </c>
      <c r="L6877" s="46" t="s">
        <v>103</v>
      </c>
      <c r="M6877" s="48" t="s">
        <v>110</v>
      </c>
    </row>
    <row r="6878" spans="1:16" x14ac:dyDescent="0.25">
      <c r="A6878" s="52">
        <v>2019</v>
      </c>
      <c r="B6878" s="45" t="s">
        <v>49</v>
      </c>
      <c r="C6878" s="46" t="s">
        <v>80</v>
      </c>
      <c r="D6878" s="46" t="s">
        <v>88</v>
      </c>
      <c r="H6878" s="46">
        <v>17</v>
      </c>
      <c r="L6878" s="46" t="s">
        <v>103</v>
      </c>
      <c r="M6878" s="48" t="s">
        <v>110</v>
      </c>
    </row>
    <row r="6879" spans="1:16" x14ac:dyDescent="0.25">
      <c r="A6879" s="52">
        <v>2019</v>
      </c>
      <c r="B6879" s="45" t="s">
        <v>40</v>
      </c>
      <c r="C6879" s="46" t="s">
        <v>80</v>
      </c>
      <c r="D6879" s="46" t="s">
        <v>93</v>
      </c>
      <c r="H6879" s="46">
        <v>15</v>
      </c>
      <c r="L6879" s="46" t="s">
        <v>103</v>
      </c>
      <c r="M6879" s="48">
        <v>80</v>
      </c>
    </row>
    <row r="6880" spans="1:16" x14ac:dyDescent="0.25">
      <c r="A6880" s="52">
        <v>2019</v>
      </c>
      <c r="B6880" s="45" t="s">
        <v>69</v>
      </c>
      <c r="C6880" s="46" t="s">
        <v>80</v>
      </c>
      <c r="D6880" s="46" t="s">
        <v>88</v>
      </c>
      <c r="H6880" s="46">
        <v>17</v>
      </c>
      <c r="I6880" s="46">
        <v>21</v>
      </c>
      <c r="L6880" s="46" t="s">
        <v>103</v>
      </c>
      <c r="M6880" s="48" t="s">
        <v>110</v>
      </c>
    </row>
    <row r="6881" spans="1:16" x14ac:dyDescent="0.25">
      <c r="A6881" s="52">
        <v>2019</v>
      </c>
      <c r="B6881" s="45" t="s">
        <v>75</v>
      </c>
      <c r="C6881" s="46" t="s">
        <v>80</v>
      </c>
      <c r="D6881" s="46" t="s">
        <v>93</v>
      </c>
      <c r="H6881" s="46">
        <v>15</v>
      </c>
      <c r="L6881" s="46" t="s">
        <v>103</v>
      </c>
      <c r="M6881" s="48">
        <v>36</v>
      </c>
    </row>
    <row r="6882" spans="1:16" x14ac:dyDescent="0.25">
      <c r="A6882" s="52">
        <v>2019</v>
      </c>
      <c r="B6882" s="45" t="s">
        <v>69</v>
      </c>
      <c r="C6882" s="46" t="s">
        <v>80</v>
      </c>
      <c r="D6882" s="46" t="s">
        <v>88</v>
      </c>
      <c r="H6882" s="46">
        <v>17</v>
      </c>
      <c r="L6882" s="46" t="s">
        <v>103</v>
      </c>
      <c r="M6882" s="48">
        <v>2</v>
      </c>
      <c r="N6882" s="48" t="s">
        <v>117</v>
      </c>
      <c r="O6882" s="48">
        <v>3</v>
      </c>
      <c r="P6882" s="48" t="s">
        <v>116</v>
      </c>
    </row>
    <row r="6883" spans="1:16" x14ac:dyDescent="0.25">
      <c r="A6883" s="52">
        <v>2019</v>
      </c>
      <c r="B6883" s="45" t="s">
        <v>69</v>
      </c>
      <c r="C6883" s="46" t="s">
        <v>80</v>
      </c>
      <c r="D6883" s="46" t="s">
        <v>93</v>
      </c>
      <c r="H6883" s="46">
        <v>21</v>
      </c>
      <c r="L6883" s="46" t="s">
        <v>103</v>
      </c>
      <c r="M6883" s="48" t="s">
        <v>110</v>
      </c>
    </row>
    <row r="6884" spans="1:16" x14ac:dyDescent="0.25">
      <c r="A6884" s="52">
        <v>2019</v>
      </c>
      <c r="B6884" s="45" t="s">
        <v>66</v>
      </c>
      <c r="C6884" s="46" t="s">
        <v>80</v>
      </c>
      <c r="D6884" s="46" t="s">
        <v>110</v>
      </c>
      <c r="H6884" s="46">
        <v>20</v>
      </c>
      <c r="L6884" s="46" t="s">
        <v>103</v>
      </c>
      <c r="M6884" s="48" t="s">
        <v>110</v>
      </c>
    </row>
    <row r="6885" spans="1:16" x14ac:dyDescent="0.25">
      <c r="A6885" s="52">
        <v>2019</v>
      </c>
      <c r="B6885" s="45" t="s">
        <v>69</v>
      </c>
      <c r="C6885" s="46" t="s">
        <v>80</v>
      </c>
      <c r="D6885" s="46" t="s">
        <v>88</v>
      </c>
      <c r="H6885" s="46">
        <v>21</v>
      </c>
      <c r="L6885" s="46" t="s">
        <v>103</v>
      </c>
      <c r="M6885" s="48">
        <v>1</v>
      </c>
      <c r="N6885" s="48" t="s">
        <v>117</v>
      </c>
    </row>
    <row r="6886" spans="1:16" x14ac:dyDescent="0.25">
      <c r="A6886" s="52">
        <v>2019</v>
      </c>
      <c r="B6886" s="45" t="s">
        <v>75</v>
      </c>
      <c r="C6886" s="46" t="s">
        <v>80</v>
      </c>
      <c r="D6886" s="46" t="s">
        <v>93</v>
      </c>
      <c r="H6886" s="46">
        <v>15</v>
      </c>
      <c r="L6886" s="46" t="s">
        <v>103</v>
      </c>
      <c r="M6886" s="48">
        <v>36</v>
      </c>
    </row>
    <row r="6887" spans="1:16" x14ac:dyDescent="0.25">
      <c r="A6887" s="52">
        <v>2019</v>
      </c>
      <c r="B6887" s="45" t="s">
        <v>66</v>
      </c>
      <c r="C6887" s="46" t="s">
        <v>80</v>
      </c>
      <c r="D6887" s="46" t="s">
        <v>88</v>
      </c>
      <c r="E6887" s="46" t="s">
        <v>92</v>
      </c>
      <c r="H6887" s="46">
        <v>15</v>
      </c>
      <c r="L6887" s="46" t="s">
        <v>103</v>
      </c>
      <c r="M6887" s="48">
        <v>87</v>
      </c>
    </row>
    <row r="6888" spans="1:16" x14ac:dyDescent="0.25">
      <c r="A6888" s="52">
        <v>2019</v>
      </c>
      <c r="B6888" s="45" t="s">
        <v>66</v>
      </c>
      <c r="C6888" s="46" t="s">
        <v>80</v>
      </c>
      <c r="D6888" s="46" t="s">
        <v>88</v>
      </c>
      <c r="H6888" s="46">
        <v>17</v>
      </c>
      <c r="I6888" s="46">
        <v>18</v>
      </c>
      <c r="J6888" s="46">
        <v>21</v>
      </c>
      <c r="L6888" s="46" t="s">
        <v>103</v>
      </c>
      <c r="M6888" s="48" t="s">
        <v>110</v>
      </c>
    </row>
    <row r="6889" spans="1:16" x14ac:dyDescent="0.25">
      <c r="A6889" s="52">
        <v>2019</v>
      </c>
      <c r="B6889" s="45" t="s">
        <v>40</v>
      </c>
      <c r="C6889" s="46" t="s">
        <v>80</v>
      </c>
      <c r="D6889" s="46" t="s">
        <v>93</v>
      </c>
      <c r="H6889" s="46">
        <v>15</v>
      </c>
      <c r="L6889" s="46" t="s">
        <v>103</v>
      </c>
      <c r="M6889" s="48">
        <v>76</v>
      </c>
    </row>
    <row r="6890" spans="1:16" x14ac:dyDescent="0.25">
      <c r="A6890" s="52">
        <v>2019</v>
      </c>
      <c r="B6890" s="45" t="s">
        <v>40</v>
      </c>
      <c r="C6890" s="46" t="s">
        <v>80</v>
      </c>
      <c r="D6890" s="46" t="s">
        <v>93</v>
      </c>
      <c r="H6890" s="46">
        <v>15</v>
      </c>
      <c r="L6890" s="46" t="s">
        <v>103</v>
      </c>
      <c r="M6890" s="48">
        <v>89</v>
      </c>
    </row>
    <row r="6891" spans="1:16" x14ac:dyDescent="0.25">
      <c r="A6891" s="52">
        <v>2019</v>
      </c>
      <c r="B6891" s="45" t="s">
        <v>40</v>
      </c>
      <c r="C6891" s="46" t="s">
        <v>80</v>
      </c>
      <c r="D6891" s="46" t="s">
        <v>90</v>
      </c>
      <c r="E6891" s="46" t="s">
        <v>93</v>
      </c>
      <c r="H6891" s="46">
        <v>15</v>
      </c>
      <c r="L6891" s="46" t="s">
        <v>104</v>
      </c>
      <c r="M6891" s="48">
        <v>676</v>
      </c>
    </row>
    <row r="6892" spans="1:16" x14ac:dyDescent="0.25">
      <c r="A6892" s="52">
        <v>2019</v>
      </c>
      <c r="B6892" s="45" t="s">
        <v>66</v>
      </c>
      <c r="C6892" s="46" t="s">
        <v>80</v>
      </c>
      <c r="D6892" s="46" t="s">
        <v>90</v>
      </c>
      <c r="H6892" s="46">
        <v>15</v>
      </c>
      <c r="L6892" s="46" t="s">
        <v>103</v>
      </c>
      <c r="M6892" s="48">
        <v>20</v>
      </c>
    </row>
    <row r="6893" spans="1:16" x14ac:dyDescent="0.25">
      <c r="A6893" s="52">
        <v>2019</v>
      </c>
      <c r="B6893" s="45" t="s">
        <v>59</v>
      </c>
      <c r="C6893" s="46" t="s">
        <v>82</v>
      </c>
      <c r="D6893" s="46" t="s">
        <v>110</v>
      </c>
      <c r="H6893" s="46">
        <v>15</v>
      </c>
      <c r="L6893" s="46" t="s">
        <v>105</v>
      </c>
      <c r="M6893" s="48" t="s">
        <v>110</v>
      </c>
    </row>
    <row r="6894" spans="1:16" x14ac:dyDescent="0.25">
      <c r="A6894" s="52">
        <v>2019</v>
      </c>
      <c r="B6894" s="45" t="s">
        <v>59</v>
      </c>
      <c r="C6894" s="46" t="s">
        <v>80</v>
      </c>
      <c r="D6894" s="46" t="s">
        <v>88</v>
      </c>
      <c r="H6894" s="46">
        <v>20</v>
      </c>
      <c r="L6894" s="46" t="s">
        <v>103</v>
      </c>
      <c r="M6894" s="48">
        <v>3</v>
      </c>
      <c r="N6894" s="48" t="s">
        <v>117</v>
      </c>
      <c r="O6894" s="48">
        <v>7</v>
      </c>
      <c r="P6894" s="48" t="s">
        <v>116</v>
      </c>
    </row>
    <row r="6895" spans="1:16" x14ac:dyDescent="0.25">
      <c r="A6895" s="52">
        <v>2019</v>
      </c>
      <c r="B6895" s="45" t="s">
        <v>52</v>
      </c>
      <c r="C6895" s="46" t="s">
        <v>80</v>
      </c>
      <c r="D6895" s="46" t="s">
        <v>88</v>
      </c>
      <c r="H6895" s="46">
        <v>17</v>
      </c>
      <c r="L6895" s="46" t="s">
        <v>103</v>
      </c>
      <c r="M6895" s="48" t="s">
        <v>110</v>
      </c>
    </row>
    <row r="6896" spans="1:16" x14ac:dyDescent="0.25">
      <c r="A6896" s="52">
        <v>2019</v>
      </c>
      <c r="B6896" s="45" t="s">
        <v>52</v>
      </c>
      <c r="C6896" s="46" t="s">
        <v>81</v>
      </c>
      <c r="D6896" s="46" t="s">
        <v>110</v>
      </c>
      <c r="H6896" s="46">
        <v>25</v>
      </c>
      <c r="L6896" s="46" t="s">
        <v>104</v>
      </c>
      <c r="M6896" s="48">
        <v>25</v>
      </c>
    </row>
    <row r="6897" spans="1:16" x14ac:dyDescent="0.25">
      <c r="A6897" s="52">
        <v>2019</v>
      </c>
      <c r="B6897" s="45" t="s">
        <v>52</v>
      </c>
      <c r="C6897" s="46" t="s">
        <v>80</v>
      </c>
      <c r="D6897" s="46" t="s">
        <v>89</v>
      </c>
      <c r="H6897" s="46">
        <v>18</v>
      </c>
      <c r="L6897" s="46" t="s">
        <v>103</v>
      </c>
      <c r="M6897" s="48" t="s">
        <v>110</v>
      </c>
    </row>
    <row r="6898" spans="1:16" x14ac:dyDescent="0.25">
      <c r="A6898" s="52">
        <v>2019</v>
      </c>
      <c r="B6898" s="45" t="s">
        <v>38</v>
      </c>
      <c r="C6898" s="46" t="s">
        <v>80</v>
      </c>
      <c r="D6898" s="46" t="s">
        <v>93</v>
      </c>
      <c r="H6898" s="46">
        <v>15</v>
      </c>
      <c r="L6898" s="46" t="s">
        <v>104</v>
      </c>
      <c r="M6898" s="48">
        <v>17</v>
      </c>
    </row>
    <row r="6899" spans="1:16" x14ac:dyDescent="0.25">
      <c r="A6899" s="52">
        <v>2019</v>
      </c>
      <c r="B6899" s="45" t="s">
        <v>38</v>
      </c>
      <c r="C6899" s="46" t="s">
        <v>80</v>
      </c>
      <c r="D6899" s="46" t="s">
        <v>94</v>
      </c>
      <c r="H6899" s="46">
        <v>17</v>
      </c>
      <c r="L6899" s="46" t="s">
        <v>103</v>
      </c>
      <c r="M6899" s="48">
        <v>1</v>
      </c>
      <c r="N6899" s="48" t="s">
        <v>117</v>
      </c>
      <c r="O6899" s="48">
        <v>2</v>
      </c>
      <c r="P6899" s="48" t="s">
        <v>116</v>
      </c>
    </row>
    <row r="6900" spans="1:16" x14ac:dyDescent="0.25">
      <c r="A6900" s="52">
        <v>2019</v>
      </c>
      <c r="B6900" s="45" t="s">
        <v>38</v>
      </c>
      <c r="C6900" s="46" t="s">
        <v>80</v>
      </c>
      <c r="D6900" s="46" t="s">
        <v>93</v>
      </c>
      <c r="H6900" s="46">
        <v>17</v>
      </c>
      <c r="L6900" s="46" t="s">
        <v>103</v>
      </c>
      <c r="M6900" s="48">
        <v>2</v>
      </c>
      <c r="N6900" s="48" t="s">
        <v>117</v>
      </c>
      <c r="O6900" s="48">
        <v>1</v>
      </c>
      <c r="P6900" s="48" t="s">
        <v>116</v>
      </c>
    </row>
    <row r="6901" spans="1:16" x14ac:dyDescent="0.25">
      <c r="A6901" s="52">
        <v>2019</v>
      </c>
      <c r="B6901" s="45" t="s">
        <v>38</v>
      </c>
      <c r="C6901" s="46" t="s">
        <v>80</v>
      </c>
      <c r="D6901" s="46" t="s">
        <v>90</v>
      </c>
      <c r="H6901" s="46">
        <v>17</v>
      </c>
      <c r="L6901" s="46" t="s">
        <v>103</v>
      </c>
      <c r="M6901" s="48">
        <v>1</v>
      </c>
      <c r="N6901" s="48" t="s">
        <v>117</v>
      </c>
      <c r="O6901" s="48">
        <v>1</v>
      </c>
      <c r="P6901" s="48" t="s">
        <v>116</v>
      </c>
    </row>
    <row r="6902" spans="1:16" x14ac:dyDescent="0.25">
      <c r="A6902" s="52">
        <v>2019</v>
      </c>
      <c r="B6902" s="45" t="s">
        <v>38</v>
      </c>
      <c r="C6902" s="46" t="s">
        <v>82</v>
      </c>
      <c r="D6902" s="46" t="s">
        <v>110</v>
      </c>
      <c r="H6902" s="46">
        <v>15</v>
      </c>
      <c r="L6902" s="46" t="s">
        <v>104</v>
      </c>
      <c r="M6902" s="48">
        <v>23</v>
      </c>
    </row>
    <row r="6903" spans="1:16" x14ac:dyDescent="0.25">
      <c r="A6903" s="52">
        <v>2019</v>
      </c>
      <c r="B6903" s="45" t="s">
        <v>38</v>
      </c>
      <c r="C6903" s="46" t="s">
        <v>80</v>
      </c>
      <c r="D6903" s="46" t="s">
        <v>93</v>
      </c>
      <c r="H6903" s="46">
        <v>17</v>
      </c>
      <c r="I6903" s="46">
        <v>16</v>
      </c>
      <c r="J6903" s="46">
        <v>15</v>
      </c>
      <c r="L6903" s="46" t="s">
        <v>104</v>
      </c>
      <c r="M6903" s="48">
        <v>15</v>
      </c>
      <c r="N6903" s="48" t="s">
        <v>117</v>
      </c>
      <c r="O6903" s="48">
        <v>4</v>
      </c>
      <c r="P6903" s="48" t="s">
        <v>116</v>
      </c>
    </row>
    <row r="6904" spans="1:16" x14ac:dyDescent="0.25">
      <c r="A6904" s="52">
        <v>2019</v>
      </c>
      <c r="B6904" s="45" t="s">
        <v>38</v>
      </c>
      <c r="C6904" s="46" t="s">
        <v>80</v>
      </c>
      <c r="D6904" s="46" t="s">
        <v>93</v>
      </c>
      <c r="H6904" s="46">
        <v>17</v>
      </c>
      <c r="L6904" s="46" t="s">
        <v>103</v>
      </c>
      <c r="M6904" s="48">
        <v>1</v>
      </c>
      <c r="N6904" s="48" t="s">
        <v>117</v>
      </c>
      <c r="O6904" s="48">
        <v>6</v>
      </c>
      <c r="P6904" s="48" t="s">
        <v>116</v>
      </c>
    </row>
    <row r="6905" spans="1:16" x14ac:dyDescent="0.25">
      <c r="A6905" s="52">
        <v>2019</v>
      </c>
      <c r="B6905" s="45" t="s">
        <v>38</v>
      </c>
      <c r="C6905" s="46" t="s">
        <v>80</v>
      </c>
      <c r="D6905" s="46" t="s">
        <v>88</v>
      </c>
      <c r="H6905" s="46">
        <v>18</v>
      </c>
      <c r="L6905" s="46" t="s">
        <v>103</v>
      </c>
      <c r="M6905" s="48">
        <v>1</v>
      </c>
      <c r="N6905" s="48" t="s">
        <v>116</v>
      </c>
    </row>
    <row r="6906" spans="1:16" x14ac:dyDescent="0.25">
      <c r="A6906" s="52">
        <v>2019</v>
      </c>
      <c r="B6906" s="45" t="s">
        <v>38</v>
      </c>
      <c r="C6906" s="46" t="s">
        <v>80</v>
      </c>
      <c r="D6906" s="46" t="s">
        <v>94</v>
      </c>
      <c r="H6906" s="46">
        <v>17</v>
      </c>
      <c r="L6906" s="46" t="s">
        <v>104</v>
      </c>
      <c r="M6906" s="48">
        <v>3</v>
      </c>
      <c r="N6906" s="48" t="s">
        <v>117</v>
      </c>
    </row>
    <row r="6907" spans="1:16" x14ac:dyDescent="0.25">
      <c r="A6907" s="52">
        <v>2019</v>
      </c>
      <c r="B6907" s="45" t="s">
        <v>38</v>
      </c>
      <c r="C6907" s="46" t="s">
        <v>80</v>
      </c>
      <c r="D6907" s="46" t="s">
        <v>93</v>
      </c>
      <c r="H6907" s="46">
        <v>15</v>
      </c>
      <c r="L6907" s="46" t="s">
        <v>104</v>
      </c>
      <c r="M6907" s="48">
        <v>47</v>
      </c>
    </row>
    <row r="6908" spans="1:16" x14ac:dyDescent="0.25">
      <c r="A6908" s="52">
        <v>2020</v>
      </c>
      <c r="B6908" s="45" t="s">
        <v>40</v>
      </c>
      <c r="C6908" s="46" t="s">
        <v>80</v>
      </c>
      <c r="D6908" s="46" t="s">
        <v>90</v>
      </c>
      <c r="H6908" s="46">
        <v>15</v>
      </c>
      <c r="L6908" s="46" t="s">
        <v>103</v>
      </c>
      <c r="M6908" s="48">
        <v>100</v>
      </c>
    </row>
    <row r="6909" spans="1:16" x14ac:dyDescent="0.25">
      <c r="A6909" s="52">
        <v>2020</v>
      </c>
      <c r="B6909" s="45" t="s">
        <v>76</v>
      </c>
      <c r="C6909" s="46" t="s">
        <v>80</v>
      </c>
      <c r="D6909" s="46" t="s">
        <v>89</v>
      </c>
      <c r="H6909" s="46">
        <v>15</v>
      </c>
      <c r="L6909" s="46" t="s">
        <v>103</v>
      </c>
      <c r="M6909" s="48">
        <v>25</v>
      </c>
    </row>
    <row r="6910" spans="1:16" x14ac:dyDescent="0.25">
      <c r="A6910" s="52">
        <v>2020</v>
      </c>
      <c r="B6910" s="45" t="s">
        <v>74</v>
      </c>
      <c r="C6910" s="46" t="s">
        <v>81</v>
      </c>
      <c r="D6910" s="46" t="s">
        <v>110</v>
      </c>
      <c r="H6910" s="46">
        <v>5</v>
      </c>
      <c r="L6910" s="46" t="s">
        <v>104</v>
      </c>
      <c r="M6910" s="48">
        <v>56</v>
      </c>
    </row>
    <row r="6911" spans="1:16" x14ac:dyDescent="0.25">
      <c r="A6911" s="52">
        <v>2020</v>
      </c>
      <c r="B6911" s="45" t="s">
        <v>76</v>
      </c>
      <c r="C6911" s="46" t="s">
        <v>80</v>
      </c>
      <c r="D6911" s="46" t="s">
        <v>89</v>
      </c>
      <c r="H6911" s="46">
        <v>15</v>
      </c>
      <c r="L6911" s="46" t="s">
        <v>103</v>
      </c>
      <c r="M6911" s="48">
        <v>32</v>
      </c>
    </row>
    <row r="6912" spans="1:16" x14ac:dyDescent="0.25">
      <c r="A6912" s="52">
        <v>2020</v>
      </c>
      <c r="B6912" s="45" t="s">
        <v>76</v>
      </c>
      <c r="C6912" s="46" t="s">
        <v>80</v>
      </c>
      <c r="D6912" s="46" t="s">
        <v>89</v>
      </c>
      <c r="E6912" s="46" t="s">
        <v>92</v>
      </c>
      <c r="H6912" s="46">
        <v>15</v>
      </c>
      <c r="L6912" s="46" t="s">
        <v>103</v>
      </c>
      <c r="M6912" s="48">
        <v>38</v>
      </c>
    </row>
    <row r="6913" spans="1:16" x14ac:dyDescent="0.25">
      <c r="A6913" s="52">
        <v>2020</v>
      </c>
      <c r="B6913" s="45" t="s">
        <v>57</v>
      </c>
      <c r="C6913" s="46" t="s">
        <v>81</v>
      </c>
      <c r="D6913" s="46" t="s">
        <v>110</v>
      </c>
      <c r="H6913" s="46">
        <v>5</v>
      </c>
      <c r="L6913" s="46" t="s">
        <v>104</v>
      </c>
      <c r="M6913" s="48" t="s">
        <v>110</v>
      </c>
    </row>
    <row r="6914" spans="1:16" x14ac:dyDescent="0.25">
      <c r="A6914" s="52">
        <v>2020</v>
      </c>
      <c r="B6914" s="45" t="s">
        <v>76</v>
      </c>
      <c r="C6914" s="46" t="s">
        <v>80</v>
      </c>
      <c r="D6914" s="46" t="s">
        <v>89</v>
      </c>
      <c r="H6914" s="46">
        <v>15</v>
      </c>
      <c r="L6914" s="46" t="s">
        <v>103</v>
      </c>
      <c r="M6914" s="48" t="s">
        <v>110</v>
      </c>
    </row>
    <row r="6915" spans="1:16" x14ac:dyDescent="0.25">
      <c r="A6915" s="52">
        <v>2020</v>
      </c>
      <c r="B6915" s="45" t="s">
        <v>52</v>
      </c>
      <c r="C6915" s="46" t="s">
        <v>80</v>
      </c>
      <c r="D6915" s="46" t="s">
        <v>88</v>
      </c>
      <c r="E6915" s="46" t="s">
        <v>93</v>
      </c>
      <c r="H6915" s="46">
        <v>17</v>
      </c>
      <c r="L6915" s="46" t="s">
        <v>103</v>
      </c>
      <c r="M6915" s="48" t="s">
        <v>110</v>
      </c>
    </row>
    <row r="6916" spans="1:16" x14ac:dyDescent="0.25">
      <c r="A6916" s="52">
        <v>2020</v>
      </c>
      <c r="B6916" s="45" t="s">
        <v>76</v>
      </c>
      <c r="C6916" s="46" t="s">
        <v>80</v>
      </c>
      <c r="D6916" s="46" t="s">
        <v>89</v>
      </c>
      <c r="H6916" s="46">
        <v>15</v>
      </c>
      <c r="L6916" s="46" t="s">
        <v>103</v>
      </c>
      <c r="M6916" s="48">
        <v>38</v>
      </c>
    </row>
    <row r="6917" spans="1:16" x14ac:dyDescent="0.25">
      <c r="A6917" s="52">
        <v>2020</v>
      </c>
      <c r="B6917" s="45" t="s">
        <v>76</v>
      </c>
      <c r="C6917" s="46" t="s">
        <v>80</v>
      </c>
      <c r="D6917" s="46" t="s">
        <v>89</v>
      </c>
      <c r="H6917" s="46">
        <v>15</v>
      </c>
      <c r="L6917" s="46" t="s">
        <v>103</v>
      </c>
      <c r="M6917" s="48">
        <v>46</v>
      </c>
    </row>
    <row r="6918" spans="1:16" x14ac:dyDescent="0.25">
      <c r="A6918" s="52">
        <v>2020</v>
      </c>
      <c r="B6918" s="45" t="s">
        <v>42</v>
      </c>
      <c r="C6918" s="46" t="s">
        <v>80</v>
      </c>
      <c r="D6918" s="46" t="s">
        <v>93</v>
      </c>
      <c r="H6918" s="46">
        <v>15</v>
      </c>
      <c r="L6918" s="46" t="s">
        <v>103</v>
      </c>
      <c r="M6918" s="48">
        <v>103</v>
      </c>
    </row>
    <row r="6919" spans="1:16" x14ac:dyDescent="0.25">
      <c r="A6919" s="52">
        <v>2020</v>
      </c>
      <c r="B6919" s="45" t="s">
        <v>76</v>
      </c>
      <c r="C6919" s="46" t="s">
        <v>80</v>
      </c>
      <c r="D6919" s="46" t="s">
        <v>88</v>
      </c>
      <c r="H6919" s="46">
        <v>21</v>
      </c>
      <c r="L6919" s="46" t="s">
        <v>103</v>
      </c>
      <c r="M6919" s="48" t="s">
        <v>110</v>
      </c>
    </row>
    <row r="6920" spans="1:16" x14ac:dyDescent="0.25">
      <c r="A6920" s="52">
        <v>2020</v>
      </c>
      <c r="B6920" s="45" t="s">
        <v>38</v>
      </c>
      <c r="C6920" s="46" t="s">
        <v>84</v>
      </c>
      <c r="D6920" s="46" t="s">
        <v>94</v>
      </c>
      <c r="H6920" s="46">
        <v>17</v>
      </c>
      <c r="L6920" s="46" t="s">
        <v>104</v>
      </c>
      <c r="M6920" s="48">
        <v>6</v>
      </c>
      <c r="N6920" s="48" t="s">
        <v>117</v>
      </c>
      <c r="O6920" s="48">
        <v>4</v>
      </c>
      <c r="P6920" s="48" t="s">
        <v>116</v>
      </c>
    </row>
    <row r="6921" spans="1:16" x14ac:dyDescent="0.25">
      <c r="A6921" s="52">
        <v>2020</v>
      </c>
      <c r="B6921" s="45" t="s">
        <v>45</v>
      </c>
      <c r="C6921" s="46" t="s">
        <v>80</v>
      </c>
      <c r="D6921" s="46" t="s">
        <v>91</v>
      </c>
      <c r="H6921" s="46">
        <v>17</v>
      </c>
      <c r="L6921" s="46" t="s">
        <v>104</v>
      </c>
      <c r="M6921" s="48">
        <v>2</v>
      </c>
      <c r="N6921" s="48" t="s">
        <v>117</v>
      </c>
      <c r="O6921" s="48">
        <v>2</v>
      </c>
      <c r="P6921" s="48" t="s">
        <v>116</v>
      </c>
    </row>
    <row r="6922" spans="1:16" x14ac:dyDescent="0.25">
      <c r="A6922" s="52">
        <v>2020</v>
      </c>
      <c r="B6922" s="45" t="s">
        <v>37</v>
      </c>
      <c r="C6922" s="46" t="s">
        <v>80</v>
      </c>
      <c r="D6922" s="46" t="s">
        <v>90</v>
      </c>
      <c r="H6922" s="46">
        <v>15</v>
      </c>
      <c r="L6922" s="46" t="s">
        <v>103</v>
      </c>
      <c r="M6922" s="48">
        <v>40</v>
      </c>
    </row>
    <row r="6923" spans="1:16" x14ac:dyDescent="0.25">
      <c r="A6923" s="52">
        <v>2020</v>
      </c>
      <c r="B6923" s="45" t="s">
        <v>38</v>
      </c>
      <c r="C6923" s="46" t="s">
        <v>80</v>
      </c>
      <c r="D6923" s="46" t="s">
        <v>93</v>
      </c>
      <c r="H6923" s="46">
        <v>17</v>
      </c>
      <c r="L6923" s="46" t="s">
        <v>104</v>
      </c>
      <c r="M6923" s="48">
        <v>1</v>
      </c>
      <c r="N6923" s="48" t="s">
        <v>117</v>
      </c>
      <c r="O6923" s="48">
        <v>1</v>
      </c>
      <c r="P6923" s="48" t="s">
        <v>116</v>
      </c>
    </row>
    <row r="6924" spans="1:16" x14ac:dyDescent="0.25">
      <c r="A6924" s="52">
        <v>2020</v>
      </c>
      <c r="B6924" s="45" t="s">
        <v>59</v>
      </c>
      <c r="C6924" s="46" t="s">
        <v>80</v>
      </c>
      <c r="D6924" s="46" t="s">
        <v>90</v>
      </c>
      <c r="H6924" s="46">
        <v>15</v>
      </c>
      <c r="L6924" s="46" t="s">
        <v>103</v>
      </c>
      <c r="M6924" s="48">
        <v>7</v>
      </c>
    </row>
    <row r="6925" spans="1:16" x14ac:dyDescent="0.25">
      <c r="A6925" s="52">
        <v>2020</v>
      </c>
      <c r="B6925" s="45" t="s">
        <v>37</v>
      </c>
      <c r="C6925" s="46" t="s">
        <v>80</v>
      </c>
      <c r="D6925" s="46" t="s">
        <v>91</v>
      </c>
      <c r="H6925" s="46">
        <v>15</v>
      </c>
      <c r="L6925" s="46" t="s">
        <v>103</v>
      </c>
      <c r="M6925" s="48">
        <v>110</v>
      </c>
    </row>
    <row r="6926" spans="1:16" x14ac:dyDescent="0.25">
      <c r="A6926" s="52">
        <v>2020</v>
      </c>
      <c r="B6926" s="45" t="s">
        <v>38</v>
      </c>
      <c r="C6926" s="46" t="s">
        <v>80</v>
      </c>
      <c r="D6926" s="46" t="s">
        <v>93</v>
      </c>
      <c r="H6926" s="46">
        <v>17</v>
      </c>
      <c r="L6926" s="46" t="s">
        <v>104</v>
      </c>
      <c r="M6926" s="48">
        <v>1</v>
      </c>
      <c r="N6926" s="48" t="s">
        <v>117</v>
      </c>
      <c r="O6926" s="48">
        <v>1</v>
      </c>
      <c r="P6926" s="48" t="s">
        <v>116</v>
      </c>
    </row>
    <row r="6927" spans="1:16" x14ac:dyDescent="0.25">
      <c r="A6927" s="52">
        <v>2020</v>
      </c>
      <c r="B6927" s="45" t="s">
        <v>76</v>
      </c>
      <c r="C6927" s="46" t="s">
        <v>80</v>
      </c>
      <c r="D6927" s="46" t="s">
        <v>89</v>
      </c>
      <c r="H6927" s="46">
        <v>17</v>
      </c>
      <c r="L6927" s="46" t="s">
        <v>103</v>
      </c>
      <c r="M6927" s="48">
        <v>3</v>
      </c>
      <c r="N6927" s="48" t="s">
        <v>117</v>
      </c>
      <c r="O6927" s="48">
        <v>2</v>
      </c>
      <c r="P6927" s="48" t="s">
        <v>116</v>
      </c>
    </row>
    <row r="6928" spans="1:16" x14ac:dyDescent="0.25">
      <c r="A6928" s="52">
        <v>2020</v>
      </c>
      <c r="B6928" s="45" t="s">
        <v>76</v>
      </c>
      <c r="C6928" s="46" t="s">
        <v>80</v>
      </c>
      <c r="D6928" s="46" t="s">
        <v>88</v>
      </c>
      <c r="E6928" s="46" t="s">
        <v>92</v>
      </c>
      <c r="H6928" s="46">
        <v>15</v>
      </c>
      <c r="L6928" s="46" t="s">
        <v>103</v>
      </c>
      <c r="M6928" s="48">
        <v>15</v>
      </c>
    </row>
    <row r="6929" spans="1:22" x14ac:dyDescent="0.25">
      <c r="A6929" s="52">
        <v>2020</v>
      </c>
      <c r="B6929" s="45" t="s">
        <v>76</v>
      </c>
      <c r="C6929" s="46" t="s">
        <v>80</v>
      </c>
      <c r="D6929" s="46" t="s">
        <v>89</v>
      </c>
      <c r="E6929" s="46" t="s">
        <v>92</v>
      </c>
      <c r="H6929" s="46">
        <v>15</v>
      </c>
      <c r="L6929" s="46" t="s">
        <v>103</v>
      </c>
      <c r="M6929" s="48">
        <v>30</v>
      </c>
    </row>
    <row r="6930" spans="1:22" x14ac:dyDescent="0.25">
      <c r="A6930" s="52">
        <v>2020</v>
      </c>
      <c r="B6930" s="45" t="s">
        <v>76</v>
      </c>
      <c r="C6930" s="46" t="s">
        <v>80</v>
      </c>
      <c r="D6930" s="46" t="s">
        <v>89</v>
      </c>
      <c r="H6930" s="46">
        <v>15</v>
      </c>
      <c r="L6930" s="46" t="s">
        <v>103</v>
      </c>
      <c r="M6930" s="48">
        <v>32</v>
      </c>
    </row>
    <row r="6931" spans="1:22" x14ac:dyDescent="0.25">
      <c r="A6931" s="52">
        <v>2020</v>
      </c>
      <c r="B6931" s="45" t="s">
        <v>38</v>
      </c>
      <c r="C6931" s="46" t="s">
        <v>80</v>
      </c>
      <c r="D6931" s="46" t="s">
        <v>93</v>
      </c>
      <c r="H6931" s="46">
        <v>17</v>
      </c>
      <c r="L6931" s="46" t="s">
        <v>103</v>
      </c>
      <c r="M6931" s="48">
        <v>2</v>
      </c>
      <c r="N6931" s="48" t="s">
        <v>117</v>
      </c>
    </row>
    <row r="6932" spans="1:22" x14ac:dyDescent="0.25">
      <c r="A6932" s="52">
        <v>2020</v>
      </c>
      <c r="B6932" s="45" t="s">
        <v>75</v>
      </c>
      <c r="C6932" s="46" t="s">
        <v>80</v>
      </c>
      <c r="D6932" s="46" t="s">
        <v>90</v>
      </c>
      <c r="H6932" s="46">
        <v>17</v>
      </c>
      <c r="L6932" s="46" t="s">
        <v>104</v>
      </c>
      <c r="M6932" s="48">
        <v>3</v>
      </c>
      <c r="N6932" s="48" t="s">
        <v>117</v>
      </c>
      <c r="O6932" s="48">
        <v>3</v>
      </c>
      <c r="P6932" s="48" t="s">
        <v>116</v>
      </c>
    </row>
    <row r="6933" spans="1:22" x14ac:dyDescent="0.25">
      <c r="A6933" s="52">
        <v>2020</v>
      </c>
      <c r="B6933" s="45" t="s">
        <v>76</v>
      </c>
      <c r="C6933" s="46" t="s">
        <v>80</v>
      </c>
      <c r="D6933" s="46" t="s">
        <v>92</v>
      </c>
      <c r="H6933" s="46">
        <v>15</v>
      </c>
      <c r="L6933" s="46" t="s">
        <v>105</v>
      </c>
      <c r="M6933" s="48" t="s">
        <v>110</v>
      </c>
    </row>
    <row r="6934" spans="1:22" x14ac:dyDescent="0.25">
      <c r="A6934" s="52">
        <v>2020</v>
      </c>
      <c r="B6934" s="45" t="s">
        <v>65</v>
      </c>
      <c r="C6934" s="46" t="s">
        <v>82</v>
      </c>
      <c r="D6934" s="46" t="s">
        <v>110</v>
      </c>
      <c r="H6934" s="46">
        <v>15</v>
      </c>
      <c r="L6934" s="46" t="s">
        <v>104</v>
      </c>
      <c r="M6934" s="48">
        <v>70</v>
      </c>
    </row>
    <row r="6935" spans="1:22" x14ac:dyDescent="0.25">
      <c r="A6935" s="52">
        <v>2020</v>
      </c>
      <c r="B6935" s="45" t="s">
        <v>76</v>
      </c>
      <c r="C6935" s="46" t="s">
        <v>80</v>
      </c>
      <c r="D6935" s="46" t="s">
        <v>88</v>
      </c>
      <c r="H6935" s="46">
        <v>21</v>
      </c>
      <c r="L6935" s="46" t="s">
        <v>103</v>
      </c>
      <c r="M6935" s="48">
        <v>2</v>
      </c>
      <c r="N6935" s="48" t="s">
        <v>116</v>
      </c>
    </row>
    <row r="6936" spans="1:22" x14ac:dyDescent="0.25">
      <c r="A6936" s="52">
        <v>2020</v>
      </c>
      <c r="B6936" s="45" t="s">
        <v>37</v>
      </c>
      <c r="C6936" s="46" t="s">
        <v>80</v>
      </c>
      <c r="D6936" s="46" t="s">
        <v>90</v>
      </c>
      <c r="H6936" s="46">
        <v>15</v>
      </c>
      <c r="L6936" s="46" t="s">
        <v>103</v>
      </c>
      <c r="M6936" s="48">
        <v>80</v>
      </c>
    </row>
    <row r="6937" spans="1:22" x14ac:dyDescent="0.25">
      <c r="A6937" s="52">
        <v>2020</v>
      </c>
      <c r="B6937" s="45" t="s">
        <v>76</v>
      </c>
      <c r="C6937" s="46" t="s">
        <v>80</v>
      </c>
      <c r="D6937" s="46" t="s">
        <v>93</v>
      </c>
      <c r="H6937" s="46">
        <v>15</v>
      </c>
      <c r="L6937" s="46" t="s">
        <v>103</v>
      </c>
      <c r="M6937" s="48">
        <v>71</v>
      </c>
    </row>
    <row r="6938" spans="1:22" x14ac:dyDescent="0.25">
      <c r="A6938" s="52">
        <v>2020</v>
      </c>
      <c r="B6938" s="45" t="s">
        <v>38</v>
      </c>
      <c r="C6938" s="46" t="s">
        <v>80</v>
      </c>
      <c r="D6938" s="46" t="s">
        <v>93</v>
      </c>
      <c r="H6938" s="46">
        <v>17</v>
      </c>
      <c r="L6938" s="46" t="s">
        <v>104</v>
      </c>
      <c r="M6938" s="48">
        <v>5</v>
      </c>
      <c r="N6938" s="48" t="s">
        <v>117</v>
      </c>
      <c r="O6938" s="48">
        <v>2</v>
      </c>
      <c r="P6938" s="48" t="s">
        <v>116</v>
      </c>
    </row>
    <row r="6939" spans="1:22" x14ac:dyDescent="0.25">
      <c r="A6939" s="52">
        <v>2020</v>
      </c>
      <c r="B6939" s="45" t="s">
        <v>37</v>
      </c>
      <c r="C6939" s="46" t="s">
        <v>80</v>
      </c>
      <c r="D6939" s="46" t="s">
        <v>90</v>
      </c>
      <c r="H6939" s="46">
        <v>15</v>
      </c>
      <c r="L6939" s="46" t="s">
        <v>103</v>
      </c>
      <c r="M6939" s="48">
        <v>53</v>
      </c>
    </row>
    <row r="6940" spans="1:22" x14ac:dyDescent="0.25">
      <c r="A6940" s="52">
        <v>2020</v>
      </c>
      <c r="B6940" s="45" t="s">
        <v>47</v>
      </c>
      <c r="C6940" s="46" t="s">
        <v>80</v>
      </c>
      <c r="D6940" s="46" t="s">
        <v>90</v>
      </c>
      <c r="H6940" s="46">
        <v>17</v>
      </c>
      <c r="L6940" s="46" t="s">
        <v>103</v>
      </c>
      <c r="M6940" s="48">
        <v>2</v>
      </c>
      <c r="N6940" s="48" t="s">
        <v>117</v>
      </c>
      <c r="O6940" s="48">
        <v>1</v>
      </c>
      <c r="P6940" s="48" t="s">
        <v>116</v>
      </c>
    </row>
    <row r="6941" spans="1:22" x14ac:dyDescent="0.25">
      <c r="A6941" s="52">
        <v>2020</v>
      </c>
      <c r="B6941" s="45" t="s">
        <v>37</v>
      </c>
      <c r="C6941" s="46" t="s">
        <v>80</v>
      </c>
      <c r="D6941" s="46" t="s">
        <v>90</v>
      </c>
      <c r="H6941" s="46">
        <v>17</v>
      </c>
      <c r="L6941" s="46" t="s">
        <v>103</v>
      </c>
      <c r="M6941" s="48">
        <v>4</v>
      </c>
      <c r="N6941" s="48" t="s">
        <v>117</v>
      </c>
      <c r="O6941" s="48">
        <v>7</v>
      </c>
      <c r="P6941" s="48" t="s">
        <v>116</v>
      </c>
    </row>
    <row r="6942" spans="1:22" x14ac:dyDescent="0.25">
      <c r="A6942" s="52">
        <v>2020</v>
      </c>
      <c r="B6942" s="45" t="s">
        <v>38</v>
      </c>
      <c r="C6942" s="46" t="s">
        <v>80</v>
      </c>
      <c r="D6942" s="46" t="s">
        <v>93</v>
      </c>
      <c r="H6942" s="46">
        <v>15</v>
      </c>
      <c r="L6942" s="46" t="s">
        <v>104</v>
      </c>
      <c r="M6942" s="48">
        <v>7</v>
      </c>
    </row>
    <row r="6943" spans="1:22" x14ac:dyDescent="0.25">
      <c r="A6943" s="52">
        <v>2020</v>
      </c>
      <c r="B6943" s="45" t="s">
        <v>69</v>
      </c>
      <c r="C6943" s="46" t="s">
        <v>80</v>
      </c>
      <c r="D6943" s="46" t="s">
        <v>88</v>
      </c>
      <c r="E6943" s="46" t="s">
        <v>90</v>
      </c>
      <c r="F6943" s="46" t="s">
        <v>92</v>
      </c>
      <c r="H6943" s="46">
        <v>17</v>
      </c>
      <c r="I6943" s="46">
        <v>21</v>
      </c>
      <c r="L6943" s="46" t="s">
        <v>103</v>
      </c>
      <c r="M6943" s="48">
        <v>2</v>
      </c>
      <c r="N6943" s="48" t="s">
        <v>117</v>
      </c>
      <c r="U6943" s="49">
        <v>1</v>
      </c>
      <c r="V6943" s="49" t="s">
        <v>116</v>
      </c>
    </row>
    <row r="6944" spans="1:22" x14ac:dyDescent="0.25">
      <c r="A6944" s="52">
        <v>2020</v>
      </c>
      <c r="B6944" s="45" t="s">
        <v>76</v>
      </c>
      <c r="C6944" s="46" t="s">
        <v>80</v>
      </c>
      <c r="D6944" s="46" t="s">
        <v>91</v>
      </c>
      <c r="H6944" s="46">
        <v>15</v>
      </c>
      <c r="L6944" s="46" t="s">
        <v>103</v>
      </c>
      <c r="M6944" s="48">
        <v>24</v>
      </c>
    </row>
    <row r="6945" spans="1:22" x14ac:dyDescent="0.25">
      <c r="A6945" s="52">
        <v>2020</v>
      </c>
      <c r="B6945" s="45" t="s">
        <v>76</v>
      </c>
      <c r="C6945" s="46" t="s">
        <v>80</v>
      </c>
      <c r="D6945" s="46" t="s">
        <v>91</v>
      </c>
      <c r="H6945" s="46">
        <v>15</v>
      </c>
      <c r="L6945" s="46" t="s">
        <v>103</v>
      </c>
      <c r="M6945" s="48">
        <v>24</v>
      </c>
    </row>
    <row r="6946" spans="1:22" x14ac:dyDescent="0.25">
      <c r="A6946" s="52">
        <v>2020</v>
      </c>
      <c r="B6946" s="45" t="s">
        <v>76</v>
      </c>
      <c r="C6946" s="46" t="s">
        <v>80</v>
      </c>
      <c r="D6946" s="46" t="s">
        <v>88</v>
      </c>
      <c r="H6946" s="46">
        <v>21</v>
      </c>
      <c r="L6946" s="46" t="s">
        <v>103</v>
      </c>
      <c r="M6946" s="48" t="s">
        <v>110</v>
      </c>
    </row>
    <row r="6947" spans="1:22" x14ac:dyDescent="0.25">
      <c r="A6947" s="52">
        <v>2020</v>
      </c>
      <c r="B6947" s="45" t="s">
        <v>47</v>
      </c>
      <c r="C6947" s="46" t="s">
        <v>80</v>
      </c>
      <c r="D6947" s="46" t="s">
        <v>88</v>
      </c>
      <c r="H6947" s="46">
        <v>17</v>
      </c>
      <c r="L6947" s="46" t="s">
        <v>103</v>
      </c>
      <c r="M6947" s="48">
        <v>3</v>
      </c>
      <c r="N6947" s="48" t="s">
        <v>117</v>
      </c>
      <c r="O6947" s="48">
        <v>1</v>
      </c>
      <c r="P6947" s="48" t="s">
        <v>116</v>
      </c>
    </row>
    <row r="6948" spans="1:22" x14ac:dyDescent="0.25">
      <c r="A6948" s="52">
        <v>2020</v>
      </c>
      <c r="B6948" s="45" t="s">
        <v>40</v>
      </c>
      <c r="C6948" s="46" t="s">
        <v>80</v>
      </c>
      <c r="D6948" s="46" t="s">
        <v>93</v>
      </c>
      <c r="H6948" s="46">
        <v>15</v>
      </c>
      <c r="L6948" s="46" t="s">
        <v>103</v>
      </c>
      <c r="M6948" s="48">
        <v>27</v>
      </c>
    </row>
    <row r="6949" spans="1:22" x14ac:dyDescent="0.25">
      <c r="A6949" s="52">
        <v>2020</v>
      </c>
      <c r="B6949" s="45" t="s">
        <v>38</v>
      </c>
      <c r="C6949" s="46" t="s">
        <v>82</v>
      </c>
      <c r="D6949" s="46" t="s">
        <v>110</v>
      </c>
      <c r="H6949" s="46">
        <v>17</v>
      </c>
      <c r="L6949" s="46" t="s">
        <v>104</v>
      </c>
      <c r="M6949" s="48">
        <v>1</v>
      </c>
      <c r="N6949" s="48" t="s">
        <v>117</v>
      </c>
      <c r="O6949" s="48">
        <v>1</v>
      </c>
      <c r="P6949" s="48" t="s">
        <v>116</v>
      </c>
    </row>
    <row r="6950" spans="1:22" x14ac:dyDescent="0.25">
      <c r="A6950" s="52">
        <v>2020</v>
      </c>
      <c r="B6950" s="45" t="s">
        <v>38</v>
      </c>
      <c r="C6950" s="46" t="s">
        <v>80</v>
      </c>
      <c r="D6950" s="46" t="s">
        <v>93</v>
      </c>
      <c r="H6950" s="46">
        <v>15</v>
      </c>
      <c r="L6950" s="46" t="s">
        <v>104</v>
      </c>
      <c r="M6950" s="48" t="s">
        <v>110</v>
      </c>
    </row>
    <row r="6951" spans="1:22" x14ac:dyDescent="0.25">
      <c r="A6951" s="52">
        <v>2020</v>
      </c>
      <c r="B6951" s="45" t="s">
        <v>38</v>
      </c>
      <c r="C6951" s="46" t="s">
        <v>80</v>
      </c>
      <c r="D6951" s="46" t="s">
        <v>93</v>
      </c>
      <c r="H6951" s="46">
        <v>17</v>
      </c>
      <c r="L6951" s="46" t="s">
        <v>103</v>
      </c>
      <c r="M6951" s="48">
        <v>6</v>
      </c>
      <c r="N6951" s="48" t="s">
        <v>117</v>
      </c>
      <c r="O6951" s="48">
        <v>5</v>
      </c>
      <c r="P6951" s="48" t="s">
        <v>116</v>
      </c>
    </row>
    <row r="6952" spans="1:22" x14ac:dyDescent="0.25">
      <c r="A6952" s="52">
        <v>2020</v>
      </c>
      <c r="B6952" s="45" t="s">
        <v>59</v>
      </c>
      <c r="C6952" s="46" t="s">
        <v>80</v>
      </c>
      <c r="D6952" s="46" t="s">
        <v>89</v>
      </c>
      <c r="H6952" s="46">
        <v>20</v>
      </c>
      <c r="L6952" s="46" t="s">
        <v>103</v>
      </c>
      <c r="M6952" s="48">
        <v>2</v>
      </c>
      <c r="N6952" s="48" t="s">
        <v>117</v>
      </c>
      <c r="O6952" s="48">
        <v>2</v>
      </c>
      <c r="P6952" s="48" t="s">
        <v>116</v>
      </c>
    </row>
    <row r="6953" spans="1:22" x14ac:dyDescent="0.25">
      <c r="A6953" s="52">
        <v>2020</v>
      </c>
      <c r="B6953" s="45" t="s">
        <v>76</v>
      </c>
      <c r="C6953" s="46" t="s">
        <v>80</v>
      </c>
      <c r="D6953" s="46" t="s">
        <v>89</v>
      </c>
      <c r="H6953" s="46">
        <v>15</v>
      </c>
      <c r="L6953" s="46" t="s">
        <v>103</v>
      </c>
      <c r="M6953" s="48">
        <v>46</v>
      </c>
    </row>
    <row r="6954" spans="1:22" x14ac:dyDescent="0.25">
      <c r="A6954" s="52">
        <v>2020</v>
      </c>
      <c r="B6954" s="45" t="s">
        <v>76</v>
      </c>
      <c r="C6954" s="46" t="s">
        <v>80</v>
      </c>
      <c r="D6954" s="46" t="s">
        <v>89</v>
      </c>
      <c r="H6954" s="46">
        <v>15</v>
      </c>
      <c r="L6954" s="46" t="s">
        <v>103</v>
      </c>
      <c r="M6954" s="48">
        <v>38</v>
      </c>
    </row>
    <row r="6955" spans="1:22" x14ac:dyDescent="0.25">
      <c r="A6955" s="52">
        <v>2020</v>
      </c>
      <c r="B6955" s="45" t="s">
        <v>42</v>
      </c>
      <c r="C6955" s="46" t="s">
        <v>80</v>
      </c>
      <c r="D6955" s="46" t="s">
        <v>110</v>
      </c>
      <c r="H6955" s="46">
        <v>14</v>
      </c>
      <c r="I6955" s="46">
        <v>26</v>
      </c>
      <c r="L6955" s="46" t="s">
        <v>103</v>
      </c>
      <c r="M6955" s="48">
        <v>3</v>
      </c>
      <c r="S6955" s="49">
        <v>10</v>
      </c>
    </row>
    <row r="6956" spans="1:22" x14ac:dyDescent="0.25">
      <c r="A6956" s="52">
        <v>2020</v>
      </c>
      <c r="B6956" s="45" t="s">
        <v>45</v>
      </c>
      <c r="C6956" s="46" t="s">
        <v>80</v>
      </c>
      <c r="D6956" s="46" t="s">
        <v>88</v>
      </c>
      <c r="H6956" s="46">
        <v>17</v>
      </c>
      <c r="I6956" s="46">
        <v>20</v>
      </c>
      <c r="L6956" s="46" t="s">
        <v>103</v>
      </c>
      <c r="M6956" s="48">
        <v>3</v>
      </c>
      <c r="N6956" s="48" t="s">
        <v>116</v>
      </c>
      <c r="U6956" s="49">
        <v>1</v>
      </c>
      <c r="V6956" s="49" t="s">
        <v>116</v>
      </c>
    </row>
    <row r="6957" spans="1:22" x14ac:dyDescent="0.25">
      <c r="A6957" s="52">
        <v>2020</v>
      </c>
      <c r="B6957" s="45" t="s">
        <v>39</v>
      </c>
      <c r="C6957" s="46" t="s">
        <v>80</v>
      </c>
      <c r="D6957" s="46" t="s">
        <v>89</v>
      </c>
      <c r="H6957" s="46">
        <v>15</v>
      </c>
      <c r="L6957" s="46" t="s">
        <v>103</v>
      </c>
      <c r="M6957" s="48" t="s">
        <v>110</v>
      </c>
    </row>
    <row r="6958" spans="1:22" x14ac:dyDescent="0.25">
      <c r="A6958" s="52">
        <v>2020</v>
      </c>
      <c r="B6958" s="45" t="s">
        <v>76</v>
      </c>
      <c r="C6958" s="46" t="s">
        <v>84</v>
      </c>
      <c r="D6958" s="46" t="s">
        <v>94</v>
      </c>
      <c r="H6958" s="46">
        <v>5</v>
      </c>
      <c r="I6958" s="46">
        <v>4</v>
      </c>
      <c r="L6958" s="46" t="s">
        <v>103</v>
      </c>
      <c r="M6958" s="48">
        <v>25</v>
      </c>
      <c r="S6958" s="49">
        <v>15</v>
      </c>
    </row>
    <row r="6959" spans="1:22" x14ac:dyDescent="0.25">
      <c r="A6959" s="52">
        <v>2020</v>
      </c>
      <c r="B6959" s="45" t="s">
        <v>47</v>
      </c>
      <c r="C6959" s="46" t="s">
        <v>80</v>
      </c>
      <c r="D6959" s="46" t="s">
        <v>90</v>
      </c>
      <c r="H6959" s="46">
        <v>15</v>
      </c>
      <c r="L6959" s="46" t="s">
        <v>104</v>
      </c>
      <c r="M6959" s="48" t="s">
        <v>110</v>
      </c>
    </row>
    <row r="6960" spans="1:22" x14ac:dyDescent="0.25">
      <c r="A6960" s="52">
        <v>2020</v>
      </c>
      <c r="B6960" s="45" t="s">
        <v>47</v>
      </c>
      <c r="C6960" s="46" t="s">
        <v>80</v>
      </c>
      <c r="D6960" s="46" t="s">
        <v>90</v>
      </c>
      <c r="H6960" s="46">
        <v>17</v>
      </c>
      <c r="L6960" s="46" t="s">
        <v>104</v>
      </c>
      <c r="M6960" s="48" t="s">
        <v>110</v>
      </c>
    </row>
    <row r="6961" spans="1:16" x14ac:dyDescent="0.25">
      <c r="A6961" s="52">
        <v>2020</v>
      </c>
      <c r="B6961" s="45" t="s">
        <v>59</v>
      </c>
      <c r="C6961" s="46" t="s">
        <v>80</v>
      </c>
      <c r="D6961" s="46" t="s">
        <v>89</v>
      </c>
      <c r="H6961" s="46">
        <v>15</v>
      </c>
      <c r="L6961" s="46" t="s">
        <v>103</v>
      </c>
      <c r="M6961" s="48">
        <v>250</v>
      </c>
    </row>
    <row r="6962" spans="1:16" x14ac:dyDescent="0.25">
      <c r="A6962" s="52">
        <v>2020</v>
      </c>
      <c r="B6962" s="45" t="s">
        <v>76</v>
      </c>
      <c r="C6962" s="46" t="s">
        <v>80</v>
      </c>
      <c r="D6962" s="46" t="s">
        <v>89</v>
      </c>
      <c r="H6962" s="46">
        <v>15</v>
      </c>
      <c r="L6962" s="46" t="s">
        <v>103</v>
      </c>
      <c r="M6962" s="48">
        <v>26</v>
      </c>
    </row>
    <row r="6963" spans="1:16" x14ac:dyDescent="0.25">
      <c r="A6963" s="52">
        <v>2020</v>
      </c>
      <c r="B6963" s="45" t="s">
        <v>76</v>
      </c>
      <c r="C6963" s="46" t="s">
        <v>80</v>
      </c>
      <c r="D6963" s="46" t="s">
        <v>89</v>
      </c>
      <c r="H6963" s="46">
        <v>15</v>
      </c>
      <c r="L6963" s="46" t="s">
        <v>103</v>
      </c>
      <c r="M6963" s="48">
        <v>25</v>
      </c>
    </row>
    <row r="6964" spans="1:16" x14ac:dyDescent="0.25">
      <c r="A6964" s="52">
        <v>2020</v>
      </c>
      <c r="B6964" s="45" t="s">
        <v>37</v>
      </c>
      <c r="C6964" s="46" t="s">
        <v>80</v>
      </c>
      <c r="D6964" s="46" t="s">
        <v>93</v>
      </c>
      <c r="H6964" s="46">
        <v>15</v>
      </c>
      <c r="L6964" s="46" t="s">
        <v>104</v>
      </c>
      <c r="M6964" s="48" t="s">
        <v>110</v>
      </c>
    </row>
    <row r="6965" spans="1:16" x14ac:dyDescent="0.25">
      <c r="A6965" s="52">
        <v>2020</v>
      </c>
      <c r="B6965" s="45" t="s">
        <v>40</v>
      </c>
      <c r="C6965" s="46" t="s">
        <v>80</v>
      </c>
      <c r="D6965" s="46" t="s">
        <v>93</v>
      </c>
      <c r="E6965" s="46" t="s">
        <v>92</v>
      </c>
      <c r="H6965" s="46">
        <v>15</v>
      </c>
      <c r="L6965" s="46" t="s">
        <v>103</v>
      </c>
      <c r="M6965" s="48">
        <v>150</v>
      </c>
    </row>
    <row r="6966" spans="1:16" x14ac:dyDescent="0.25">
      <c r="A6966" s="52">
        <v>2020</v>
      </c>
      <c r="B6966" s="45" t="s">
        <v>37</v>
      </c>
      <c r="C6966" s="46" t="s">
        <v>80</v>
      </c>
      <c r="D6966" s="46" t="s">
        <v>93</v>
      </c>
      <c r="H6966" s="46">
        <v>15</v>
      </c>
      <c r="L6966" s="46" t="s">
        <v>103</v>
      </c>
      <c r="M6966" s="48">
        <v>105</v>
      </c>
    </row>
    <row r="6967" spans="1:16" x14ac:dyDescent="0.25">
      <c r="A6967" s="52">
        <v>2020</v>
      </c>
      <c r="B6967" s="45" t="s">
        <v>59</v>
      </c>
      <c r="C6967" s="46" t="s">
        <v>81</v>
      </c>
      <c r="D6967" s="46" t="s">
        <v>110</v>
      </c>
      <c r="H6967" s="46">
        <v>17</v>
      </c>
      <c r="L6967" s="46" t="s">
        <v>104</v>
      </c>
      <c r="M6967" s="48">
        <v>3</v>
      </c>
      <c r="N6967" s="48" t="s">
        <v>117</v>
      </c>
      <c r="O6967" s="48">
        <v>7</v>
      </c>
      <c r="P6967" s="48" t="s">
        <v>116</v>
      </c>
    </row>
    <row r="6968" spans="1:16" x14ac:dyDescent="0.25">
      <c r="A6968" s="52">
        <v>2020</v>
      </c>
      <c r="B6968" s="45" t="s">
        <v>59</v>
      </c>
      <c r="C6968" s="46" t="s">
        <v>80</v>
      </c>
      <c r="D6968" s="46" t="s">
        <v>88</v>
      </c>
      <c r="H6968" s="46">
        <v>20</v>
      </c>
      <c r="L6968" s="46" t="s">
        <v>103</v>
      </c>
      <c r="M6968" s="48" t="s">
        <v>110</v>
      </c>
    </row>
    <row r="6969" spans="1:16" x14ac:dyDescent="0.25">
      <c r="A6969" s="52">
        <v>2020</v>
      </c>
      <c r="B6969" s="45" t="s">
        <v>59</v>
      </c>
      <c r="C6969" s="46" t="s">
        <v>80</v>
      </c>
      <c r="D6969" s="46" t="s">
        <v>88</v>
      </c>
      <c r="H6969" s="46">
        <v>20</v>
      </c>
      <c r="I6969" s="46">
        <v>21</v>
      </c>
      <c r="L6969" s="46" t="s">
        <v>103</v>
      </c>
      <c r="M6969" s="48" t="s">
        <v>110</v>
      </c>
    </row>
    <row r="6970" spans="1:16" x14ac:dyDescent="0.25">
      <c r="A6970" s="52">
        <v>2020</v>
      </c>
      <c r="B6970" s="45" t="s">
        <v>37</v>
      </c>
      <c r="C6970" s="46" t="s">
        <v>80</v>
      </c>
      <c r="D6970" s="46" t="s">
        <v>93</v>
      </c>
      <c r="H6970" s="46">
        <v>17</v>
      </c>
      <c r="L6970" s="46" t="s">
        <v>103</v>
      </c>
      <c r="M6970" s="48">
        <v>5</v>
      </c>
      <c r="N6970" s="48" t="s">
        <v>117</v>
      </c>
      <c r="O6970" s="48">
        <v>3</v>
      </c>
      <c r="P6970" s="48" t="s">
        <v>116</v>
      </c>
    </row>
    <row r="6971" spans="1:16" x14ac:dyDescent="0.25">
      <c r="A6971" s="52">
        <v>2020</v>
      </c>
      <c r="B6971" s="45" t="s">
        <v>59</v>
      </c>
      <c r="C6971" s="46" t="s">
        <v>80</v>
      </c>
      <c r="D6971" s="46" t="s">
        <v>88</v>
      </c>
      <c r="H6971" s="46">
        <v>20</v>
      </c>
      <c r="L6971" s="46" t="s">
        <v>103</v>
      </c>
      <c r="M6971" s="48">
        <v>2</v>
      </c>
      <c r="N6971" s="48" t="s">
        <v>116</v>
      </c>
    </row>
    <row r="6972" spans="1:16" x14ac:dyDescent="0.25">
      <c r="A6972" s="52">
        <v>2020</v>
      </c>
      <c r="B6972" s="45" t="s">
        <v>45</v>
      </c>
      <c r="C6972" s="46" t="s">
        <v>80</v>
      </c>
      <c r="D6972" s="46" t="s">
        <v>90</v>
      </c>
      <c r="H6972" s="46">
        <v>17</v>
      </c>
      <c r="L6972" s="46" t="s">
        <v>103</v>
      </c>
      <c r="M6972" s="48">
        <v>3</v>
      </c>
      <c r="N6972" s="48" t="s">
        <v>117</v>
      </c>
      <c r="O6972" s="48">
        <v>3</v>
      </c>
      <c r="P6972" s="48" t="s">
        <v>116</v>
      </c>
    </row>
    <row r="6973" spans="1:16" x14ac:dyDescent="0.25">
      <c r="A6973" s="52">
        <v>2020</v>
      </c>
      <c r="B6973" s="45" t="s">
        <v>52</v>
      </c>
      <c r="C6973" s="46" t="s">
        <v>80</v>
      </c>
      <c r="D6973" s="46" t="s">
        <v>89</v>
      </c>
      <c r="H6973" s="46">
        <v>17</v>
      </c>
      <c r="L6973" s="46" t="s">
        <v>103</v>
      </c>
      <c r="M6973" s="48" t="s">
        <v>110</v>
      </c>
    </row>
    <row r="6974" spans="1:16" x14ac:dyDescent="0.25">
      <c r="A6974" s="52">
        <v>2020</v>
      </c>
      <c r="B6974" s="45" t="s">
        <v>52</v>
      </c>
      <c r="C6974" s="46" t="s">
        <v>80</v>
      </c>
      <c r="D6974" s="46" t="s">
        <v>89</v>
      </c>
      <c r="H6974" s="46">
        <v>17</v>
      </c>
      <c r="L6974" s="46" t="s">
        <v>103</v>
      </c>
      <c r="M6974" s="48" t="s">
        <v>110</v>
      </c>
    </row>
    <row r="6975" spans="1:16" x14ac:dyDescent="0.25">
      <c r="A6975" s="52">
        <v>2020</v>
      </c>
      <c r="B6975" s="45" t="s">
        <v>76</v>
      </c>
      <c r="C6975" s="46" t="s">
        <v>80</v>
      </c>
      <c r="D6975" s="46" t="s">
        <v>89</v>
      </c>
      <c r="H6975" s="46">
        <v>17</v>
      </c>
      <c r="L6975" s="46" t="s">
        <v>103</v>
      </c>
      <c r="M6975" s="48">
        <v>2</v>
      </c>
      <c r="N6975" s="48" t="s">
        <v>117</v>
      </c>
      <c r="O6975" s="48">
        <v>1</v>
      </c>
      <c r="P6975" s="48" t="s">
        <v>116</v>
      </c>
    </row>
    <row r="6976" spans="1:16" x14ac:dyDescent="0.25">
      <c r="A6976" s="52">
        <v>2020</v>
      </c>
      <c r="B6976" s="45" t="s">
        <v>39</v>
      </c>
      <c r="C6976" s="46" t="s">
        <v>80</v>
      </c>
      <c r="D6976" s="46" t="s">
        <v>89</v>
      </c>
      <c r="H6976" s="46">
        <v>17</v>
      </c>
      <c r="L6976" s="46" t="s">
        <v>103</v>
      </c>
      <c r="M6976" s="48">
        <v>1</v>
      </c>
      <c r="N6976" s="48" t="s">
        <v>117</v>
      </c>
      <c r="O6976" s="48">
        <v>1</v>
      </c>
      <c r="P6976" s="48" t="s">
        <v>116</v>
      </c>
    </row>
    <row r="6977" spans="1:16" x14ac:dyDescent="0.25">
      <c r="A6977" s="52">
        <v>2020</v>
      </c>
      <c r="B6977" s="45" t="s">
        <v>65</v>
      </c>
      <c r="C6977" s="46" t="s">
        <v>80</v>
      </c>
      <c r="D6977" s="46" t="s">
        <v>90</v>
      </c>
      <c r="H6977" s="46">
        <v>15</v>
      </c>
      <c r="L6977" s="46" t="s">
        <v>104</v>
      </c>
      <c r="M6977" s="48" t="s">
        <v>110</v>
      </c>
    </row>
    <row r="6978" spans="1:16" x14ac:dyDescent="0.25">
      <c r="A6978" s="52">
        <v>2020</v>
      </c>
      <c r="B6978" s="45" t="s">
        <v>50</v>
      </c>
      <c r="C6978" s="46" t="s">
        <v>80</v>
      </c>
      <c r="D6978" s="46" t="s">
        <v>93</v>
      </c>
      <c r="H6978" s="46">
        <v>17</v>
      </c>
      <c r="L6978" s="46" t="s">
        <v>103</v>
      </c>
      <c r="M6978" s="48" t="s">
        <v>110</v>
      </c>
    </row>
    <row r="6979" spans="1:16" x14ac:dyDescent="0.25">
      <c r="A6979" s="52">
        <v>2020</v>
      </c>
      <c r="B6979" s="45" t="s">
        <v>59</v>
      </c>
      <c r="C6979" s="46" t="s">
        <v>80</v>
      </c>
      <c r="D6979" s="46" t="s">
        <v>90</v>
      </c>
      <c r="H6979" s="46">
        <v>15</v>
      </c>
      <c r="L6979" s="46" t="s">
        <v>103</v>
      </c>
      <c r="M6979" s="48">
        <v>80</v>
      </c>
    </row>
    <row r="6980" spans="1:16" x14ac:dyDescent="0.25">
      <c r="A6980" s="52">
        <v>2020</v>
      </c>
      <c r="B6980" s="45" t="s">
        <v>68</v>
      </c>
      <c r="C6980" s="46" t="s">
        <v>80</v>
      </c>
      <c r="D6980" s="46" t="s">
        <v>88</v>
      </c>
      <c r="H6980" s="46">
        <v>15</v>
      </c>
      <c r="L6980" s="46" t="s">
        <v>103</v>
      </c>
      <c r="M6980" s="48">
        <v>180</v>
      </c>
    </row>
    <row r="6981" spans="1:16" x14ac:dyDescent="0.25">
      <c r="A6981" s="52">
        <v>2020</v>
      </c>
      <c r="B6981" s="45" t="s">
        <v>47</v>
      </c>
      <c r="C6981" s="46" t="s">
        <v>80</v>
      </c>
      <c r="D6981" s="46" t="s">
        <v>90</v>
      </c>
      <c r="H6981" s="46">
        <v>15</v>
      </c>
      <c r="L6981" s="46" t="s">
        <v>104</v>
      </c>
      <c r="M6981" s="48" t="s">
        <v>110</v>
      </c>
    </row>
    <row r="6982" spans="1:16" x14ac:dyDescent="0.25">
      <c r="A6982" s="52">
        <v>2020</v>
      </c>
      <c r="B6982" s="45" t="s">
        <v>52</v>
      </c>
      <c r="C6982" s="46" t="s">
        <v>80</v>
      </c>
      <c r="D6982" s="46" t="s">
        <v>88</v>
      </c>
      <c r="H6982" s="46">
        <v>17</v>
      </c>
      <c r="L6982" s="46" t="s">
        <v>103</v>
      </c>
      <c r="M6982" s="48" t="s">
        <v>110</v>
      </c>
    </row>
    <row r="6983" spans="1:16" x14ac:dyDescent="0.25">
      <c r="A6983" s="52">
        <v>2020</v>
      </c>
      <c r="B6983" s="45" t="s">
        <v>76</v>
      </c>
      <c r="C6983" s="46" t="s">
        <v>80</v>
      </c>
      <c r="D6983" s="46" t="s">
        <v>88</v>
      </c>
      <c r="E6983" s="46" t="s">
        <v>89</v>
      </c>
      <c r="H6983" s="46">
        <v>17</v>
      </c>
      <c r="L6983" s="46" t="s">
        <v>103</v>
      </c>
      <c r="M6983" s="48">
        <v>3</v>
      </c>
      <c r="N6983" s="48" t="s">
        <v>117</v>
      </c>
    </row>
    <row r="6984" spans="1:16" x14ac:dyDescent="0.25">
      <c r="A6984" s="52">
        <v>2020</v>
      </c>
      <c r="B6984" s="45" t="s">
        <v>69</v>
      </c>
      <c r="C6984" s="46" t="s">
        <v>80</v>
      </c>
      <c r="D6984" s="46" t="s">
        <v>88</v>
      </c>
      <c r="E6984" s="46" t="s">
        <v>92</v>
      </c>
      <c r="H6984" s="46">
        <v>17</v>
      </c>
      <c r="L6984" s="46" t="s">
        <v>103</v>
      </c>
      <c r="M6984" s="48">
        <v>2</v>
      </c>
      <c r="N6984" s="48" t="s">
        <v>117</v>
      </c>
      <c r="O6984" s="48">
        <v>3</v>
      </c>
      <c r="P6984" s="48" t="s">
        <v>116</v>
      </c>
    </row>
    <row r="6985" spans="1:16" x14ac:dyDescent="0.25">
      <c r="A6985" s="52">
        <v>2020</v>
      </c>
      <c r="B6985" s="45" t="s">
        <v>57</v>
      </c>
      <c r="C6985" s="46" t="s">
        <v>80</v>
      </c>
      <c r="D6985" s="46" t="s">
        <v>89</v>
      </c>
      <c r="H6985" s="46">
        <v>15</v>
      </c>
      <c r="L6985" s="46" t="s">
        <v>104</v>
      </c>
      <c r="M6985" s="48">
        <v>60</v>
      </c>
    </row>
    <row r="6986" spans="1:16" x14ac:dyDescent="0.25">
      <c r="A6986" s="52">
        <v>2020</v>
      </c>
      <c r="B6986" s="45" t="s">
        <v>59</v>
      </c>
      <c r="C6986" s="46" t="s">
        <v>80</v>
      </c>
      <c r="D6986" s="46" t="s">
        <v>88</v>
      </c>
      <c r="H6986" s="46">
        <v>17</v>
      </c>
      <c r="L6986" s="46" t="s">
        <v>103</v>
      </c>
      <c r="M6986" s="48" t="s">
        <v>110</v>
      </c>
    </row>
    <row r="6987" spans="1:16" x14ac:dyDescent="0.25">
      <c r="A6987" s="52">
        <v>2020</v>
      </c>
      <c r="B6987" s="45" t="s">
        <v>59</v>
      </c>
      <c r="C6987" s="46" t="s">
        <v>80</v>
      </c>
      <c r="D6987" s="46" t="s">
        <v>88</v>
      </c>
      <c r="H6987" s="46">
        <v>17</v>
      </c>
      <c r="L6987" s="46" t="s">
        <v>103</v>
      </c>
      <c r="M6987" s="48">
        <v>2</v>
      </c>
      <c r="N6987" s="48" t="s">
        <v>117</v>
      </c>
      <c r="O6987" s="48">
        <v>3</v>
      </c>
      <c r="P6987" s="48" t="s">
        <v>116</v>
      </c>
    </row>
    <row r="6988" spans="1:16" x14ac:dyDescent="0.25">
      <c r="A6988" s="52">
        <v>2020</v>
      </c>
      <c r="B6988" s="45" t="s">
        <v>68</v>
      </c>
      <c r="C6988" s="46" t="s">
        <v>80</v>
      </c>
      <c r="D6988" s="46" t="s">
        <v>94</v>
      </c>
      <c r="H6988" s="46">
        <v>15</v>
      </c>
      <c r="L6988" s="46" t="s">
        <v>103</v>
      </c>
      <c r="M6988" s="48">
        <v>30</v>
      </c>
    </row>
    <row r="6989" spans="1:16" x14ac:dyDescent="0.25">
      <c r="A6989" s="52">
        <v>2020</v>
      </c>
      <c r="B6989" s="45" t="s">
        <v>59</v>
      </c>
      <c r="C6989" s="46" t="s">
        <v>80</v>
      </c>
      <c r="D6989" s="46" t="s">
        <v>88</v>
      </c>
      <c r="E6989" s="46" t="s">
        <v>89</v>
      </c>
      <c r="H6989" s="46">
        <v>17</v>
      </c>
      <c r="L6989" s="46" t="s">
        <v>103</v>
      </c>
      <c r="M6989" s="48">
        <v>6</v>
      </c>
      <c r="N6989" s="48" t="s">
        <v>117</v>
      </c>
      <c r="O6989" s="48">
        <v>4</v>
      </c>
      <c r="P6989" s="48" t="s">
        <v>116</v>
      </c>
    </row>
    <row r="6990" spans="1:16" x14ac:dyDescent="0.25">
      <c r="A6990" s="52">
        <v>2020</v>
      </c>
      <c r="B6990" s="45" t="s">
        <v>59</v>
      </c>
      <c r="C6990" s="46" t="s">
        <v>80</v>
      </c>
      <c r="D6990" s="46" t="s">
        <v>88</v>
      </c>
      <c r="E6990" s="46" t="s">
        <v>89</v>
      </c>
      <c r="H6990" s="46">
        <v>15</v>
      </c>
      <c r="L6990" s="46" t="s">
        <v>103</v>
      </c>
      <c r="M6990" s="48">
        <v>80</v>
      </c>
    </row>
    <row r="6991" spans="1:16" x14ac:dyDescent="0.25">
      <c r="A6991" s="52">
        <v>2020</v>
      </c>
      <c r="B6991" s="45" t="s">
        <v>76</v>
      </c>
      <c r="C6991" s="46" t="s">
        <v>80</v>
      </c>
      <c r="D6991" s="46" t="s">
        <v>89</v>
      </c>
      <c r="E6991" s="46" t="s">
        <v>92</v>
      </c>
      <c r="H6991" s="46">
        <v>17</v>
      </c>
      <c r="L6991" s="46" t="s">
        <v>103</v>
      </c>
      <c r="M6991" s="48">
        <v>3</v>
      </c>
      <c r="N6991" s="48" t="s">
        <v>117</v>
      </c>
    </row>
    <row r="6992" spans="1:16" x14ac:dyDescent="0.25">
      <c r="A6992" s="52">
        <v>2020</v>
      </c>
      <c r="B6992" s="45" t="s">
        <v>72</v>
      </c>
      <c r="C6992" s="46" t="s">
        <v>84</v>
      </c>
      <c r="D6992" s="46" t="s">
        <v>93</v>
      </c>
      <c r="E6992" s="46" t="s">
        <v>94</v>
      </c>
      <c r="H6992" s="46">
        <v>17</v>
      </c>
      <c r="L6992" s="46" t="s">
        <v>104</v>
      </c>
      <c r="M6992" s="48">
        <v>6</v>
      </c>
      <c r="N6992" s="48" t="s">
        <v>117</v>
      </c>
      <c r="O6992" s="48">
        <v>4</v>
      </c>
      <c r="P6992" s="48" t="s">
        <v>116</v>
      </c>
    </row>
    <row r="6993" spans="1:24" x14ac:dyDescent="0.25">
      <c r="A6993" s="52">
        <v>2020</v>
      </c>
      <c r="B6993" s="45" t="s">
        <v>47</v>
      </c>
      <c r="C6993" s="46" t="s">
        <v>80</v>
      </c>
      <c r="D6993" s="46" t="s">
        <v>90</v>
      </c>
      <c r="H6993" s="46">
        <v>15</v>
      </c>
      <c r="L6993" s="46" t="s">
        <v>104</v>
      </c>
      <c r="M6993" s="48" t="s">
        <v>110</v>
      </c>
    </row>
    <row r="6994" spans="1:24" x14ac:dyDescent="0.25">
      <c r="A6994" s="52">
        <v>2020</v>
      </c>
      <c r="B6994" s="45" t="s">
        <v>42</v>
      </c>
      <c r="C6994" s="46" t="s">
        <v>80</v>
      </c>
      <c r="D6994" s="46" t="s">
        <v>93</v>
      </c>
      <c r="H6994" s="46">
        <v>17</v>
      </c>
      <c r="L6994" s="46" t="s">
        <v>103</v>
      </c>
      <c r="M6994" s="48">
        <v>3</v>
      </c>
      <c r="N6994" s="48" t="s">
        <v>117</v>
      </c>
      <c r="O6994" s="48">
        <v>3</v>
      </c>
      <c r="P6994" s="48" t="s">
        <v>116</v>
      </c>
    </row>
    <row r="6995" spans="1:24" x14ac:dyDescent="0.25">
      <c r="A6995" s="52">
        <v>2020</v>
      </c>
      <c r="B6995" s="45" t="s">
        <v>42</v>
      </c>
      <c r="C6995" s="46" t="s">
        <v>80</v>
      </c>
      <c r="D6995" s="46" t="s">
        <v>93</v>
      </c>
      <c r="H6995" s="46">
        <v>17</v>
      </c>
      <c r="L6995" s="46" t="s">
        <v>103</v>
      </c>
      <c r="M6995" s="48">
        <v>2</v>
      </c>
      <c r="N6995" s="48" t="s">
        <v>117</v>
      </c>
      <c r="O6995" s="48">
        <v>3</v>
      </c>
      <c r="P6995" s="48" t="s">
        <v>116</v>
      </c>
    </row>
    <row r="6996" spans="1:24" x14ac:dyDescent="0.25">
      <c r="A6996" s="52">
        <v>2020</v>
      </c>
      <c r="B6996" s="45" t="s">
        <v>42</v>
      </c>
      <c r="C6996" s="46" t="s">
        <v>80</v>
      </c>
      <c r="D6996" s="46" t="s">
        <v>93</v>
      </c>
      <c r="H6996" s="46">
        <v>17</v>
      </c>
      <c r="L6996" s="46" t="s">
        <v>103</v>
      </c>
      <c r="M6996" s="48">
        <v>2</v>
      </c>
      <c r="N6996" s="48" t="s">
        <v>117</v>
      </c>
      <c r="O6996" s="48">
        <v>7</v>
      </c>
      <c r="P6996" s="48" t="s">
        <v>116</v>
      </c>
    </row>
    <row r="6997" spans="1:24" x14ac:dyDescent="0.25">
      <c r="A6997" s="52">
        <v>2020</v>
      </c>
      <c r="B6997" s="45" t="s">
        <v>72</v>
      </c>
      <c r="C6997" s="46" t="s">
        <v>80</v>
      </c>
      <c r="D6997" s="46" t="s">
        <v>93</v>
      </c>
      <c r="H6997" s="46">
        <v>15</v>
      </c>
      <c r="I6997" s="46">
        <v>17</v>
      </c>
      <c r="L6997" s="46" t="s">
        <v>104</v>
      </c>
      <c r="M6997" s="48">
        <v>89</v>
      </c>
      <c r="U6997" s="49">
        <v>2</v>
      </c>
      <c r="V6997" s="49" t="s">
        <v>117</v>
      </c>
      <c r="W6997" s="50">
        <v>1</v>
      </c>
      <c r="X6997" s="50" t="s">
        <v>116</v>
      </c>
    </row>
    <row r="6998" spans="1:24" x14ac:dyDescent="0.25">
      <c r="A6998" s="52">
        <v>2020</v>
      </c>
      <c r="B6998" s="45" t="s">
        <v>50</v>
      </c>
      <c r="C6998" s="46" t="s">
        <v>80</v>
      </c>
      <c r="D6998" s="46" t="s">
        <v>93</v>
      </c>
      <c r="H6998" s="46">
        <v>17</v>
      </c>
      <c r="L6998" s="46" t="s">
        <v>103</v>
      </c>
      <c r="M6998" s="48" t="s">
        <v>110</v>
      </c>
    </row>
    <row r="6999" spans="1:24" x14ac:dyDescent="0.25">
      <c r="A6999" s="52">
        <v>2020</v>
      </c>
      <c r="B6999" s="45" t="s">
        <v>50</v>
      </c>
      <c r="C6999" s="46" t="s">
        <v>80</v>
      </c>
      <c r="D6999" s="46" t="s">
        <v>93</v>
      </c>
      <c r="H6999" s="46">
        <v>17</v>
      </c>
      <c r="L6999" s="46" t="s">
        <v>103</v>
      </c>
      <c r="M6999" s="48">
        <v>1</v>
      </c>
      <c r="N6999" s="48" t="s">
        <v>117</v>
      </c>
      <c r="O6999" s="48">
        <v>1</v>
      </c>
      <c r="P6999" s="48" t="s">
        <v>116</v>
      </c>
    </row>
    <row r="7000" spans="1:24" x14ac:dyDescent="0.25">
      <c r="A7000" s="52">
        <v>2020</v>
      </c>
      <c r="B7000" s="45" t="s">
        <v>50</v>
      </c>
      <c r="C7000" s="46" t="s">
        <v>80</v>
      </c>
      <c r="D7000" s="46" t="s">
        <v>88</v>
      </c>
      <c r="E7000" s="46" t="s">
        <v>89</v>
      </c>
      <c r="H7000" s="46">
        <v>17</v>
      </c>
      <c r="L7000" s="46" t="s">
        <v>103</v>
      </c>
      <c r="M7000" s="48">
        <v>4</v>
      </c>
      <c r="N7000" s="48" t="s">
        <v>116</v>
      </c>
    </row>
    <row r="7001" spans="1:24" x14ac:dyDescent="0.25">
      <c r="A7001" s="52">
        <v>2020</v>
      </c>
      <c r="B7001" s="45" t="s">
        <v>59</v>
      </c>
      <c r="C7001" s="46" t="s">
        <v>80</v>
      </c>
      <c r="D7001" s="46" t="s">
        <v>89</v>
      </c>
      <c r="H7001" s="46">
        <v>17</v>
      </c>
      <c r="L7001" s="46" t="s">
        <v>103</v>
      </c>
      <c r="M7001" s="48">
        <v>3</v>
      </c>
      <c r="N7001" s="48" t="s">
        <v>117</v>
      </c>
    </row>
    <row r="7002" spans="1:24" x14ac:dyDescent="0.25">
      <c r="A7002" s="52">
        <v>2020</v>
      </c>
      <c r="B7002" s="45" t="s">
        <v>68</v>
      </c>
      <c r="C7002" s="46" t="s">
        <v>80</v>
      </c>
      <c r="D7002" s="46" t="s">
        <v>88</v>
      </c>
      <c r="H7002" s="46">
        <v>15</v>
      </c>
      <c r="L7002" s="46" t="s">
        <v>103</v>
      </c>
      <c r="M7002" s="48">
        <v>200</v>
      </c>
    </row>
    <row r="7003" spans="1:24" x14ac:dyDescent="0.25">
      <c r="A7003" s="52">
        <v>2020</v>
      </c>
      <c r="B7003" s="45" t="s">
        <v>47</v>
      </c>
      <c r="C7003" s="46" t="s">
        <v>80</v>
      </c>
      <c r="D7003" s="46" t="s">
        <v>90</v>
      </c>
      <c r="H7003" s="46">
        <v>15</v>
      </c>
      <c r="L7003" s="46" t="s">
        <v>104</v>
      </c>
      <c r="M7003" s="48">
        <v>11</v>
      </c>
    </row>
    <row r="7004" spans="1:24" x14ac:dyDescent="0.25">
      <c r="A7004" s="52">
        <v>2020</v>
      </c>
      <c r="B7004" s="45" t="s">
        <v>76</v>
      </c>
      <c r="C7004" s="46" t="s">
        <v>80</v>
      </c>
      <c r="D7004" s="46" t="s">
        <v>89</v>
      </c>
      <c r="H7004" s="46">
        <v>17</v>
      </c>
      <c r="L7004" s="46" t="s">
        <v>103</v>
      </c>
      <c r="M7004" s="48">
        <v>3</v>
      </c>
      <c r="N7004" s="48" t="s">
        <v>117</v>
      </c>
      <c r="O7004" s="48">
        <v>1</v>
      </c>
      <c r="P7004" s="48" t="s">
        <v>116</v>
      </c>
    </row>
    <row r="7005" spans="1:24" x14ac:dyDescent="0.25">
      <c r="A7005" s="52">
        <v>2020</v>
      </c>
      <c r="B7005" s="45" t="s">
        <v>76</v>
      </c>
      <c r="C7005" s="46" t="s">
        <v>80</v>
      </c>
      <c r="D7005" s="46" t="s">
        <v>89</v>
      </c>
      <c r="E7005" s="46" t="s">
        <v>91</v>
      </c>
      <c r="H7005" s="46">
        <v>15</v>
      </c>
      <c r="L7005" s="46" t="s">
        <v>103</v>
      </c>
      <c r="M7005" s="48">
        <v>25</v>
      </c>
    </row>
    <row r="7006" spans="1:24" x14ac:dyDescent="0.25">
      <c r="A7006" s="52">
        <v>2020</v>
      </c>
      <c r="B7006" s="45" t="s">
        <v>69</v>
      </c>
      <c r="C7006" s="46" t="s">
        <v>80</v>
      </c>
      <c r="D7006" s="46" t="s">
        <v>93</v>
      </c>
      <c r="H7006" s="46">
        <v>17</v>
      </c>
      <c r="L7006" s="46" t="s">
        <v>103</v>
      </c>
      <c r="M7006" s="48">
        <v>4</v>
      </c>
      <c r="N7006" s="48" t="s">
        <v>117</v>
      </c>
      <c r="O7006" s="48">
        <v>3</v>
      </c>
      <c r="P7006" s="48" t="s">
        <v>116</v>
      </c>
    </row>
    <row r="7007" spans="1:24" x14ac:dyDescent="0.25">
      <c r="A7007" s="52">
        <v>2020</v>
      </c>
      <c r="B7007" s="45" t="s">
        <v>66</v>
      </c>
      <c r="C7007" s="46" t="s">
        <v>80</v>
      </c>
      <c r="D7007" s="46" t="s">
        <v>88</v>
      </c>
      <c r="H7007" s="46">
        <v>17</v>
      </c>
      <c r="L7007" s="46" t="s">
        <v>103</v>
      </c>
      <c r="M7007" s="48">
        <v>1</v>
      </c>
      <c r="N7007" s="48" t="s">
        <v>117</v>
      </c>
      <c r="O7007" s="48">
        <v>2</v>
      </c>
      <c r="P7007" s="48" t="s">
        <v>116</v>
      </c>
    </row>
    <row r="7008" spans="1:24" x14ac:dyDescent="0.25">
      <c r="A7008" s="52">
        <v>2020</v>
      </c>
      <c r="B7008" s="45" t="s">
        <v>50</v>
      </c>
      <c r="C7008" s="46" t="s">
        <v>80</v>
      </c>
      <c r="D7008" s="46" t="s">
        <v>93</v>
      </c>
      <c r="H7008" s="46">
        <v>17</v>
      </c>
      <c r="L7008" s="46" t="s">
        <v>103</v>
      </c>
      <c r="M7008" s="48" t="s">
        <v>110</v>
      </c>
    </row>
    <row r="7009" spans="1:24" x14ac:dyDescent="0.25">
      <c r="A7009" s="52">
        <v>2020</v>
      </c>
      <c r="B7009" s="45" t="s">
        <v>59</v>
      </c>
      <c r="C7009" s="46" t="s">
        <v>80</v>
      </c>
      <c r="D7009" s="46" t="s">
        <v>88</v>
      </c>
      <c r="E7009" s="46" t="s">
        <v>89</v>
      </c>
      <c r="F7009" s="46" t="s">
        <v>92</v>
      </c>
      <c r="H7009" s="46">
        <v>15</v>
      </c>
      <c r="I7009" s="46">
        <v>17</v>
      </c>
      <c r="L7009" s="46" t="s">
        <v>103</v>
      </c>
      <c r="M7009" s="48">
        <v>230</v>
      </c>
      <c r="U7009" s="49">
        <v>2</v>
      </c>
      <c r="V7009" s="49" t="s">
        <v>117</v>
      </c>
      <c r="W7009" s="50">
        <v>2</v>
      </c>
      <c r="X7009" s="50" t="s">
        <v>116</v>
      </c>
    </row>
    <row r="7010" spans="1:24" x14ac:dyDescent="0.25">
      <c r="A7010" s="52">
        <v>2020</v>
      </c>
      <c r="B7010" s="45" t="s">
        <v>59</v>
      </c>
      <c r="C7010" s="46" t="s">
        <v>80</v>
      </c>
      <c r="D7010" s="46" t="s">
        <v>89</v>
      </c>
      <c r="H7010" s="46">
        <v>17</v>
      </c>
      <c r="L7010" s="46" t="s">
        <v>103</v>
      </c>
      <c r="M7010" s="48">
        <v>3</v>
      </c>
      <c r="N7010" s="48" t="s">
        <v>117</v>
      </c>
      <c r="O7010" s="48">
        <v>1</v>
      </c>
      <c r="P7010" s="48" t="s">
        <v>116</v>
      </c>
    </row>
    <row r="7011" spans="1:24" x14ac:dyDescent="0.25">
      <c r="A7011" s="52">
        <v>2020</v>
      </c>
      <c r="B7011" s="45" t="s">
        <v>45</v>
      </c>
      <c r="C7011" s="46" t="s">
        <v>80</v>
      </c>
      <c r="D7011" s="46" t="s">
        <v>88</v>
      </c>
      <c r="H7011" s="46">
        <v>17</v>
      </c>
      <c r="L7011" s="46" t="s">
        <v>103</v>
      </c>
      <c r="M7011" s="48">
        <v>2</v>
      </c>
      <c r="N7011" s="48" t="s">
        <v>116</v>
      </c>
    </row>
    <row r="7012" spans="1:24" x14ac:dyDescent="0.25">
      <c r="A7012" s="52">
        <v>2020</v>
      </c>
      <c r="B7012" s="45" t="s">
        <v>47</v>
      </c>
      <c r="C7012" s="46" t="s">
        <v>80</v>
      </c>
      <c r="D7012" s="46" t="s">
        <v>90</v>
      </c>
      <c r="H7012" s="46">
        <v>15</v>
      </c>
      <c r="L7012" s="46" t="s">
        <v>104</v>
      </c>
      <c r="M7012" s="48" t="s">
        <v>110</v>
      </c>
    </row>
    <row r="7013" spans="1:24" x14ac:dyDescent="0.25">
      <c r="A7013" s="52">
        <v>2020</v>
      </c>
      <c r="B7013" s="45" t="s">
        <v>76</v>
      </c>
      <c r="C7013" s="46" t="s">
        <v>80</v>
      </c>
      <c r="D7013" s="46" t="s">
        <v>89</v>
      </c>
      <c r="E7013" s="46" t="s">
        <v>94</v>
      </c>
      <c r="H7013" s="46">
        <v>17</v>
      </c>
      <c r="L7013" s="46" t="s">
        <v>103</v>
      </c>
      <c r="M7013" s="48">
        <v>2</v>
      </c>
      <c r="N7013" s="48" t="s">
        <v>117</v>
      </c>
      <c r="O7013" s="48">
        <v>1</v>
      </c>
      <c r="P7013" s="48" t="s">
        <v>116</v>
      </c>
    </row>
    <row r="7014" spans="1:24" x14ac:dyDescent="0.25">
      <c r="A7014" s="52">
        <v>2020</v>
      </c>
      <c r="B7014" s="45" t="s">
        <v>39</v>
      </c>
      <c r="C7014" s="46" t="s">
        <v>80</v>
      </c>
      <c r="D7014" s="46" t="s">
        <v>89</v>
      </c>
      <c r="H7014" s="46">
        <v>17</v>
      </c>
      <c r="L7014" s="46" t="s">
        <v>103</v>
      </c>
      <c r="M7014" s="48">
        <v>2</v>
      </c>
      <c r="N7014" s="48" t="s">
        <v>116</v>
      </c>
    </row>
    <row r="7015" spans="1:24" x14ac:dyDescent="0.25">
      <c r="A7015" s="52">
        <v>2020</v>
      </c>
      <c r="B7015" s="45" t="s">
        <v>39</v>
      </c>
      <c r="C7015" s="46" t="s">
        <v>80</v>
      </c>
      <c r="D7015" s="46" t="s">
        <v>93</v>
      </c>
      <c r="E7015" s="46" t="s">
        <v>91</v>
      </c>
      <c r="H7015" s="46">
        <v>15</v>
      </c>
      <c r="L7015" s="46" t="s">
        <v>103</v>
      </c>
      <c r="M7015" s="48">
        <v>120</v>
      </c>
    </row>
    <row r="7016" spans="1:24" x14ac:dyDescent="0.25">
      <c r="A7016" s="52">
        <v>2020</v>
      </c>
      <c r="B7016" s="45" t="s">
        <v>76</v>
      </c>
      <c r="C7016" s="46" t="s">
        <v>80</v>
      </c>
      <c r="D7016" s="46" t="s">
        <v>91</v>
      </c>
      <c r="H7016" s="46">
        <v>15</v>
      </c>
      <c r="L7016" s="46" t="s">
        <v>103</v>
      </c>
      <c r="M7016" s="48">
        <v>42</v>
      </c>
    </row>
    <row r="7017" spans="1:24" x14ac:dyDescent="0.25">
      <c r="A7017" s="52">
        <v>2020</v>
      </c>
      <c r="B7017" s="45" t="s">
        <v>39</v>
      </c>
      <c r="C7017" s="46" t="s">
        <v>80</v>
      </c>
      <c r="D7017" s="46" t="s">
        <v>89</v>
      </c>
      <c r="H7017" s="46">
        <v>17</v>
      </c>
      <c r="L7017" s="46" t="s">
        <v>103</v>
      </c>
      <c r="M7017" s="48" t="s">
        <v>110</v>
      </c>
    </row>
    <row r="7018" spans="1:24" x14ac:dyDescent="0.25">
      <c r="A7018" s="52">
        <v>2020</v>
      </c>
      <c r="B7018" s="45" t="s">
        <v>39</v>
      </c>
      <c r="C7018" s="46" t="s">
        <v>80</v>
      </c>
      <c r="D7018" s="46" t="s">
        <v>93</v>
      </c>
      <c r="E7018" s="46" t="s">
        <v>91</v>
      </c>
      <c r="H7018" s="46">
        <v>15</v>
      </c>
      <c r="L7018" s="46" t="s">
        <v>103</v>
      </c>
      <c r="M7018" s="48" t="s">
        <v>110</v>
      </c>
    </row>
    <row r="7019" spans="1:24" x14ac:dyDescent="0.25">
      <c r="A7019" s="52">
        <v>2020</v>
      </c>
      <c r="B7019" s="45" t="s">
        <v>76</v>
      </c>
      <c r="C7019" s="46" t="s">
        <v>80</v>
      </c>
      <c r="D7019" s="46" t="s">
        <v>91</v>
      </c>
      <c r="H7019" s="46">
        <v>15</v>
      </c>
      <c r="L7019" s="46" t="s">
        <v>103</v>
      </c>
      <c r="M7019" s="48">
        <v>25</v>
      </c>
    </row>
    <row r="7020" spans="1:24" x14ac:dyDescent="0.25">
      <c r="A7020" s="52">
        <v>2020</v>
      </c>
      <c r="B7020" s="45" t="s">
        <v>76</v>
      </c>
      <c r="C7020" s="46" t="s">
        <v>80</v>
      </c>
      <c r="D7020" s="46" t="s">
        <v>88</v>
      </c>
      <c r="E7020" s="46" t="s">
        <v>92</v>
      </c>
      <c r="H7020" s="46">
        <v>15</v>
      </c>
      <c r="L7020" s="46" t="s">
        <v>103</v>
      </c>
      <c r="M7020" s="48">
        <v>54</v>
      </c>
    </row>
    <row r="7021" spans="1:24" x14ac:dyDescent="0.25">
      <c r="A7021" s="52">
        <v>2020</v>
      </c>
      <c r="B7021" s="45" t="s">
        <v>76</v>
      </c>
      <c r="C7021" s="46" t="s">
        <v>80</v>
      </c>
      <c r="D7021" s="46" t="s">
        <v>89</v>
      </c>
      <c r="H7021" s="46">
        <v>15</v>
      </c>
      <c r="L7021" s="46" t="s">
        <v>103</v>
      </c>
      <c r="M7021" s="48">
        <v>13</v>
      </c>
    </row>
    <row r="7022" spans="1:24" x14ac:dyDescent="0.25">
      <c r="A7022" s="52">
        <v>2020</v>
      </c>
      <c r="B7022" s="45" t="s">
        <v>76</v>
      </c>
      <c r="C7022" s="46" t="s">
        <v>80</v>
      </c>
      <c r="D7022" s="46" t="s">
        <v>88</v>
      </c>
      <c r="H7022" s="46">
        <v>17</v>
      </c>
      <c r="L7022" s="46" t="s">
        <v>103</v>
      </c>
      <c r="M7022" s="48">
        <v>3</v>
      </c>
      <c r="N7022" s="48" t="s">
        <v>117</v>
      </c>
      <c r="O7022" s="48">
        <v>2</v>
      </c>
      <c r="P7022" s="48" t="s">
        <v>116</v>
      </c>
    </row>
    <row r="7023" spans="1:24" x14ac:dyDescent="0.25">
      <c r="A7023" s="52">
        <v>2020</v>
      </c>
      <c r="B7023" s="45" t="s">
        <v>76</v>
      </c>
      <c r="C7023" s="46" t="s">
        <v>80</v>
      </c>
      <c r="D7023" s="46" t="s">
        <v>88</v>
      </c>
      <c r="H7023" s="46">
        <v>17</v>
      </c>
      <c r="L7023" s="46" t="s">
        <v>103</v>
      </c>
      <c r="M7023" s="48">
        <v>1</v>
      </c>
      <c r="N7023" s="48" t="s">
        <v>117</v>
      </c>
      <c r="O7023" s="48">
        <v>2</v>
      </c>
      <c r="P7023" s="48" t="s">
        <v>116</v>
      </c>
    </row>
    <row r="7024" spans="1:24" x14ac:dyDescent="0.25">
      <c r="A7024" s="52">
        <v>2020</v>
      </c>
      <c r="B7024" s="45" t="s">
        <v>76</v>
      </c>
      <c r="C7024" s="46" t="s">
        <v>80</v>
      </c>
      <c r="D7024" s="46" t="s">
        <v>89</v>
      </c>
      <c r="H7024" s="46">
        <v>17</v>
      </c>
      <c r="L7024" s="46" t="s">
        <v>103</v>
      </c>
      <c r="M7024" s="48">
        <v>3</v>
      </c>
      <c r="N7024" s="48" t="s">
        <v>117</v>
      </c>
      <c r="O7024" s="48">
        <v>4</v>
      </c>
      <c r="P7024" s="48" t="s">
        <v>116</v>
      </c>
    </row>
    <row r="7025" spans="1:16" x14ac:dyDescent="0.25">
      <c r="A7025" s="52">
        <v>2020</v>
      </c>
      <c r="B7025" s="45" t="s">
        <v>42</v>
      </c>
      <c r="C7025" s="46" t="s">
        <v>80</v>
      </c>
      <c r="D7025" s="46" t="s">
        <v>93</v>
      </c>
      <c r="H7025" s="46">
        <v>17</v>
      </c>
      <c r="L7025" s="46" t="s">
        <v>103</v>
      </c>
      <c r="M7025" s="48">
        <v>2</v>
      </c>
      <c r="N7025" s="48" t="s">
        <v>117</v>
      </c>
      <c r="O7025" s="48">
        <v>3</v>
      </c>
      <c r="P7025" s="48" t="s">
        <v>116</v>
      </c>
    </row>
    <row r="7026" spans="1:16" x14ac:dyDescent="0.25">
      <c r="A7026" s="52">
        <v>2020</v>
      </c>
      <c r="B7026" s="45" t="s">
        <v>76</v>
      </c>
      <c r="C7026" s="46" t="s">
        <v>80</v>
      </c>
      <c r="D7026" s="46" t="s">
        <v>91</v>
      </c>
      <c r="H7026" s="46">
        <v>15</v>
      </c>
      <c r="L7026" s="46" t="s">
        <v>105</v>
      </c>
      <c r="M7026" s="48">
        <v>70</v>
      </c>
    </row>
    <row r="7027" spans="1:16" x14ac:dyDescent="0.25">
      <c r="A7027" s="52">
        <v>2020</v>
      </c>
      <c r="B7027" s="45" t="s">
        <v>59</v>
      </c>
      <c r="C7027" s="46" t="s">
        <v>80</v>
      </c>
      <c r="D7027" s="46" t="s">
        <v>88</v>
      </c>
      <c r="H7027" s="46">
        <v>17</v>
      </c>
      <c r="L7027" s="46" t="s">
        <v>103</v>
      </c>
      <c r="M7027" s="48">
        <v>5</v>
      </c>
      <c r="N7027" s="48" t="s">
        <v>117</v>
      </c>
      <c r="O7027" s="48">
        <v>9</v>
      </c>
      <c r="P7027" s="48" t="s">
        <v>116</v>
      </c>
    </row>
    <row r="7028" spans="1:16" x14ac:dyDescent="0.25">
      <c r="A7028" s="52">
        <v>2020</v>
      </c>
      <c r="B7028" s="45" t="s">
        <v>59</v>
      </c>
      <c r="C7028" s="46" t="s">
        <v>80</v>
      </c>
      <c r="D7028" s="46" t="s">
        <v>88</v>
      </c>
      <c r="H7028" s="46">
        <v>17</v>
      </c>
      <c r="L7028" s="46" t="s">
        <v>103</v>
      </c>
      <c r="M7028" s="48">
        <v>4</v>
      </c>
      <c r="N7028" s="48" t="s">
        <v>117</v>
      </c>
      <c r="O7028" s="48">
        <v>2</v>
      </c>
      <c r="P7028" s="48" t="s">
        <v>116</v>
      </c>
    </row>
    <row r="7029" spans="1:16" x14ac:dyDescent="0.25">
      <c r="A7029" s="52">
        <v>2020</v>
      </c>
      <c r="B7029" s="45" t="s">
        <v>59</v>
      </c>
      <c r="C7029" s="46" t="s">
        <v>80</v>
      </c>
      <c r="D7029" s="46" t="s">
        <v>88</v>
      </c>
      <c r="H7029" s="46">
        <v>17</v>
      </c>
      <c r="L7029" s="46" t="s">
        <v>103</v>
      </c>
      <c r="M7029" s="48">
        <v>4</v>
      </c>
      <c r="N7029" s="48" t="s">
        <v>117</v>
      </c>
      <c r="O7029" s="48">
        <v>3</v>
      </c>
      <c r="P7029" s="48" t="s">
        <v>116</v>
      </c>
    </row>
    <row r="7030" spans="1:16" x14ac:dyDescent="0.25">
      <c r="A7030" s="52">
        <v>2020</v>
      </c>
      <c r="B7030" s="45" t="s">
        <v>59</v>
      </c>
      <c r="C7030" s="46" t="s">
        <v>80</v>
      </c>
      <c r="D7030" s="46" t="s">
        <v>88</v>
      </c>
      <c r="H7030" s="46">
        <v>17</v>
      </c>
      <c r="L7030" s="46" t="s">
        <v>103</v>
      </c>
      <c r="M7030" s="48" t="s">
        <v>110</v>
      </c>
    </row>
    <row r="7031" spans="1:16" x14ac:dyDescent="0.25">
      <c r="A7031" s="52">
        <v>2020</v>
      </c>
      <c r="B7031" s="45" t="s">
        <v>47</v>
      </c>
      <c r="C7031" s="46" t="s">
        <v>80</v>
      </c>
      <c r="D7031" s="46" t="s">
        <v>90</v>
      </c>
      <c r="H7031" s="46">
        <v>17</v>
      </c>
      <c r="L7031" s="46" t="s">
        <v>104</v>
      </c>
      <c r="M7031" s="48" t="s">
        <v>110</v>
      </c>
    </row>
    <row r="7032" spans="1:16" x14ac:dyDescent="0.25">
      <c r="A7032" s="52">
        <v>2020</v>
      </c>
      <c r="B7032" s="45" t="s">
        <v>76</v>
      </c>
      <c r="C7032" s="46" t="s">
        <v>80</v>
      </c>
      <c r="D7032" s="46" t="s">
        <v>89</v>
      </c>
      <c r="H7032" s="46">
        <v>15</v>
      </c>
      <c r="L7032" s="46" t="s">
        <v>103</v>
      </c>
      <c r="M7032" s="48">
        <v>37</v>
      </c>
    </row>
    <row r="7033" spans="1:16" x14ac:dyDescent="0.25">
      <c r="A7033" s="52">
        <v>2020</v>
      </c>
      <c r="B7033" s="45" t="s">
        <v>76</v>
      </c>
      <c r="C7033" s="46" t="s">
        <v>80</v>
      </c>
      <c r="D7033" s="46" t="s">
        <v>89</v>
      </c>
      <c r="H7033" s="46">
        <v>15</v>
      </c>
      <c r="L7033" s="46" t="s">
        <v>103</v>
      </c>
      <c r="M7033" s="48">
        <v>35</v>
      </c>
    </row>
    <row r="7034" spans="1:16" x14ac:dyDescent="0.25">
      <c r="A7034" s="52">
        <v>2020</v>
      </c>
      <c r="B7034" s="45" t="s">
        <v>76</v>
      </c>
      <c r="C7034" s="46" t="s">
        <v>80</v>
      </c>
      <c r="D7034" s="46" t="s">
        <v>89</v>
      </c>
      <c r="E7034" s="46" t="s">
        <v>91</v>
      </c>
      <c r="H7034" s="46">
        <v>15</v>
      </c>
      <c r="L7034" s="46" t="s">
        <v>103</v>
      </c>
      <c r="M7034" s="48">
        <v>84</v>
      </c>
    </row>
    <row r="7035" spans="1:16" x14ac:dyDescent="0.25">
      <c r="A7035" s="52">
        <v>2020</v>
      </c>
      <c r="B7035" s="45" t="s">
        <v>76</v>
      </c>
      <c r="C7035" s="46" t="s">
        <v>80</v>
      </c>
      <c r="D7035" s="46" t="s">
        <v>88</v>
      </c>
      <c r="E7035" s="46" t="s">
        <v>92</v>
      </c>
      <c r="H7035" s="46">
        <v>15</v>
      </c>
      <c r="L7035" s="46" t="s">
        <v>103</v>
      </c>
      <c r="M7035" s="48">
        <v>44</v>
      </c>
    </row>
    <row r="7036" spans="1:16" x14ac:dyDescent="0.25">
      <c r="A7036" s="52">
        <v>2020</v>
      </c>
      <c r="B7036" s="45" t="s">
        <v>66</v>
      </c>
      <c r="C7036" s="46" t="s">
        <v>80</v>
      </c>
      <c r="D7036" s="46" t="s">
        <v>88</v>
      </c>
      <c r="H7036" s="46">
        <v>17</v>
      </c>
      <c r="L7036" s="46" t="s">
        <v>103</v>
      </c>
      <c r="M7036" s="48">
        <v>2</v>
      </c>
      <c r="N7036" s="48" t="s">
        <v>116</v>
      </c>
    </row>
    <row r="7037" spans="1:16" x14ac:dyDescent="0.25">
      <c r="A7037" s="52">
        <v>2020</v>
      </c>
      <c r="B7037" s="45" t="s">
        <v>69</v>
      </c>
      <c r="C7037" s="46" t="s">
        <v>80</v>
      </c>
      <c r="D7037" s="46" t="s">
        <v>88</v>
      </c>
      <c r="E7037" s="46" t="s">
        <v>90</v>
      </c>
      <c r="F7037" s="46" t="s">
        <v>92</v>
      </c>
      <c r="H7037" s="46">
        <v>17</v>
      </c>
      <c r="L7037" s="46" t="s">
        <v>103</v>
      </c>
      <c r="M7037" s="48">
        <v>2</v>
      </c>
      <c r="N7037" s="48" t="s">
        <v>117</v>
      </c>
      <c r="O7037" s="48">
        <v>4</v>
      </c>
      <c r="P7037" s="48" t="s">
        <v>116</v>
      </c>
    </row>
    <row r="7038" spans="1:16" x14ac:dyDescent="0.25">
      <c r="A7038" s="52">
        <v>2020</v>
      </c>
      <c r="B7038" s="45" t="s">
        <v>59</v>
      </c>
      <c r="C7038" s="46" t="s">
        <v>80</v>
      </c>
      <c r="D7038" s="46" t="s">
        <v>90</v>
      </c>
      <c r="H7038" s="46">
        <v>15</v>
      </c>
      <c r="L7038" s="46" t="s">
        <v>103</v>
      </c>
      <c r="M7038" s="48">
        <v>60</v>
      </c>
    </row>
    <row r="7039" spans="1:16" x14ac:dyDescent="0.25">
      <c r="A7039" s="52">
        <v>2020</v>
      </c>
      <c r="B7039" s="45" t="s">
        <v>57</v>
      </c>
      <c r="C7039" s="46" t="s">
        <v>82</v>
      </c>
      <c r="D7039" s="46" t="s">
        <v>110</v>
      </c>
      <c r="H7039" s="46">
        <v>15</v>
      </c>
      <c r="L7039" s="46" t="s">
        <v>104</v>
      </c>
      <c r="M7039" s="48" t="s">
        <v>110</v>
      </c>
    </row>
    <row r="7040" spans="1:16" x14ac:dyDescent="0.25">
      <c r="A7040" s="52">
        <v>2020</v>
      </c>
      <c r="B7040" s="45" t="s">
        <v>37</v>
      </c>
      <c r="C7040" s="46" t="s">
        <v>80</v>
      </c>
      <c r="D7040" s="46" t="s">
        <v>93</v>
      </c>
      <c r="H7040" s="46">
        <v>17</v>
      </c>
      <c r="L7040" s="46" t="s">
        <v>103</v>
      </c>
      <c r="M7040" s="48">
        <v>5</v>
      </c>
      <c r="N7040" s="48" t="s">
        <v>117</v>
      </c>
      <c r="O7040" s="48">
        <v>2</v>
      </c>
      <c r="P7040" s="48" t="s">
        <v>116</v>
      </c>
    </row>
    <row r="7041" spans="1:24" x14ac:dyDescent="0.25">
      <c r="A7041" s="52">
        <v>2020</v>
      </c>
      <c r="B7041" s="45" t="s">
        <v>66</v>
      </c>
      <c r="C7041" s="46" t="s">
        <v>80</v>
      </c>
      <c r="D7041" s="46" t="s">
        <v>90</v>
      </c>
      <c r="H7041" s="46">
        <v>15</v>
      </c>
      <c r="I7041" s="46">
        <v>17</v>
      </c>
      <c r="L7041" s="46" t="s">
        <v>103</v>
      </c>
      <c r="M7041" s="48">
        <v>16</v>
      </c>
      <c r="U7041" s="49">
        <v>1</v>
      </c>
      <c r="V7041" s="49" t="s">
        <v>117</v>
      </c>
      <c r="W7041" s="50">
        <v>2</v>
      </c>
      <c r="X7041" s="50" t="s">
        <v>116</v>
      </c>
    </row>
    <row r="7042" spans="1:24" x14ac:dyDescent="0.25">
      <c r="A7042" s="52">
        <v>2020</v>
      </c>
      <c r="B7042" s="45" t="s">
        <v>76</v>
      </c>
      <c r="C7042" s="46" t="s">
        <v>80</v>
      </c>
      <c r="D7042" s="46" t="s">
        <v>89</v>
      </c>
      <c r="H7042" s="46">
        <v>17</v>
      </c>
      <c r="L7042" s="46" t="s">
        <v>103</v>
      </c>
      <c r="M7042" s="48">
        <v>3</v>
      </c>
      <c r="N7042" s="48" t="s">
        <v>117</v>
      </c>
      <c r="O7042" s="48">
        <v>1</v>
      </c>
      <c r="P7042" s="48" t="s">
        <v>116</v>
      </c>
    </row>
    <row r="7043" spans="1:24" x14ac:dyDescent="0.25">
      <c r="A7043" s="52">
        <v>2020</v>
      </c>
      <c r="B7043" s="45" t="s">
        <v>69</v>
      </c>
      <c r="C7043" s="46" t="s">
        <v>80</v>
      </c>
      <c r="D7043" s="46" t="s">
        <v>88</v>
      </c>
      <c r="H7043" s="46">
        <v>17</v>
      </c>
      <c r="L7043" s="46" t="s">
        <v>103</v>
      </c>
      <c r="M7043" s="48">
        <v>2</v>
      </c>
      <c r="N7043" s="48" t="s">
        <v>117</v>
      </c>
      <c r="O7043" s="48">
        <v>3</v>
      </c>
      <c r="P7043" s="48" t="s">
        <v>116</v>
      </c>
    </row>
    <row r="7044" spans="1:24" x14ac:dyDescent="0.25">
      <c r="A7044" s="52">
        <v>2020</v>
      </c>
      <c r="B7044" s="45" t="s">
        <v>76</v>
      </c>
      <c r="C7044" s="46" t="s">
        <v>80</v>
      </c>
      <c r="D7044" s="46" t="s">
        <v>88</v>
      </c>
      <c r="H7044" s="46">
        <v>17</v>
      </c>
      <c r="L7044" s="46" t="s">
        <v>103</v>
      </c>
      <c r="M7044" s="48">
        <v>2</v>
      </c>
      <c r="N7044" s="48" t="s">
        <v>117</v>
      </c>
      <c r="O7044" s="48">
        <v>4</v>
      </c>
      <c r="P7044" s="48" t="s">
        <v>116</v>
      </c>
    </row>
    <row r="7045" spans="1:24" x14ac:dyDescent="0.25">
      <c r="A7045" s="52">
        <v>2020</v>
      </c>
      <c r="B7045" s="45" t="s">
        <v>66</v>
      </c>
      <c r="C7045" s="46" t="s">
        <v>80</v>
      </c>
      <c r="D7045" s="46" t="s">
        <v>93</v>
      </c>
      <c r="H7045" s="46">
        <v>15</v>
      </c>
      <c r="I7045" s="46">
        <v>17</v>
      </c>
      <c r="L7045" s="46" t="s">
        <v>103</v>
      </c>
      <c r="M7045" s="48">
        <v>76</v>
      </c>
      <c r="U7045" s="49">
        <v>3</v>
      </c>
      <c r="V7045" s="49" t="s">
        <v>117</v>
      </c>
      <c r="W7045" s="50">
        <v>2</v>
      </c>
      <c r="X7045" s="50" t="s">
        <v>116</v>
      </c>
    </row>
    <row r="7046" spans="1:24" x14ac:dyDescent="0.25">
      <c r="A7046" s="52">
        <v>2020</v>
      </c>
      <c r="B7046" s="45" t="s">
        <v>60</v>
      </c>
      <c r="C7046" s="46" t="s">
        <v>80</v>
      </c>
      <c r="D7046" s="46" t="s">
        <v>88</v>
      </c>
      <c r="H7046" s="46">
        <v>15</v>
      </c>
      <c r="I7046" s="46">
        <v>17</v>
      </c>
      <c r="L7046" s="46" t="s">
        <v>103</v>
      </c>
      <c r="M7046" s="48">
        <v>26</v>
      </c>
      <c r="U7046" s="49">
        <v>2</v>
      </c>
      <c r="V7046" s="49" t="s">
        <v>117</v>
      </c>
      <c r="W7046" s="50">
        <v>2</v>
      </c>
      <c r="X7046" s="50" t="s">
        <v>116</v>
      </c>
    </row>
    <row r="7047" spans="1:24" x14ac:dyDescent="0.25">
      <c r="A7047" s="52">
        <v>2020</v>
      </c>
      <c r="B7047" s="45" t="s">
        <v>52</v>
      </c>
      <c r="C7047" s="46" t="s">
        <v>80</v>
      </c>
      <c r="D7047" s="46" t="s">
        <v>89</v>
      </c>
      <c r="H7047" s="46">
        <v>17</v>
      </c>
      <c r="L7047" s="46" t="s">
        <v>103</v>
      </c>
      <c r="M7047" s="48" t="s">
        <v>110</v>
      </c>
    </row>
    <row r="7048" spans="1:24" x14ac:dyDescent="0.25">
      <c r="A7048" s="52">
        <v>2020</v>
      </c>
      <c r="B7048" s="45" t="s">
        <v>37</v>
      </c>
      <c r="C7048" s="46" t="s">
        <v>80</v>
      </c>
      <c r="D7048" s="46" t="s">
        <v>93</v>
      </c>
      <c r="H7048" s="46">
        <v>17</v>
      </c>
      <c r="L7048" s="46" t="s">
        <v>103</v>
      </c>
      <c r="M7048" s="48">
        <v>5</v>
      </c>
      <c r="N7048" s="48" t="s">
        <v>117</v>
      </c>
      <c r="O7048" s="48">
        <v>9</v>
      </c>
      <c r="P7048" s="48" t="s">
        <v>116</v>
      </c>
    </row>
    <row r="7049" spans="1:24" x14ac:dyDescent="0.25">
      <c r="A7049" s="52">
        <v>2020</v>
      </c>
      <c r="B7049" s="45" t="s">
        <v>40</v>
      </c>
      <c r="C7049" s="46" t="s">
        <v>80</v>
      </c>
      <c r="D7049" s="46" t="s">
        <v>90</v>
      </c>
      <c r="E7049" s="46" t="s">
        <v>93</v>
      </c>
      <c r="F7049" s="46" t="s">
        <v>92</v>
      </c>
      <c r="H7049" s="46">
        <v>15</v>
      </c>
      <c r="L7049" s="46" t="s">
        <v>103</v>
      </c>
      <c r="M7049" s="48">
        <v>130</v>
      </c>
    </row>
    <row r="7050" spans="1:24" x14ac:dyDescent="0.25">
      <c r="A7050" s="52">
        <v>2020</v>
      </c>
      <c r="B7050" s="45" t="s">
        <v>69</v>
      </c>
      <c r="C7050" s="46" t="s">
        <v>80</v>
      </c>
      <c r="D7050" s="46" t="s">
        <v>88</v>
      </c>
      <c r="H7050" s="46">
        <v>17</v>
      </c>
      <c r="L7050" s="46" t="s">
        <v>103</v>
      </c>
      <c r="M7050" s="48">
        <v>6</v>
      </c>
      <c r="N7050" s="48" t="s">
        <v>117</v>
      </c>
      <c r="O7050" s="48">
        <v>7</v>
      </c>
      <c r="P7050" s="48" t="s">
        <v>116</v>
      </c>
    </row>
    <row r="7051" spans="1:24" x14ac:dyDescent="0.25">
      <c r="A7051" s="52">
        <v>2020</v>
      </c>
      <c r="B7051" s="45" t="s">
        <v>37</v>
      </c>
      <c r="C7051" s="46" t="s">
        <v>80</v>
      </c>
      <c r="D7051" s="46" t="s">
        <v>93</v>
      </c>
      <c r="H7051" s="46">
        <v>17</v>
      </c>
      <c r="L7051" s="46" t="s">
        <v>103</v>
      </c>
      <c r="M7051" s="48">
        <v>3</v>
      </c>
      <c r="N7051" s="48" t="s">
        <v>117</v>
      </c>
      <c r="O7051" s="48">
        <v>10</v>
      </c>
      <c r="P7051" s="48" t="s">
        <v>116</v>
      </c>
    </row>
    <row r="7052" spans="1:24" x14ac:dyDescent="0.25">
      <c r="A7052" s="52">
        <v>2020</v>
      </c>
      <c r="B7052" s="45" t="s">
        <v>76</v>
      </c>
      <c r="C7052" s="46" t="s">
        <v>80</v>
      </c>
      <c r="D7052" s="46" t="s">
        <v>89</v>
      </c>
      <c r="H7052" s="46">
        <v>15</v>
      </c>
      <c r="I7052" s="46">
        <v>17</v>
      </c>
      <c r="L7052" s="46" t="s">
        <v>103</v>
      </c>
      <c r="M7052" s="48">
        <v>26</v>
      </c>
      <c r="U7052" s="49">
        <v>3</v>
      </c>
      <c r="V7052" s="49" t="s">
        <v>117</v>
      </c>
      <c r="W7052" s="50">
        <v>2</v>
      </c>
      <c r="X7052" s="50" t="s">
        <v>116</v>
      </c>
    </row>
    <row r="7053" spans="1:24" x14ac:dyDescent="0.25">
      <c r="A7053" s="52">
        <v>2020</v>
      </c>
      <c r="B7053" s="45" t="s">
        <v>76</v>
      </c>
      <c r="C7053" s="46" t="s">
        <v>80</v>
      </c>
      <c r="D7053" s="46" t="s">
        <v>93</v>
      </c>
      <c r="H7053" s="46">
        <v>15</v>
      </c>
      <c r="L7053" s="46" t="s">
        <v>103</v>
      </c>
      <c r="M7053" s="48" t="s">
        <v>110</v>
      </c>
    </row>
    <row r="7054" spans="1:24" x14ac:dyDescent="0.25">
      <c r="A7054" s="52">
        <v>2020</v>
      </c>
      <c r="B7054" s="45" t="s">
        <v>76</v>
      </c>
      <c r="C7054" s="46" t="s">
        <v>82</v>
      </c>
      <c r="D7054" s="46" t="s">
        <v>110</v>
      </c>
      <c r="H7054" s="46">
        <v>15</v>
      </c>
      <c r="L7054" s="46" t="s">
        <v>103</v>
      </c>
      <c r="M7054" s="48">
        <v>53</v>
      </c>
    </row>
    <row r="7055" spans="1:24" x14ac:dyDescent="0.25">
      <c r="A7055" s="52">
        <v>2020</v>
      </c>
      <c r="B7055" s="45" t="s">
        <v>38</v>
      </c>
      <c r="C7055" s="46" t="s">
        <v>80</v>
      </c>
      <c r="D7055" s="46" t="s">
        <v>93</v>
      </c>
      <c r="H7055" s="46">
        <v>17</v>
      </c>
      <c r="L7055" s="46" t="s">
        <v>103</v>
      </c>
      <c r="M7055" s="48">
        <v>2</v>
      </c>
      <c r="N7055" s="48" t="s">
        <v>117</v>
      </c>
      <c r="O7055" s="48">
        <v>3</v>
      </c>
      <c r="P7055" s="48" t="s">
        <v>116</v>
      </c>
    </row>
    <row r="7056" spans="1:24" x14ac:dyDescent="0.25">
      <c r="A7056" s="52">
        <v>2020</v>
      </c>
      <c r="B7056" s="45" t="s">
        <v>76</v>
      </c>
      <c r="C7056" s="46" t="s">
        <v>80</v>
      </c>
      <c r="D7056" s="46" t="s">
        <v>89</v>
      </c>
      <c r="H7056" s="46">
        <v>17</v>
      </c>
      <c r="L7056" s="46" t="s">
        <v>103</v>
      </c>
      <c r="M7056" s="48">
        <v>1</v>
      </c>
      <c r="N7056" s="48" t="s">
        <v>117</v>
      </c>
      <c r="O7056" s="48">
        <v>2</v>
      </c>
      <c r="P7056" s="48" t="s">
        <v>116</v>
      </c>
    </row>
    <row r="7057" spans="1:24" x14ac:dyDescent="0.25">
      <c r="A7057" s="52">
        <v>2020</v>
      </c>
      <c r="B7057" s="45" t="s">
        <v>76</v>
      </c>
      <c r="C7057" s="46" t="s">
        <v>80</v>
      </c>
      <c r="D7057" s="46" t="s">
        <v>89</v>
      </c>
      <c r="H7057" s="46">
        <v>17</v>
      </c>
      <c r="L7057" s="46" t="s">
        <v>103</v>
      </c>
      <c r="M7057" s="48">
        <v>2</v>
      </c>
      <c r="N7057" s="48" t="s">
        <v>117</v>
      </c>
      <c r="O7057" s="48">
        <v>1</v>
      </c>
      <c r="P7057" s="48" t="s">
        <v>116</v>
      </c>
    </row>
    <row r="7058" spans="1:24" x14ac:dyDescent="0.25">
      <c r="A7058" s="52">
        <v>2020</v>
      </c>
      <c r="B7058" s="45" t="s">
        <v>76</v>
      </c>
      <c r="C7058" s="46" t="s">
        <v>80</v>
      </c>
      <c r="D7058" s="46" t="s">
        <v>89</v>
      </c>
      <c r="H7058" s="46">
        <v>15</v>
      </c>
      <c r="L7058" s="46" t="s">
        <v>103</v>
      </c>
      <c r="M7058" s="48">
        <v>21</v>
      </c>
    </row>
    <row r="7059" spans="1:24" x14ac:dyDescent="0.25">
      <c r="A7059" s="52">
        <v>2020</v>
      </c>
      <c r="B7059" s="45" t="s">
        <v>76</v>
      </c>
      <c r="C7059" s="46" t="s">
        <v>80</v>
      </c>
      <c r="D7059" s="46" t="s">
        <v>89</v>
      </c>
      <c r="H7059" s="46">
        <v>15</v>
      </c>
      <c r="L7059" s="46" t="s">
        <v>103</v>
      </c>
      <c r="M7059" s="48">
        <v>24</v>
      </c>
    </row>
    <row r="7060" spans="1:24" x14ac:dyDescent="0.25">
      <c r="A7060" s="52">
        <v>2020</v>
      </c>
      <c r="B7060" s="45" t="s">
        <v>76</v>
      </c>
      <c r="C7060" s="46" t="s">
        <v>80</v>
      </c>
      <c r="D7060" s="46" t="s">
        <v>89</v>
      </c>
      <c r="H7060" s="46">
        <v>17</v>
      </c>
      <c r="L7060" s="46" t="s">
        <v>103</v>
      </c>
      <c r="M7060" s="48" t="s">
        <v>110</v>
      </c>
    </row>
    <row r="7061" spans="1:24" x14ac:dyDescent="0.25">
      <c r="A7061" s="52">
        <v>2020</v>
      </c>
      <c r="B7061" s="45" t="s">
        <v>38</v>
      </c>
      <c r="C7061" s="46" t="s">
        <v>80</v>
      </c>
      <c r="D7061" s="46" t="s">
        <v>93</v>
      </c>
      <c r="H7061" s="46">
        <v>17</v>
      </c>
      <c r="L7061" s="46" t="s">
        <v>103</v>
      </c>
      <c r="M7061" s="48">
        <v>2</v>
      </c>
      <c r="N7061" s="48" t="s">
        <v>117</v>
      </c>
      <c r="O7061" s="48">
        <v>3</v>
      </c>
      <c r="P7061" s="48" t="s">
        <v>116</v>
      </c>
    </row>
    <row r="7062" spans="1:24" x14ac:dyDescent="0.25">
      <c r="A7062" s="52">
        <v>2020</v>
      </c>
      <c r="B7062" s="45" t="s">
        <v>69</v>
      </c>
      <c r="C7062" s="46" t="s">
        <v>80</v>
      </c>
      <c r="D7062" s="46" t="s">
        <v>88</v>
      </c>
      <c r="H7062" s="46">
        <v>17</v>
      </c>
      <c r="L7062" s="46" t="s">
        <v>103</v>
      </c>
      <c r="M7062" s="48">
        <v>2</v>
      </c>
      <c r="N7062" s="48" t="s">
        <v>117</v>
      </c>
      <c r="O7062" s="48">
        <v>1</v>
      </c>
      <c r="P7062" s="48" t="s">
        <v>116</v>
      </c>
    </row>
    <row r="7063" spans="1:24" x14ac:dyDescent="0.25">
      <c r="A7063" s="52">
        <v>2020</v>
      </c>
      <c r="B7063" s="45" t="s">
        <v>38</v>
      </c>
      <c r="C7063" s="46" t="s">
        <v>80</v>
      </c>
      <c r="D7063" s="46" t="s">
        <v>110</v>
      </c>
      <c r="H7063" s="46">
        <v>17</v>
      </c>
      <c r="L7063" s="46" t="s">
        <v>103</v>
      </c>
      <c r="M7063" s="48">
        <v>2</v>
      </c>
      <c r="N7063" s="48" t="s">
        <v>117</v>
      </c>
      <c r="O7063" s="48">
        <v>6</v>
      </c>
      <c r="P7063" s="48" t="s">
        <v>116</v>
      </c>
    </row>
    <row r="7064" spans="1:24" x14ac:dyDescent="0.25">
      <c r="A7064" s="52">
        <v>2020</v>
      </c>
      <c r="B7064" s="45" t="s">
        <v>76</v>
      </c>
      <c r="C7064" s="46" t="s">
        <v>80</v>
      </c>
      <c r="D7064" s="46" t="s">
        <v>94</v>
      </c>
      <c r="H7064" s="46">
        <v>15</v>
      </c>
      <c r="L7064" s="46" t="s">
        <v>103</v>
      </c>
      <c r="M7064" s="48">
        <v>15</v>
      </c>
    </row>
    <row r="7065" spans="1:24" x14ac:dyDescent="0.25">
      <c r="A7065" s="52">
        <v>2020</v>
      </c>
      <c r="B7065" s="45" t="s">
        <v>39</v>
      </c>
      <c r="C7065" s="46" t="s">
        <v>80</v>
      </c>
      <c r="D7065" s="46" t="s">
        <v>92</v>
      </c>
      <c r="H7065" s="46">
        <v>17</v>
      </c>
      <c r="L7065" s="46" t="s">
        <v>103</v>
      </c>
      <c r="M7065" s="48">
        <v>3</v>
      </c>
      <c r="N7065" s="48" t="s">
        <v>117</v>
      </c>
      <c r="O7065" s="48">
        <v>5</v>
      </c>
      <c r="P7065" s="48" t="s">
        <v>116</v>
      </c>
    </row>
    <row r="7066" spans="1:24" x14ac:dyDescent="0.25">
      <c r="A7066" s="52">
        <v>2020</v>
      </c>
      <c r="B7066" s="45" t="s">
        <v>50</v>
      </c>
      <c r="C7066" s="46" t="s">
        <v>80</v>
      </c>
      <c r="D7066" s="46" t="s">
        <v>93</v>
      </c>
      <c r="E7066" s="46" t="s">
        <v>94</v>
      </c>
      <c r="H7066" s="46">
        <v>17</v>
      </c>
      <c r="L7066" s="46" t="s">
        <v>103</v>
      </c>
      <c r="M7066" s="48" t="s">
        <v>110</v>
      </c>
    </row>
    <row r="7067" spans="1:24" x14ac:dyDescent="0.25">
      <c r="A7067" s="52">
        <v>2020</v>
      </c>
      <c r="B7067" s="45" t="s">
        <v>42</v>
      </c>
      <c r="C7067" s="46" t="s">
        <v>80</v>
      </c>
      <c r="D7067" s="46" t="s">
        <v>88</v>
      </c>
      <c r="H7067" s="46">
        <v>17</v>
      </c>
      <c r="L7067" s="46" t="s">
        <v>103</v>
      </c>
      <c r="M7067" s="48">
        <v>3</v>
      </c>
      <c r="N7067" s="48" t="s">
        <v>117</v>
      </c>
      <c r="O7067" s="48">
        <v>1</v>
      </c>
      <c r="P7067" s="48" t="s">
        <v>116</v>
      </c>
    </row>
    <row r="7068" spans="1:24" x14ac:dyDescent="0.25">
      <c r="A7068" s="52">
        <v>2020</v>
      </c>
      <c r="B7068" s="45" t="s">
        <v>42</v>
      </c>
      <c r="C7068" s="46" t="s">
        <v>80</v>
      </c>
      <c r="D7068" s="46" t="s">
        <v>88</v>
      </c>
      <c r="H7068" s="46">
        <v>17</v>
      </c>
      <c r="L7068" s="46" t="s">
        <v>103</v>
      </c>
      <c r="M7068" s="48">
        <v>3</v>
      </c>
      <c r="N7068" s="48" t="s">
        <v>117</v>
      </c>
      <c r="O7068" s="48">
        <v>1</v>
      </c>
      <c r="P7068" s="48" t="s">
        <v>116</v>
      </c>
    </row>
    <row r="7069" spans="1:24" x14ac:dyDescent="0.25">
      <c r="A7069" s="52">
        <v>2020</v>
      </c>
      <c r="B7069" s="45" t="s">
        <v>59</v>
      </c>
      <c r="C7069" s="46" t="s">
        <v>80</v>
      </c>
      <c r="D7069" s="46" t="s">
        <v>88</v>
      </c>
      <c r="H7069" s="46">
        <v>17</v>
      </c>
      <c r="I7069" s="46">
        <v>20</v>
      </c>
      <c r="L7069" s="46" t="s">
        <v>103</v>
      </c>
      <c r="M7069" s="48">
        <v>2</v>
      </c>
      <c r="N7069" s="48" t="s">
        <v>117</v>
      </c>
      <c r="O7069" s="48">
        <v>3</v>
      </c>
      <c r="P7069" s="48" t="s">
        <v>116</v>
      </c>
      <c r="S7069" s="49">
        <v>3</v>
      </c>
      <c r="T7069" s="49" t="s">
        <v>116</v>
      </c>
    </row>
    <row r="7070" spans="1:24" x14ac:dyDescent="0.25">
      <c r="A7070" s="52">
        <v>2020</v>
      </c>
      <c r="B7070" s="45" t="s">
        <v>39</v>
      </c>
      <c r="C7070" s="46" t="s">
        <v>80</v>
      </c>
      <c r="D7070" s="46" t="s">
        <v>88</v>
      </c>
      <c r="E7070" s="46" t="s">
        <v>89</v>
      </c>
      <c r="F7070" s="46" t="s">
        <v>91</v>
      </c>
      <c r="H7070" s="46">
        <v>15</v>
      </c>
      <c r="I7070" s="46">
        <v>17</v>
      </c>
      <c r="L7070" s="46" t="s">
        <v>103</v>
      </c>
      <c r="M7070" s="48">
        <v>21</v>
      </c>
      <c r="U7070" s="49">
        <v>3</v>
      </c>
      <c r="V7070" s="49" t="s">
        <v>117</v>
      </c>
      <c r="W7070" s="50">
        <v>4</v>
      </c>
      <c r="X7070" s="50" t="s">
        <v>116</v>
      </c>
    </row>
    <row r="7071" spans="1:24" x14ac:dyDescent="0.25">
      <c r="A7071" s="52">
        <v>2020</v>
      </c>
      <c r="B7071" s="45" t="s">
        <v>50</v>
      </c>
      <c r="C7071" s="46" t="s">
        <v>80</v>
      </c>
      <c r="D7071" s="46" t="s">
        <v>88</v>
      </c>
      <c r="H7071" s="46">
        <v>17</v>
      </c>
      <c r="L7071" s="46" t="s">
        <v>103</v>
      </c>
      <c r="M7071" s="48" t="s">
        <v>110</v>
      </c>
    </row>
    <row r="7072" spans="1:24" x14ac:dyDescent="0.25">
      <c r="A7072" s="52">
        <v>2020</v>
      </c>
      <c r="B7072" s="45" t="s">
        <v>50</v>
      </c>
      <c r="C7072" s="46" t="s">
        <v>80</v>
      </c>
      <c r="D7072" s="46" t="s">
        <v>92</v>
      </c>
      <c r="H7072" s="46">
        <v>17</v>
      </c>
      <c r="L7072" s="46" t="s">
        <v>103</v>
      </c>
      <c r="M7072" s="48" t="s">
        <v>110</v>
      </c>
    </row>
    <row r="7073" spans="1:22" x14ac:dyDescent="0.25">
      <c r="A7073" s="52">
        <v>2020</v>
      </c>
      <c r="B7073" s="45" t="s">
        <v>59</v>
      </c>
      <c r="C7073" s="46" t="s">
        <v>80</v>
      </c>
      <c r="D7073" s="46" t="s">
        <v>88</v>
      </c>
      <c r="H7073" s="46">
        <v>17</v>
      </c>
      <c r="L7073" s="46" t="s">
        <v>103</v>
      </c>
      <c r="M7073" s="48">
        <v>1</v>
      </c>
      <c r="N7073" s="48" t="s">
        <v>117</v>
      </c>
      <c r="O7073" s="48">
        <v>1</v>
      </c>
      <c r="P7073" s="48" t="s">
        <v>116</v>
      </c>
    </row>
    <row r="7074" spans="1:22" x14ac:dyDescent="0.25">
      <c r="A7074" s="52">
        <v>2020</v>
      </c>
      <c r="B7074" s="45" t="s">
        <v>59</v>
      </c>
      <c r="C7074" s="46" t="s">
        <v>80</v>
      </c>
      <c r="D7074" s="46" t="s">
        <v>88</v>
      </c>
      <c r="H7074" s="46">
        <v>17</v>
      </c>
      <c r="L7074" s="46" t="s">
        <v>103</v>
      </c>
      <c r="M7074" s="48">
        <v>1</v>
      </c>
      <c r="N7074" s="48" t="s">
        <v>116</v>
      </c>
    </row>
    <row r="7075" spans="1:22" x14ac:dyDescent="0.25">
      <c r="A7075" s="52">
        <v>2020</v>
      </c>
      <c r="B7075" s="45" t="s">
        <v>52</v>
      </c>
      <c r="C7075" s="46" t="s">
        <v>80</v>
      </c>
      <c r="D7075" s="46" t="s">
        <v>88</v>
      </c>
      <c r="H7075" s="46">
        <v>17</v>
      </c>
      <c r="L7075" s="46" t="s">
        <v>103</v>
      </c>
      <c r="M7075" s="48" t="s">
        <v>110</v>
      </c>
    </row>
    <row r="7076" spans="1:22" x14ac:dyDescent="0.25">
      <c r="A7076" s="52">
        <v>2020</v>
      </c>
      <c r="B7076" s="45" t="s">
        <v>76</v>
      </c>
      <c r="C7076" s="46" t="s">
        <v>80</v>
      </c>
      <c r="D7076" s="46" t="s">
        <v>88</v>
      </c>
      <c r="E7076" s="46" t="s">
        <v>89</v>
      </c>
      <c r="F7076" s="46" t="s">
        <v>91</v>
      </c>
      <c r="H7076" s="46">
        <v>15</v>
      </c>
      <c r="L7076" s="46" t="s">
        <v>103</v>
      </c>
      <c r="M7076" s="48">
        <v>38</v>
      </c>
    </row>
    <row r="7077" spans="1:22" x14ac:dyDescent="0.25">
      <c r="A7077" s="52">
        <v>2020</v>
      </c>
      <c r="B7077" s="45" t="s">
        <v>59</v>
      </c>
      <c r="C7077" s="46" t="s">
        <v>80</v>
      </c>
      <c r="D7077" s="46" t="s">
        <v>88</v>
      </c>
      <c r="E7077" s="46" t="s">
        <v>89</v>
      </c>
      <c r="F7077" s="46" t="s">
        <v>91</v>
      </c>
      <c r="H7077" s="46">
        <v>17</v>
      </c>
      <c r="L7077" s="46" t="s">
        <v>103</v>
      </c>
      <c r="M7077" s="48">
        <v>1</v>
      </c>
      <c r="N7077" s="48" t="s">
        <v>117</v>
      </c>
      <c r="O7077" s="48">
        <v>2</v>
      </c>
      <c r="P7077" s="48" t="s">
        <v>116</v>
      </c>
    </row>
    <row r="7078" spans="1:22" x14ac:dyDescent="0.25">
      <c r="A7078" s="52">
        <v>2020</v>
      </c>
      <c r="B7078" s="45" t="s">
        <v>76</v>
      </c>
      <c r="C7078" s="46" t="s">
        <v>80</v>
      </c>
      <c r="D7078" s="46" t="s">
        <v>89</v>
      </c>
      <c r="H7078" s="46">
        <v>17</v>
      </c>
      <c r="L7078" s="46" t="s">
        <v>103</v>
      </c>
      <c r="M7078" s="48">
        <v>1</v>
      </c>
      <c r="N7078" s="48" t="s">
        <v>117</v>
      </c>
      <c r="O7078" s="48">
        <v>1</v>
      </c>
      <c r="P7078" s="48" t="s">
        <v>116</v>
      </c>
    </row>
    <row r="7079" spans="1:22" x14ac:dyDescent="0.25">
      <c r="A7079" s="52">
        <v>2020</v>
      </c>
      <c r="B7079" s="45" t="s">
        <v>37</v>
      </c>
      <c r="C7079" s="46" t="s">
        <v>80</v>
      </c>
      <c r="D7079" s="46" t="s">
        <v>93</v>
      </c>
      <c r="H7079" s="46">
        <v>17</v>
      </c>
      <c r="L7079" s="46" t="s">
        <v>103</v>
      </c>
      <c r="M7079" s="48">
        <v>3</v>
      </c>
      <c r="N7079" s="48" t="s">
        <v>117</v>
      </c>
      <c r="O7079" s="48">
        <v>1</v>
      </c>
      <c r="P7079" s="48" t="s">
        <v>116</v>
      </c>
    </row>
    <row r="7080" spans="1:22" x14ac:dyDescent="0.25">
      <c r="A7080" s="52">
        <v>2020</v>
      </c>
      <c r="B7080" s="45" t="s">
        <v>39</v>
      </c>
      <c r="C7080" s="46" t="s">
        <v>80</v>
      </c>
      <c r="D7080" s="46" t="s">
        <v>93</v>
      </c>
      <c r="H7080" s="46">
        <v>15</v>
      </c>
      <c r="I7080" s="46">
        <v>25</v>
      </c>
      <c r="L7080" s="46" t="s">
        <v>103</v>
      </c>
      <c r="M7080" s="48">
        <v>45</v>
      </c>
      <c r="S7080" s="49">
        <v>40</v>
      </c>
    </row>
    <row r="7081" spans="1:22" x14ac:dyDescent="0.25">
      <c r="A7081" s="52">
        <v>2020</v>
      </c>
      <c r="B7081" s="45" t="s">
        <v>39</v>
      </c>
      <c r="C7081" s="46" t="s">
        <v>80</v>
      </c>
      <c r="D7081" s="46" t="s">
        <v>110</v>
      </c>
      <c r="H7081" s="46">
        <v>15</v>
      </c>
      <c r="I7081" s="46">
        <v>25</v>
      </c>
      <c r="L7081" s="46" t="s">
        <v>103</v>
      </c>
      <c r="M7081" s="48">
        <v>70</v>
      </c>
      <c r="S7081" s="49">
        <v>60</v>
      </c>
    </row>
    <row r="7082" spans="1:22" x14ac:dyDescent="0.25">
      <c r="A7082" s="52">
        <v>2020</v>
      </c>
      <c r="B7082" s="45" t="s">
        <v>59</v>
      </c>
      <c r="C7082" s="46" t="s">
        <v>80</v>
      </c>
      <c r="D7082" s="46" t="s">
        <v>94</v>
      </c>
      <c r="H7082" s="46">
        <v>15</v>
      </c>
      <c r="I7082" s="46">
        <v>17</v>
      </c>
      <c r="L7082" s="46" t="s">
        <v>103</v>
      </c>
      <c r="M7082" s="48">
        <v>38</v>
      </c>
      <c r="U7082" s="49">
        <v>1</v>
      </c>
      <c r="V7082" s="49" t="s">
        <v>117</v>
      </c>
    </row>
    <row r="7083" spans="1:22" x14ac:dyDescent="0.25">
      <c r="A7083" s="52">
        <v>2020</v>
      </c>
      <c r="B7083" s="45" t="s">
        <v>52</v>
      </c>
      <c r="C7083" s="46" t="s">
        <v>80</v>
      </c>
      <c r="D7083" s="46" t="s">
        <v>89</v>
      </c>
      <c r="H7083" s="46">
        <v>17</v>
      </c>
      <c r="L7083" s="46" t="s">
        <v>103</v>
      </c>
      <c r="M7083" s="48">
        <v>2</v>
      </c>
      <c r="N7083" s="48" t="s">
        <v>117</v>
      </c>
    </row>
    <row r="7084" spans="1:22" x14ac:dyDescent="0.25">
      <c r="A7084" s="52">
        <v>2020</v>
      </c>
      <c r="B7084" s="45" t="s">
        <v>52</v>
      </c>
      <c r="C7084" s="46" t="s">
        <v>80</v>
      </c>
      <c r="D7084" s="46" t="s">
        <v>89</v>
      </c>
      <c r="H7084" s="46">
        <v>17</v>
      </c>
      <c r="L7084" s="46" t="s">
        <v>103</v>
      </c>
      <c r="M7084" s="48">
        <v>1</v>
      </c>
      <c r="N7084" s="48" t="s">
        <v>117</v>
      </c>
      <c r="O7084" s="48">
        <v>1</v>
      </c>
      <c r="P7084" s="48" t="s">
        <v>116</v>
      </c>
    </row>
    <row r="7085" spans="1:22" x14ac:dyDescent="0.25">
      <c r="A7085" s="52">
        <v>2020</v>
      </c>
      <c r="B7085" s="45" t="s">
        <v>76</v>
      </c>
      <c r="C7085" s="46" t="s">
        <v>80</v>
      </c>
      <c r="D7085" s="46" t="s">
        <v>88</v>
      </c>
      <c r="H7085" s="46">
        <v>17</v>
      </c>
      <c r="I7085" s="46">
        <v>21</v>
      </c>
      <c r="L7085" s="46" t="s">
        <v>103</v>
      </c>
      <c r="M7085" s="48" t="s">
        <v>110</v>
      </c>
    </row>
    <row r="7086" spans="1:22" x14ac:dyDescent="0.25">
      <c r="A7086" s="52">
        <v>2020</v>
      </c>
      <c r="B7086" s="45" t="s">
        <v>76</v>
      </c>
      <c r="C7086" s="46" t="s">
        <v>80</v>
      </c>
      <c r="D7086" s="46" t="s">
        <v>88</v>
      </c>
      <c r="H7086" s="46">
        <v>17</v>
      </c>
      <c r="I7086" s="46">
        <v>21</v>
      </c>
      <c r="L7086" s="46" t="s">
        <v>103</v>
      </c>
      <c r="M7086" s="48" t="s">
        <v>110</v>
      </c>
    </row>
    <row r="7087" spans="1:22" x14ac:dyDescent="0.25">
      <c r="A7087" s="52">
        <v>2020</v>
      </c>
      <c r="B7087" s="45" t="s">
        <v>76</v>
      </c>
      <c r="C7087" s="46" t="s">
        <v>80</v>
      </c>
      <c r="D7087" s="46" t="s">
        <v>89</v>
      </c>
      <c r="H7087" s="46">
        <v>15</v>
      </c>
      <c r="L7087" s="46" t="s">
        <v>103</v>
      </c>
      <c r="M7087" s="48">
        <v>57</v>
      </c>
    </row>
    <row r="7088" spans="1:22" x14ac:dyDescent="0.25">
      <c r="A7088" s="52">
        <v>2020</v>
      </c>
      <c r="B7088" s="45" t="s">
        <v>76</v>
      </c>
      <c r="C7088" s="46" t="s">
        <v>80</v>
      </c>
      <c r="D7088" s="46" t="s">
        <v>91</v>
      </c>
      <c r="H7088" s="46">
        <v>15</v>
      </c>
      <c r="L7088" s="46" t="s">
        <v>103</v>
      </c>
      <c r="M7088" s="48">
        <v>68</v>
      </c>
    </row>
    <row r="7089" spans="1:22" x14ac:dyDescent="0.25">
      <c r="A7089" s="52">
        <v>2020</v>
      </c>
      <c r="B7089" s="45" t="s">
        <v>59</v>
      </c>
      <c r="C7089" s="46" t="s">
        <v>82</v>
      </c>
      <c r="D7089" s="46" t="s">
        <v>110</v>
      </c>
      <c r="H7089" s="46">
        <v>20</v>
      </c>
      <c r="L7089" s="46" t="s">
        <v>103</v>
      </c>
      <c r="M7089" s="48">
        <v>1</v>
      </c>
      <c r="N7089" s="48" t="s">
        <v>117</v>
      </c>
      <c r="O7089" s="48">
        <v>1</v>
      </c>
      <c r="P7089" s="48" t="s">
        <v>116</v>
      </c>
    </row>
    <row r="7090" spans="1:22" x14ac:dyDescent="0.25">
      <c r="A7090" s="52">
        <v>2020</v>
      </c>
      <c r="B7090" s="45" t="s">
        <v>59</v>
      </c>
      <c r="C7090" s="46" t="s">
        <v>82</v>
      </c>
      <c r="D7090" s="46" t="s">
        <v>110</v>
      </c>
      <c r="H7090" s="46">
        <v>20</v>
      </c>
      <c r="L7090" s="46" t="s">
        <v>103</v>
      </c>
      <c r="M7090" s="48">
        <v>2</v>
      </c>
      <c r="N7090" s="48" t="s">
        <v>117</v>
      </c>
      <c r="O7090" s="48">
        <v>1</v>
      </c>
      <c r="P7090" s="48" t="s">
        <v>116</v>
      </c>
    </row>
    <row r="7091" spans="1:22" x14ac:dyDescent="0.25">
      <c r="A7091" s="52">
        <v>2020</v>
      </c>
      <c r="B7091" s="45" t="s">
        <v>68</v>
      </c>
      <c r="C7091" s="46" t="s">
        <v>80</v>
      </c>
      <c r="D7091" s="46" t="s">
        <v>92</v>
      </c>
      <c r="H7091" s="46">
        <v>17</v>
      </c>
      <c r="L7091" s="46" t="s">
        <v>103</v>
      </c>
      <c r="M7091" s="48">
        <v>5</v>
      </c>
      <c r="N7091" s="48" t="s">
        <v>117</v>
      </c>
    </row>
    <row r="7092" spans="1:22" x14ac:dyDescent="0.25">
      <c r="A7092" s="52">
        <v>2020</v>
      </c>
      <c r="B7092" s="45" t="s">
        <v>59</v>
      </c>
      <c r="C7092" s="46" t="s">
        <v>80</v>
      </c>
      <c r="D7092" s="46" t="s">
        <v>88</v>
      </c>
      <c r="H7092" s="46">
        <v>17</v>
      </c>
      <c r="L7092" s="46" t="s">
        <v>103</v>
      </c>
      <c r="M7092" s="48">
        <v>2</v>
      </c>
      <c r="N7092" s="48" t="s">
        <v>117</v>
      </c>
      <c r="O7092" s="48">
        <v>4</v>
      </c>
      <c r="P7092" s="48" t="s">
        <v>116</v>
      </c>
    </row>
    <row r="7093" spans="1:22" x14ac:dyDescent="0.25">
      <c r="A7093" s="52">
        <v>2020</v>
      </c>
      <c r="B7093" s="45" t="s">
        <v>68</v>
      </c>
      <c r="C7093" s="46" t="s">
        <v>80</v>
      </c>
      <c r="D7093" s="46" t="s">
        <v>88</v>
      </c>
      <c r="H7093" s="46">
        <v>17</v>
      </c>
      <c r="L7093" s="46" t="s">
        <v>103</v>
      </c>
      <c r="M7093" s="48">
        <v>2</v>
      </c>
      <c r="N7093" s="48" t="s">
        <v>117</v>
      </c>
    </row>
    <row r="7094" spans="1:22" x14ac:dyDescent="0.25">
      <c r="A7094" s="52">
        <v>2020</v>
      </c>
      <c r="B7094" s="45" t="s">
        <v>59</v>
      </c>
      <c r="C7094" s="46" t="s">
        <v>80</v>
      </c>
      <c r="D7094" s="46" t="s">
        <v>88</v>
      </c>
      <c r="H7094" s="46">
        <v>20</v>
      </c>
      <c r="L7094" s="46" t="s">
        <v>103</v>
      </c>
      <c r="M7094" s="48">
        <v>2</v>
      </c>
      <c r="N7094" s="48" t="s">
        <v>117</v>
      </c>
      <c r="O7094" s="48">
        <v>1</v>
      </c>
      <c r="P7094" s="48" t="s">
        <v>116</v>
      </c>
    </row>
    <row r="7095" spans="1:22" x14ac:dyDescent="0.25">
      <c r="A7095" s="52">
        <v>2020</v>
      </c>
      <c r="B7095" s="45" t="s">
        <v>52</v>
      </c>
      <c r="C7095" s="46" t="s">
        <v>80</v>
      </c>
      <c r="D7095" s="46" t="s">
        <v>88</v>
      </c>
      <c r="E7095" s="46" t="s">
        <v>89</v>
      </c>
      <c r="H7095" s="46">
        <v>17</v>
      </c>
      <c r="I7095" s="46">
        <v>21</v>
      </c>
      <c r="L7095" s="46" t="s">
        <v>103</v>
      </c>
      <c r="M7095" s="48">
        <v>2</v>
      </c>
      <c r="N7095" s="48" t="s">
        <v>117</v>
      </c>
      <c r="O7095" s="48">
        <v>3</v>
      </c>
      <c r="P7095" s="48" t="s">
        <v>116</v>
      </c>
      <c r="U7095" s="49">
        <v>3</v>
      </c>
      <c r="V7095" s="49" t="s">
        <v>116</v>
      </c>
    </row>
    <row r="7096" spans="1:22" x14ac:dyDescent="0.25">
      <c r="A7096" s="52">
        <v>2020</v>
      </c>
      <c r="B7096" s="45" t="s">
        <v>76</v>
      </c>
      <c r="C7096" s="46" t="s">
        <v>80</v>
      </c>
      <c r="D7096" s="46" t="s">
        <v>94</v>
      </c>
      <c r="H7096" s="46">
        <v>4</v>
      </c>
      <c r="I7096" s="46">
        <v>25</v>
      </c>
      <c r="L7096" s="46" t="s">
        <v>103</v>
      </c>
      <c r="M7096" s="48">
        <v>25</v>
      </c>
      <c r="S7096" s="49">
        <v>12</v>
      </c>
    </row>
    <row r="7097" spans="1:22" x14ac:dyDescent="0.25">
      <c r="A7097" s="52">
        <v>2020</v>
      </c>
      <c r="B7097" s="45" t="s">
        <v>76</v>
      </c>
      <c r="C7097" s="46" t="s">
        <v>80</v>
      </c>
      <c r="D7097" s="46" t="s">
        <v>89</v>
      </c>
      <c r="E7097" s="46" t="s">
        <v>92</v>
      </c>
      <c r="H7097" s="46">
        <v>15</v>
      </c>
      <c r="L7097" s="46" t="s">
        <v>103</v>
      </c>
      <c r="M7097" s="48">
        <v>46</v>
      </c>
    </row>
    <row r="7098" spans="1:22" x14ac:dyDescent="0.25">
      <c r="A7098" s="52">
        <v>2020</v>
      </c>
      <c r="B7098" s="45" t="s">
        <v>76</v>
      </c>
      <c r="C7098" s="46" t="s">
        <v>80</v>
      </c>
      <c r="D7098" s="46" t="s">
        <v>88</v>
      </c>
      <c r="E7098" s="46" t="s">
        <v>89</v>
      </c>
      <c r="H7098" s="46">
        <v>15</v>
      </c>
      <c r="L7098" s="46" t="s">
        <v>103</v>
      </c>
      <c r="M7098" s="48">
        <v>39</v>
      </c>
    </row>
    <row r="7099" spans="1:22" x14ac:dyDescent="0.25">
      <c r="A7099" s="52">
        <v>2020</v>
      </c>
      <c r="B7099" s="45" t="s">
        <v>76</v>
      </c>
      <c r="C7099" s="46" t="s">
        <v>80</v>
      </c>
      <c r="D7099" s="46" t="s">
        <v>93</v>
      </c>
      <c r="H7099" s="46">
        <v>12</v>
      </c>
      <c r="L7099" s="46" t="s">
        <v>103</v>
      </c>
      <c r="M7099" s="48">
        <v>51</v>
      </c>
    </row>
    <row r="7100" spans="1:22" x14ac:dyDescent="0.25">
      <c r="A7100" s="52">
        <v>2020</v>
      </c>
      <c r="B7100" s="45" t="s">
        <v>38</v>
      </c>
      <c r="C7100" s="46" t="s">
        <v>80</v>
      </c>
      <c r="D7100" s="46" t="s">
        <v>89</v>
      </c>
      <c r="H7100" s="46">
        <v>17</v>
      </c>
      <c r="L7100" s="46" t="s">
        <v>103</v>
      </c>
      <c r="M7100" s="48">
        <v>11</v>
      </c>
      <c r="N7100" s="48" t="s">
        <v>117</v>
      </c>
      <c r="O7100" s="48">
        <v>4</v>
      </c>
      <c r="P7100" s="48" t="s">
        <v>116</v>
      </c>
    </row>
    <row r="7101" spans="1:22" x14ac:dyDescent="0.25">
      <c r="A7101" s="52">
        <v>2020</v>
      </c>
      <c r="B7101" s="45" t="s">
        <v>62</v>
      </c>
      <c r="C7101" s="46" t="s">
        <v>80</v>
      </c>
      <c r="D7101" s="46" t="s">
        <v>93</v>
      </c>
      <c r="H7101" s="46">
        <v>17</v>
      </c>
      <c r="L7101" s="46" t="s">
        <v>103</v>
      </c>
      <c r="M7101" s="48">
        <v>2</v>
      </c>
      <c r="N7101" s="48" t="s">
        <v>117</v>
      </c>
      <c r="O7101" s="48">
        <v>3</v>
      </c>
      <c r="P7101" s="48" t="s">
        <v>116</v>
      </c>
    </row>
    <row r="7102" spans="1:22" x14ac:dyDescent="0.25">
      <c r="A7102" s="52">
        <v>2020</v>
      </c>
      <c r="B7102" s="45" t="s">
        <v>52</v>
      </c>
      <c r="C7102" s="46" t="s">
        <v>80</v>
      </c>
      <c r="D7102" s="46" t="s">
        <v>89</v>
      </c>
      <c r="H7102" s="46">
        <v>17</v>
      </c>
      <c r="L7102" s="46" t="s">
        <v>103</v>
      </c>
      <c r="M7102" s="48" t="s">
        <v>110</v>
      </c>
    </row>
    <row r="7103" spans="1:22" x14ac:dyDescent="0.25">
      <c r="A7103" s="52">
        <v>2020</v>
      </c>
      <c r="B7103" s="45" t="s">
        <v>52</v>
      </c>
      <c r="C7103" s="46" t="s">
        <v>80</v>
      </c>
      <c r="D7103" s="46" t="s">
        <v>89</v>
      </c>
      <c r="H7103" s="46">
        <v>18</v>
      </c>
      <c r="L7103" s="46" t="s">
        <v>103</v>
      </c>
      <c r="M7103" s="48" t="s">
        <v>110</v>
      </c>
    </row>
    <row r="7104" spans="1:22" x14ac:dyDescent="0.25">
      <c r="A7104" s="52">
        <v>2020</v>
      </c>
      <c r="B7104" s="45" t="s">
        <v>52</v>
      </c>
      <c r="C7104" s="46" t="s">
        <v>80</v>
      </c>
      <c r="D7104" s="46" t="s">
        <v>89</v>
      </c>
      <c r="H7104" s="46">
        <v>17</v>
      </c>
      <c r="L7104" s="46" t="s">
        <v>103</v>
      </c>
      <c r="M7104" s="48" t="s">
        <v>110</v>
      </c>
    </row>
    <row r="7105" spans="1:22" x14ac:dyDescent="0.25">
      <c r="A7105" s="52">
        <v>2020</v>
      </c>
      <c r="B7105" s="45" t="s">
        <v>52</v>
      </c>
      <c r="C7105" s="46" t="s">
        <v>80</v>
      </c>
      <c r="D7105" s="46" t="s">
        <v>89</v>
      </c>
      <c r="H7105" s="46">
        <v>17</v>
      </c>
      <c r="L7105" s="46" t="s">
        <v>103</v>
      </c>
      <c r="M7105" s="48" t="s">
        <v>110</v>
      </c>
    </row>
    <row r="7106" spans="1:22" x14ac:dyDescent="0.25">
      <c r="A7106" s="52">
        <v>2020</v>
      </c>
      <c r="B7106" s="45" t="s">
        <v>76</v>
      </c>
      <c r="C7106" s="46" t="s">
        <v>80</v>
      </c>
      <c r="D7106" s="46" t="s">
        <v>89</v>
      </c>
      <c r="H7106" s="46">
        <v>17</v>
      </c>
      <c r="L7106" s="46" t="s">
        <v>103</v>
      </c>
      <c r="M7106" s="48" t="s">
        <v>110</v>
      </c>
    </row>
    <row r="7107" spans="1:22" x14ac:dyDescent="0.25">
      <c r="A7107" s="52">
        <v>2020</v>
      </c>
      <c r="B7107" s="45" t="s">
        <v>59</v>
      </c>
      <c r="C7107" s="46" t="s">
        <v>85</v>
      </c>
      <c r="D7107" s="46" t="s">
        <v>110</v>
      </c>
      <c r="H7107" s="46">
        <v>28</v>
      </c>
      <c r="L7107" s="46" t="s">
        <v>103</v>
      </c>
      <c r="M7107" s="48">
        <v>6</v>
      </c>
    </row>
    <row r="7108" spans="1:22" x14ac:dyDescent="0.25">
      <c r="A7108" s="52">
        <v>2020</v>
      </c>
      <c r="B7108" s="45" t="s">
        <v>52</v>
      </c>
      <c r="C7108" s="46" t="s">
        <v>80</v>
      </c>
      <c r="D7108" s="46" t="s">
        <v>89</v>
      </c>
      <c r="H7108" s="46">
        <v>17</v>
      </c>
      <c r="L7108" s="46" t="s">
        <v>103</v>
      </c>
      <c r="M7108" s="48" t="s">
        <v>110</v>
      </c>
    </row>
    <row r="7109" spans="1:22" x14ac:dyDescent="0.25">
      <c r="A7109" s="52">
        <v>2020</v>
      </c>
      <c r="B7109" s="45" t="s">
        <v>69</v>
      </c>
      <c r="C7109" s="46" t="s">
        <v>80</v>
      </c>
      <c r="D7109" s="46" t="s">
        <v>88</v>
      </c>
      <c r="E7109" s="46" t="s">
        <v>90</v>
      </c>
      <c r="F7109" s="46" t="s">
        <v>92</v>
      </c>
      <c r="H7109" s="46">
        <v>21</v>
      </c>
      <c r="L7109" s="46" t="s">
        <v>103</v>
      </c>
      <c r="M7109" s="48">
        <v>1</v>
      </c>
      <c r="N7109" s="48" t="s">
        <v>116</v>
      </c>
    </row>
    <row r="7110" spans="1:22" x14ac:dyDescent="0.25">
      <c r="A7110" s="52">
        <v>2020</v>
      </c>
      <c r="B7110" s="45" t="s">
        <v>69</v>
      </c>
      <c r="C7110" s="46" t="s">
        <v>80</v>
      </c>
      <c r="D7110" s="46" t="s">
        <v>88</v>
      </c>
      <c r="H7110" s="46">
        <v>18</v>
      </c>
      <c r="L7110" s="46" t="s">
        <v>103</v>
      </c>
      <c r="M7110" s="48" t="s">
        <v>110</v>
      </c>
    </row>
    <row r="7111" spans="1:22" x14ac:dyDescent="0.25">
      <c r="A7111" s="52">
        <v>2020</v>
      </c>
      <c r="B7111" s="45" t="s">
        <v>50</v>
      </c>
      <c r="C7111" s="46" t="s">
        <v>80</v>
      </c>
      <c r="D7111" s="46" t="s">
        <v>89</v>
      </c>
      <c r="H7111" s="46">
        <v>17</v>
      </c>
      <c r="I7111" s="46">
        <v>18</v>
      </c>
      <c r="L7111" s="46" t="s">
        <v>103</v>
      </c>
      <c r="M7111" s="48">
        <v>1</v>
      </c>
      <c r="N7111" s="48" t="s">
        <v>117</v>
      </c>
      <c r="O7111" s="48">
        <v>2</v>
      </c>
      <c r="P7111" s="48" t="s">
        <v>116</v>
      </c>
      <c r="U7111" s="49">
        <v>1</v>
      </c>
      <c r="V7111" s="49" t="s">
        <v>116</v>
      </c>
    </row>
    <row r="7112" spans="1:22" x14ac:dyDescent="0.25">
      <c r="A7112" s="52">
        <v>2020</v>
      </c>
      <c r="B7112" s="45" t="s">
        <v>50</v>
      </c>
      <c r="C7112" s="46" t="s">
        <v>80</v>
      </c>
      <c r="D7112" s="46" t="s">
        <v>89</v>
      </c>
      <c r="H7112" s="46">
        <v>17</v>
      </c>
      <c r="I7112" s="46">
        <v>18</v>
      </c>
      <c r="L7112" s="46" t="s">
        <v>103</v>
      </c>
      <c r="M7112" s="48">
        <v>1</v>
      </c>
      <c r="N7112" s="48" t="s">
        <v>117</v>
      </c>
      <c r="O7112" s="48">
        <v>2</v>
      </c>
      <c r="P7112" s="48" t="s">
        <v>116</v>
      </c>
      <c r="U7112" s="49">
        <v>1</v>
      </c>
      <c r="V7112" s="49" t="s">
        <v>116</v>
      </c>
    </row>
    <row r="7113" spans="1:22" x14ac:dyDescent="0.25">
      <c r="A7113" s="52">
        <v>2020</v>
      </c>
      <c r="B7113" s="45" t="s">
        <v>50</v>
      </c>
      <c r="C7113" s="46" t="s">
        <v>80</v>
      </c>
      <c r="D7113" s="46" t="s">
        <v>88</v>
      </c>
      <c r="E7113" s="46" t="s">
        <v>93</v>
      </c>
      <c r="H7113" s="46">
        <v>17</v>
      </c>
      <c r="I7113" s="46">
        <v>18</v>
      </c>
      <c r="L7113" s="46" t="s">
        <v>103</v>
      </c>
      <c r="M7113" s="48">
        <v>1</v>
      </c>
      <c r="N7113" s="48" t="s">
        <v>117</v>
      </c>
      <c r="U7113" s="49">
        <v>3</v>
      </c>
      <c r="V7113" s="49" t="s">
        <v>116</v>
      </c>
    </row>
    <row r="7114" spans="1:22" x14ac:dyDescent="0.25">
      <c r="A7114" s="52">
        <v>2020</v>
      </c>
      <c r="B7114" s="45" t="s">
        <v>50</v>
      </c>
      <c r="C7114" s="46" t="s">
        <v>80</v>
      </c>
      <c r="D7114" s="46" t="s">
        <v>93</v>
      </c>
      <c r="H7114" s="46">
        <v>17</v>
      </c>
      <c r="L7114" s="46" t="s">
        <v>103</v>
      </c>
      <c r="M7114" s="48">
        <v>1</v>
      </c>
      <c r="N7114" s="48" t="s">
        <v>117</v>
      </c>
      <c r="O7114" s="48">
        <v>3</v>
      </c>
      <c r="P7114" s="48" t="s">
        <v>116</v>
      </c>
    </row>
    <row r="7115" spans="1:22" x14ac:dyDescent="0.25">
      <c r="A7115" s="52">
        <v>2020</v>
      </c>
      <c r="B7115" s="45" t="s">
        <v>38</v>
      </c>
      <c r="C7115" s="46" t="s">
        <v>80</v>
      </c>
      <c r="D7115" s="46" t="s">
        <v>88</v>
      </c>
      <c r="H7115" s="46">
        <v>18</v>
      </c>
      <c r="L7115" s="46" t="s">
        <v>103</v>
      </c>
      <c r="M7115" s="48">
        <v>1</v>
      </c>
      <c r="N7115" s="48" t="s">
        <v>117</v>
      </c>
      <c r="O7115" s="48">
        <v>3</v>
      </c>
      <c r="P7115" s="48" t="s">
        <v>116</v>
      </c>
    </row>
    <row r="7116" spans="1:22" x14ac:dyDescent="0.25">
      <c r="A7116" s="52">
        <v>2020</v>
      </c>
      <c r="B7116" s="45" t="s">
        <v>76</v>
      </c>
      <c r="C7116" s="46" t="s">
        <v>80</v>
      </c>
      <c r="D7116" s="46" t="s">
        <v>92</v>
      </c>
      <c r="H7116" s="46">
        <v>15</v>
      </c>
      <c r="L7116" s="46" t="s">
        <v>103</v>
      </c>
      <c r="M7116" s="48">
        <v>40</v>
      </c>
    </row>
    <row r="7117" spans="1:22" x14ac:dyDescent="0.25">
      <c r="A7117" s="52">
        <v>2020</v>
      </c>
      <c r="B7117" s="45" t="s">
        <v>47</v>
      </c>
      <c r="C7117" s="46" t="s">
        <v>80</v>
      </c>
      <c r="D7117" s="46" t="s">
        <v>90</v>
      </c>
      <c r="H7117" s="46">
        <v>15</v>
      </c>
      <c r="L7117" s="46" t="s">
        <v>104</v>
      </c>
      <c r="M7117" s="48" t="s">
        <v>110</v>
      </c>
    </row>
    <row r="7118" spans="1:22" x14ac:dyDescent="0.25">
      <c r="A7118" s="52">
        <v>2020</v>
      </c>
      <c r="B7118" s="45" t="s">
        <v>58</v>
      </c>
      <c r="C7118" s="46" t="s">
        <v>80</v>
      </c>
      <c r="D7118" s="46" t="s">
        <v>88</v>
      </c>
      <c r="H7118" s="46">
        <v>20</v>
      </c>
      <c r="L7118" s="46" t="s">
        <v>103</v>
      </c>
      <c r="M7118" s="48" t="s">
        <v>110</v>
      </c>
    </row>
    <row r="7119" spans="1:22" x14ac:dyDescent="0.25">
      <c r="A7119" s="52">
        <v>2020</v>
      </c>
      <c r="B7119" s="45" t="s">
        <v>52</v>
      </c>
      <c r="C7119" s="46" t="s">
        <v>80</v>
      </c>
      <c r="D7119" s="46" t="s">
        <v>89</v>
      </c>
      <c r="H7119" s="46">
        <v>15</v>
      </c>
      <c r="L7119" s="46" t="s">
        <v>103</v>
      </c>
      <c r="M7119" s="48" t="s">
        <v>110</v>
      </c>
    </row>
    <row r="7120" spans="1:22" x14ac:dyDescent="0.25">
      <c r="A7120" s="52">
        <v>2020</v>
      </c>
      <c r="B7120" s="45" t="s">
        <v>52</v>
      </c>
      <c r="C7120" s="46" t="s">
        <v>84</v>
      </c>
      <c r="D7120" s="46" t="s">
        <v>89</v>
      </c>
      <c r="H7120" s="46">
        <v>17</v>
      </c>
      <c r="L7120" s="46" t="s">
        <v>103</v>
      </c>
      <c r="M7120" s="48" t="s">
        <v>110</v>
      </c>
    </row>
    <row r="7121" spans="1:22" x14ac:dyDescent="0.25">
      <c r="A7121" s="52">
        <v>2020</v>
      </c>
      <c r="B7121" s="45" t="s">
        <v>52</v>
      </c>
      <c r="C7121" s="46" t="s">
        <v>84</v>
      </c>
      <c r="D7121" s="46" t="s">
        <v>89</v>
      </c>
      <c r="H7121" s="46">
        <v>17</v>
      </c>
      <c r="L7121" s="46" t="s">
        <v>103</v>
      </c>
      <c r="M7121" s="48" t="s">
        <v>110</v>
      </c>
    </row>
    <row r="7122" spans="1:22" x14ac:dyDescent="0.25">
      <c r="A7122" s="52">
        <v>2020</v>
      </c>
      <c r="B7122" s="45" t="s">
        <v>52</v>
      </c>
      <c r="C7122" s="46" t="s">
        <v>84</v>
      </c>
      <c r="D7122" s="46" t="s">
        <v>89</v>
      </c>
      <c r="H7122" s="46">
        <v>17</v>
      </c>
      <c r="L7122" s="46" t="s">
        <v>103</v>
      </c>
      <c r="M7122" s="48" t="s">
        <v>110</v>
      </c>
    </row>
    <row r="7123" spans="1:22" x14ac:dyDescent="0.25">
      <c r="A7123" s="63">
        <v>2020</v>
      </c>
      <c r="B7123" s="64" t="s">
        <v>50</v>
      </c>
      <c r="C7123" s="46" t="s">
        <v>80</v>
      </c>
      <c r="D7123" s="46" t="s">
        <v>89</v>
      </c>
      <c r="H7123" s="65">
        <v>17</v>
      </c>
      <c r="I7123" s="65"/>
      <c r="J7123" s="65"/>
      <c r="K7123" s="65"/>
      <c r="L7123" s="46" t="s">
        <v>110</v>
      </c>
      <c r="M7123" s="48">
        <v>2</v>
      </c>
      <c r="N7123" s="48" t="s">
        <v>117</v>
      </c>
    </row>
    <row r="7124" spans="1:22" x14ac:dyDescent="0.25">
      <c r="A7124" s="52">
        <v>2020</v>
      </c>
      <c r="B7124" s="45" t="s">
        <v>69</v>
      </c>
      <c r="C7124" s="46" t="s">
        <v>80</v>
      </c>
      <c r="D7124" s="46" t="s">
        <v>88</v>
      </c>
      <c r="H7124" s="46">
        <v>21</v>
      </c>
      <c r="L7124" s="46" t="s">
        <v>103</v>
      </c>
      <c r="M7124" s="48">
        <v>2</v>
      </c>
      <c r="N7124" s="48" t="s">
        <v>117</v>
      </c>
    </row>
    <row r="7125" spans="1:22" x14ac:dyDescent="0.25">
      <c r="A7125" s="52">
        <v>2020</v>
      </c>
      <c r="B7125" s="45" t="s">
        <v>69</v>
      </c>
      <c r="C7125" s="46" t="s">
        <v>80</v>
      </c>
      <c r="D7125" s="46" t="s">
        <v>88</v>
      </c>
      <c r="H7125" s="46">
        <v>21</v>
      </c>
      <c r="L7125" s="46" t="s">
        <v>103</v>
      </c>
      <c r="M7125" s="48">
        <v>2</v>
      </c>
      <c r="N7125" s="48" t="s">
        <v>117</v>
      </c>
      <c r="O7125" s="48">
        <v>2</v>
      </c>
      <c r="P7125" s="48" t="s">
        <v>116</v>
      </c>
    </row>
    <row r="7126" spans="1:22" x14ac:dyDescent="0.25">
      <c r="A7126" s="52">
        <v>2020</v>
      </c>
      <c r="B7126" s="45" t="s">
        <v>76</v>
      </c>
      <c r="C7126" s="46" t="s">
        <v>80</v>
      </c>
      <c r="D7126" s="46" t="s">
        <v>91</v>
      </c>
      <c r="H7126" s="46">
        <v>15</v>
      </c>
      <c r="L7126" s="46" t="s">
        <v>103</v>
      </c>
      <c r="M7126" s="48">
        <v>48</v>
      </c>
    </row>
    <row r="7127" spans="1:22" x14ac:dyDescent="0.25">
      <c r="A7127" s="52">
        <v>2020</v>
      </c>
      <c r="B7127" s="45" t="s">
        <v>68</v>
      </c>
      <c r="C7127" s="46" t="s">
        <v>80</v>
      </c>
      <c r="D7127" s="46" t="s">
        <v>88</v>
      </c>
      <c r="E7127" s="46" t="s">
        <v>89</v>
      </c>
      <c r="H7127" s="46">
        <v>17</v>
      </c>
      <c r="L7127" s="46" t="s">
        <v>103</v>
      </c>
      <c r="M7127" s="48">
        <v>1</v>
      </c>
      <c r="N7127" s="48" t="s">
        <v>117</v>
      </c>
      <c r="O7127" s="48">
        <v>2</v>
      </c>
      <c r="P7127" s="48" t="s">
        <v>116</v>
      </c>
    </row>
    <row r="7128" spans="1:22" x14ac:dyDescent="0.25">
      <c r="A7128" s="52">
        <v>2020</v>
      </c>
      <c r="B7128" s="45" t="s">
        <v>47</v>
      </c>
      <c r="C7128" s="46" t="s">
        <v>80</v>
      </c>
      <c r="D7128" s="46" t="s">
        <v>90</v>
      </c>
      <c r="E7128" s="46" t="s">
        <v>93</v>
      </c>
      <c r="H7128" s="46">
        <v>15</v>
      </c>
      <c r="L7128" s="46" t="s">
        <v>104</v>
      </c>
      <c r="M7128" s="48" t="s">
        <v>110</v>
      </c>
    </row>
    <row r="7129" spans="1:22" x14ac:dyDescent="0.25">
      <c r="A7129" s="52">
        <v>2020</v>
      </c>
      <c r="B7129" s="45" t="s">
        <v>50</v>
      </c>
      <c r="C7129" s="46" t="s">
        <v>80</v>
      </c>
      <c r="D7129" s="46" t="s">
        <v>88</v>
      </c>
      <c r="E7129" s="46" t="s">
        <v>93</v>
      </c>
      <c r="H7129" s="46">
        <v>17</v>
      </c>
      <c r="L7129" s="46" t="s">
        <v>110</v>
      </c>
      <c r="M7129" s="48">
        <v>1</v>
      </c>
      <c r="N7129" s="48" t="s">
        <v>117</v>
      </c>
      <c r="O7129" s="48">
        <v>3</v>
      </c>
      <c r="P7129" s="48" t="s">
        <v>116</v>
      </c>
    </row>
    <row r="7130" spans="1:22" x14ac:dyDescent="0.25">
      <c r="A7130" s="52">
        <v>2020</v>
      </c>
      <c r="B7130" s="45" t="s">
        <v>50</v>
      </c>
      <c r="C7130" s="46" t="s">
        <v>80</v>
      </c>
      <c r="D7130" s="46" t="s">
        <v>93</v>
      </c>
      <c r="H7130" s="46">
        <v>17</v>
      </c>
      <c r="L7130" s="46" t="s">
        <v>110</v>
      </c>
      <c r="M7130" s="48">
        <v>1</v>
      </c>
      <c r="N7130" s="48" t="s">
        <v>117</v>
      </c>
      <c r="O7130" s="48">
        <v>3</v>
      </c>
      <c r="P7130" s="48" t="s">
        <v>116</v>
      </c>
    </row>
    <row r="7131" spans="1:22" x14ac:dyDescent="0.25">
      <c r="A7131" s="52">
        <v>2020</v>
      </c>
      <c r="B7131" s="45" t="s">
        <v>69</v>
      </c>
      <c r="C7131" s="46" t="s">
        <v>80</v>
      </c>
      <c r="D7131" s="46" t="s">
        <v>88</v>
      </c>
      <c r="E7131" s="46" t="s">
        <v>92</v>
      </c>
      <c r="H7131" s="46">
        <v>21</v>
      </c>
      <c r="L7131" s="46" t="s">
        <v>103</v>
      </c>
      <c r="M7131" s="48">
        <v>1</v>
      </c>
      <c r="N7131" s="48" t="s">
        <v>116</v>
      </c>
    </row>
    <row r="7132" spans="1:22" x14ac:dyDescent="0.25">
      <c r="A7132" s="52">
        <v>2020</v>
      </c>
      <c r="B7132" s="45" t="s">
        <v>39</v>
      </c>
      <c r="C7132" s="46" t="s">
        <v>80</v>
      </c>
      <c r="D7132" s="46" t="s">
        <v>89</v>
      </c>
      <c r="H7132" s="46">
        <v>17</v>
      </c>
      <c r="L7132" s="46" t="s">
        <v>103</v>
      </c>
      <c r="M7132" s="48" t="s">
        <v>110</v>
      </c>
    </row>
    <row r="7133" spans="1:22" x14ac:dyDescent="0.25">
      <c r="A7133" s="52">
        <v>2020</v>
      </c>
      <c r="B7133" s="45" t="s">
        <v>38</v>
      </c>
      <c r="C7133" s="46" t="s">
        <v>80</v>
      </c>
      <c r="D7133" s="46" t="s">
        <v>93</v>
      </c>
      <c r="H7133" s="46">
        <v>15</v>
      </c>
      <c r="L7133" s="46" t="s">
        <v>104</v>
      </c>
      <c r="M7133" s="48">
        <v>56</v>
      </c>
    </row>
    <row r="7134" spans="1:22" x14ac:dyDescent="0.25">
      <c r="A7134" s="52">
        <v>2020</v>
      </c>
      <c r="B7134" s="45" t="s">
        <v>38</v>
      </c>
      <c r="C7134" s="46" t="s">
        <v>80</v>
      </c>
      <c r="D7134" s="46" t="s">
        <v>93</v>
      </c>
      <c r="H7134" s="46">
        <v>15</v>
      </c>
      <c r="L7134" s="46" t="s">
        <v>105</v>
      </c>
      <c r="M7134" s="48">
        <v>17</v>
      </c>
    </row>
    <row r="7135" spans="1:22" x14ac:dyDescent="0.25">
      <c r="A7135" s="52">
        <v>2020</v>
      </c>
      <c r="B7135" s="45" t="s">
        <v>40</v>
      </c>
      <c r="C7135" s="46" t="s">
        <v>80</v>
      </c>
      <c r="D7135" s="46" t="s">
        <v>93</v>
      </c>
      <c r="E7135" s="46" t="s">
        <v>92</v>
      </c>
      <c r="H7135" s="46">
        <v>15</v>
      </c>
      <c r="I7135" s="46">
        <v>17</v>
      </c>
      <c r="L7135" s="46" t="s">
        <v>103</v>
      </c>
      <c r="M7135" s="48">
        <v>109</v>
      </c>
      <c r="U7135" s="49">
        <v>3</v>
      </c>
      <c r="V7135" s="49" t="s">
        <v>116</v>
      </c>
    </row>
    <row r="7136" spans="1:22" x14ac:dyDescent="0.25">
      <c r="A7136" s="52">
        <v>2020</v>
      </c>
      <c r="B7136" s="45" t="s">
        <v>38</v>
      </c>
      <c r="C7136" s="46" t="s">
        <v>80</v>
      </c>
      <c r="D7136" s="46" t="s">
        <v>93</v>
      </c>
      <c r="H7136" s="46">
        <v>15</v>
      </c>
      <c r="L7136" s="46" t="s">
        <v>103</v>
      </c>
      <c r="M7136" s="48">
        <v>12</v>
      </c>
    </row>
    <row r="7137" spans="1:20" x14ac:dyDescent="0.25">
      <c r="A7137" s="52">
        <v>2020</v>
      </c>
      <c r="B7137" s="45" t="s">
        <v>76</v>
      </c>
      <c r="C7137" s="46" t="s">
        <v>80</v>
      </c>
      <c r="D7137" s="46" t="s">
        <v>89</v>
      </c>
      <c r="E7137" s="46" t="s">
        <v>91</v>
      </c>
      <c r="H7137" s="46">
        <v>15</v>
      </c>
      <c r="L7137" s="46" t="s">
        <v>103</v>
      </c>
      <c r="M7137" s="48">
        <v>40</v>
      </c>
    </row>
    <row r="7138" spans="1:20" x14ac:dyDescent="0.25">
      <c r="A7138" s="52">
        <v>2020</v>
      </c>
      <c r="B7138" s="45" t="s">
        <v>59</v>
      </c>
      <c r="C7138" s="46" t="s">
        <v>80</v>
      </c>
      <c r="D7138" s="46" t="s">
        <v>88</v>
      </c>
      <c r="E7138" s="46" t="s">
        <v>89</v>
      </c>
      <c r="H7138" s="46">
        <v>17</v>
      </c>
      <c r="L7138" s="46" t="s">
        <v>103</v>
      </c>
      <c r="M7138" s="48">
        <v>2</v>
      </c>
      <c r="N7138" s="48" t="s">
        <v>117</v>
      </c>
      <c r="O7138" s="48">
        <v>1</v>
      </c>
      <c r="P7138" s="48" t="s">
        <v>116</v>
      </c>
    </row>
    <row r="7139" spans="1:20" x14ac:dyDescent="0.25">
      <c r="A7139" s="52">
        <v>2020</v>
      </c>
      <c r="B7139" s="45" t="s">
        <v>58</v>
      </c>
      <c r="C7139" s="46" t="s">
        <v>80</v>
      </c>
      <c r="D7139" s="46" t="s">
        <v>90</v>
      </c>
      <c r="H7139" s="46">
        <v>15</v>
      </c>
      <c r="L7139" s="46" t="s">
        <v>103</v>
      </c>
      <c r="M7139" s="48" t="s">
        <v>110</v>
      </c>
    </row>
    <row r="7140" spans="1:20" x14ac:dyDescent="0.25">
      <c r="A7140" s="52">
        <v>2020</v>
      </c>
      <c r="B7140" s="45" t="s">
        <v>52</v>
      </c>
      <c r="C7140" s="46" t="s">
        <v>80</v>
      </c>
      <c r="D7140" s="46" t="s">
        <v>89</v>
      </c>
      <c r="H7140" s="46">
        <v>17</v>
      </c>
      <c r="L7140" s="46" t="s">
        <v>103</v>
      </c>
      <c r="M7140" s="48" t="s">
        <v>110</v>
      </c>
    </row>
    <row r="7141" spans="1:20" x14ac:dyDescent="0.25">
      <c r="A7141" s="52">
        <v>2020</v>
      </c>
      <c r="B7141" s="45" t="s">
        <v>52</v>
      </c>
      <c r="C7141" s="46" t="s">
        <v>80</v>
      </c>
      <c r="D7141" s="46" t="s">
        <v>89</v>
      </c>
      <c r="H7141" s="46">
        <v>17</v>
      </c>
      <c r="L7141" s="46" t="s">
        <v>103</v>
      </c>
      <c r="M7141" s="48">
        <v>2</v>
      </c>
      <c r="N7141" s="48" t="s">
        <v>117</v>
      </c>
      <c r="O7141" s="48">
        <v>1</v>
      </c>
      <c r="P7141" s="48" t="s">
        <v>116</v>
      </c>
    </row>
    <row r="7142" spans="1:20" x14ac:dyDescent="0.25">
      <c r="A7142" s="52">
        <v>2020</v>
      </c>
      <c r="B7142" s="45" t="s">
        <v>52</v>
      </c>
      <c r="C7142" s="46" t="s">
        <v>80</v>
      </c>
      <c r="D7142" s="46" t="s">
        <v>88</v>
      </c>
      <c r="E7142" s="46" t="s">
        <v>89</v>
      </c>
      <c r="H7142" s="46">
        <v>17</v>
      </c>
      <c r="L7142" s="46" t="s">
        <v>103</v>
      </c>
      <c r="M7142" s="48" t="s">
        <v>110</v>
      </c>
    </row>
    <row r="7143" spans="1:20" x14ac:dyDescent="0.25">
      <c r="A7143" s="52">
        <v>2020</v>
      </c>
      <c r="B7143" s="45" t="s">
        <v>69</v>
      </c>
      <c r="C7143" s="46" t="s">
        <v>80</v>
      </c>
      <c r="D7143" s="46" t="s">
        <v>88</v>
      </c>
      <c r="H7143" s="46">
        <v>17</v>
      </c>
      <c r="L7143" s="46" t="s">
        <v>103</v>
      </c>
      <c r="M7143" s="48">
        <v>2</v>
      </c>
      <c r="N7143" s="48" t="s">
        <v>117</v>
      </c>
      <c r="O7143" s="48">
        <v>1</v>
      </c>
      <c r="P7143" s="48" t="s">
        <v>116</v>
      </c>
    </row>
    <row r="7144" spans="1:20" x14ac:dyDescent="0.25">
      <c r="A7144" s="52">
        <v>2020</v>
      </c>
      <c r="B7144" s="45" t="s">
        <v>59</v>
      </c>
      <c r="C7144" s="46" t="s">
        <v>85</v>
      </c>
      <c r="D7144" s="46" t="s">
        <v>88</v>
      </c>
      <c r="H7144" s="46">
        <v>17</v>
      </c>
      <c r="I7144" s="46">
        <v>20</v>
      </c>
      <c r="J7144" s="46">
        <v>28</v>
      </c>
      <c r="L7144" s="46" t="s">
        <v>103</v>
      </c>
      <c r="M7144" s="48">
        <v>5</v>
      </c>
      <c r="N7144" s="48" t="s">
        <v>117</v>
      </c>
      <c r="S7144" s="49">
        <v>6</v>
      </c>
      <c r="T7144" s="49" t="s">
        <v>116</v>
      </c>
    </row>
    <row r="7145" spans="1:20" x14ac:dyDescent="0.25">
      <c r="A7145" s="52">
        <v>2020</v>
      </c>
      <c r="B7145" s="45" t="s">
        <v>52</v>
      </c>
      <c r="C7145" s="46" t="s">
        <v>80</v>
      </c>
      <c r="D7145" s="46" t="s">
        <v>88</v>
      </c>
      <c r="E7145" s="46" t="s">
        <v>89</v>
      </c>
      <c r="H7145" s="46">
        <v>17</v>
      </c>
      <c r="I7145" s="46">
        <v>21</v>
      </c>
      <c r="L7145" s="46" t="s">
        <v>103</v>
      </c>
      <c r="M7145" s="48" t="s">
        <v>110</v>
      </c>
    </row>
    <row r="7146" spans="1:20" x14ac:dyDescent="0.25">
      <c r="A7146" s="52">
        <v>2020</v>
      </c>
      <c r="B7146" s="45" t="s">
        <v>52</v>
      </c>
      <c r="C7146" s="46" t="s">
        <v>80</v>
      </c>
      <c r="D7146" s="46" t="s">
        <v>88</v>
      </c>
      <c r="H7146" s="46">
        <v>20</v>
      </c>
      <c r="L7146" s="46" t="s">
        <v>103</v>
      </c>
      <c r="M7146" s="48" t="s">
        <v>110</v>
      </c>
    </row>
    <row r="7147" spans="1:20" x14ac:dyDescent="0.25">
      <c r="A7147" s="52">
        <v>2020</v>
      </c>
      <c r="B7147" s="45" t="s">
        <v>52</v>
      </c>
      <c r="C7147" s="46" t="s">
        <v>80</v>
      </c>
      <c r="D7147" s="46" t="s">
        <v>93</v>
      </c>
      <c r="H7147" s="46">
        <v>17</v>
      </c>
      <c r="L7147" s="46" t="s">
        <v>103</v>
      </c>
      <c r="M7147" s="48">
        <v>2</v>
      </c>
      <c r="N7147" s="48" t="s">
        <v>117</v>
      </c>
      <c r="O7147" s="48">
        <v>3</v>
      </c>
      <c r="P7147" s="48" t="s">
        <v>116</v>
      </c>
    </row>
    <row r="7148" spans="1:20" x14ac:dyDescent="0.25">
      <c r="A7148" s="52">
        <v>2020</v>
      </c>
      <c r="B7148" s="45" t="s">
        <v>38</v>
      </c>
      <c r="C7148" s="46" t="s">
        <v>80</v>
      </c>
      <c r="D7148" s="46" t="s">
        <v>92</v>
      </c>
      <c r="H7148" s="46">
        <v>17</v>
      </c>
      <c r="L7148" s="46" t="s">
        <v>103</v>
      </c>
      <c r="M7148" s="48">
        <v>9</v>
      </c>
      <c r="N7148" s="48" t="s">
        <v>117</v>
      </c>
    </row>
    <row r="7149" spans="1:20" x14ac:dyDescent="0.25">
      <c r="A7149" s="52">
        <v>2020</v>
      </c>
      <c r="B7149" s="45" t="s">
        <v>39</v>
      </c>
      <c r="C7149" s="46" t="s">
        <v>80</v>
      </c>
      <c r="D7149" s="46" t="s">
        <v>88</v>
      </c>
      <c r="E7149" s="46" t="s">
        <v>93</v>
      </c>
      <c r="H7149" s="46">
        <v>17</v>
      </c>
      <c r="L7149" s="46" t="s">
        <v>103</v>
      </c>
      <c r="M7149" s="48">
        <v>4</v>
      </c>
      <c r="N7149" s="48" t="s">
        <v>117</v>
      </c>
      <c r="O7149" s="48">
        <v>5</v>
      </c>
      <c r="P7149" s="48" t="s">
        <v>116</v>
      </c>
    </row>
    <row r="7150" spans="1:20" x14ac:dyDescent="0.25">
      <c r="A7150" s="52">
        <v>2020</v>
      </c>
      <c r="B7150" s="45" t="s">
        <v>59</v>
      </c>
      <c r="C7150" s="46" t="s">
        <v>80</v>
      </c>
      <c r="D7150" s="46" t="s">
        <v>90</v>
      </c>
      <c r="H7150" s="46">
        <v>15</v>
      </c>
      <c r="L7150" s="46" t="s">
        <v>105</v>
      </c>
      <c r="M7150" s="48">
        <v>72</v>
      </c>
    </row>
    <row r="7151" spans="1:20" x14ac:dyDescent="0.25">
      <c r="A7151" s="52">
        <v>2020</v>
      </c>
      <c r="B7151" s="45" t="s">
        <v>76</v>
      </c>
      <c r="C7151" s="46" t="s">
        <v>80</v>
      </c>
      <c r="D7151" s="46" t="s">
        <v>88</v>
      </c>
      <c r="E7151" s="46" t="s">
        <v>92</v>
      </c>
      <c r="H7151" s="46">
        <v>15</v>
      </c>
      <c r="L7151" s="46" t="s">
        <v>103</v>
      </c>
      <c r="M7151" s="48" t="s">
        <v>110</v>
      </c>
    </row>
    <row r="7152" spans="1:20" x14ac:dyDescent="0.25">
      <c r="A7152" s="52">
        <v>2020</v>
      </c>
      <c r="B7152" s="45" t="s">
        <v>76</v>
      </c>
      <c r="C7152" s="46" t="s">
        <v>80</v>
      </c>
      <c r="D7152" s="46" t="s">
        <v>94</v>
      </c>
      <c r="H7152" s="46">
        <v>4</v>
      </c>
      <c r="L7152" s="46" t="s">
        <v>103</v>
      </c>
      <c r="M7152" s="48">
        <v>125</v>
      </c>
    </row>
    <row r="7153" spans="1:24" x14ac:dyDescent="0.25">
      <c r="A7153" s="52">
        <v>2020</v>
      </c>
      <c r="B7153" s="45" t="s">
        <v>66</v>
      </c>
      <c r="C7153" s="46" t="s">
        <v>80</v>
      </c>
      <c r="D7153" s="46" t="s">
        <v>88</v>
      </c>
      <c r="H7153" s="46">
        <v>20</v>
      </c>
      <c r="L7153" s="46" t="s">
        <v>103</v>
      </c>
      <c r="M7153" s="48">
        <v>1</v>
      </c>
      <c r="N7153" s="48" t="s">
        <v>117</v>
      </c>
    </row>
    <row r="7154" spans="1:24" x14ac:dyDescent="0.25">
      <c r="A7154" s="52">
        <v>2020</v>
      </c>
      <c r="B7154" s="45" t="s">
        <v>66</v>
      </c>
      <c r="C7154" s="46" t="s">
        <v>80</v>
      </c>
      <c r="D7154" s="46" t="s">
        <v>90</v>
      </c>
      <c r="E7154" s="46" t="s">
        <v>93</v>
      </c>
      <c r="H7154" s="46">
        <v>15</v>
      </c>
      <c r="L7154" s="46" t="s">
        <v>103</v>
      </c>
      <c r="M7154" s="48">
        <v>49</v>
      </c>
    </row>
    <row r="7155" spans="1:24" x14ac:dyDescent="0.25">
      <c r="A7155" s="52">
        <v>2020</v>
      </c>
      <c r="B7155" s="45" t="s">
        <v>66</v>
      </c>
      <c r="C7155" s="46" t="s">
        <v>80</v>
      </c>
      <c r="D7155" s="46" t="s">
        <v>88</v>
      </c>
      <c r="H7155" s="46">
        <v>18</v>
      </c>
      <c r="I7155" s="46">
        <v>20</v>
      </c>
      <c r="L7155" s="46" t="s">
        <v>103</v>
      </c>
      <c r="M7155" s="48">
        <v>1</v>
      </c>
      <c r="N7155" s="48" t="s">
        <v>116</v>
      </c>
      <c r="U7155" s="49">
        <v>1</v>
      </c>
      <c r="V7155" s="49" t="s">
        <v>117</v>
      </c>
      <c r="W7155" s="50">
        <v>1</v>
      </c>
      <c r="X7155" s="50" t="s">
        <v>116</v>
      </c>
    </row>
    <row r="7156" spans="1:24" x14ac:dyDescent="0.25">
      <c r="A7156" s="52">
        <v>2020</v>
      </c>
      <c r="B7156" s="45" t="s">
        <v>69</v>
      </c>
      <c r="C7156" s="46" t="s">
        <v>81</v>
      </c>
      <c r="D7156" s="46" t="s">
        <v>110</v>
      </c>
      <c r="H7156" s="46">
        <v>14</v>
      </c>
      <c r="L7156" s="46" t="s">
        <v>103</v>
      </c>
      <c r="M7156" s="48">
        <v>4</v>
      </c>
    </row>
    <row r="7157" spans="1:24" x14ac:dyDescent="0.25">
      <c r="A7157" s="52">
        <v>2020</v>
      </c>
      <c r="B7157" s="45" t="s">
        <v>69</v>
      </c>
      <c r="C7157" s="46" t="s">
        <v>80</v>
      </c>
      <c r="D7157" s="46" t="s">
        <v>88</v>
      </c>
      <c r="E7157" s="46" t="s">
        <v>91</v>
      </c>
      <c r="H7157" s="46">
        <v>18</v>
      </c>
      <c r="I7157" s="46">
        <v>20</v>
      </c>
      <c r="L7157" s="46" t="s">
        <v>103</v>
      </c>
      <c r="M7157" s="48" t="s">
        <v>110</v>
      </c>
    </row>
    <row r="7158" spans="1:24" x14ac:dyDescent="0.25">
      <c r="A7158" s="52">
        <v>2020</v>
      </c>
      <c r="B7158" s="45" t="s">
        <v>69</v>
      </c>
      <c r="C7158" s="46" t="s">
        <v>80</v>
      </c>
      <c r="D7158" s="46" t="s">
        <v>88</v>
      </c>
      <c r="E7158" s="46" t="s">
        <v>91</v>
      </c>
      <c r="H7158" s="46">
        <v>18</v>
      </c>
      <c r="L7158" s="46" t="s">
        <v>103</v>
      </c>
      <c r="M7158" s="48">
        <v>2</v>
      </c>
      <c r="N7158" s="48" t="s">
        <v>116</v>
      </c>
    </row>
    <row r="7159" spans="1:24" x14ac:dyDescent="0.25">
      <c r="A7159" s="52">
        <v>2020</v>
      </c>
      <c r="B7159" s="45" t="s">
        <v>76</v>
      </c>
      <c r="C7159" s="46" t="s">
        <v>80</v>
      </c>
      <c r="D7159" s="46" t="s">
        <v>88</v>
      </c>
      <c r="E7159" s="46" t="s">
        <v>91</v>
      </c>
      <c r="H7159" s="46">
        <v>17</v>
      </c>
      <c r="L7159" s="46" t="s">
        <v>103</v>
      </c>
      <c r="M7159" s="48">
        <v>3</v>
      </c>
      <c r="N7159" s="48" t="s">
        <v>117</v>
      </c>
      <c r="O7159" s="48">
        <v>1</v>
      </c>
      <c r="P7159" s="48" t="s">
        <v>116</v>
      </c>
    </row>
    <row r="7160" spans="1:24" x14ac:dyDescent="0.25">
      <c r="A7160" s="52">
        <v>2020</v>
      </c>
      <c r="B7160" s="45" t="s">
        <v>37</v>
      </c>
      <c r="C7160" s="46" t="s">
        <v>80</v>
      </c>
      <c r="D7160" s="46" t="s">
        <v>93</v>
      </c>
      <c r="H7160" s="46">
        <v>17</v>
      </c>
      <c r="L7160" s="46" t="s">
        <v>103</v>
      </c>
      <c r="M7160" s="48">
        <v>4</v>
      </c>
      <c r="N7160" s="48" t="s">
        <v>117</v>
      </c>
      <c r="O7160" s="48">
        <v>3</v>
      </c>
      <c r="P7160" s="48" t="s">
        <v>116</v>
      </c>
    </row>
    <row r="7161" spans="1:24" x14ac:dyDescent="0.25">
      <c r="A7161" s="52">
        <v>2020</v>
      </c>
      <c r="B7161" s="45" t="s">
        <v>59</v>
      </c>
      <c r="C7161" s="46" t="s">
        <v>80</v>
      </c>
      <c r="D7161" s="46" t="s">
        <v>89</v>
      </c>
      <c r="H7161" s="46">
        <v>17</v>
      </c>
      <c r="L7161" s="46" t="s">
        <v>103</v>
      </c>
      <c r="M7161" s="48">
        <v>2</v>
      </c>
      <c r="N7161" s="48" t="s">
        <v>116</v>
      </c>
    </row>
    <row r="7162" spans="1:24" x14ac:dyDescent="0.25">
      <c r="A7162" s="52">
        <v>2020</v>
      </c>
      <c r="B7162" s="45" t="s">
        <v>59</v>
      </c>
      <c r="C7162" s="46" t="s">
        <v>80</v>
      </c>
      <c r="D7162" s="46" t="s">
        <v>88</v>
      </c>
      <c r="H7162" s="46">
        <v>20</v>
      </c>
      <c r="L7162" s="46" t="s">
        <v>103</v>
      </c>
      <c r="M7162" s="48">
        <v>1</v>
      </c>
      <c r="N7162" s="48" t="s">
        <v>117</v>
      </c>
      <c r="O7162" s="48">
        <v>1</v>
      </c>
      <c r="P7162" s="48" t="s">
        <v>116</v>
      </c>
    </row>
    <row r="7163" spans="1:24" x14ac:dyDescent="0.25">
      <c r="A7163" s="52">
        <v>2020</v>
      </c>
      <c r="B7163" s="45" t="s">
        <v>66</v>
      </c>
      <c r="C7163" s="46" t="s">
        <v>80</v>
      </c>
      <c r="D7163" s="46" t="s">
        <v>90</v>
      </c>
      <c r="E7163" s="46" t="s">
        <v>93</v>
      </c>
      <c r="H7163" s="46">
        <v>15</v>
      </c>
      <c r="I7163" s="46">
        <v>17</v>
      </c>
      <c r="L7163" s="46" t="s">
        <v>103</v>
      </c>
      <c r="M7163" s="48">
        <v>40</v>
      </c>
      <c r="U7163" s="49">
        <v>1</v>
      </c>
      <c r="V7163" s="49" t="s">
        <v>117</v>
      </c>
      <c r="W7163" s="50">
        <v>1</v>
      </c>
      <c r="X7163" s="50" t="s">
        <v>116</v>
      </c>
    </row>
    <row r="7164" spans="1:24" x14ac:dyDescent="0.25">
      <c r="A7164" s="52">
        <v>2020</v>
      </c>
      <c r="B7164" s="45" t="s">
        <v>47</v>
      </c>
      <c r="C7164" s="46" t="s">
        <v>80</v>
      </c>
      <c r="D7164" s="46" t="s">
        <v>90</v>
      </c>
      <c r="H7164" s="46">
        <v>15</v>
      </c>
      <c r="L7164" s="46" t="s">
        <v>104</v>
      </c>
      <c r="M7164" s="48" t="s">
        <v>110</v>
      </c>
    </row>
    <row r="7165" spans="1:24" x14ac:dyDescent="0.25">
      <c r="A7165" s="52">
        <v>2020</v>
      </c>
      <c r="B7165" s="45" t="s">
        <v>73</v>
      </c>
      <c r="C7165" s="46" t="s">
        <v>80</v>
      </c>
      <c r="D7165" s="46" t="s">
        <v>88</v>
      </c>
      <c r="E7165" s="46" t="s">
        <v>92</v>
      </c>
      <c r="H7165" s="46">
        <v>17</v>
      </c>
      <c r="L7165" s="46" t="s">
        <v>103</v>
      </c>
      <c r="M7165" s="48">
        <v>1</v>
      </c>
      <c r="N7165" s="48" t="s">
        <v>116</v>
      </c>
    </row>
    <row r="7166" spans="1:24" x14ac:dyDescent="0.25">
      <c r="A7166" s="52">
        <v>2020</v>
      </c>
      <c r="B7166" s="45" t="s">
        <v>59</v>
      </c>
      <c r="C7166" s="46" t="s">
        <v>80</v>
      </c>
      <c r="D7166" s="46" t="s">
        <v>88</v>
      </c>
      <c r="H7166" s="46">
        <v>20</v>
      </c>
      <c r="L7166" s="46" t="s">
        <v>103</v>
      </c>
      <c r="M7166" s="48">
        <v>2</v>
      </c>
      <c r="N7166" s="48" t="s">
        <v>117</v>
      </c>
      <c r="O7166" s="48">
        <v>1</v>
      </c>
      <c r="P7166" s="48" t="s">
        <v>116</v>
      </c>
    </row>
    <row r="7167" spans="1:24" x14ac:dyDescent="0.25">
      <c r="A7167" s="52">
        <v>2020</v>
      </c>
      <c r="B7167" s="45" t="s">
        <v>69</v>
      </c>
      <c r="C7167" s="46" t="s">
        <v>80</v>
      </c>
      <c r="D7167" s="46" t="s">
        <v>88</v>
      </c>
      <c r="H7167" s="46">
        <v>18</v>
      </c>
      <c r="L7167" s="46" t="s">
        <v>103</v>
      </c>
      <c r="M7167" s="48">
        <v>2</v>
      </c>
      <c r="N7167" s="48" t="s">
        <v>117</v>
      </c>
      <c r="O7167" s="48">
        <v>1</v>
      </c>
      <c r="P7167" s="48" t="s">
        <v>116</v>
      </c>
    </row>
    <row r="7168" spans="1:24" x14ac:dyDescent="0.25">
      <c r="A7168" s="52">
        <v>2020</v>
      </c>
      <c r="B7168" s="45" t="s">
        <v>69</v>
      </c>
      <c r="C7168" s="46" t="s">
        <v>80</v>
      </c>
      <c r="D7168" s="46" t="s">
        <v>88</v>
      </c>
      <c r="H7168" s="46">
        <v>17</v>
      </c>
      <c r="L7168" s="46" t="s">
        <v>103</v>
      </c>
      <c r="M7168" s="48">
        <v>3</v>
      </c>
      <c r="N7168" s="48" t="s">
        <v>117</v>
      </c>
      <c r="O7168" s="48">
        <v>4</v>
      </c>
      <c r="P7168" s="48" t="s">
        <v>116</v>
      </c>
    </row>
    <row r="7169" spans="1:16" x14ac:dyDescent="0.25">
      <c r="A7169" s="52">
        <v>2020</v>
      </c>
      <c r="B7169" s="45" t="s">
        <v>73</v>
      </c>
      <c r="C7169" s="46" t="s">
        <v>80</v>
      </c>
      <c r="D7169" s="46" t="s">
        <v>88</v>
      </c>
      <c r="H7169" s="46">
        <v>17</v>
      </c>
      <c r="L7169" s="46" t="s">
        <v>103</v>
      </c>
      <c r="M7169" s="48">
        <v>2</v>
      </c>
      <c r="N7169" s="48" t="s">
        <v>117</v>
      </c>
      <c r="O7169" s="48">
        <v>2</v>
      </c>
      <c r="P7169" s="48" t="s">
        <v>116</v>
      </c>
    </row>
    <row r="7170" spans="1:16" x14ac:dyDescent="0.25">
      <c r="A7170" s="52">
        <v>2020</v>
      </c>
      <c r="B7170" s="45" t="s">
        <v>37</v>
      </c>
      <c r="C7170" s="46" t="s">
        <v>80</v>
      </c>
      <c r="D7170" s="46" t="s">
        <v>90</v>
      </c>
      <c r="H7170" s="46">
        <v>17</v>
      </c>
      <c r="L7170" s="46" t="s">
        <v>103</v>
      </c>
      <c r="M7170" s="48" t="s">
        <v>110</v>
      </c>
    </row>
    <row r="7171" spans="1:16" x14ac:dyDescent="0.25">
      <c r="A7171" s="52">
        <v>2020</v>
      </c>
      <c r="B7171" s="45" t="s">
        <v>50</v>
      </c>
      <c r="C7171" s="46" t="s">
        <v>80</v>
      </c>
      <c r="D7171" s="46" t="s">
        <v>88</v>
      </c>
      <c r="H7171" s="46">
        <v>17</v>
      </c>
      <c r="L7171" s="46" t="s">
        <v>103</v>
      </c>
      <c r="M7171" s="48">
        <v>1</v>
      </c>
      <c r="N7171" s="48" t="s">
        <v>117</v>
      </c>
      <c r="O7171" s="48">
        <v>2</v>
      </c>
      <c r="P7171" s="48" t="s">
        <v>116</v>
      </c>
    </row>
    <row r="7172" spans="1:16" x14ac:dyDescent="0.25">
      <c r="A7172" s="52">
        <v>2020</v>
      </c>
      <c r="B7172" s="45" t="s">
        <v>59</v>
      </c>
      <c r="C7172" s="46" t="s">
        <v>80</v>
      </c>
      <c r="D7172" s="46" t="s">
        <v>88</v>
      </c>
      <c r="H7172" s="46">
        <v>20</v>
      </c>
      <c r="L7172" s="46" t="s">
        <v>103</v>
      </c>
      <c r="M7172" s="48" t="s">
        <v>110</v>
      </c>
    </row>
    <row r="7173" spans="1:16" x14ac:dyDescent="0.25">
      <c r="A7173" s="52">
        <v>2020</v>
      </c>
      <c r="B7173" s="45" t="s">
        <v>76</v>
      </c>
      <c r="C7173" s="46" t="s">
        <v>80</v>
      </c>
      <c r="D7173" s="46" t="s">
        <v>88</v>
      </c>
      <c r="H7173" s="46">
        <v>21</v>
      </c>
      <c r="L7173" s="46" t="s">
        <v>103</v>
      </c>
      <c r="M7173" s="48">
        <v>2</v>
      </c>
      <c r="N7173" s="48" t="s">
        <v>116</v>
      </c>
    </row>
    <row r="7174" spans="1:16" x14ac:dyDescent="0.25">
      <c r="A7174" s="52">
        <v>2020</v>
      </c>
      <c r="B7174" s="45" t="s">
        <v>76</v>
      </c>
      <c r="C7174" s="46" t="s">
        <v>84</v>
      </c>
      <c r="D7174" s="46" t="s">
        <v>88</v>
      </c>
      <c r="H7174" s="46">
        <v>21</v>
      </c>
      <c r="L7174" s="46" t="s">
        <v>103</v>
      </c>
      <c r="M7174" s="48" t="s">
        <v>110</v>
      </c>
    </row>
    <row r="7175" spans="1:16" x14ac:dyDescent="0.25">
      <c r="A7175" s="52">
        <v>2020</v>
      </c>
      <c r="B7175" s="45" t="s">
        <v>69</v>
      </c>
      <c r="C7175" s="46" t="s">
        <v>85</v>
      </c>
      <c r="D7175" s="46" t="s">
        <v>110</v>
      </c>
      <c r="H7175" s="46">
        <v>20</v>
      </c>
      <c r="L7175" s="46" t="s">
        <v>103</v>
      </c>
      <c r="M7175" s="48">
        <v>2</v>
      </c>
      <c r="N7175" s="48" t="s">
        <v>116</v>
      </c>
    </row>
    <row r="7176" spans="1:16" x14ac:dyDescent="0.25">
      <c r="A7176" s="52">
        <v>2020</v>
      </c>
      <c r="B7176" s="45" t="s">
        <v>69</v>
      </c>
      <c r="C7176" s="46" t="s">
        <v>85</v>
      </c>
      <c r="D7176" s="46" t="s">
        <v>110</v>
      </c>
      <c r="H7176" s="46">
        <v>20</v>
      </c>
      <c r="L7176" s="46" t="s">
        <v>103</v>
      </c>
      <c r="M7176" s="48">
        <v>1</v>
      </c>
      <c r="N7176" s="48" t="s">
        <v>116</v>
      </c>
    </row>
    <row r="7177" spans="1:16" x14ac:dyDescent="0.25">
      <c r="A7177" s="52">
        <v>2020</v>
      </c>
      <c r="B7177" s="45" t="s">
        <v>69</v>
      </c>
      <c r="C7177" s="46" t="s">
        <v>85</v>
      </c>
      <c r="D7177" s="46" t="s">
        <v>110</v>
      </c>
      <c r="H7177" s="46">
        <v>18</v>
      </c>
      <c r="L7177" s="46" t="s">
        <v>103</v>
      </c>
      <c r="M7177" s="48">
        <v>1</v>
      </c>
      <c r="N7177" s="48" t="s">
        <v>117</v>
      </c>
      <c r="O7177" s="48">
        <v>2</v>
      </c>
      <c r="P7177" s="48" t="s">
        <v>116</v>
      </c>
    </row>
    <row r="7178" spans="1:16" x14ac:dyDescent="0.25">
      <c r="A7178" s="52">
        <v>2020</v>
      </c>
      <c r="B7178" s="45" t="s">
        <v>50</v>
      </c>
      <c r="C7178" s="46" t="s">
        <v>80</v>
      </c>
      <c r="D7178" s="46" t="s">
        <v>88</v>
      </c>
      <c r="H7178" s="46">
        <v>17</v>
      </c>
      <c r="L7178" s="46" t="s">
        <v>110</v>
      </c>
      <c r="M7178" s="48">
        <v>1</v>
      </c>
      <c r="N7178" s="48" t="s">
        <v>117</v>
      </c>
      <c r="O7178" s="48">
        <v>3</v>
      </c>
      <c r="P7178" s="48" t="s">
        <v>116</v>
      </c>
    </row>
    <row r="7179" spans="1:16" x14ac:dyDescent="0.25">
      <c r="A7179" s="52">
        <v>2020</v>
      </c>
      <c r="B7179" s="45" t="s">
        <v>59</v>
      </c>
      <c r="C7179" s="46" t="s">
        <v>80</v>
      </c>
      <c r="D7179" s="46" t="s">
        <v>88</v>
      </c>
      <c r="E7179" s="46" t="s">
        <v>92</v>
      </c>
      <c r="H7179" s="46">
        <v>17</v>
      </c>
      <c r="L7179" s="46" t="s">
        <v>103</v>
      </c>
      <c r="M7179" s="48">
        <v>1</v>
      </c>
      <c r="N7179" s="48" t="s">
        <v>117</v>
      </c>
      <c r="O7179" s="48">
        <v>1</v>
      </c>
      <c r="P7179" s="48" t="s">
        <v>116</v>
      </c>
    </row>
    <row r="7180" spans="1:16" x14ac:dyDescent="0.25">
      <c r="A7180" s="52">
        <v>2020</v>
      </c>
      <c r="B7180" s="45" t="s">
        <v>76</v>
      </c>
      <c r="C7180" s="46" t="s">
        <v>80</v>
      </c>
      <c r="D7180" s="46" t="s">
        <v>89</v>
      </c>
      <c r="H7180" s="46">
        <v>4</v>
      </c>
      <c r="L7180" s="46" t="s">
        <v>103</v>
      </c>
      <c r="M7180" s="48">
        <v>12</v>
      </c>
    </row>
    <row r="7181" spans="1:16" x14ac:dyDescent="0.25">
      <c r="A7181" s="52">
        <v>2020</v>
      </c>
      <c r="B7181" s="45" t="s">
        <v>76</v>
      </c>
      <c r="C7181" s="46" t="s">
        <v>80</v>
      </c>
      <c r="D7181" s="46" t="s">
        <v>89</v>
      </c>
      <c r="H7181" s="46">
        <v>4</v>
      </c>
      <c r="L7181" s="46" t="s">
        <v>103</v>
      </c>
      <c r="M7181" s="48">
        <v>38</v>
      </c>
    </row>
    <row r="7182" spans="1:16" x14ac:dyDescent="0.25">
      <c r="A7182" s="52">
        <v>2020</v>
      </c>
      <c r="B7182" s="45" t="s">
        <v>76</v>
      </c>
      <c r="C7182" s="46" t="s">
        <v>80</v>
      </c>
      <c r="D7182" s="46" t="s">
        <v>89</v>
      </c>
      <c r="H7182" s="46">
        <v>4</v>
      </c>
      <c r="L7182" s="46" t="s">
        <v>103</v>
      </c>
      <c r="M7182" s="48">
        <v>24</v>
      </c>
    </row>
    <row r="7183" spans="1:16" x14ac:dyDescent="0.25">
      <c r="A7183" s="52">
        <v>2020</v>
      </c>
      <c r="B7183" s="45" t="s">
        <v>76</v>
      </c>
      <c r="C7183" s="46" t="s">
        <v>80</v>
      </c>
      <c r="D7183" s="46" t="s">
        <v>89</v>
      </c>
      <c r="H7183" s="46">
        <v>4</v>
      </c>
      <c r="L7183" s="46" t="s">
        <v>103</v>
      </c>
      <c r="M7183" s="48">
        <v>24</v>
      </c>
    </row>
    <row r="7184" spans="1:16" x14ac:dyDescent="0.25">
      <c r="A7184" s="52">
        <v>2020</v>
      </c>
      <c r="B7184" s="45" t="s">
        <v>76</v>
      </c>
      <c r="C7184" s="46" t="s">
        <v>80</v>
      </c>
      <c r="D7184" s="46" t="s">
        <v>89</v>
      </c>
      <c r="H7184" s="46">
        <v>4</v>
      </c>
      <c r="L7184" s="46" t="s">
        <v>103</v>
      </c>
      <c r="M7184" s="48">
        <v>8</v>
      </c>
    </row>
    <row r="7185" spans="1:22" x14ac:dyDescent="0.25">
      <c r="A7185" s="52">
        <v>2020</v>
      </c>
      <c r="B7185" s="45" t="s">
        <v>37</v>
      </c>
      <c r="C7185" s="46" t="s">
        <v>80</v>
      </c>
      <c r="D7185" s="46" t="s">
        <v>93</v>
      </c>
      <c r="H7185" s="46">
        <v>15</v>
      </c>
      <c r="L7185" s="46" t="s">
        <v>103</v>
      </c>
      <c r="M7185" s="48">
        <v>252</v>
      </c>
    </row>
    <row r="7186" spans="1:22" x14ac:dyDescent="0.25">
      <c r="A7186" s="52">
        <v>2020</v>
      </c>
      <c r="B7186" s="45" t="s">
        <v>76</v>
      </c>
      <c r="C7186" s="46" t="s">
        <v>80</v>
      </c>
      <c r="D7186" s="46" t="s">
        <v>88</v>
      </c>
      <c r="E7186" s="46" t="s">
        <v>89</v>
      </c>
      <c r="H7186" s="46">
        <v>22</v>
      </c>
      <c r="L7186" s="46" t="s">
        <v>103</v>
      </c>
      <c r="M7186" s="48">
        <v>1</v>
      </c>
      <c r="N7186" s="48" t="s">
        <v>117</v>
      </c>
      <c r="O7186" s="48">
        <v>2</v>
      </c>
      <c r="P7186" s="48" t="s">
        <v>116</v>
      </c>
      <c r="Q7186" s="48">
        <v>2</v>
      </c>
      <c r="R7186" s="48" t="s">
        <v>115</v>
      </c>
    </row>
    <row r="7187" spans="1:22" x14ac:dyDescent="0.25">
      <c r="A7187" s="52">
        <v>2020</v>
      </c>
      <c r="B7187" s="45" t="s">
        <v>52</v>
      </c>
      <c r="C7187" s="46" t="s">
        <v>80</v>
      </c>
      <c r="D7187" s="46" t="s">
        <v>88</v>
      </c>
      <c r="H7187" s="46">
        <v>18</v>
      </c>
      <c r="L7187" s="46" t="s">
        <v>103</v>
      </c>
      <c r="M7187" s="48" t="s">
        <v>110</v>
      </c>
    </row>
    <row r="7188" spans="1:22" x14ac:dyDescent="0.25">
      <c r="A7188" s="52">
        <v>2020</v>
      </c>
      <c r="B7188" s="45" t="s">
        <v>76</v>
      </c>
      <c r="C7188" s="46" t="s">
        <v>80</v>
      </c>
      <c r="D7188" s="46" t="s">
        <v>93</v>
      </c>
      <c r="E7188" s="46" t="s">
        <v>91</v>
      </c>
      <c r="H7188" s="46">
        <v>15</v>
      </c>
      <c r="L7188" s="46" t="s">
        <v>103</v>
      </c>
      <c r="M7188" s="48">
        <v>100</v>
      </c>
    </row>
    <row r="7189" spans="1:22" x14ac:dyDescent="0.25">
      <c r="A7189" s="52">
        <v>2020</v>
      </c>
      <c r="B7189" s="45" t="s">
        <v>71</v>
      </c>
      <c r="C7189" s="46" t="s">
        <v>81</v>
      </c>
      <c r="D7189" s="46" t="s">
        <v>110</v>
      </c>
      <c r="H7189" s="46">
        <v>5</v>
      </c>
      <c r="L7189" s="46" t="s">
        <v>104</v>
      </c>
      <c r="M7189" s="48" t="s">
        <v>110</v>
      </c>
    </row>
    <row r="7190" spans="1:22" x14ac:dyDescent="0.25">
      <c r="A7190" s="52">
        <v>2020</v>
      </c>
      <c r="B7190" s="45" t="s">
        <v>71</v>
      </c>
      <c r="C7190" s="46" t="s">
        <v>80</v>
      </c>
      <c r="D7190" s="46" t="s">
        <v>90</v>
      </c>
      <c r="H7190" s="46">
        <v>15</v>
      </c>
      <c r="L7190" s="46" t="s">
        <v>104</v>
      </c>
      <c r="M7190" s="48">
        <v>70</v>
      </c>
    </row>
    <row r="7191" spans="1:22" x14ac:dyDescent="0.25">
      <c r="A7191" s="52">
        <v>2020</v>
      </c>
      <c r="B7191" s="45" t="s">
        <v>52</v>
      </c>
      <c r="C7191" s="46" t="s">
        <v>80</v>
      </c>
      <c r="D7191" s="46" t="s">
        <v>96</v>
      </c>
      <c r="H7191" s="46">
        <v>17</v>
      </c>
      <c r="L7191" s="46" t="s">
        <v>103</v>
      </c>
      <c r="M7191" s="48" t="s">
        <v>110</v>
      </c>
    </row>
    <row r="7192" spans="1:22" x14ac:dyDescent="0.25">
      <c r="A7192" s="52">
        <v>2020</v>
      </c>
      <c r="B7192" s="45" t="s">
        <v>50</v>
      </c>
      <c r="C7192" s="46" t="s">
        <v>80</v>
      </c>
      <c r="D7192" s="46" t="s">
        <v>93</v>
      </c>
      <c r="H7192" s="46">
        <v>17</v>
      </c>
      <c r="I7192" s="46">
        <v>18</v>
      </c>
      <c r="L7192" s="46" t="s">
        <v>103</v>
      </c>
      <c r="M7192" s="48">
        <v>1</v>
      </c>
      <c r="N7192" s="48" t="s">
        <v>117</v>
      </c>
      <c r="U7192" s="49">
        <v>3</v>
      </c>
      <c r="V7192" s="49" t="s">
        <v>116</v>
      </c>
    </row>
    <row r="7193" spans="1:22" x14ac:dyDescent="0.25">
      <c r="A7193" s="52">
        <v>2020</v>
      </c>
      <c r="B7193" s="45" t="s">
        <v>39</v>
      </c>
      <c r="C7193" s="46" t="s">
        <v>80</v>
      </c>
      <c r="D7193" s="46" t="s">
        <v>88</v>
      </c>
      <c r="H7193" s="46">
        <v>21</v>
      </c>
      <c r="L7193" s="46" t="s">
        <v>103</v>
      </c>
      <c r="M7193" s="48" t="s">
        <v>110</v>
      </c>
    </row>
    <row r="7194" spans="1:22" x14ac:dyDescent="0.25">
      <c r="A7194" s="52">
        <v>2020</v>
      </c>
      <c r="B7194" s="45" t="s">
        <v>39</v>
      </c>
      <c r="C7194" s="46" t="s">
        <v>80</v>
      </c>
      <c r="D7194" s="46" t="s">
        <v>93</v>
      </c>
      <c r="E7194" s="46" t="s">
        <v>94</v>
      </c>
      <c r="H7194" s="46">
        <v>15</v>
      </c>
      <c r="L7194" s="46" t="s">
        <v>103</v>
      </c>
      <c r="M7194" s="48">
        <v>50</v>
      </c>
    </row>
    <row r="7195" spans="1:22" x14ac:dyDescent="0.25">
      <c r="A7195" s="52">
        <v>2020</v>
      </c>
      <c r="B7195" s="45" t="s">
        <v>50</v>
      </c>
      <c r="C7195" s="46" t="s">
        <v>80</v>
      </c>
      <c r="D7195" s="46" t="s">
        <v>93</v>
      </c>
      <c r="H7195" s="46">
        <v>17</v>
      </c>
      <c r="L7195" s="46" t="s">
        <v>110</v>
      </c>
      <c r="M7195" s="48">
        <v>1</v>
      </c>
      <c r="N7195" s="48" t="s">
        <v>117</v>
      </c>
      <c r="O7195" s="48">
        <v>3</v>
      </c>
      <c r="P7195" s="48" t="s">
        <v>116</v>
      </c>
    </row>
    <row r="7196" spans="1:22" x14ac:dyDescent="0.25">
      <c r="A7196" s="52">
        <v>2020</v>
      </c>
      <c r="B7196" s="45" t="s">
        <v>38</v>
      </c>
      <c r="C7196" s="46" t="s">
        <v>80</v>
      </c>
      <c r="D7196" s="46" t="s">
        <v>88</v>
      </c>
      <c r="H7196" s="46">
        <v>18</v>
      </c>
      <c r="L7196" s="46" t="s">
        <v>103</v>
      </c>
      <c r="M7196" s="48">
        <v>2</v>
      </c>
      <c r="N7196" s="48" t="s">
        <v>116</v>
      </c>
    </row>
    <row r="7197" spans="1:22" x14ac:dyDescent="0.25">
      <c r="A7197" s="52">
        <v>2020</v>
      </c>
      <c r="B7197" s="45" t="s">
        <v>38</v>
      </c>
      <c r="C7197" s="46" t="s">
        <v>80</v>
      </c>
      <c r="D7197" s="46" t="s">
        <v>88</v>
      </c>
      <c r="H7197" s="46">
        <v>18</v>
      </c>
      <c r="L7197" s="46" t="s">
        <v>103</v>
      </c>
      <c r="M7197" s="48">
        <v>2</v>
      </c>
      <c r="N7197" s="48" t="s">
        <v>116</v>
      </c>
    </row>
    <row r="7198" spans="1:22" x14ac:dyDescent="0.25">
      <c r="A7198" s="52">
        <v>2020</v>
      </c>
      <c r="B7198" s="45" t="s">
        <v>76</v>
      </c>
      <c r="C7198" s="46" t="s">
        <v>80</v>
      </c>
      <c r="D7198" s="46" t="s">
        <v>89</v>
      </c>
      <c r="H7198" s="46">
        <v>4</v>
      </c>
      <c r="L7198" s="46" t="s">
        <v>103</v>
      </c>
      <c r="M7198" s="48">
        <v>32</v>
      </c>
    </row>
    <row r="7199" spans="1:22" x14ac:dyDescent="0.25">
      <c r="A7199" s="52">
        <v>2020</v>
      </c>
      <c r="B7199" s="45" t="s">
        <v>76</v>
      </c>
      <c r="C7199" s="46" t="s">
        <v>80</v>
      </c>
      <c r="D7199" s="46" t="s">
        <v>91</v>
      </c>
      <c r="H7199" s="46">
        <v>17</v>
      </c>
      <c r="L7199" s="46" t="s">
        <v>103</v>
      </c>
      <c r="M7199" s="48" t="s">
        <v>110</v>
      </c>
    </row>
    <row r="7200" spans="1:22" x14ac:dyDescent="0.25">
      <c r="A7200" s="52">
        <v>2020</v>
      </c>
      <c r="B7200" s="45" t="s">
        <v>69</v>
      </c>
      <c r="C7200" s="46" t="s">
        <v>80</v>
      </c>
      <c r="D7200" s="46" t="s">
        <v>88</v>
      </c>
      <c r="H7200" s="46">
        <v>18</v>
      </c>
      <c r="I7200" s="46">
        <v>21</v>
      </c>
      <c r="L7200" s="46" t="s">
        <v>103</v>
      </c>
      <c r="M7200" s="48" t="s">
        <v>110</v>
      </c>
    </row>
    <row r="7201" spans="1:24" x14ac:dyDescent="0.25">
      <c r="A7201" s="52">
        <v>2020</v>
      </c>
      <c r="B7201" s="45" t="s">
        <v>69</v>
      </c>
      <c r="C7201" s="46" t="s">
        <v>80</v>
      </c>
      <c r="D7201" s="46" t="s">
        <v>88</v>
      </c>
      <c r="H7201" s="46">
        <v>18</v>
      </c>
      <c r="I7201" s="46">
        <v>21</v>
      </c>
      <c r="L7201" s="46" t="s">
        <v>103</v>
      </c>
      <c r="M7201" s="48" t="s">
        <v>110</v>
      </c>
    </row>
    <row r="7202" spans="1:24" x14ac:dyDescent="0.25">
      <c r="A7202" s="52">
        <v>2020</v>
      </c>
      <c r="B7202" s="45" t="s">
        <v>40</v>
      </c>
      <c r="C7202" s="46" t="s">
        <v>80</v>
      </c>
      <c r="D7202" s="46" t="s">
        <v>90</v>
      </c>
      <c r="H7202" s="46">
        <v>15</v>
      </c>
      <c r="L7202" s="46" t="s">
        <v>103</v>
      </c>
      <c r="M7202" s="48">
        <v>180</v>
      </c>
    </row>
    <row r="7203" spans="1:24" x14ac:dyDescent="0.25">
      <c r="A7203" s="52">
        <v>2020</v>
      </c>
      <c r="B7203" s="45" t="s">
        <v>66</v>
      </c>
      <c r="C7203" s="46" t="s">
        <v>80</v>
      </c>
      <c r="D7203" s="46" t="s">
        <v>90</v>
      </c>
      <c r="E7203" s="46" t="s">
        <v>93</v>
      </c>
      <c r="H7203" s="46">
        <v>15</v>
      </c>
      <c r="L7203" s="46" t="s">
        <v>103</v>
      </c>
      <c r="M7203" s="48">
        <v>142</v>
      </c>
    </row>
    <row r="7204" spans="1:24" x14ac:dyDescent="0.25">
      <c r="A7204" s="52">
        <v>2020</v>
      </c>
      <c r="B7204" s="45" t="s">
        <v>69</v>
      </c>
      <c r="C7204" s="46" t="s">
        <v>80</v>
      </c>
      <c r="D7204" s="46" t="s">
        <v>88</v>
      </c>
      <c r="H7204" s="46">
        <v>20</v>
      </c>
      <c r="I7204" s="46">
        <v>21</v>
      </c>
      <c r="L7204" s="46" t="s">
        <v>103</v>
      </c>
      <c r="M7204" s="48">
        <v>1</v>
      </c>
      <c r="N7204" s="48" t="s">
        <v>116</v>
      </c>
      <c r="U7204" s="49">
        <v>1</v>
      </c>
      <c r="V7204" s="49" t="s">
        <v>116</v>
      </c>
    </row>
    <row r="7205" spans="1:24" x14ac:dyDescent="0.25">
      <c r="A7205" s="52">
        <v>2020</v>
      </c>
      <c r="B7205" s="45" t="s">
        <v>69</v>
      </c>
      <c r="C7205" s="46" t="s">
        <v>80</v>
      </c>
      <c r="D7205" s="46" t="s">
        <v>88</v>
      </c>
      <c r="H7205" s="46">
        <v>20</v>
      </c>
      <c r="I7205" s="46">
        <v>21</v>
      </c>
      <c r="L7205" s="46" t="s">
        <v>103</v>
      </c>
      <c r="M7205" s="48">
        <v>2</v>
      </c>
      <c r="N7205" s="48" t="s">
        <v>116</v>
      </c>
      <c r="U7205" s="49">
        <v>1</v>
      </c>
      <c r="V7205" s="49" t="s">
        <v>117</v>
      </c>
      <c r="W7205" s="50">
        <v>1</v>
      </c>
      <c r="X7205" s="50" t="s">
        <v>116</v>
      </c>
    </row>
    <row r="7206" spans="1:24" x14ac:dyDescent="0.25">
      <c r="A7206" s="52">
        <v>2020</v>
      </c>
      <c r="B7206" s="45" t="s">
        <v>69</v>
      </c>
      <c r="C7206" s="46" t="s">
        <v>80</v>
      </c>
      <c r="D7206" s="46" t="s">
        <v>88</v>
      </c>
      <c r="H7206" s="46">
        <v>20</v>
      </c>
      <c r="L7206" s="46" t="s">
        <v>103</v>
      </c>
      <c r="M7206" s="48">
        <v>1</v>
      </c>
      <c r="N7206" s="48" t="s">
        <v>116</v>
      </c>
    </row>
    <row r="7207" spans="1:24" x14ac:dyDescent="0.25">
      <c r="A7207" s="52">
        <v>2020</v>
      </c>
      <c r="B7207" s="45" t="s">
        <v>68</v>
      </c>
      <c r="C7207" s="46" t="s">
        <v>80</v>
      </c>
      <c r="D7207" s="46" t="s">
        <v>93</v>
      </c>
      <c r="H7207" s="46">
        <v>21</v>
      </c>
      <c r="L7207" s="46" t="s">
        <v>103</v>
      </c>
      <c r="M7207" s="48" t="s">
        <v>110</v>
      </c>
    </row>
    <row r="7208" spans="1:24" x14ac:dyDescent="0.25">
      <c r="A7208" s="52">
        <v>2020</v>
      </c>
      <c r="B7208" s="45" t="s">
        <v>76</v>
      </c>
      <c r="C7208" s="46" t="s">
        <v>80</v>
      </c>
      <c r="D7208" s="46" t="s">
        <v>89</v>
      </c>
      <c r="H7208" s="46">
        <v>15</v>
      </c>
      <c r="L7208" s="46" t="s">
        <v>103</v>
      </c>
      <c r="M7208" s="48">
        <v>32</v>
      </c>
    </row>
    <row r="7209" spans="1:24" x14ac:dyDescent="0.25">
      <c r="A7209" s="52">
        <v>2020</v>
      </c>
      <c r="B7209" s="45" t="s">
        <v>76</v>
      </c>
      <c r="C7209" s="46" t="s">
        <v>82</v>
      </c>
      <c r="D7209" s="46" t="s">
        <v>110</v>
      </c>
      <c r="H7209" s="46">
        <v>17</v>
      </c>
      <c r="L7209" s="46" t="s">
        <v>103</v>
      </c>
      <c r="M7209" s="48" t="s">
        <v>110</v>
      </c>
    </row>
    <row r="7210" spans="1:24" x14ac:dyDescent="0.25">
      <c r="A7210" s="52">
        <v>2020</v>
      </c>
      <c r="B7210" s="45" t="s">
        <v>76</v>
      </c>
      <c r="C7210" s="46" t="s">
        <v>80</v>
      </c>
      <c r="D7210" s="46" t="s">
        <v>88</v>
      </c>
      <c r="H7210" s="46">
        <v>17</v>
      </c>
      <c r="L7210" s="46" t="s">
        <v>103</v>
      </c>
      <c r="M7210" s="48">
        <v>1</v>
      </c>
      <c r="N7210" s="48" t="s">
        <v>117</v>
      </c>
      <c r="O7210" s="48">
        <v>1</v>
      </c>
      <c r="P7210" s="48" t="s">
        <v>116</v>
      </c>
    </row>
    <row r="7211" spans="1:24" x14ac:dyDescent="0.25">
      <c r="A7211" s="52">
        <v>2020</v>
      </c>
      <c r="B7211" s="45" t="s">
        <v>59</v>
      </c>
      <c r="C7211" s="46" t="s">
        <v>80</v>
      </c>
      <c r="D7211" s="46" t="s">
        <v>88</v>
      </c>
      <c r="H7211" s="46">
        <v>17</v>
      </c>
      <c r="L7211" s="46" t="s">
        <v>104</v>
      </c>
      <c r="M7211" s="48" t="s">
        <v>110</v>
      </c>
    </row>
    <row r="7212" spans="1:24" x14ac:dyDescent="0.25">
      <c r="A7212" s="52">
        <v>2020</v>
      </c>
      <c r="B7212" s="45" t="s">
        <v>43</v>
      </c>
      <c r="C7212" s="46" t="s">
        <v>80</v>
      </c>
      <c r="D7212" s="46" t="s">
        <v>88</v>
      </c>
      <c r="H7212" s="46">
        <v>17</v>
      </c>
      <c r="L7212" s="46" t="s">
        <v>104</v>
      </c>
      <c r="M7212" s="48" t="s">
        <v>110</v>
      </c>
    </row>
    <row r="7213" spans="1:24" x14ac:dyDescent="0.25">
      <c r="A7213" s="52">
        <v>2020</v>
      </c>
      <c r="B7213" s="45" t="s">
        <v>37</v>
      </c>
      <c r="C7213" s="46" t="s">
        <v>80</v>
      </c>
      <c r="D7213" s="46" t="s">
        <v>93</v>
      </c>
      <c r="E7213" s="46" t="s">
        <v>91</v>
      </c>
      <c r="H7213" s="46">
        <v>15</v>
      </c>
      <c r="L7213" s="46" t="s">
        <v>103</v>
      </c>
      <c r="M7213" s="48">
        <v>150</v>
      </c>
    </row>
    <row r="7214" spans="1:24" x14ac:dyDescent="0.25">
      <c r="A7214" s="52">
        <v>2020</v>
      </c>
      <c r="B7214" s="45" t="s">
        <v>68</v>
      </c>
      <c r="C7214" s="46" t="s">
        <v>80</v>
      </c>
      <c r="D7214" s="46" t="s">
        <v>88</v>
      </c>
      <c r="H7214" s="46">
        <v>15</v>
      </c>
      <c r="L7214" s="46" t="s">
        <v>103</v>
      </c>
      <c r="M7214" s="48">
        <v>300</v>
      </c>
    </row>
    <row r="7215" spans="1:24" x14ac:dyDescent="0.25">
      <c r="A7215" s="52">
        <v>2020</v>
      </c>
      <c r="B7215" s="45" t="s">
        <v>45</v>
      </c>
      <c r="C7215" s="46" t="s">
        <v>80</v>
      </c>
      <c r="D7215" s="46" t="s">
        <v>88</v>
      </c>
      <c r="H7215" s="46">
        <v>17</v>
      </c>
      <c r="L7215" s="46" t="s">
        <v>104</v>
      </c>
      <c r="M7215" s="48">
        <v>3</v>
      </c>
      <c r="N7215" s="48" t="s">
        <v>117</v>
      </c>
      <c r="O7215" s="48">
        <v>8</v>
      </c>
      <c r="P7215" s="48" t="s">
        <v>116</v>
      </c>
    </row>
    <row r="7216" spans="1:24" x14ac:dyDescent="0.25">
      <c r="A7216" s="52">
        <v>2020</v>
      </c>
      <c r="B7216" s="45" t="s">
        <v>38</v>
      </c>
      <c r="C7216" s="46" t="s">
        <v>80</v>
      </c>
      <c r="D7216" s="46" t="s">
        <v>88</v>
      </c>
      <c r="H7216" s="46">
        <v>18</v>
      </c>
      <c r="L7216" s="46" t="s">
        <v>103</v>
      </c>
      <c r="M7216" s="48">
        <v>1</v>
      </c>
      <c r="N7216" s="48" t="s">
        <v>116</v>
      </c>
    </row>
    <row r="7217" spans="1:24" x14ac:dyDescent="0.25">
      <c r="A7217" s="52">
        <v>2020</v>
      </c>
      <c r="B7217" s="45" t="s">
        <v>37</v>
      </c>
      <c r="C7217" s="46" t="s">
        <v>80</v>
      </c>
      <c r="D7217" s="46" t="s">
        <v>90</v>
      </c>
      <c r="H7217" s="46">
        <v>15</v>
      </c>
      <c r="L7217" s="46" t="s">
        <v>103</v>
      </c>
      <c r="M7217" s="48">
        <v>70</v>
      </c>
    </row>
    <row r="7218" spans="1:24" x14ac:dyDescent="0.25">
      <c r="A7218" s="52">
        <v>2020</v>
      </c>
      <c r="B7218" s="45" t="s">
        <v>38</v>
      </c>
      <c r="C7218" s="46" t="s">
        <v>80</v>
      </c>
      <c r="D7218" s="46" t="s">
        <v>88</v>
      </c>
      <c r="H7218" s="46">
        <v>18</v>
      </c>
      <c r="L7218" s="46" t="s">
        <v>103</v>
      </c>
      <c r="M7218" s="48">
        <v>1</v>
      </c>
      <c r="N7218" s="48" t="s">
        <v>116</v>
      </c>
    </row>
    <row r="7219" spans="1:24" x14ac:dyDescent="0.25">
      <c r="A7219" s="52">
        <v>2020</v>
      </c>
      <c r="B7219" s="45" t="s">
        <v>59</v>
      </c>
      <c r="C7219" s="46" t="s">
        <v>82</v>
      </c>
      <c r="D7219" s="46" t="s">
        <v>110</v>
      </c>
      <c r="H7219" s="46">
        <v>15</v>
      </c>
      <c r="L7219" s="46" t="s">
        <v>104</v>
      </c>
      <c r="M7219" s="48">
        <v>40</v>
      </c>
    </row>
    <row r="7220" spans="1:24" x14ac:dyDescent="0.25">
      <c r="A7220" s="52">
        <v>2020</v>
      </c>
      <c r="B7220" s="45" t="s">
        <v>59</v>
      </c>
      <c r="C7220" s="46" t="s">
        <v>80</v>
      </c>
      <c r="D7220" s="46" t="s">
        <v>88</v>
      </c>
      <c r="E7220" s="46" t="s">
        <v>89</v>
      </c>
      <c r="H7220" s="46">
        <v>15</v>
      </c>
      <c r="L7220" s="46" t="s">
        <v>103</v>
      </c>
      <c r="M7220" s="48">
        <v>184</v>
      </c>
    </row>
    <row r="7221" spans="1:24" x14ac:dyDescent="0.25">
      <c r="A7221" s="52">
        <v>2020</v>
      </c>
      <c r="B7221" s="45" t="s">
        <v>66</v>
      </c>
      <c r="C7221" s="46" t="s">
        <v>80</v>
      </c>
      <c r="D7221" s="46" t="s">
        <v>94</v>
      </c>
      <c r="H7221" s="46">
        <v>15</v>
      </c>
      <c r="L7221" s="46" t="s">
        <v>103</v>
      </c>
      <c r="M7221" s="48">
        <v>55</v>
      </c>
    </row>
    <row r="7222" spans="1:24" x14ac:dyDescent="0.25">
      <c r="A7222" s="52">
        <v>2020</v>
      </c>
      <c r="B7222" s="45" t="s">
        <v>75</v>
      </c>
      <c r="C7222" s="46" t="s">
        <v>80</v>
      </c>
      <c r="D7222" s="46" t="s">
        <v>93</v>
      </c>
      <c r="H7222" s="46">
        <v>15</v>
      </c>
      <c r="I7222" s="46">
        <v>21</v>
      </c>
      <c r="L7222" s="46" t="s">
        <v>103</v>
      </c>
      <c r="M7222" s="48">
        <v>37</v>
      </c>
      <c r="U7222" s="49">
        <v>1</v>
      </c>
      <c r="V7222" s="49" t="s">
        <v>117</v>
      </c>
      <c r="W7222" s="50">
        <v>1</v>
      </c>
      <c r="X7222" s="50" t="s">
        <v>116</v>
      </c>
    </row>
    <row r="7223" spans="1:24" x14ac:dyDescent="0.25">
      <c r="A7223" s="52">
        <v>2020</v>
      </c>
      <c r="B7223" s="45" t="s">
        <v>59</v>
      </c>
      <c r="C7223" s="46" t="s">
        <v>80</v>
      </c>
      <c r="D7223" s="46" t="s">
        <v>88</v>
      </c>
      <c r="H7223" s="46">
        <v>20</v>
      </c>
      <c r="L7223" s="46" t="s">
        <v>103</v>
      </c>
      <c r="M7223" s="48">
        <v>5</v>
      </c>
      <c r="N7223" s="48" t="s">
        <v>117</v>
      </c>
      <c r="O7223" s="48">
        <v>7</v>
      </c>
      <c r="P7223" s="48" t="s">
        <v>116</v>
      </c>
    </row>
    <row r="7224" spans="1:24" x14ac:dyDescent="0.25">
      <c r="A7224" s="52">
        <v>2020</v>
      </c>
      <c r="B7224" s="45" t="s">
        <v>76</v>
      </c>
      <c r="C7224" s="46" t="s">
        <v>80</v>
      </c>
      <c r="D7224" s="46" t="s">
        <v>91</v>
      </c>
      <c r="H7224" s="46">
        <v>15</v>
      </c>
      <c r="L7224" s="46" t="s">
        <v>103</v>
      </c>
      <c r="M7224" s="48">
        <v>27</v>
      </c>
    </row>
    <row r="7225" spans="1:24" x14ac:dyDescent="0.25">
      <c r="A7225" s="52">
        <v>2020</v>
      </c>
      <c r="B7225" s="45" t="s">
        <v>40</v>
      </c>
      <c r="C7225" s="46" t="s">
        <v>80</v>
      </c>
      <c r="D7225" s="46" t="s">
        <v>93</v>
      </c>
      <c r="E7225" s="46" t="s">
        <v>92</v>
      </c>
      <c r="H7225" s="46">
        <v>15</v>
      </c>
      <c r="L7225" s="46" t="s">
        <v>103</v>
      </c>
      <c r="M7225" s="48">
        <v>200</v>
      </c>
    </row>
    <row r="7226" spans="1:24" x14ac:dyDescent="0.25">
      <c r="A7226" s="52">
        <v>2020</v>
      </c>
      <c r="B7226" s="45" t="s">
        <v>71</v>
      </c>
      <c r="C7226" s="46" t="s">
        <v>80</v>
      </c>
      <c r="D7226" s="46" t="s">
        <v>94</v>
      </c>
      <c r="H7226" s="46">
        <v>15</v>
      </c>
      <c r="L7226" s="46" t="s">
        <v>103</v>
      </c>
      <c r="M7226" s="48">
        <v>10</v>
      </c>
    </row>
    <row r="7227" spans="1:24" x14ac:dyDescent="0.25">
      <c r="A7227" s="52">
        <v>2020</v>
      </c>
      <c r="B7227" s="45" t="s">
        <v>45</v>
      </c>
      <c r="C7227" s="46" t="s">
        <v>80</v>
      </c>
      <c r="D7227" s="46" t="s">
        <v>88</v>
      </c>
      <c r="H7227" s="46">
        <v>17</v>
      </c>
      <c r="L7227" s="46" t="s">
        <v>104</v>
      </c>
      <c r="M7227" s="48">
        <v>2</v>
      </c>
      <c r="N7227" s="48" t="s">
        <v>117</v>
      </c>
    </row>
    <row r="7228" spans="1:24" x14ac:dyDescent="0.25">
      <c r="A7228" s="52">
        <v>2020</v>
      </c>
      <c r="B7228" s="45" t="s">
        <v>47</v>
      </c>
      <c r="C7228" s="46" t="s">
        <v>81</v>
      </c>
      <c r="D7228" s="46" t="s">
        <v>110</v>
      </c>
      <c r="H7228" s="46">
        <v>5</v>
      </c>
      <c r="L7228" s="46" t="s">
        <v>104</v>
      </c>
      <c r="M7228" s="48">
        <v>60</v>
      </c>
    </row>
    <row r="7229" spans="1:24" x14ac:dyDescent="0.25">
      <c r="A7229" s="52">
        <v>2020</v>
      </c>
      <c r="B7229" s="45" t="s">
        <v>39</v>
      </c>
      <c r="C7229" s="46" t="s">
        <v>80</v>
      </c>
      <c r="D7229" s="46" t="s">
        <v>93</v>
      </c>
      <c r="E7229" s="46" t="s">
        <v>91</v>
      </c>
      <c r="H7229" s="46">
        <v>15</v>
      </c>
      <c r="L7229" s="46" t="s">
        <v>103</v>
      </c>
      <c r="M7229" s="48">
        <v>150</v>
      </c>
    </row>
    <row r="7230" spans="1:24" x14ac:dyDescent="0.25">
      <c r="A7230" s="52">
        <v>2020</v>
      </c>
      <c r="B7230" s="45" t="s">
        <v>45</v>
      </c>
      <c r="C7230" s="46" t="s">
        <v>80</v>
      </c>
      <c r="D7230" s="46" t="s">
        <v>88</v>
      </c>
      <c r="H7230" s="46">
        <v>17</v>
      </c>
      <c r="L7230" s="46" t="s">
        <v>103</v>
      </c>
      <c r="M7230" s="48">
        <v>1</v>
      </c>
      <c r="N7230" s="48" t="s">
        <v>117</v>
      </c>
      <c r="O7230" s="48">
        <v>1</v>
      </c>
      <c r="P7230" s="48" t="s">
        <v>116</v>
      </c>
    </row>
    <row r="7231" spans="1:24" x14ac:dyDescent="0.25">
      <c r="A7231" s="52">
        <v>2020</v>
      </c>
      <c r="B7231" s="45" t="s">
        <v>59</v>
      </c>
      <c r="C7231" s="46" t="s">
        <v>80</v>
      </c>
      <c r="D7231" s="46" t="s">
        <v>88</v>
      </c>
      <c r="H7231" s="46">
        <v>20</v>
      </c>
      <c r="I7231" s="46">
        <v>21</v>
      </c>
      <c r="L7231" s="46" t="s">
        <v>103</v>
      </c>
      <c r="M7231" s="48" t="s">
        <v>110</v>
      </c>
    </row>
    <row r="7232" spans="1:24" x14ac:dyDescent="0.25">
      <c r="A7232" s="52">
        <v>2020</v>
      </c>
      <c r="B7232" s="45" t="s">
        <v>72</v>
      </c>
      <c r="C7232" s="46" t="s">
        <v>80</v>
      </c>
      <c r="D7232" s="46" t="s">
        <v>90</v>
      </c>
      <c r="E7232" s="46" t="s">
        <v>93</v>
      </c>
      <c r="F7232" s="46" t="s">
        <v>94</v>
      </c>
      <c r="H7232" s="46">
        <v>15</v>
      </c>
      <c r="L7232" s="46" t="s">
        <v>103</v>
      </c>
      <c r="M7232" s="48">
        <v>357</v>
      </c>
    </row>
    <row r="7233" spans="1:22" x14ac:dyDescent="0.25">
      <c r="A7233" s="52">
        <v>2020</v>
      </c>
      <c r="B7233" s="45" t="s">
        <v>40</v>
      </c>
      <c r="C7233" s="46" t="s">
        <v>80</v>
      </c>
      <c r="D7233" s="46" t="s">
        <v>93</v>
      </c>
      <c r="H7233" s="46">
        <v>15</v>
      </c>
      <c r="L7233" s="46" t="s">
        <v>103</v>
      </c>
      <c r="M7233" s="48">
        <v>31</v>
      </c>
    </row>
    <row r="7234" spans="1:22" x14ac:dyDescent="0.25">
      <c r="A7234" s="52">
        <v>2020</v>
      </c>
      <c r="B7234" s="45" t="s">
        <v>52</v>
      </c>
      <c r="C7234" s="46" t="s">
        <v>80</v>
      </c>
      <c r="D7234" s="46" t="s">
        <v>88</v>
      </c>
      <c r="H7234" s="46">
        <v>17</v>
      </c>
      <c r="L7234" s="46" t="s">
        <v>103</v>
      </c>
      <c r="M7234" s="48" t="s">
        <v>110</v>
      </c>
    </row>
    <row r="7235" spans="1:22" x14ac:dyDescent="0.25">
      <c r="A7235" s="52">
        <v>2020</v>
      </c>
      <c r="B7235" s="45" t="s">
        <v>73</v>
      </c>
      <c r="C7235" s="46" t="s">
        <v>80</v>
      </c>
      <c r="D7235" s="46" t="s">
        <v>94</v>
      </c>
      <c r="H7235" s="46">
        <v>17</v>
      </c>
      <c r="L7235" s="46" t="s">
        <v>103</v>
      </c>
      <c r="M7235" s="48">
        <v>3</v>
      </c>
      <c r="N7235" s="48" t="s">
        <v>117</v>
      </c>
    </row>
    <row r="7236" spans="1:22" x14ac:dyDescent="0.25">
      <c r="A7236" s="52">
        <v>2020</v>
      </c>
      <c r="B7236" s="45" t="s">
        <v>68</v>
      </c>
      <c r="C7236" s="46" t="s">
        <v>80</v>
      </c>
      <c r="D7236" s="46" t="s">
        <v>88</v>
      </c>
      <c r="H7236" s="46">
        <v>15</v>
      </c>
      <c r="L7236" s="46" t="s">
        <v>103</v>
      </c>
      <c r="M7236" s="48">
        <v>160</v>
      </c>
    </row>
    <row r="7237" spans="1:22" x14ac:dyDescent="0.25">
      <c r="A7237" s="52">
        <v>2020</v>
      </c>
      <c r="B7237" s="45" t="s">
        <v>54</v>
      </c>
      <c r="C7237" s="46" t="s">
        <v>80</v>
      </c>
      <c r="D7237" s="46" t="s">
        <v>93</v>
      </c>
      <c r="H7237" s="46">
        <v>17</v>
      </c>
      <c r="L7237" s="46" t="s">
        <v>104</v>
      </c>
      <c r="M7237" s="48">
        <v>1</v>
      </c>
      <c r="N7237" s="48" t="s">
        <v>117</v>
      </c>
    </row>
    <row r="7238" spans="1:22" x14ac:dyDescent="0.25">
      <c r="A7238" s="52">
        <v>2020</v>
      </c>
      <c r="B7238" s="45" t="s">
        <v>73</v>
      </c>
      <c r="C7238" s="46" t="s">
        <v>80</v>
      </c>
      <c r="D7238" s="46" t="s">
        <v>88</v>
      </c>
      <c r="E7238" s="46" t="s">
        <v>93</v>
      </c>
      <c r="H7238" s="46">
        <v>17</v>
      </c>
      <c r="L7238" s="46" t="s">
        <v>103</v>
      </c>
      <c r="M7238" s="48">
        <v>1</v>
      </c>
      <c r="N7238" s="48" t="s">
        <v>117</v>
      </c>
    </row>
    <row r="7239" spans="1:22" x14ac:dyDescent="0.25">
      <c r="A7239" s="52">
        <v>2020</v>
      </c>
      <c r="B7239" s="45" t="s">
        <v>69</v>
      </c>
      <c r="C7239" s="46" t="s">
        <v>80</v>
      </c>
      <c r="D7239" s="46" t="s">
        <v>88</v>
      </c>
      <c r="H7239" s="46">
        <v>17</v>
      </c>
      <c r="L7239" s="46" t="s">
        <v>103</v>
      </c>
      <c r="M7239" s="48">
        <v>1</v>
      </c>
      <c r="N7239" s="48" t="s">
        <v>117</v>
      </c>
      <c r="O7239" s="48">
        <v>3</v>
      </c>
      <c r="P7239" s="48" t="s">
        <v>116</v>
      </c>
    </row>
    <row r="7240" spans="1:22" x14ac:dyDescent="0.25">
      <c r="A7240" s="52">
        <v>2020</v>
      </c>
      <c r="B7240" s="45" t="s">
        <v>69</v>
      </c>
      <c r="C7240" s="46" t="s">
        <v>80</v>
      </c>
      <c r="D7240" s="46" t="s">
        <v>90</v>
      </c>
      <c r="H7240" s="46">
        <v>17</v>
      </c>
      <c r="L7240" s="46" t="s">
        <v>103</v>
      </c>
      <c r="M7240" s="48">
        <v>4</v>
      </c>
      <c r="N7240" s="48" t="s">
        <v>117</v>
      </c>
    </row>
    <row r="7241" spans="1:22" x14ac:dyDescent="0.25">
      <c r="A7241" s="52">
        <v>2020</v>
      </c>
      <c r="B7241" s="45" t="s">
        <v>71</v>
      </c>
      <c r="C7241" s="46" t="s">
        <v>80</v>
      </c>
      <c r="D7241" s="46" t="s">
        <v>90</v>
      </c>
      <c r="H7241" s="46">
        <v>15</v>
      </c>
      <c r="L7241" s="46" t="s">
        <v>104</v>
      </c>
      <c r="M7241" s="48">
        <v>30</v>
      </c>
    </row>
    <row r="7242" spans="1:22" x14ac:dyDescent="0.25">
      <c r="A7242" s="52">
        <v>2020</v>
      </c>
      <c r="B7242" s="45" t="s">
        <v>71</v>
      </c>
      <c r="C7242" s="46" t="s">
        <v>80</v>
      </c>
      <c r="D7242" s="46" t="s">
        <v>90</v>
      </c>
      <c r="H7242" s="46">
        <v>15</v>
      </c>
      <c r="L7242" s="46" t="s">
        <v>104</v>
      </c>
      <c r="M7242" s="48">
        <v>62</v>
      </c>
    </row>
    <row r="7243" spans="1:22" x14ac:dyDescent="0.25">
      <c r="A7243" s="52">
        <v>2020</v>
      </c>
      <c r="B7243" s="45" t="s">
        <v>69</v>
      </c>
      <c r="C7243" s="46" t="s">
        <v>80</v>
      </c>
      <c r="D7243" s="46" t="s">
        <v>90</v>
      </c>
      <c r="H7243" s="46">
        <v>17</v>
      </c>
      <c r="L7243" s="46" t="s">
        <v>103</v>
      </c>
      <c r="M7243" s="48">
        <v>4</v>
      </c>
      <c r="N7243" s="48" t="s">
        <v>117</v>
      </c>
      <c r="O7243" s="48">
        <v>2</v>
      </c>
      <c r="P7243" s="48" t="s">
        <v>116</v>
      </c>
    </row>
    <row r="7244" spans="1:22" x14ac:dyDescent="0.25">
      <c r="A7244" s="52">
        <v>2020</v>
      </c>
      <c r="B7244" s="45" t="s">
        <v>69</v>
      </c>
      <c r="C7244" s="46" t="s">
        <v>80</v>
      </c>
      <c r="D7244" s="46" t="s">
        <v>88</v>
      </c>
      <c r="H7244" s="46">
        <v>17</v>
      </c>
      <c r="L7244" s="46" t="s">
        <v>103</v>
      </c>
      <c r="M7244" s="48">
        <v>2</v>
      </c>
      <c r="N7244" s="48" t="s">
        <v>117</v>
      </c>
      <c r="O7244" s="48">
        <v>4</v>
      </c>
      <c r="P7244" s="48" t="s">
        <v>116</v>
      </c>
    </row>
    <row r="7245" spans="1:22" x14ac:dyDescent="0.25">
      <c r="A7245" s="52">
        <v>2020</v>
      </c>
      <c r="B7245" s="45" t="s">
        <v>66</v>
      </c>
      <c r="C7245" s="46" t="s">
        <v>80</v>
      </c>
      <c r="D7245" s="46" t="s">
        <v>90</v>
      </c>
      <c r="H7245" s="46">
        <v>15</v>
      </c>
      <c r="I7245" s="46">
        <v>17</v>
      </c>
      <c r="L7245" s="46" t="s">
        <v>103</v>
      </c>
      <c r="M7245" s="48">
        <v>24</v>
      </c>
      <c r="U7245" s="49">
        <v>3</v>
      </c>
      <c r="V7245" s="49" t="s">
        <v>116</v>
      </c>
    </row>
    <row r="7246" spans="1:22" x14ac:dyDescent="0.25">
      <c r="A7246" s="52">
        <v>2020</v>
      </c>
      <c r="B7246" s="45" t="s">
        <v>59</v>
      </c>
      <c r="C7246" s="46" t="s">
        <v>80</v>
      </c>
      <c r="D7246" s="46" t="s">
        <v>88</v>
      </c>
      <c r="E7246" s="46" t="s">
        <v>92</v>
      </c>
      <c r="H7246" s="46">
        <v>15</v>
      </c>
      <c r="L7246" s="46" t="s">
        <v>103</v>
      </c>
      <c r="M7246" s="48" t="s">
        <v>110</v>
      </c>
    </row>
    <row r="7247" spans="1:22" x14ac:dyDescent="0.25">
      <c r="A7247" s="52">
        <v>2020</v>
      </c>
      <c r="B7247" s="45" t="s">
        <v>60</v>
      </c>
      <c r="C7247" s="46" t="s">
        <v>80</v>
      </c>
      <c r="D7247" s="46" t="s">
        <v>90</v>
      </c>
      <c r="E7247" s="46" t="s">
        <v>93</v>
      </c>
      <c r="H7247" s="46">
        <v>15</v>
      </c>
      <c r="L7247" s="46" t="s">
        <v>103</v>
      </c>
      <c r="M7247" s="48">
        <v>284</v>
      </c>
    </row>
    <row r="7248" spans="1:22" x14ac:dyDescent="0.25">
      <c r="A7248" s="52">
        <v>2020</v>
      </c>
      <c r="B7248" s="45" t="s">
        <v>69</v>
      </c>
      <c r="C7248" s="46" t="s">
        <v>80</v>
      </c>
      <c r="D7248" s="46" t="s">
        <v>88</v>
      </c>
      <c r="H7248" s="46">
        <v>17</v>
      </c>
      <c r="I7248" s="46">
        <v>18</v>
      </c>
      <c r="J7248" s="46">
        <v>21</v>
      </c>
      <c r="L7248" s="46" t="s">
        <v>103</v>
      </c>
      <c r="M7248" s="48" t="s">
        <v>110</v>
      </c>
    </row>
    <row r="7249" spans="1:24" x14ac:dyDescent="0.25">
      <c r="A7249" s="52">
        <v>2020</v>
      </c>
      <c r="B7249" s="45" t="s">
        <v>40</v>
      </c>
      <c r="C7249" s="46" t="s">
        <v>80</v>
      </c>
      <c r="D7249" s="46" t="s">
        <v>90</v>
      </c>
      <c r="E7249" s="46" t="s">
        <v>92</v>
      </c>
      <c r="F7249" s="46" t="s">
        <v>93</v>
      </c>
      <c r="H7249" s="46">
        <v>15</v>
      </c>
      <c r="L7249" s="46" t="s">
        <v>103</v>
      </c>
      <c r="M7249" s="48">
        <v>80</v>
      </c>
    </row>
    <row r="7250" spans="1:24" x14ac:dyDescent="0.25">
      <c r="A7250" s="52">
        <v>2020</v>
      </c>
      <c r="B7250" s="45" t="s">
        <v>69</v>
      </c>
      <c r="C7250" s="46" t="s">
        <v>80</v>
      </c>
      <c r="D7250" s="46" t="s">
        <v>88</v>
      </c>
      <c r="H7250" s="46">
        <v>17</v>
      </c>
      <c r="I7250" s="46">
        <v>21</v>
      </c>
      <c r="L7250" s="46" t="s">
        <v>103</v>
      </c>
      <c r="M7250" s="48">
        <v>3</v>
      </c>
      <c r="N7250" s="48" t="s">
        <v>117</v>
      </c>
      <c r="O7250" s="48">
        <v>3</v>
      </c>
      <c r="P7250" s="48" t="s">
        <v>116</v>
      </c>
      <c r="U7250" s="49">
        <v>1</v>
      </c>
      <c r="V7250" s="49" t="s">
        <v>116</v>
      </c>
    </row>
    <row r="7251" spans="1:24" x14ac:dyDescent="0.25">
      <c r="A7251" s="52">
        <v>2020</v>
      </c>
      <c r="B7251" s="45" t="s">
        <v>76</v>
      </c>
      <c r="C7251" s="46" t="s">
        <v>81</v>
      </c>
      <c r="D7251" s="46" t="s">
        <v>110</v>
      </c>
      <c r="H7251" s="46">
        <v>6</v>
      </c>
      <c r="L7251" s="46" t="s">
        <v>103</v>
      </c>
      <c r="M7251" s="48">
        <v>125</v>
      </c>
    </row>
    <row r="7252" spans="1:24" x14ac:dyDescent="0.25">
      <c r="A7252" s="52">
        <v>2020</v>
      </c>
      <c r="B7252" s="45" t="s">
        <v>39</v>
      </c>
      <c r="C7252" s="46" t="s">
        <v>80</v>
      </c>
      <c r="D7252" s="46" t="s">
        <v>88</v>
      </c>
      <c r="H7252" s="46">
        <v>17</v>
      </c>
      <c r="L7252" s="46" t="s">
        <v>103</v>
      </c>
      <c r="M7252" s="48">
        <v>1</v>
      </c>
      <c r="N7252" s="48" t="s">
        <v>117</v>
      </c>
      <c r="O7252" s="48">
        <v>4</v>
      </c>
      <c r="P7252" s="48" t="s">
        <v>116</v>
      </c>
    </row>
    <row r="7253" spans="1:24" x14ac:dyDescent="0.25">
      <c r="A7253" s="52">
        <v>2020</v>
      </c>
      <c r="B7253" s="45" t="s">
        <v>47</v>
      </c>
      <c r="C7253" s="46" t="s">
        <v>80</v>
      </c>
      <c r="D7253" s="46" t="s">
        <v>90</v>
      </c>
      <c r="H7253" s="46">
        <v>15</v>
      </c>
      <c r="I7253" s="46">
        <v>17</v>
      </c>
      <c r="L7253" s="46" t="s">
        <v>103</v>
      </c>
      <c r="M7253" s="48">
        <v>50</v>
      </c>
      <c r="U7253" s="49">
        <v>1</v>
      </c>
      <c r="V7253" s="49" t="s">
        <v>117</v>
      </c>
      <c r="W7253" s="50">
        <v>1</v>
      </c>
      <c r="X7253" s="50" t="s">
        <v>116</v>
      </c>
    </row>
    <row r="7254" spans="1:24" x14ac:dyDescent="0.25">
      <c r="A7254" s="52">
        <v>2020</v>
      </c>
      <c r="B7254" s="45" t="s">
        <v>58</v>
      </c>
      <c r="C7254" s="46" t="s">
        <v>80</v>
      </c>
      <c r="D7254" s="46" t="s">
        <v>90</v>
      </c>
      <c r="H7254" s="46">
        <v>15</v>
      </c>
      <c r="L7254" s="46" t="s">
        <v>104</v>
      </c>
      <c r="M7254" s="48" t="s">
        <v>110</v>
      </c>
    </row>
    <row r="7255" spans="1:24" x14ac:dyDescent="0.25">
      <c r="A7255" s="52">
        <v>2020</v>
      </c>
      <c r="B7255" s="45" t="s">
        <v>47</v>
      </c>
      <c r="C7255" s="46" t="s">
        <v>80</v>
      </c>
      <c r="D7255" s="46" t="s">
        <v>90</v>
      </c>
      <c r="H7255" s="46">
        <v>15</v>
      </c>
      <c r="L7255" s="46" t="s">
        <v>103</v>
      </c>
      <c r="M7255" s="48">
        <v>60</v>
      </c>
    </row>
    <row r="7256" spans="1:24" x14ac:dyDescent="0.25">
      <c r="A7256" s="52">
        <v>2020</v>
      </c>
      <c r="B7256" s="45" t="s">
        <v>75</v>
      </c>
      <c r="C7256" s="46" t="s">
        <v>80</v>
      </c>
      <c r="D7256" s="46" t="s">
        <v>93</v>
      </c>
      <c r="H7256" s="46">
        <v>15</v>
      </c>
      <c r="L7256" s="46" t="s">
        <v>103</v>
      </c>
      <c r="M7256" s="48">
        <v>58</v>
      </c>
    </row>
    <row r="7257" spans="1:24" x14ac:dyDescent="0.25">
      <c r="A7257" s="52">
        <v>2020</v>
      </c>
      <c r="B7257" s="45" t="s">
        <v>59</v>
      </c>
      <c r="C7257" s="46" t="s">
        <v>80</v>
      </c>
      <c r="D7257" s="46" t="s">
        <v>88</v>
      </c>
      <c r="H7257" s="46">
        <v>21</v>
      </c>
      <c r="L7257" s="46" t="s">
        <v>103</v>
      </c>
      <c r="M7257" s="48">
        <v>1</v>
      </c>
      <c r="N7257" s="48" t="s">
        <v>117</v>
      </c>
      <c r="O7257" s="48">
        <v>6</v>
      </c>
      <c r="P7257" s="48" t="s">
        <v>116</v>
      </c>
    </row>
    <row r="7258" spans="1:24" x14ac:dyDescent="0.25">
      <c r="A7258" s="52">
        <v>2020</v>
      </c>
      <c r="B7258" s="45" t="s">
        <v>59</v>
      </c>
      <c r="C7258" s="46" t="s">
        <v>80</v>
      </c>
      <c r="D7258" s="46" t="s">
        <v>90</v>
      </c>
      <c r="H7258" s="46">
        <v>15</v>
      </c>
      <c r="L7258" s="46" t="s">
        <v>103</v>
      </c>
      <c r="M7258" s="48">
        <v>72</v>
      </c>
    </row>
    <row r="7259" spans="1:24" x14ac:dyDescent="0.25">
      <c r="A7259" s="52">
        <v>2020</v>
      </c>
      <c r="B7259" s="45" t="s">
        <v>38</v>
      </c>
      <c r="C7259" s="46" t="s">
        <v>80</v>
      </c>
      <c r="D7259" s="46" t="s">
        <v>88</v>
      </c>
      <c r="H7259" s="46">
        <v>18</v>
      </c>
      <c r="L7259" s="46" t="s">
        <v>103</v>
      </c>
      <c r="M7259" s="48">
        <v>2</v>
      </c>
      <c r="N7259" s="48" t="s">
        <v>116</v>
      </c>
    </row>
    <row r="7260" spans="1:24" x14ac:dyDescent="0.25">
      <c r="A7260" s="52">
        <v>2020</v>
      </c>
      <c r="B7260" s="45" t="s">
        <v>39</v>
      </c>
      <c r="C7260" s="46" t="s">
        <v>80</v>
      </c>
      <c r="D7260" s="46" t="s">
        <v>93</v>
      </c>
      <c r="H7260" s="46">
        <v>15</v>
      </c>
      <c r="L7260" s="46" t="s">
        <v>103</v>
      </c>
      <c r="M7260" s="48">
        <v>24</v>
      </c>
    </row>
    <row r="7261" spans="1:24" x14ac:dyDescent="0.25">
      <c r="A7261" s="52">
        <v>2020</v>
      </c>
      <c r="B7261" s="45" t="s">
        <v>76</v>
      </c>
      <c r="C7261" s="46" t="s">
        <v>80</v>
      </c>
      <c r="D7261" s="46" t="s">
        <v>92</v>
      </c>
      <c r="H7261" s="46">
        <v>15</v>
      </c>
      <c r="L7261" s="46" t="s">
        <v>103</v>
      </c>
      <c r="M7261" s="48">
        <v>37</v>
      </c>
    </row>
    <row r="7262" spans="1:24" x14ac:dyDescent="0.25">
      <c r="A7262" s="52">
        <v>2020</v>
      </c>
      <c r="B7262" s="45" t="s">
        <v>76</v>
      </c>
      <c r="C7262" s="46" t="s">
        <v>82</v>
      </c>
      <c r="D7262" s="46" t="s">
        <v>110</v>
      </c>
      <c r="H7262" s="46">
        <v>15</v>
      </c>
      <c r="L7262" s="46" t="s">
        <v>103</v>
      </c>
      <c r="M7262" s="48">
        <v>63</v>
      </c>
    </row>
    <row r="7263" spans="1:24" x14ac:dyDescent="0.25">
      <c r="A7263" s="52">
        <v>2020</v>
      </c>
      <c r="B7263" s="45" t="s">
        <v>76</v>
      </c>
      <c r="C7263" s="46" t="s">
        <v>80</v>
      </c>
      <c r="D7263" s="46" t="s">
        <v>91</v>
      </c>
      <c r="H7263" s="46">
        <v>15</v>
      </c>
      <c r="L7263" s="46" t="s">
        <v>103</v>
      </c>
      <c r="M7263" s="48">
        <v>56</v>
      </c>
    </row>
    <row r="7264" spans="1:24" x14ac:dyDescent="0.25">
      <c r="A7264" s="52">
        <v>2020</v>
      </c>
      <c r="B7264" s="45" t="s">
        <v>54</v>
      </c>
      <c r="C7264" s="46" t="s">
        <v>80</v>
      </c>
      <c r="D7264" s="46" t="s">
        <v>93</v>
      </c>
      <c r="H7264" s="46">
        <v>17</v>
      </c>
      <c r="L7264" s="46" t="s">
        <v>103</v>
      </c>
      <c r="M7264" s="48">
        <v>2</v>
      </c>
      <c r="N7264" s="48" t="s">
        <v>117</v>
      </c>
    </row>
    <row r="7265" spans="1:24" x14ac:dyDescent="0.25">
      <c r="A7265" s="52">
        <v>2020</v>
      </c>
      <c r="B7265" s="45" t="s">
        <v>47</v>
      </c>
      <c r="C7265" s="46" t="s">
        <v>80</v>
      </c>
      <c r="D7265" s="46" t="s">
        <v>90</v>
      </c>
      <c r="H7265" s="46">
        <v>15</v>
      </c>
      <c r="L7265" s="46" t="s">
        <v>104</v>
      </c>
      <c r="M7265" s="48" t="s">
        <v>110</v>
      </c>
    </row>
    <row r="7266" spans="1:24" x14ac:dyDescent="0.25">
      <c r="A7266" s="52">
        <v>2020</v>
      </c>
      <c r="B7266" s="45" t="s">
        <v>47</v>
      </c>
      <c r="C7266" s="46" t="s">
        <v>80</v>
      </c>
      <c r="D7266" s="46" t="s">
        <v>88</v>
      </c>
      <c r="H7266" s="46">
        <v>17</v>
      </c>
      <c r="L7266" s="46" t="s">
        <v>103</v>
      </c>
      <c r="M7266" s="48">
        <v>4</v>
      </c>
      <c r="N7266" s="48" t="s">
        <v>117</v>
      </c>
      <c r="O7266" s="48">
        <v>2</v>
      </c>
      <c r="P7266" s="48" t="s">
        <v>116</v>
      </c>
    </row>
    <row r="7267" spans="1:24" x14ac:dyDescent="0.25">
      <c r="A7267" s="52">
        <v>2020</v>
      </c>
      <c r="B7267" s="45" t="s">
        <v>76</v>
      </c>
      <c r="C7267" s="46" t="s">
        <v>80</v>
      </c>
      <c r="D7267" s="46" t="s">
        <v>91</v>
      </c>
      <c r="H7267" s="46">
        <v>15</v>
      </c>
      <c r="L7267" s="46" t="s">
        <v>103</v>
      </c>
      <c r="M7267" s="48">
        <v>35</v>
      </c>
    </row>
    <row r="7268" spans="1:24" x14ac:dyDescent="0.25">
      <c r="A7268" s="52">
        <v>2020</v>
      </c>
      <c r="B7268" s="45" t="s">
        <v>40</v>
      </c>
      <c r="C7268" s="46" t="s">
        <v>80</v>
      </c>
      <c r="D7268" s="46" t="s">
        <v>93</v>
      </c>
      <c r="E7268" s="46" t="s">
        <v>92</v>
      </c>
      <c r="H7268" s="46">
        <v>15</v>
      </c>
      <c r="L7268" s="46" t="s">
        <v>103</v>
      </c>
      <c r="M7268" s="48">
        <v>86</v>
      </c>
    </row>
    <row r="7269" spans="1:24" x14ac:dyDescent="0.25">
      <c r="A7269" s="52">
        <v>2020</v>
      </c>
      <c r="B7269" s="45" t="s">
        <v>59</v>
      </c>
      <c r="C7269" s="46" t="s">
        <v>80</v>
      </c>
      <c r="D7269" s="46" t="s">
        <v>88</v>
      </c>
      <c r="H7269" s="46">
        <v>20</v>
      </c>
      <c r="L7269" s="46" t="s">
        <v>103</v>
      </c>
      <c r="M7269" s="48" t="s">
        <v>110</v>
      </c>
    </row>
    <row r="7270" spans="1:24" x14ac:dyDescent="0.25">
      <c r="A7270" s="52">
        <v>2020</v>
      </c>
      <c r="B7270" s="45" t="s">
        <v>59</v>
      </c>
      <c r="C7270" s="46" t="s">
        <v>80</v>
      </c>
      <c r="D7270" s="46" t="s">
        <v>90</v>
      </c>
      <c r="H7270" s="46">
        <v>15</v>
      </c>
      <c r="L7270" s="46" t="s">
        <v>103</v>
      </c>
      <c r="M7270" s="48">
        <v>36</v>
      </c>
    </row>
    <row r="7271" spans="1:24" x14ac:dyDescent="0.25">
      <c r="A7271" s="52">
        <v>2020</v>
      </c>
      <c r="B7271" s="45" t="s">
        <v>50</v>
      </c>
      <c r="C7271" s="46" t="s">
        <v>80</v>
      </c>
      <c r="D7271" s="46" t="s">
        <v>93</v>
      </c>
      <c r="H7271" s="46">
        <v>17</v>
      </c>
      <c r="I7271" s="46">
        <v>20</v>
      </c>
      <c r="L7271" s="46" t="s">
        <v>110</v>
      </c>
      <c r="M7271" s="48">
        <v>1</v>
      </c>
      <c r="N7271" s="48" t="s">
        <v>117</v>
      </c>
      <c r="U7271" s="49">
        <v>3</v>
      </c>
      <c r="V7271" s="49" t="s">
        <v>116</v>
      </c>
    </row>
    <row r="7272" spans="1:24" x14ac:dyDescent="0.25">
      <c r="A7272" s="52">
        <v>2020</v>
      </c>
      <c r="B7272" s="45" t="s">
        <v>38</v>
      </c>
      <c r="C7272" s="46" t="s">
        <v>80</v>
      </c>
      <c r="D7272" s="46" t="s">
        <v>88</v>
      </c>
      <c r="H7272" s="46">
        <v>17</v>
      </c>
      <c r="I7272" s="46">
        <v>18</v>
      </c>
      <c r="L7272" s="46" t="s">
        <v>103</v>
      </c>
      <c r="M7272" s="48">
        <v>2</v>
      </c>
      <c r="N7272" s="48" t="s">
        <v>117</v>
      </c>
      <c r="O7272" s="48">
        <v>1</v>
      </c>
      <c r="P7272" s="48" t="s">
        <v>116</v>
      </c>
      <c r="U7272" s="49">
        <v>1</v>
      </c>
      <c r="V7272" s="49" t="s">
        <v>116</v>
      </c>
    </row>
    <row r="7273" spans="1:24" x14ac:dyDescent="0.25">
      <c r="A7273" s="52">
        <v>2020</v>
      </c>
      <c r="B7273" s="45" t="s">
        <v>38</v>
      </c>
      <c r="C7273" s="46" t="s">
        <v>80</v>
      </c>
      <c r="D7273" s="46" t="s">
        <v>88</v>
      </c>
      <c r="H7273" s="46">
        <v>17</v>
      </c>
      <c r="L7273" s="46" t="s">
        <v>103</v>
      </c>
      <c r="M7273" s="48">
        <v>2</v>
      </c>
      <c r="N7273" s="48" t="s">
        <v>117</v>
      </c>
      <c r="O7273" s="48">
        <v>3</v>
      </c>
      <c r="P7273" s="48" t="s">
        <v>116</v>
      </c>
    </row>
    <row r="7274" spans="1:24" x14ac:dyDescent="0.25">
      <c r="A7274" s="52">
        <v>2020</v>
      </c>
      <c r="B7274" s="45" t="s">
        <v>59</v>
      </c>
      <c r="C7274" s="46" t="s">
        <v>80</v>
      </c>
      <c r="D7274" s="46" t="s">
        <v>88</v>
      </c>
      <c r="E7274" s="46" t="s">
        <v>92</v>
      </c>
      <c r="H7274" s="46">
        <v>15</v>
      </c>
      <c r="I7274" s="46">
        <v>17</v>
      </c>
      <c r="L7274" s="46" t="s">
        <v>103</v>
      </c>
      <c r="M7274" s="48">
        <v>63</v>
      </c>
      <c r="U7274" s="49">
        <v>4</v>
      </c>
      <c r="V7274" s="49" t="s">
        <v>117</v>
      </c>
      <c r="W7274" s="50">
        <v>10</v>
      </c>
      <c r="X7274" s="50" t="s">
        <v>116</v>
      </c>
    </row>
    <row r="7275" spans="1:24" x14ac:dyDescent="0.25">
      <c r="A7275" s="52">
        <v>2020</v>
      </c>
      <c r="B7275" s="45" t="s">
        <v>38</v>
      </c>
      <c r="C7275" s="46" t="s">
        <v>80</v>
      </c>
      <c r="D7275" s="46" t="s">
        <v>91</v>
      </c>
      <c r="H7275" s="46">
        <v>12</v>
      </c>
      <c r="L7275" s="46" t="s">
        <v>103</v>
      </c>
      <c r="M7275" s="48">
        <v>200</v>
      </c>
    </row>
    <row r="7276" spans="1:24" x14ac:dyDescent="0.25">
      <c r="A7276" s="52">
        <v>2020</v>
      </c>
      <c r="B7276" s="45" t="s">
        <v>69</v>
      </c>
      <c r="C7276" s="46" t="s">
        <v>80</v>
      </c>
      <c r="D7276" s="46" t="s">
        <v>93</v>
      </c>
      <c r="H7276" s="46">
        <v>17</v>
      </c>
      <c r="L7276" s="46" t="s">
        <v>103</v>
      </c>
      <c r="M7276" s="48">
        <v>2</v>
      </c>
      <c r="N7276" s="48" t="s">
        <v>117</v>
      </c>
      <c r="O7276" s="48">
        <v>2</v>
      </c>
      <c r="P7276" s="48" t="s">
        <v>116</v>
      </c>
    </row>
    <row r="7277" spans="1:24" x14ac:dyDescent="0.25">
      <c r="A7277" s="52">
        <v>2020</v>
      </c>
      <c r="B7277" s="45" t="s">
        <v>66</v>
      </c>
      <c r="C7277" s="46" t="s">
        <v>80</v>
      </c>
      <c r="D7277" s="46" t="s">
        <v>93</v>
      </c>
      <c r="H7277" s="46">
        <v>15</v>
      </c>
      <c r="L7277" s="46" t="s">
        <v>103</v>
      </c>
      <c r="M7277" s="48">
        <v>39</v>
      </c>
    </row>
    <row r="7278" spans="1:24" x14ac:dyDescent="0.25">
      <c r="A7278" s="52">
        <v>2020</v>
      </c>
      <c r="B7278" s="45" t="s">
        <v>55</v>
      </c>
      <c r="C7278" s="46" t="s">
        <v>80</v>
      </c>
      <c r="D7278" s="46" t="s">
        <v>93</v>
      </c>
      <c r="H7278" s="46">
        <v>15</v>
      </c>
      <c r="L7278" s="46" t="s">
        <v>103</v>
      </c>
      <c r="M7278" s="48">
        <v>180</v>
      </c>
    </row>
    <row r="7279" spans="1:24" x14ac:dyDescent="0.25">
      <c r="A7279" s="52">
        <v>2020</v>
      </c>
      <c r="B7279" s="45" t="s">
        <v>76</v>
      </c>
      <c r="C7279" s="46" t="s">
        <v>80</v>
      </c>
      <c r="D7279" s="46" t="s">
        <v>91</v>
      </c>
      <c r="H7279" s="46">
        <v>15</v>
      </c>
      <c r="L7279" s="46" t="s">
        <v>103</v>
      </c>
      <c r="M7279" s="48">
        <v>30</v>
      </c>
    </row>
    <row r="7280" spans="1:24" x14ac:dyDescent="0.25">
      <c r="A7280" s="52">
        <v>2020</v>
      </c>
      <c r="B7280" s="45" t="s">
        <v>54</v>
      </c>
      <c r="C7280" s="46" t="s">
        <v>80</v>
      </c>
      <c r="D7280" s="46" t="s">
        <v>93</v>
      </c>
      <c r="H7280" s="46">
        <v>17</v>
      </c>
      <c r="L7280" s="46" t="s">
        <v>104</v>
      </c>
      <c r="M7280" s="48">
        <v>4</v>
      </c>
      <c r="N7280" s="48" t="s">
        <v>117</v>
      </c>
      <c r="O7280" s="48">
        <v>2</v>
      </c>
      <c r="P7280" s="48" t="s">
        <v>116</v>
      </c>
    </row>
    <row r="7281" spans="1:22" x14ac:dyDescent="0.25">
      <c r="A7281" s="52">
        <v>2020</v>
      </c>
      <c r="B7281" s="45" t="s">
        <v>75</v>
      </c>
      <c r="C7281" s="46" t="s">
        <v>80</v>
      </c>
      <c r="D7281" s="46" t="s">
        <v>93</v>
      </c>
      <c r="H7281" s="46">
        <v>21</v>
      </c>
      <c r="L7281" s="46" t="s">
        <v>103</v>
      </c>
      <c r="M7281" s="48" t="s">
        <v>110</v>
      </c>
    </row>
    <row r="7282" spans="1:22" x14ac:dyDescent="0.25">
      <c r="A7282" s="52">
        <v>2020</v>
      </c>
      <c r="B7282" s="45" t="s">
        <v>45</v>
      </c>
      <c r="C7282" s="46" t="s">
        <v>80</v>
      </c>
      <c r="D7282" s="46" t="s">
        <v>88</v>
      </c>
      <c r="H7282" s="46">
        <v>17</v>
      </c>
      <c r="L7282" s="46" t="s">
        <v>103</v>
      </c>
      <c r="M7282" s="48">
        <v>1</v>
      </c>
      <c r="N7282" s="48" t="s">
        <v>117</v>
      </c>
      <c r="O7282" s="48">
        <v>3</v>
      </c>
      <c r="P7282" s="48" t="s">
        <v>116</v>
      </c>
    </row>
    <row r="7283" spans="1:22" x14ac:dyDescent="0.25">
      <c r="A7283" s="52">
        <v>2020</v>
      </c>
      <c r="B7283" s="45" t="s">
        <v>47</v>
      </c>
      <c r="C7283" s="46" t="s">
        <v>80</v>
      </c>
      <c r="D7283" s="46" t="s">
        <v>90</v>
      </c>
      <c r="H7283" s="46">
        <v>17</v>
      </c>
      <c r="L7283" s="46" t="s">
        <v>104</v>
      </c>
      <c r="M7283" s="48" t="s">
        <v>110</v>
      </c>
    </row>
    <row r="7284" spans="1:22" x14ac:dyDescent="0.25">
      <c r="A7284" s="52">
        <v>2020</v>
      </c>
      <c r="B7284" s="45" t="s">
        <v>47</v>
      </c>
      <c r="C7284" s="46" t="s">
        <v>80</v>
      </c>
      <c r="D7284" s="46" t="s">
        <v>90</v>
      </c>
      <c r="H7284" s="46">
        <v>17</v>
      </c>
      <c r="L7284" s="46" t="s">
        <v>103</v>
      </c>
      <c r="M7284" s="48" t="s">
        <v>110</v>
      </c>
    </row>
    <row r="7285" spans="1:22" x14ac:dyDescent="0.25">
      <c r="A7285" s="52">
        <v>2020</v>
      </c>
      <c r="B7285" s="45" t="s">
        <v>69</v>
      </c>
      <c r="C7285" s="46" t="s">
        <v>80</v>
      </c>
      <c r="D7285" s="46" t="s">
        <v>88</v>
      </c>
      <c r="H7285" s="46">
        <v>17</v>
      </c>
      <c r="L7285" s="46" t="s">
        <v>103</v>
      </c>
      <c r="M7285" s="48">
        <v>2</v>
      </c>
      <c r="N7285" s="48" t="s">
        <v>117</v>
      </c>
      <c r="O7285" s="48">
        <v>4</v>
      </c>
      <c r="P7285" s="48" t="s">
        <v>116</v>
      </c>
    </row>
    <row r="7286" spans="1:22" x14ac:dyDescent="0.25">
      <c r="A7286" s="52">
        <v>2020</v>
      </c>
      <c r="B7286" s="45" t="s">
        <v>66</v>
      </c>
      <c r="C7286" s="46" t="s">
        <v>80</v>
      </c>
      <c r="D7286" s="46" t="s">
        <v>93</v>
      </c>
      <c r="H7286" s="46">
        <v>15</v>
      </c>
      <c r="L7286" s="46" t="s">
        <v>103</v>
      </c>
      <c r="M7286" s="48">
        <v>47</v>
      </c>
    </row>
    <row r="7287" spans="1:22" x14ac:dyDescent="0.25">
      <c r="A7287" s="52">
        <v>2020</v>
      </c>
      <c r="B7287" s="45" t="s">
        <v>69</v>
      </c>
      <c r="C7287" s="46" t="s">
        <v>80</v>
      </c>
      <c r="D7287" s="46" t="s">
        <v>88</v>
      </c>
      <c r="H7287" s="46">
        <v>17</v>
      </c>
      <c r="I7287" s="46">
        <v>21</v>
      </c>
      <c r="L7287" s="46" t="s">
        <v>103</v>
      </c>
      <c r="M7287" s="48">
        <v>1</v>
      </c>
      <c r="N7287" s="48" t="s">
        <v>116</v>
      </c>
      <c r="U7287" s="49">
        <v>1</v>
      </c>
      <c r="V7287" s="49" t="s">
        <v>116</v>
      </c>
    </row>
    <row r="7288" spans="1:22" x14ac:dyDescent="0.25">
      <c r="A7288" s="52">
        <v>2020</v>
      </c>
      <c r="B7288" s="45" t="s">
        <v>73</v>
      </c>
      <c r="C7288" s="46" t="s">
        <v>80</v>
      </c>
      <c r="D7288" s="46" t="s">
        <v>91</v>
      </c>
      <c r="H7288" s="46">
        <v>17</v>
      </c>
      <c r="L7288" s="46" t="s">
        <v>103</v>
      </c>
      <c r="M7288" s="48">
        <v>1</v>
      </c>
      <c r="N7288" s="48" t="s">
        <v>116</v>
      </c>
    </row>
    <row r="7289" spans="1:22" x14ac:dyDescent="0.25">
      <c r="A7289" s="52">
        <v>2020</v>
      </c>
      <c r="B7289" s="45" t="s">
        <v>54</v>
      </c>
      <c r="C7289" s="46" t="s">
        <v>80</v>
      </c>
      <c r="D7289" s="46" t="s">
        <v>93</v>
      </c>
      <c r="H7289" s="46">
        <v>17</v>
      </c>
      <c r="L7289" s="46" t="s">
        <v>104</v>
      </c>
      <c r="M7289" s="48">
        <v>1</v>
      </c>
      <c r="N7289" s="48" t="s">
        <v>117</v>
      </c>
    </row>
    <row r="7290" spans="1:22" x14ac:dyDescent="0.25">
      <c r="A7290" s="52">
        <v>2020</v>
      </c>
      <c r="B7290" s="45" t="s">
        <v>38</v>
      </c>
      <c r="C7290" s="46" t="s">
        <v>80</v>
      </c>
      <c r="D7290" s="46" t="s">
        <v>88</v>
      </c>
      <c r="H7290" s="46">
        <v>18</v>
      </c>
      <c r="L7290" s="46" t="s">
        <v>103</v>
      </c>
      <c r="M7290" s="48">
        <v>1</v>
      </c>
      <c r="N7290" s="48" t="s">
        <v>116</v>
      </c>
    </row>
    <row r="7291" spans="1:22" x14ac:dyDescent="0.25">
      <c r="A7291" s="52">
        <v>2020</v>
      </c>
      <c r="B7291" s="45" t="s">
        <v>40</v>
      </c>
      <c r="C7291" s="46" t="s">
        <v>80</v>
      </c>
      <c r="D7291" s="46" t="s">
        <v>93</v>
      </c>
      <c r="E7291" s="46" t="s">
        <v>92</v>
      </c>
      <c r="H7291" s="46">
        <v>15</v>
      </c>
      <c r="I7291" s="46">
        <v>17</v>
      </c>
      <c r="L7291" s="46" t="s">
        <v>103</v>
      </c>
      <c r="M7291" s="48">
        <v>2</v>
      </c>
      <c r="N7291" s="48" t="s">
        <v>117</v>
      </c>
      <c r="O7291" s="48">
        <v>2</v>
      </c>
      <c r="P7291" s="48" t="s">
        <v>116</v>
      </c>
    </row>
    <row r="7292" spans="1:22" x14ac:dyDescent="0.25">
      <c r="A7292" s="52">
        <v>2020</v>
      </c>
      <c r="B7292" s="45" t="s">
        <v>73</v>
      </c>
      <c r="C7292" s="46" t="s">
        <v>80</v>
      </c>
      <c r="D7292" s="46" t="s">
        <v>89</v>
      </c>
      <c r="H7292" s="46">
        <v>15</v>
      </c>
      <c r="L7292" s="46" t="s">
        <v>104</v>
      </c>
      <c r="M7292" s="48">
        <v>48</v>
      </c>
    </row>
    <row r="7293" spans="1:22" x14ac:dyDescent="0.25">
      <c r="A7293" s="52">
        <v>2020</v>
      </c>
      <c r="B7293" s="45" t="s">
        <v>59</v>
      </c>
      <c r="C7293" s="46" t="s">
        <v>80</v>
      </c>
      <c r="D7293" s="46" t="s">
        <v>88</v>
      </c>
      <c r="H7293" s="46">
        <v>20</v>
      </c>
      <c r="L7293" s="46" t="s">
        <v>103</v>
      </c>
      <c r="M7293" s="48">
        <v>4</v>
      </c>
      <c r="N7293" s="48" t="s">
        <v>117</v>
      </c>
      <c r="O7293" s="48">
        <v>4</v>
      </c>
      <c r="P7293" s="48" t="s">
        <v>116</v>
      </c>
    </row>
    <row r="7294" spans="1:22" x14ac:dyDescent="0.25">
      <c r="A7294" s="52">
        <v>2020</v>
      </c>
      <c r="B7294" s="45" t="s">
        <v>59</v>
      </c>
      <c r="C7294" s="46" t="s">
        <v>80</v>
      </c>
      <c r="D7294" s="46" t="s">
        <v>88</v>
      </c>
      <c r="H7294" s="46">
        <v>17</v>
      </c>
      <c r="L7294" s="46" t="s">
        <v>103</v>
      </c>
      <c r="M7294" s="48" t="s">
        <v>110</v>
      </c>
    </row>
    <row r="7295" spans="1:22" x14ac:dyDescent="0.25">
      <c r="A7295" s="52">
        <v>2020</v>
      </c>
      <c r="B7295" s="45" t="s">
        <v>52</v>
      </c>
      <c r="C7295" s="46" t="s">
        <v>80</v>
      </c>
      <c r="D7295" s="46" t="s">
        <v>94</v>
      </c>
      <c r="H7295" s="46">
        <v>17</v>
      </c>
      <c r="L7295" s="46" t="s">
        <v>103</v>
      </c>
      <c r="M7295" s="48">
        <v>3</v>
      </c>
      <c r="N7295" s="48" t="s">
        <v>117</v>
      </c>
      <c r="O7295" s="48">
        <v>2</v>
      </c>
      <c r="P7295" s="48" t="s">
        <v>116</v>
      </c>
    </row>
    <row r="7296" spans="1:22" x14ac:dyDescent="0.25">
      <c r="A7296" s="52">
        <v>2020</v>
      </c>
      <c r="B7296" s="45" t="s">
        <v>52</v>
      </c>
      <c r="C7296" s="46" t="s">
        <v>80</v>
      </c>
      <c r="D7296" s="46" t="s">
        <v>93</v>
      </c>
      <c r="H7296" s="46">
        <v>21</v>
      </c>
      <c r="L7296" s="46" t="s">
        <v>103</v>
      </c>
      <c r="M7296" s="48">
        <v>2</v>
      </c>
      <c r="N7296" s="48" t="s">
        <v>116</v>
      </c>
    </row>
    <row r="7297" spans="1:16" x14ac:dyDescent="0.25">
      <c r="A7297" s="52">
        <v>2020</v>
      </c>
      <c r="B7297" s="45" t="s">
        <v>76</v>
      </c>
      <c r="C7297" s="46" t="s">
        <v>80</v>
      </c>
      <c r="D7297" s="46" t="s">
        <v>88</v>
      </c>
      <c r="H7297" s="46">
        <v>21</v>
      </c>
      <c r="L7297" s="46" t="s">
        <v>103</v>
      </c>
      <c r="M7297" s="48">
        <v>1</v>
      </c>
      <c r="N7297" s="48" t="s">
        <v>116</v>
      </c>
    </row>
    <row r="7298" spans="1:16" x14ac:dyDescent="0.25">
      <c r="A7298" s="52">
        <v>2020</v>
      </c>
      <c r="B7298" s="45" t="s">
        <v>76</v>
      </c>
      <c r="C7298" s="46" t="s">
        <v>80</v>
      </c>
      <c r="D7298" s="46" t="s">
        <v>88</v>
      </c>
      <c r="H7298" s="46">
        <v>21</v>
      </c>
      <c r="L7298" s="46" t="s">
        <v>103</v>
      </c>
      <c r="M7298" s="48" t="s">
        <v>110</v>
      </c>
    </row>
    <row r="7299" spans="1:16" x14ac:dyDescent="0.25">
      <c r="A7299" s="52">
        <v>2020</v>
      </c>
      <c r="B7299" s="45" t="s">
        <v>76</v>
      </c>
      <c r="C7299" s="46" t="s">
        <v>84</v>
      </c>
      <c r="D7299" s="46" t="s">
        <v>88</v>
      </c>
      <c r="H7299" s="46">
        <v>21</v>
      </c>
      <c r="L7299" s="46" t="s">
        <v>103</v>
      </c>
      <c r="M7299" s="48">
        <v>3</v>
      </c>
      <c r="N7299" s="48" t="s">
        <v>116</v>
      </c>
    </row>
    <row r="7300" spans="1:16" x14ac:dyDescent="0.25">
      <c r="A7300" s="52">
        <v>2020</v>
      </c>
      <c r="B7300" s="45" t="s">
        <v>54</v>
      </c>
      <c r="C7300" s="46" t="s">
        <v>80</v>
      </c>
      <c r="D7300" s="46" t="s">
        <v>93</v>
      </c>
      <c r="H7300" s="46">
        <v>17</v>
      </c>
      <c r="L7300" s="46" t="s">
        <v>104</v>
      </c>
      <c r="M7300" s="48">
        <v>1</v>
      </c>
      <c r="N7300" s="48" t="s">
        <v>116</v>
      </c>
    </row>
    <row r="7301" spans="1:16" x14ac:dyDescent="0.25">
      <c r="A7301" s="52">
        <v>2020</v>
      </c>
      <c r="B7301" s="45" t="s">
        <v>54</v>
      </c>
      <c r="C7301" s="46" t="s">
        <v>80</v>
      </c>
      <c r="D7301" s="46" t="s">
        <v>88</v>
      </c>
      <c r="H7301" s="46">
        <v>17</v>
      </c>
      <c r="L7301" s="46" t="s">
        <v>103</v>
      </c>
      <c r="M7301" s="48" t="s">
        <v>110</v>
      </c>
    </row>
    <row r="7302" spans="1:16" x14ac:dyDescent="0.25">
      <c r="A7302" s="52">
        <v>2020</v>
      </c>
      <c r="B7302" s="45" t="s">
        <v>42</v>
      </c>
      <c r="C7302" s="46" t="s">
        <v>80</v>
      </c>
      <c r="D7302" s="46" t="s">
        <v>88</v>
      </c>
      <c r="H7302" s="46">
        <v>17</v>
      </c>
      <c r="L7302" s="46" t="s">
        <v>103</v>
      </c>
      <c r="M7302" s="48">
        <v>2</v>
      </c>
      <c r="N7302" s="48" t="s">
        <v>117</v>
      </c>
      <c r="O7302" s="48">
        <v>2</v>
      </c>
      <c r="P7302" s="48" t="s">
        <v>116</v>
      </c>
    </row>
    <row r="7303" spans="1:16" x14ac:dyDescent="0.25">
      <c r="A7303" s="52">
        <v>2020</v>
      </c>
      <c r="B7303" s="45" t="s">
        <v>38</v>
      </c>
      <c r="C7303" s="46" t="s">
        <v>80</v>
      </c>
      <c r="D7303" s="46" t="s">
        <v>93</v>
      </c>
      <c r="H7303" s="46">
        <v>15</v>
      </c>
      <c r="L7303" s="46" t="s">
        <v>104</v>
      </c>
      <c r="M7303" s="48">
        <v>11</v>
      </c>
    </row>
    <row r="7304" spans="1:16" x14ac:dyDescent="0.25">
      <c r="A7304" s="52">
        <v>2020</v>
      </c>
      <c r="B7304" s="45" t="s">
        <v>54</v>
      </c>
      <c r="C7304" s="46" t="s">
        <v>80</v>
      </c>
      <c r="D7304" s="46" t="s">
        <v>93</v>
      </c>
      <c r="H7304" s="46">
        <v>17</v>
      </c>
      <c r="L7304" s="46" t="s">
        <v>103</v>
      </c>
      <c r="M7304" s="48">
        <v>2</v>
      </c>
      <c r="N7304" s="48" t="s">
        <v>116</v>
      </c>
    </row>
    <row r="7305" spans="1:16" x14ac:dyDescent="0.25">
      <c r="A7305" s="52">
        <v>2020</v>
      </c>
      <c r="B7305" s="45" t="s">
        <v>68</v>
      </c>
      <c r="C7305" s="46" t="s">
        <v>80</v>
      </c>
      <c r="D7305" s="46" t="s">
        <v>88</v>
      </c>
      <c r="H7305" s="46">
        <v>21</v>
      </c>
      <c r="L7305" s="46" t="s">
        <v>103</v>
      </c>
      <c r="M7305" s="48">
        <v>1</v>
      </c>
      <c r="N7305" s="48" t="s">
        <v>116</v>
      </c>
    </row>
    <row r="7306" spans="1:16" x14ac:dyDescent="0.25">
      <c r="A7306" s="52">
        <v>2020</v>
      </c>
      <c r="B7306" s="45" t="s">
        <v>73</v>
      </c>
      <c r="C7306" s="46" t="s">
        <v>80</v>
      </c>
      <c r="D7306" s="46" t="s">
        <v>94</v>
      </c>
      <c r="H7306" s="46">
        <v>15</v>
      </c>
      <c r="L7306" s="46" t="s">
        <v>103</v>
      </c>
      <c r="M7306" s="48" t="s">
        <v>110</v>
      </c>
    </row>
    <row r="7307" spans="1:16" x14ac:dyDescent="0.25">
      <c r="A7307" s="52">
        <v>2020</v>
      </c>
      <c r="B7307" s="45" t="s">
        <v>59</v>
      </c>
      <c r="C7307" s="46" t="s">
        <v>80</v>
      </c>
      <c r="D7307" s="46" t="s">
        <v>88</v>
      </c>
      <c r="H7307" s="46">
        <v>15</v>
      </c>
      <c r="L7307" s="46" t="s">
        <v>103</v>
      </c>
      <c r="M7307" s="48">
        <v>200</v>
      </c>
    </row>
    <row r="7308" spans="1:16" x14ac:dyDescent="0.25">
      <c r="A7308" s="52">
        <v>2020</v>
      </c>
      <c r="B7308" s="45" t="s">
        <v>76</v>
      </c>
      <c r="C7308" s="46" t="s">
        <v>80</v>
      </c>
      <c r="D7308" s="46" t="s">
        <v>88</v>
      </c>
      <c r="E7308" s="46" t="s">
        <v>92</v>
      </c>
      <c r="H7308" s="46">
        <v>15</v>
      </c>
      <c r="L7308" s="46" t="s">
        <v>103</v>
      </c>
      <c r="M7308" s="48">
        <v>7</v>
      </c>
    </row>
    <row r="7309" spans="1:16" x14ac:dyDescent="0.25">
      <c r="A7309" s="52">
        <v>2020</v>
      </c>
      <c r="B7309" s="45" t="s">
        <v>76</v>
      </c>
      <c r="C7309" s="46" t="s">
        <v>80</v>
      </c>
      <c r="D7309" s="46" t="s">
        <v>92</v>
      </c>
      <c r="H7309" s="46">
        <v>15</v>
      </c>
      <c r="L7309" s="46" t="s">
        <v>103</v>
      </c>
      <c r="M7309" s="48">
        <v>26</v>
      </c>
    </row>
    <row r="7310" spans="1:16" x14ac:dyDescent="0.25">
      <c r="A7310" s="52">
        <v>2020</v>
      </c>
      <c r="B7310" s="45" t="s">
        <v>38</v>
      </c>
      <c r="C7310" s="46" t="s">
        <v>80</v>
      </c>
      <c r="D7310" s="46" t="s">
        <v>93</v>
      </c>
      <c r="H7310" s="46">
        <v>17</v>
      </c>
      <c r="L7310" s="46" t="s">
        <v>104</v>
      </c>
      <c r="M7310" s="48">
        <v>4</v>
      </c>
      <c r="N7310" s="48" t="s">
        <v>117</v>
      </c>
      <c r="O7310" s="48">
        <v>4</v>
      </c>
      <c r="P7310" s="48" t="s">
        <v>116</v>
      </c>
    </row>
    <row r="7311" spans="1:16" x14ac:dyDescent="0.25">
      <c r="A7311" s="52">
        <v>2020</v>
      </c>
      <c r="B7311" s="45" t="s">
        <v>59</v>
      </c>
      <c r="C7311" s="46" t="s">
        <v>80</v>
      </c>
      <c r="D7311" s="46" t="s">
        <v>88</v>
      </c>
      <c r="H7311" s="46">
        <v>17</v>
      </c>
      <c r="L7311" s="46" t="s">
        <v>103</v>
      </c>
      <c r="M7311" s="48">
        <v>2</v>
      </c>
      <c r="N7311" s="48" t="s">
        <v>117</v>
      </c>
      <c r="O7311" s="48">
        <v>4</v>
      </c>
      <c r="P7311" s="48" t="s">
        <v>116</v>
      </c>
    </row>
    <row r="7312" spans="1:16" x14ac:dyDescent="0.25">
      <c r="A7312" s="52">
        <v>2020</v>
      </c>
      <c r="B7312" s="45" t="s">
        <v>39</v>
      </c>
      <c r="C7312" s="46" t="s">
        <v>80</v>
      </c>
      <c r="D7312" s="46" t="s">
        <v>93</v>
      </c>
      <c r="H7312" s="46">
        <v>25</v>
      </c>
      <c r="L7312" s="46" t="s">
        <v>103</v>
      </c>
      <c r="M7312" s="48">
        <v>10</v>
      </c>
    </row>
    <row r="7313" spans="1:24" x14ac:dyDescent="0.25">
      <c r="A7313" s="52">
        <v>2020</v>
      </c>
      <c r="B7313" s="45" t="s">
        <v>52</v>
      </c>
      <c r="C7313" s="46" t="s">
        <v>80</v>
      </c>
      <c r="D7313" s="46" t="s">
        <v>88</v>
      </c>
      <c r="H7313" s="46">
        <v>17</v>
      </c>
      <c r="L7313" s="46" t="s">
        <v>103</v>
      </c>
      <c r="M7313" s="48" t="s">
        <v>110</v>
      </c>
    </row>
    <row r="7314" spans="1:24" x14ac:dyDescent="0.25">
      <c r="A7314" s="52">
        <v>2020</v>
      </c>
      <c r="B7314" s="45" t="s">
        <v>76</v>
      </c>
      <c r="C7314" s="46" t="s">
        <v>80</v>
      </c>
      <c r="D7314" s="46" t="s">
        <v>91</v>
      </c>
      <c r="H7314" s="46">
        <v>5</v>
      </c>
      <c r="L7314" s="46" t="s">
        <v>103</v>
      </c>
      <c r="M7314" s="48">
        <v>67</v>
      </c>
    </row>
    <row r="7315" spans="1:24" x14ac:dyDescent="0.25">
      <c r="A7315" s="52">
        <v>2020</v>
      </c>
      <c r="B7315" s="45" t="s">
        <v>76</v>
      </c>
      <c r="C7315" s="46" t="s">
        <v>80</v>
      </c>
      <c r="D7315" s="46" t="s">
        <v>91</v>
      </c>
      <c r="H7315" s="46">
        <v>17</v>
      </c>
      <c r="L7315" s="46" t="s">
        <v>103</v>
      </c>
      <c r="M7315" s="48">
        <v>2</v>
      </c>
      <c r="N7315" s="48" t="s">
        <v>117</v>
      </c>
      <c r="O7315" s="48">
        <v>1</v>
      </c>
      <c r="P7315" s="48" t="s">
        <v>116</v>
      </c>
    </row>
    <row r="7316" spans="1:24" x14ac:dyDescent="0.25">
      <c r="A7316" s="52">
        <v>2020</v>
      </c>
      <c r="B7316" s="45" t="s">
        <v>40</v>
      </c>
      <c r="C7316" s="46" t="s">
        <v>80</v>
      </c>
      <c r="D7316" s="46" t="s">
        <v>90</v>
      </c>
      <c r="H7316" s="46">
        <v>15</v>
      </c>
      <c r="L7316" s="46" t="s">
        <v>103</v>
      </c>
      <c r="M7316" s="48">
        <v>80</v>
      </c>
    </row>
    <row r="7317" spans="1:24" x14ac:dyDescent="0.25">
      <c r="A7317" s="52">
        <v>2020</v>
      </c>
      <c r="B7317" s="45" t="s">
        <v>66</v>
      </c>
      <c r="C7317" s="46" t="s">
        <v>80</v>
      </c>
      <c r="D7317" s="46" t="s">
        <v>90</v>
      </c>
      <c r="E7317" s="46" t="s">
        <v>93</v>
      </c>
      <c r="H7317" s="46">
        <v>15</v>
      </c>
      <c r="I7317" s="46">
        <v>17</v>
      </c>
      <c r="L7317" s="46" t="s">
        <v>103</v>
      </c>
      <c r="M7317" s="48">
        <v>30</v>
      </c>
      <c r="U7317" s="49">
        <v>1</v>
      </c>
      <c r="V7317" s="49" t="s">
        <v>117</v>
      </c>
      <c r="W7317" s="50">
        <v>2</v>
      </c>
      <c r="X7317" s="50" t="s">
        <v>116</v>
      </c>
    </row>
    <row r="7318" spans="1:24" x14ac:dyDescent="0.25">
      <c r="A7318" s="52">
        <v>2020</v>
      </c>
      <c r="B7318" s="45" t="s">
        <v>59</v>
      </c>
      <c r="C7318" s="46" t="s">
        <v>80</v>
      </c>
      <c r="D7318" s="46" t="s">
        <v>88</v>
      </c>
      <c r="H7318" s="66">
        <v>20</v>
      </c>
      <c r="I7318" s="66">
        <v>15</v>
      </c>
      <c r="J7318" s="66"/>
      <c r="K7318" s="67"/>
      <c r="L7318" s="46" t="s">
        <v>103</v>
      </c>
      <c r="M7318" s="48">
        <v>2</v>
      </c>
      <c r="N7318" s="48" t="s">
        <v>117</v>
      </c>
      <c r="O7318" s="48">
        <v>7</v>
      </c>
      <c r="P7318" s="48" t="s">
        <v>116</v>
      </c>
      <c r="S7318" s="49">
        <v>9</v>
      </c>
    </row>
    <row r="7319" spans="1:24" x14ac:dyDescent="0.25">
      <c r="A7319" s="52">
        <v>2020</v>
      </c>
      <c r="B7319" s="45" t="s">
        <v>59</v>
      </c>
      <c r="C7319" s="46" t="s">
        <v>80</v>
      </c>
      <c r="D7319" s="46" t="s">
        <v>88</v>
      </c>
      <c r="H7319" s="46">
        <v>17</v>
      </c>
      <c r="L7319" s="46" t="s">
        <v>103</v>
      </c>
      <c r="M7319" s="48" t="s">
        <v>110</v>
      </c>
    </row>
    <row r="7320" spans="1:24" x14ac:dyDescent="0.25">
      <c r="A7320" s="52">
        <v>2020</v>
      </c>
      <c r="B7320" s="45" t="s">
        <v>73</v>
      </c>
      <c r="C7320" s="46" t="s">
        <v>80</v>
      </c>
      <c r="D7320" s="46" t="s">
        <v>94</v>
      </c>
      <c r="H7320" s="46">
        <v>15</v>
      </c>
      <c r="L7320" s="46" t="s">
        <v>103</v>
      </c>
      <c r="M7320" s="48">
        <v>70</v>
      </c>
    </row>
    <row r="7321" spans="1:24" x14ac:dyDescent="0.25">
      <c r="A7321" s="52">
        <v>2020</v>
      </c>
      <c r="B7321" s="45" t="s">
        <v>76</v>
      </c>
      <c r="C7321" s="46" t="s">
        <v>80</v>
      </c>
      <c r="D7321" s="46" t="s">
        <v>91</v>
      </c>
      <c r="H7321" s="46">
        <v>15</v>
      </c>
      <c r="L7321" s="46" t="s">
        <v>105</v>
      </c>
      <c r="M7321" s="48">
        <v>48</v>
      </c>
    </row>
    <row r="7322" spans="1:24" x14ac:dyDescent="0.25">
      <c r="A7322" s="52">
        <v>2020</v>
      </c>
      <c r="B7322" s="45" t="s">
        <v>76</v>
      </c>
      <c r="C7322" s="46" t="s">
        <v>80</v>
      </c>
      <c r="D7322" s="46" t="s">
        <v>92</v>
      </c>
      <c r="E7322" s="46" t="s">
        <v>91</v>
      </c>
      <c r="H7322" s="46">
        <v>15</v>
      </c>
      <c r="L7322" s="46" t="s">
        <v>103</v>
      </c>
      <c r="M7322" s="48">
        <v>110</v>
      </c>
    </row>
    <row r="7323" spans="1:24" x14ac:dyDescent="0.25">
      <c r="A7323" s="52">
        <v>2020</v>
      </c>
      <c r="B7323" s="45" t="s">
        <v>73</v>
      </c>
      <c r="C7323" s="46" t="s">
        <v>80</v>
      </c>
      <c r="D7323" s="46" t="s">
        <v>110</v>
      </c>
      <c r="H7323" s="46">
        <v>15</v>
      </c>
      <c r="L7323" s="46" t="s">
        <v>104</v>
      </c>
      <c r="M7323" s="48" t="s">
        <v>110</v>
      </c>
    </row>
    <row r="7324" spans="1:24" x14ac:dyDescent="0.25">
      <c r="A7324" s="52">
        <v>2020</v>
      </c>
      <c r="B7324" s="45" t="s">
        <v>73</v>
      </c>
      <c r="C7324" s="46" t="s">
        <v>85</v>
      </c>
      <c r="D7324" s="46" t="s">
        <v>110</v>
      </c>
      <c r="H7324" s="46">
        <v>25</v>
      </c>
      <c r="I7324" s="46">
        <v>28</v>
      </c>
      <c r="L7324" s="46" t="s">
        <v>103</v>
      </c>
      <c r="M7324" s="48">
        <v>15</v>
      </c>
      <c r="S7324" s="49">
        <v>4</v>
      </c>
    </row>
    <row r="7325" spans="1:24" x14ac:dyDescent="0.25">
      <c r="A7325" s="52">
        <v>2020</v>
      </c>
      <c r="B7325" s="45" t="s">
        <v>47</v>
      </c>
      <c r="C7325" s="46" t="s">
        <v>80</v>
      </c>
      <c r="D7325" s="46" t="s">
        <v>90</v>
      </c>
      <c r="H7325" s="46">
        <v>17</v>
      </c>
      <c r="L7325" s="46" t="s">
        <v>103</v>
      </c>
      <c r="M7325" s="48" t="s">
        <v>110</v>
      </c>
    </row>
    <row r="7326" spans="1:24" x14ac:dyDescent="0.25">
      <c r="A7326" s="52">
        <v>2020</v>
      </c>
      <c r="B7326" s="45" t="s">
        <v>76</v>
      </c>
      <c r="C7326" s="46" t="s">
        <v>80</v>
      </c>
      <c r="D7326" s="46" t="s">
        <v>88</v>
      </c>
      <c r="E7326" s="46" t="s">
        <v>92</v>
      </c>
      <c r="H7326" s="46">
        <v>15</v>
      </c>
      <c r="L7326" s="46" t="s">
        <v>103</v>
      </c>
      <c r="M7326" s="48">
        <v>42</v>
      </c>
    </row>
    <row r="7327" spans="1:24" x14ac:dyDescent="0.25">
      <c r="A7327" s="52">
        <v>2020</v>
      </c>
      <c r="B7327" s="45" t="s">
        <v>76</v>
      </c>
      <c r="C7327" s="46" t="s">
        <v>80</v>
      </c>
      <c r="D7327" s="46" t="s">
        <v>91</v>
      </c>
      <c r="H7327" s="46">
        <v>4</v>
      </c>
      <c r="L7327" s="46" t="s">
        <v>103</v>
      </c>
      <c r="M7327" s="48">
        <v>89</v>
      </c>
    </row>
    <row r="7328" spans="1:24" x14ac:dyDescent="0.25">
      <c r="A7328" s="52">
        <v>2020</v>
      </c>
      <c r="B7328" s="45" t="s">
        <v>59</v>
      </c>
      <c r="C7328" s="46" t="s">
        <v>80</v>
      </c>
      <c r="D7328" s="46" t="s">
        <v>90</v>
      </c>
      <c r="H7328" s="46">
        <v>15</v>
      </c>
      <c r="L7328" s="46" t="s">
        <v>103</v>
      </c>
      <c r="M7328" s="48">
        <v>30</v>
      </c>
    </row>
    <row r="7329" spans="1:16" x14ac:dyDescent="0.25">
      <c r="A7329" s="52">
        <v>2020</v>
      </c>
      <c r="B7329" s="45" t="s">
        <v>52</v>
      </c>
      <c r="C7329" s="46" t="s">
        <v>80</v>
      </c>
      <c r="D7329" s="46" t="s">
        <v>88</v>
      </c>
      <c r="H7329" s="46">
        <v>17</v>
      </c>
      <c r="L7329" s="46" t="s">
        <v>103</v>
      </c>
      <c r="M7329" s="48" t="s">
        <v>110</v>
      </c>
    </row>
    <row r="7330" spans="1:16" x14ac:dyDescent="0.25">
      <c r="A7330" s="52">
        <v>2020</v>
      </c>
      <c r="B7330" s="45" t="s">
        <v>45</v>
      </c>
      <c r="C7330" s="46" t="s">
        <v>80</v>
      </c>
      <c r="D7330" s="46" t="s">
        <v>91</v>
      </c>
      <c r="H7330" s="46">
        <v>17</v>
      </c>
      <c r="L7330" s="46" t="s">
        <v>104</v>
      </c>
      <c r="M7330" s="48">
        <v>2</v>
      </c>
      <c r="N7330" s="48" t="s">
        <v>117</v>
      </c>
      <c r="O7330" s="48">
        <v>1</v>
      </c>
      <c r="P7330" s="48" t="s">
        <v>116</v>
      </c>
    </row>
    <row r="7331" spans="1:16" x14ac:dyDescent="0.25">
      <c r="A7331" s="52">
        <v>2020</v>
      </c>
      <c r="B7331" s="45" t="s">
        <v>47</v>
      </c>
      <c r="C7331" s="46" t="s">
        <v>80</v>
      </c>
      <c r="D7331" s="46" t="s">
        <v>90</v>
      </c>
      <c r="H7331" s="46">
        <v>15</v>
      </c>
      <c r="I7331" s="46">
        <v>17</v>
      </c>
      <c r="L7331" s="46" t="s">
        <v>103</v>
      </c>
      <c r="M7331" s="48">
        <v>2</v>
      </c>
      <c r="N7331" s="48" t="s">
        <v>117</v>
      </c>
      <c r="O7331" s="48">
        <v>1</v>
      </c>
      <c r="P7331" s="48" t="s">
        <v>116</v>
      </c>
    </row>
    <row r="7332" spans="1:16" x14ac:dyDescent="0.25">
      <c r="A7332" s="52">
        <v>2020</v>
      </c>
      <c r="B7332" s="45" t="s">
        <v>73</v>
      </c>
      <c r="C7332" s="46" t="s">
        <v>85</v>
      </c>
      <c r="D7332" s="46" t="s">
        <v>110</v>
      </c>
      <c r="H7332" s="46">
        <v>28</v>
      </c>
      <c r="L7332" s="46" t="s">
        <v>103</v>
      </c>
      <c r="M7332" s="48">
        <v>6</v>
      </c>
    </row>
    <row r="7333" spans="1:16" x14ac:dyDescent="0.25">
      <c r="A7333" s="52">
        <v>2020</v>
      </c>
      <c r="B7333" s="45" t="s">
        <v>78</v>
      </c>
      <c r="C7333" s="46" t="s">
        <v>80</v>
      </c>
      <c r="D7333" s="46" t="s">
        <v>83</v>
      </c>
      <c r="H7333" s="46">
        <v>15</v>
      </c>
      <c r="L7333" s="46" t="s">
        <v>104</v>
      </c>
      <c r="M7333" s="48">
        <v>50</v>
      </c>
    </row>
    <row r="7334" spans="1:16" x14ac:dyDescent="0.25">
      <c r="A7334" s="52">
        <v>2020</v>
      </c>
      <c r="B7334" s="45" t="s">
        <v>38</v>
      </c>
      <c r="C7334" s="46" t="s">
        <v>80</v>
      </c>
      <c r="D7334" s="46" t="s">
        <v>94</v>
      </c>
      <c r="H7334" s="46">
        <v>15</v>
      </c>
      <c r="L7334" s="46" t="s">
        <v>103</v>
      </c>
      <c r="M7334" s="48">
        <v>17</v>
      </c>
    </row>
    <row r="7335" spans="1:16" x14ac:dyDescent="0.25">
      <c r="A7335" s="52">
        <v>2020</v>
      </c>
      <c r="B7335" s="45" t="s">
        <v>73</v>
      </c>
      <c r="C7335" s="46" t="s">
        <v>80</v>
      </c>
      <c r="D7335" s="46" t="s">
        <v>94</v>
      </c>
      <c r="H7335" s="46">
        <v>15</v>
      </c>
      <c r="L7335" s="46" t="s">
        <v>103</v>
      </c>
      <c r="M7335" s="48">
        <v>45</v>
      </c>
    </row>
    <row r="7336" spans="1:16" x14ac:dyDescent="0.25">
      <c r="A7336" s="52">
        <v>2020</v>
      </c>
      <c r="B7336" s="45" t="s">
        <v>73</v>
      </c>
      <c r="C7336" s="46" t="s">
        <v>82</v>
      </c>
      <c r="D7336" s="46" t="s">
        <v>110</v>
      </c>
      <c r="H7336" s="46">
        <v>17</v>
      </c>
      <c r="L7336" s="46" t="s">
        <v>103</v>
      </c>
      <c r="M7336" s="48">
        <v>2</v>
      </c>
      <c r="N7336" s="48" t="s">
        <v>117</v>
      </c>
    </row>
    <row r="7337" spans="1:16" x14ac:dyDescent="0.25">
      <c r="A7337" s="52">
        <v>2020</v>
      </c>
      <c r="B7337" s="45" t="s">
        <v>73</v>
      </c>
      <c r="C7337" s="46" t="s">
        <v>80</v>
      </c>
      <c r="D7337" s="46" t="s">
        <v>89</v>
      </c>
      <c r="E7337" s="46" t="s">
        <v>92</v>
      </c>
      <c r="H7337" s="46">
        <v>17</v>
      </c>
      <c r="L7337" s="46" t="s">
        <v>103</v>
      </c>
      <c r="M7337" s="48">
        <v>1</v>
      </c>
      <c r="N7337" s="48" t="s">
        <v>117</v>
      </c>
      <c r="O7337" s="48">
        <v>2</v>
      </c>
      <c r="P7337" s="48" t="s">
        <v>116</v>
      </c>
    </row>
    <row r="7338" spans="1:16" x14ac:dyDescent="0.25">
      <c r="A7338" s="52">
        <v>2020</v>
      </c>
      <c r="B7338" s="45" t="s">
        <v>73</v>
      </c>
      <c r="C7338" s="46" t="s">
        <v>80</v>
      </c>
      <c r="D7338" s="46" t="s">
        <v>88</v>
      </c>
      <c r="H7338" s="46">
        <v>17</v>
      </c>
      <c r="L7338" s="46" t="s">
        <v>103</v>
      </c>
      <c r="M7338" s="48">
        <v>3</v>
      </c>
      <c r="N7338" s="48" t="s">
        <v>117</v>
      </c>
      <c r="O7338" s="48">
        <v>3</v>
      </c>
      <c r="P7338" s="48" t="s">
        <v>116</v>
      </c>
    </row>
    <row r="7339" spans="1:16" x14ac:dyDescent="0.25">
      <c r="A7339" s="52">
        <v>2020</v>
      </c>
      <c r="B7339" s="45" t="s">
        <v>73</v>
      </c>
      <c r="C7339" s="46" t="s">
        <v>80</v>
      </c>
      <c r="D7339" s="46" t="s">
        <v>94</v>
      </c>
      <c r="H7339" s="46">
        <v>17</v>
      </c>
      <c r="L7339" s="46" t="s">
        <v>104</v>
      </c>
      <c r="M7339" s="48">
        <v>4</v>
      </c>
      <c r="N7339" s="48" t="s">
        <v>117</v>
      </c>
      <c r="O7339" s="48">
        <v>4</v>
      </c>
      <c r="P7339" s="48" t="s">
        <v>116</v>
      </c>
    </row>
    <row r="7340" spans="1:16" x14ac:dyDescent="0.25">
      <c r="A7340" s="52">
        <v>2020</v>
      </c>
      <c r="B7340" s="45" t="s">
        <v>73</v>
      </c>
      <c r="C7340" s="46" t="s">
        <v>80</v>
      </c>
      <c r="D7340" s="46" t="s">
        <v>89</v>
      </c>
      <c r="H7340" s="46">
        <v>15</v>
      </c>
      <c r="L7340" s="46" t="s">
        <v>103</v>
      </c>
      <c r="M7340" s="48">
        <v>40</v>
      </c>
    </row>
    <row r="7341" spans="1:16" x14ac:dyDescent="0.25">
      <c r="A7341" s="52">
        <v>2020</v>
      </c>
      <c r="B7341" s="45" t="s">
        <v>54</v>
      </c>
      <c r="C7341" s="46" t="s">
        <v>80</v>
      </c>
      <c r="D7341" s="46" t="s">
        <v>93</v>
      </c>
      <c r="H7341" s="46">
        <v>17</v>
      </c>
      <c r="L7341" s="46" t="s">
        <v>104</v>
      </c>
      <c r="M7341" s="48">
        <v>2</v>
      </c>
      <c r="N7341" s="48" t="s">
        <v>117</v>
      </c>
    </row>
    <row r="7342" spans="1:16" x14ac:dyDescent="0.25">
      <c r="A7342" s="52">
        <v>2020</v>
      </c>
      <c r="B7342" s="45" t="s">
        <v>76</v>
      </c>
      <c r="C7342" s="46" t="s">
        <v>80</v>
      </c>
      <c r="D7342" s="46" t="s">
        <v>91</v>
      </c>
      <c r="H7342" s="46">
        <v>5</v>
      </c>
      <c r="L7342" s="46" t="s">
        <v>103</v>
      </c>
      <c r="M7342" s="48">
        <v>45</v>
      </c>
    </row>
    <row r="7343" spans="1:16" x14ac:dyDescent="0.25">
      <c r="A7343" s="52">
        <v>2020</v>
      </c>
      <c r="B7343" s="45" t="s">
        <v>38</v>
      </c>
      <c r="C7343" s="46" t="s">
        <v>80</v>
      </c>
      <c r="D7343" s="46" t="s">
        <v>93</v>
      </c>
      <c r="H7343" s="46">
        <v>15</v>
      </c>
      <c r="L7343" s="46" t="s">
        <v>104</v>
      </c>
      <c r="M7343" s="48">
        <v>41</v>
      </c>
    </row>
    <row r="7344" spans="1:16" x14ac:dyDescent="0.25">
      <c r="A7344" s="52">
        <v>2020</v>
      </c>
      <c r="B7344" s="45" t="s">
        <v>59</v>
      </c>
      <c r="C7344" s="46" t="s">
        <v>80</v>
      </c>
      <c r="D7344" s="46" t="s">
        <v>94</v>
      </c>
      <c r="H7344" s="46">
        <v>15</v>
      </c>
      <c r="I7344" s="46">
        <v>17</v>
      </c>
      <c r="L7344" s="46" t="s">
        <v>103</v>
      </c>
      <c r="M7344" s="48" t="s">
        <v>110</v>
      </c>
    </row>
    <row r="7345" spans="1:20" x14ac:dyDescent="0.25">
      <c r="A7345" s="52">
        <v>2020</v>
      </c>
      <c r="B7345" s="45" t="s">
        <v>68</v>
      </c>
      <c r="C7345" s="46" t="s">
        <v>80</v>
      </c>
      <c r="D7345" s="46" t="s">
        <v>88</v>
      </c>
      <c r="H7345" s="46">
        <v>15</v>
      </c>
      <c r="L7345" s="46" t="s">
        <v>103</v>
      </c>
      <c r="M7345" s="48" t="s">
        <v>110</v>
      </c>
    </row>
    <row r="7346" spans="1:20" x14ac:dyDescent="0.25">
      <c r="A7346" s="52">
        <v>2020</v>
      </c>
      <c r="B7346" s="45" t="s">
        <v>73</v>
      </c>
      <c r="C7346" s="46" t="s">
        <v>82</v>
      </c>
      <c r="D7346" s="46" t="s">
        <v>110</v>
      </c>
      <c r="H7346" s="46">
        <v>17</v>
      </c>
      <c r="L7346" s="46" t="s">
        <v>103</v>
      </c>
      <c r="M7346" s="48">
        <v>2</v>
      </c>
      <c r="N7346" s="48" t="s">
        <v>117</v>
      </c>
    </row>
    <row r="7347" spans="1:20" x14ac:dyDescent="0.25">
      <c r="A7347" s="52">
        <v>2020</v>
      </c>
      <c r="B7347" s="45" t="s">
        <v>73</v>
      </c>
      <c r="C7347" s="46" t="s">
        <v>80</v>
      </c>
      <c r="D7347" s="46" t="s">
        <v>90</v>
      </c>
      <c r="H7347" s="46">
        <v>17</v>
      </c>
      <c r="L7347" s="46" t="s">
        <v>103</v>
      </c>
      <c r="M7347" s="48">
        <v>2</v>
      </c>
      <c r="N7347" s="48" t="s">
        <v>117</v>
      </c>
      <c r="O7347" s="48">
        <v>3</v>
      </c>
      <c r="P7347" s="48" t="s">
        <v>116</v>
      </c>
    </row>
    <row r="7348" spans="1:20" x14ac:dyDescent="0.25">
      <c r="A7348" s="52">
        <v>2020</v>
      </c>
      <c r="B7348" s="45" t="s">
        <v>60</v>
      </c>
      <c r="C7348" s="46" t="s">
        <v>80</v>
      </c>
      <c r="D7348" s="46" t="s">
        <v>90</v>
      </c>
      <c r="H7348" s="46">
        <v>15</v>
      </c>
      <c r="L7348" s="46" t="s">
        <v>103</v>
      </c>
      <c r="M7348" s="48">
        <v>90</v>
      </c>
    </row>
    <row r="7349" spans="1:20" x14ac:dyDescent="0.25">
      <c r="A7349" s="52">
        <v>2020</v>
      </c>
      <c r="B7349" s="45" t="s">
        <v>54</v>
      </c>
      <c r="C7349" s="46" t="s">
        <v>80</v>
      </c>
      <c r="D7349" s="46" t="s">
        <v>93</v>
      </c>
      <c r="H7349" s="46">
        <v>18</v>
      </c>
      <c r="L7349" s="46" t="s">
        <v>103</v>
      </c>
      <c r="M7349" s="48">
        <v>1</v>
      </c>
      <c r="N7349" s="48" t="s">
        <v>117</v>
      </c>
      <c r="O7349" s="48">
        <v>2</v>
      </c>
      <c r="P7349" s="48" t="s">
        <v>116</v>
      </c>
    </row>
    <row r="7350" spans="1:20" x14ac:dyDescent="0.25">
      <c r="A7350" s="52">
        <v>2020</v>
      </c>
      <c r="B7350" s="45" t="s">
        <v>54</v>
      </c>
      <c r="C7350" s="46" t="s">
        <v>80</v>
      </c>
      <c r="D7350" s="46" t="s">
        <v>88</v>
      </c>
      <c r="H7350" s="46">
        <v>17</v>
      </c>
      <c r="L7350" s="46" t="s">
        <v>104</v>
      </c>
      <c r="M7350" s="48">
        <v>4</v>
      </c>
      <c r="N7350" s="48" t="s">
        <v>117</v>
      </c>
      <c r="O7350" s="48">
        <v>4</v>
      </c>
      <c r="P7350" s="48" t="s">
        <v>116</v>
      </c>
    </row>
    <row r="7351" spans="1:20" x14ac:dyDescent="0.25">
      <c r="A7351" s="52">
        <v>2020</v>
      </c>
      <c r="B7351" s="45" t="s">
        <v>48</v>
      </c>
      <c r="C7351" s="46" t="s">
        <v>80</v>
      </c>
      <c r="D7351" s="46" t="s">
        <v>93</v>
      </c>
      <c r="H7351" s="46">
        <v>15</v>
      </c>
      <c r="L7351" s="46" t="s">
        <v>103</v>
      </c>
      <c r="M7351" s="48">
        <v>83</v>
      </c>
    </row>
    <row r="7352" spans="1:20" x14ac:dyDescent="0.25">
      <c r="A7352" s="52">
        <v>2020</v>
      </c>
      <c r="B7352" s="45" t="s">
        <v>40</v>
      </c>
      <c r="C7352" s="46" t="s">
        <v>80</v>
      </c>
      <c r="D7352" s="46" t="s">
        <v>93</v>
      </c>
      <c r="E7352" s="46" t="s">
        <v>92</v>
      </c>
      <c r="H7352" s="46">
        <v>15</v>
      </c>
      <c r="L7352" s="46" t="s">
        <v>103</v>
      </c>
      <c r="M7352" s="48">
        <v>180</v>
      </c>
    </row>
    <row r="7353" spans="1:20" x14ac:dyDescent="0.25">
      <c r="A7353" s="52">
        <v>2020</v>
      </c>
      <c r="B7353" s="45" t="s">
        <v>57</v>
      </c>
      <c r="C7353" s="46" t="s">
        <v>80</v>
      </c>
      <c r="D7353" s="46" t="s">
        <v>94</v>
      </c>
      <c r="H7353" s="46">
        <v>15</v>
      </c>
      <c r="L7353" s="46" t="s">
        <v>105</v>
      </c>
      <c r="M7353" s="48">
        <v>104</v>
      </c>
    </row>
    <row r="7354" spans="1:20" x14ac:dyDescent="0.25">
      <c r="A7354" s="52">
        <v>2020</v>
      </c>
      <c r="B7354" s="45" t="s">
        <v>73</v>
      </c>
      <c r="C7354" s="46" t="s">
        <v>80</v>
      </c>
      <c r="D7354" s="46" t="s">
        <v>94</v>
      </c>
      <c r="H7354" s="46">
        <v>15</v>
      </c>
      <c r="L7354" s="46" t="s">
        <v>103</v>
      </c>
      <c r="M7354" s="48">
        <v>50</v>
      </c>
    </row>
    <row r="7355" spans="1:20" x14ac:dyDescent="0.25">
      <c r="A7355" s="52">
        <v>2020</v>
      </c>
      <c r="B7355" s="45" t="s">
        <v>54</v>
      </c>
      <c r="C7355" s="46" t="s">
        <v>80</v>
      </c>
      <c r="D7355" s="46" t="s">
        <v>93</v>
      </c>
      <c r="H7355" s="46">
        <v>17</v>
      </c>
      <c r="L7355" s="46" t="s">
        <v>104</v>
      </c>
      <c r="M7355" s="48" t="s">
        <v>110</v>
      </c>
    </row>
    <row r="7356" spans="1:20" x14ac:dyDescent="0.25">
      <c r="A7356" s="52">
        <v>2020</v>
      </c>
      <c r="B7356" s="45" t="s">
        <v>60</v>
      </c>
      <c r="C7356" s="46" t="s">
        <v>80</v>
      </c>
      <c r="D7356" s="46" t="s">
        <v>93</v>
      </c>
      <c r="H7356" s="46">
        <v>15</v>
      </c>
      <c r="L7356" s="46" t="s">
        <v>103</v>
      </c>
      <c r="M7356" s="48">
        <v>386</v>
      </c>
    </row>
    <row r="7357" spans="1:20" x14ac:dyDescent="0.25">
      <c r="A7357" s="52">
        <v>2020</v>
      </c>
      <c r="B7357" s="45" t="s">
        <v>76</v>
      </c>
      <c r="C7357" s="46" t="s">
        <v>80</v>
      </c>
      <c r="D7357" s="46" t="s">
        <v>88</v>
      </c>
      <c r="E7357" s="46" t="s">
        <v>91</v>
      </c>
      <c r="H7357" s="46">
        <v>17</v>
      </c>
      <c r="L7357" s="46" t="s">
        <v>103</v>
      </c>
      <c r="M7357" s="48">
        <v>3</v>
      </c>
      <c r="N7357" s="48" t="s">
        <v>117</v>
      </c>
      <c r="O7357" s="48">
        <v>2</v>
      </c>
      <c r="P7357" s="48" t="s">
        <v>116</v>
      </c>
    </row>
    <row r="7358" spans="1:20" x14ac:dyDescent="0.25">
      <c r="A7358" s="52">
        <v>2020</v>
      </c>
      <c r="B7358" s="45" t="s">
        <v>76</v>
      </c>
      <c r="C7358" s="46" t="s">
        <v>82</v>
      </c>
      <c r="D7358" s="46" t="s">
        <v>110</v>
      </c>
      <c r="H7358" s="46">
        <v>15</v>
      </c>
      <c r="L7358" s="46" t="s">
        <v>105</v>
      </c>
      <c r="M7358" s="48">
        <v>18</v>
      </c>
    </row>
    <row r="7359" spans="1:20" x14ac:dyDescent="0.25">
      <c r="A7359" s="52">
        <v>2020</v>
      </c>
      <c r="B7359" s="45" t="s">
        <v>66</v>
      </c>
      <c r="C7359" s="46" t="s">
        <v>80</v>
      </c>
      <c r="D7359" s="46" t="s">
        <v>88</v>
      </c>
      <c r="E7359" s="46" t="s">
        <v>92</v>
      </c>
      <c r="H7359" s="46">
        <v>18</v>
      </c>
      <c r="I7359" s="46">
        <v>20</v>
      </c>
      <c r="L7359" s="46" t="s">
        <v>103</v>
      </c>
      <c r="M7359" s="48">
        <v>1</v>
      </c>
      <c r="N7359" s="48" t="s">
        <v>117</v>
      </c>
      <c r="O7359" s="48">
        <v>2</v>
      </c>
      <c r="P7359" s="48" t="s">
        <v>116</v>
      </c>
      <c r="S7359" s="49">
        <v>5</v>
      </c>
      <c r="T7359" s="49" t="s">
        <v>116</v>
      </c>
    </row>
    <row r="7360" spans="1:20" x14ac:dyDescent="0.25">
      <c r="A7360" s="52">
        <v>2020</v>
      </c>
      <c r="B7360" s="45" t="s">
        <v>76</v>
      </c>
      <c r="C7360" s="46" t="s">
        <v>80</v>
      </c>
      <c r="D7360" s="46" t="s">
        <v>91</v>
      </c>
      <c r="H7360" s="46">
        <v>15</v>
      </c>
      <c r="L7360" s="46" t="s">
        <v>105</v>
      </c>
      <c r="M7360" s="48">
        <v>33</v>
      </c>
    </row>
    <row r="7361" spans="1:20" x14ac:dyDescent="0.25">
      <c r="A7361" s="52">
        <v>2020</v>
      </c>
      <c r="B7361" s="45" t="s">
        <v>39</v>
      </c>
      <c r="C7361" s="46" t="s">
        <v>80</v>
      </c>
      <c r="D7361" s="46" t="s">
        <v>94</v>
      </c>
      <c r="H7361" s="46">
        <v>15</v>
      </c>
      <c r="L7361" s="46" t="s">
        <v>103</v>
      </c>
      <c r="M7361" s="48">
        <v>58</v>
      </c>
    </row>
    <row r="7362" spans="1:20" x14ac:dyDescent="0.25">
      <c r="A7362" s="52">
        <v>2020</v>
      </c>
      <c r="B7362" s="45" t="s">
        <v>50</v>
      </c>
      <c r="C7362" s="46" t="s">
        <v>80</v>
      </c>
      <c r="D7362" s="46" t="s">
        <v>94</v>
      </c>
      <c r="H7362" s="46">
        <v>4</v>
      </c>
      <c r="L7362" s="46" t="s">
        <v>103</v>
      </c>
      <c r="M7362" s="48">
        <v>5</v>
      </c>
    </row>
    <row r="7363" spans="1:20" x14ac:dyDescent="0.25">
      <c r="A7363" s="52">
        <v>2020</v>
      </c>
      <c r="B7363" s="45" t="s">
        <v>37</v>
      </c>
      <c r="C7363" s="46" t="s">
        <v>80</v>
      </c>
      <c r="D7363" s="46" t="s">
        <v>93</v>
      </c>
      <c r="H7363" s="46">
        <v>17</v>
      </c>
      <c r="L7363" s="46" t="s">
        <v>103</v>
      </c>
      <c r="M7363" s="48">
        <v>7</v>
      </c>
      <c r="N7363" s="48" t="s">
        <v>117</v>
      </c>
      <c r="O7363" s="48">
        <v>9</v>
      </c>
      <c r="P7363" s="48" t="s">
        <v>116</v>
      </c>
    </row>
    <row r="7364" spans="1:20" x14ac:dyDescent="0.25">
      <c r="A7364" s="52">
        <v>2020</v>
      </c>
      <c r="B7364" s="45" t="s">
        <v>37</v>
      </c>
      <c r="C7364" s="46" t="s">
        <v>80</v>
      </c>
      <c r="D7364" s="46" t="s">
        <v>93</v>
      </c>
      <c r="H7364" s="46">
        <v>17</v>
      </c>
      <c r="L7364" s="46" t="s">
        <v>103</v>
      </c>
      <c r="M7364" s="48">
        <v>5</v>
      </c>
      <c r="N7364" s="48" t="s">
        <v>117</v>
      </c>
      <c r="O7364" s="48">
        <v>6</v>
      </c>
      <c r="P7364" s="48" t="s">
        <v>116</v>
      </c>
    </row>
    <row r="7365" spans="1:20" x14ac:dyDescent="0.25">
      <c r="A7365" s="52">
        <v>2020</v>
      </c>
      <c r="B7365" s="45" t="s">
        <v>66</v>
      </c>
      <c r="C7365" s="46" t="s">
        <v>80</v>
      </c>
      <c r="D7365" s="46" t="s">
        <v>90</v>
      </c>
      <c r="E7365" s="46" t="s">
        <v>93</v>
      </c>
      <c r="H7365" s="46">
        <v>17</v>
      </c>
      <c r="L7365" s="46" t="s">
        <v>103</v>
      </c>
      <c r="M7365" s="48">
        <v>1</v>
      </c>
      <c r="N7365" s="48" t="s">
        <v>117</v>
      </c>
      <c r="O7365" s="48">
        <v>1</v>
      </c>
      <c r="P7365" s="48" t="s">
        <v>116</v>
      </c>
    </row>
    <row r="7366" spans="1:20" x14ac:dyDescent="0.25">
      <c r="A7366" s="52">
        <v>2020</v>
      </c>
      <c r="B7366" s="45" t="s">
        <v>73</v>
      </c>
      <c r="C7366" s="46" t="s">
        <v>80</v>
      </c>
      <c r="D7366" s="46" t="s">
        <v>93</v>
      </c>
      <c r="H7366" s="46">
        <v>17</v>
      </c>
      <c r="L7366" s="46" t="s">
        <v>103</v>
      </c>
      <c r="M7366" s="48">
        <v>1</v>
      </c>
      <c r="N7366" s="48" t="s">
        <v>117</v>
      </c>
      <c r="O7366" s="48">
        <v>1</v>
      </c>
      <c r="P7366" s="48" t="s">
        <v>116</v>
      </c>
    </row>
    <row r="7367" spans="1:20" x14ac:dyDescent="0.25">
      <c r="A7367" s="52">
        <v>2020</v>
      </c>
      <c r="B7367" s="45" t="s">
        <v>47</v>
      </c>
      <c r="C7367" s="46" t="s">
        <v>80</v>
      </c>
      <c r="D7367" s="46" t="s">
        <v>90</v>
      </c>
      <c r="H7367" s="46">
        <v>15</v>
      </c>
      <c r="L7367" s="46" t="s">
        <v>103</v>
      </c>
      <c r="M7367" s="48">
        <v>40</v>
      </c>
    </row>
    <row r="7368" spans="1:20" x14ac:dyDescent="0.25">
      <c r="A7368" s="52">
        <v>2020</v>
      </c>
      <c r="B7368" s="45" t="s">
        <v>50</v>
      </c>
      <c r="C7368" s="46" t="s">
        <v>80</v>
      </c>
      <c r="D7368" s="46" t="s">
        <v>93</v>
      </c>
      <c r="H7368" s="46">
        <v>4</v>
      </c>
      <c r="L7368" s="46" t="s">
        <v>110</v>
      </c>
      <c r="M7368" s="48" t="s">
        <v>110</v>
      </c>
    </row>
    <row r="7369" spans="1:20" x14ac:dyDescent="0.25">
      <c r="A7369" s="52">
        <v>2020</v>
      </c>
      <c r="B7369" s="45" t="s">
        <v>76</v>
      </c>
      <c r="C7369" s="46" t="s">
        <v>80</v>
      </c>
      <c r="D7369" s="46" t="s">
        <v>94</v>
      </c>
      <c r="H7369" s="46">
        <v>4</v>
      </c>
      <c r="L7369" s="46" t="s">
        <v>103</v>
      </c>
      <c r="M7369" s="48">
        <v>50</v>
      </c>
    </row>
    <row r="7370" spans="1:20" x14ac:dyDescent="0.25">
      <c r="A7370" s="52">
        <v>2020</v>
      </c>
      <c r="B7370" s="45" t="s">
        <v>76</v>
      </c>
      <c r="C7370" s="46" t="s">
        <v>80</v>
      </c>
      <c r="D7370" s="46" t="s">
        <v>88</v>
      </c>
      <c r="H7370" s="46">
        <v>15</v>
      </c>
      <c r="L7370" s="46" t="s">
        <v>103</v>
      </c>
      <c r="M7370" s="48">
        <v>33</v>
      </c>
    </row>
    <row r="7371" spans="1:20" x14ac:dyDescent="0.25">
      <c r="A7371" s="52">
        <v>2020</v>
      </c>
      <c r="B7371" s="45" t="s">
        <v>73</v>
      </c>
      <c r="C7371" s="46" t="s">
        <v>80</v>
      </c>
      <c r="D7371" s="46" t="s">
        <v>94</v>
      </c>
      <c r="H7371" s="46">
        <v>17</v>
      </c>
      <c r="L7371" s="46" t="s">
        <v>103</v>
      </c>
      <c r="M7371" s="48">
        <v>3</v>
      </c>
      <c r="N7371" s="48" t="s">
        <v>117</v>
      </c>
      <c r="O7371" s="48">
        <v>2</v>
      </c>
      <c r="P7371" s="48" t="s">
        <v>116</v>
      </c>
    </row>
    <row r="7372" spans="1:20" x14ac:dyDescent="0.25">
      <c r="A7372" s="52">
        <v>2020</v>
      </c>
      <c r="B7372" s="45" t="s">
        <v>47</v>
      </c>
      <c r="C7372" s="46" t="s">
        <v>80</v>
      </c>
      <c r="D7372" s="46" t="s">
        <v>90</v>
      </c>
      <c r="H7372" s="46">
        <v>17</v>
      </c>
      <c r="L7372" s="46" t="s">
        <v>103</v>
      </c>
      <c r="M7372" s="48">
        <v>1</v>
      </c>
      <c r="N7372" s="48" t="s">
        <v>117</v>
      </c>
      <c r="O7372" s="48">
        <v>2</v>
      </c>
      <c r="P7372" s="48" t="s">
        <v>116</v>
      </c>
    </row>
    <row r="7373" spans="1:20" x14ac:dyDescent="0.25">
      <c r="A7373" s="52">
        <v>2020</v>
      </c>
      <c r="B7373" s="45" t="s">
        <v>47</v>
      </c>
      <c r="C7373" s="46" t="s">
        <v>80</v>
      </c>
      <c r="D7373" s="46" t="s">
        <v>110</v>
      </c>
      <c r="H7373" s="46">
        <v>15</v>
      </c>
      <c r="L7373" s="46" t="s">
        <v>104</v>
      </c>
      <c r="M7373" s="48" t="s">
        <v>110</v>
      </c>
    </row>
    <row r="7374" spans="1:20" x14ac:dyDescent="0.25">
      <c r="A7374" s="52">
        <v>2020</v>
      </c>
      <c r="B7374" s="45" t="s">
        <v>54</v>
      </c>
      <c r="C7374" s="46" t="s">
        <v>80</v>
      </c>
      <c r="D7374" s="46" t="s">
        <v>88</v>
      </c>
      <c r="H7374" s="46">
        <v>17</v>
      </c>
      <c r="I7374" s="46">
        <v>18</v>
      </c>
      <c r="L7374" s="46" t="s">
        <v>103</v>
      </c>
      <c r="M7374" s="48">
        <v>1</v>
      </c>
      <c r="N7374" s="48" t="s">
        <v>116</v>
      </c>
      <c r="S7374" s="49">
        <v>1</v>
      </c>
      <c r="T7374" s="49" t="s">
        <v>116</v>
      </c>
    </row>
    <row r="7375" spans="1:20" x14ac:dyDescent="0.25">
      <c r="A7375" s="52">
        <v>2020</v>
      </c>
      <c r="B7375" s="45" t="s">
        <v>38</v>
      </c>
      <c r="C7375" s="46" t="s">
        <v>84</v>
      </c>
      <c r="D7375" s="46" t="s">
        <v>94</v>
      </c>
      <c r="H7375" s="46">
        <v>17</v>
      </c>
      <c r="L7375" s="46" t="s">
        <v>104</v>
      </c>
      <c r="M7375" s="48">
        <v>5</v>
      </c>
      <c r="N7375" s="48" t="s">
        <v>117</v>
      </c>
      <c r="O7375" s="48">
        <v>4</v>
      </c>
      <c r="P7375" s="48" t="s">
        <v>116</v>
      </c>
    </row>
    <row r="7376" spans="1:20" x14ac:dyDescent="0.25">
      <c r="A7376" s="52">
        <v>2020</v>
      </c>
      <c r="B7376" s="45" t="s">
        <v>37</v>
      </c>
      <c r="C7376" s="46" t="s">
        <v>80</v>
      </c>
      <c r="D7376" s="46" t="s">
        <v>93</v>
      </c>
      <c r="H7376" s="46">
        <v>17</v>
      </c>
      <c r="L7376" s="46" t="s">
        <v>103</v>
      </c>
      <c r="M7376" s="48">
        <v>1</v>
      </c>
      <c r="N7376" s="48" t="s">
        <v>117</v>
      </c>
      <c r="O7376" s="48">
        <v>1</v>
      </c>
      <c r="P7376" s="48" t="s">
        <v>116</v>
      </c>
    </row>
    <row r="7377" spans="1:24" x14ac:dyDescent="0.25">
      <c r="A7377" s="52">
        <v>2020</v>
      </c>
      <c r="B7377" s="45" t="s">
        <v>76</v>
      </c>
      <c r="C7377" s="46" t="s">
        <v>80</v>
      </c>
      <c r="D7377" s="46" t="s">
        <v>88</v>
      </c>
      <c r="H7377" s="46">
        <v>21</v>
      </c>
      <c r="L7377" s="46" t="s">
        <v>103</v>
      </c>
      <c r="M7377" s="48">
        <v>1</v>
      </c>
      <c r="N7377" s="48" t="s">
        <v>116</v>
      </c>
    </row>
    <row r="7378" spans="1:24" x14ac:dyDescent="0.25">
      <c r="A7378" s="52">
        <v>2020</v>
      </c>
      <c r="B7378" s="45" t="s">
        <v>76</v>
      </c>
      <c r="C7378" s="46" t="s">
        <v>80</v>
      </c>
      <c r="D7378" s="46" t="s">
        <v>88</v>
      </c>
      <c r="H7378" s="46">
        <v>21</v>
      </c>
      <c r="L7378" s="46" t="s">
        <v>103</v>
      </c>
      <c r="M7378" s="48" t="s">
        <v>110</v>
      </c>
    </row>
    <row r="7379" spans="1:24" x14ac:dyDescent="0.25">
      <c r="A7379" s="52">
        <v>2020</v>
      </c>
      <c r="B7379" s="45" t="s">
        <v>59</v>
      </c>
      <c r="C7379" s="46" t="s">
        <v>82</v>
      </c>
      <c r="D7379" s="46" t="s">
        <v>110</v>
      </c>
      <c r="H7379" s="46">
        <v>17</v>
      </c>
      <c r="L7379" s="46" t="s">
        <v>104</v>
      </c>
      <c r="M7379" s="48">
        <v>2</v>
      </c>
      <c r="N7379" s="48" t="s">
        <v>116</v>
      </c>
    </row>
    <row r="7380" spans="1:24" x14ac:dyDescent="0.25">
      <c r="A7380" s="52">
        <v>2020</v>
      </c>
      <c r="B7380" s="45" t="s">
        <v>39</v>
      </c>
      <c r="C7380" s="46" t="s">
        <v>80</v>
      </c>
      <c r="D7380" s="46" t="s">
        <v>92</v>
      </c>
      <c r="E7380" s="46" t="s">
        <v>91</v>
      </c>
      <c r="H7380" s="46">
        <v>17</v>
      </c>
      <c r="L7380" s="46" t="s">
        <v>103</v>
      </c>
      <c r="M7380" s="48" t="s">
        <v>110</v>
      </c>
    </row>
    <row r="7381" spans="1:24" x14ac:dyDescent="0.25">
      <c r="A7381" s="52">
        <v>2020</v>
      </c>
      <c r="B7381" s="45" t="s">
        <v>38</v>
      </c>
      <c r="C7381" s="46" t="s">
        <v>80</v>
      </c>
      <c r="D7381" s="46" t="s">
        <v>93</v>
      </c>
      <c r="H7381" s="46">
        <v>17</v>
      </c>
      <c r="L7381" s="46" t="s">
        <v>104</v>
      </c>
      <c r="M7381" s="48">
        <v>4</v>
      </c>
      <c r="N7381" s="48" t="s">
        <v>117</v>
      </c>
      <c r="O7381" s="48">
        <v>2</v>
      </c>
      <c r="P7381" s="48" t="s">
        <v>116</v>
      </c>
    </row>
    <row r="7382" spans="1:24" x14ac:dyDescent="0.25">
      <c r="A7382" s="52">
        <v>2020</v>
      </c>
      <c r="B7382" s="45" t="s">
        <v>38</v>
      </c>
      <c r="C7382" s="46" t="s">
        <v>80</v>
      </c>
      <c r="D7382" s="46" t="s">
        <v>88</v>
      </c>
      <c r="H7382" s="46">
        <v>17</v>
      </c>
      <c r="L7382" s="46" t="s">
        <v>104</v>
      </c>
      <c r="M7382" s="48">
        <v>7</v>
      </c>
      <c r="N7382" s="48" t="s">
        <v>117</v>
      </c>
      <c r="O7382" s="48">
        <v>6</v>
      </c>
      <c r="P7382" s="48" t="s">
        <v>116</v>
      </c>
    </row>
    <row r="7383" spans="1:24" x14ac:dyDescent="0.25">
      <c r="A7383" s="52">
        <v>2020</v>
      </c>
      <c r="B7383" s="45" t="s">
        <v>76</v>
      </c>
      <c r="C7383" s="46" t="s">
        <v>80</v>
      </c>
      <c r="D7383" s="46" t="s">
        <v>93</v>
      </c>
      <c r="E7383" s="46" t="s">
        <v>91</v>
      </c>
      <c r="H7383" s="46">
        <v>15</v>
      </c>
      <c r="L7383" s="46" t="s">
        <v>103</v>
      </c>
      <c r="M7383" s="48">
        <v>77</v>
      </c>
    </row>
    <row r="7384" spans="1:24" x14ac:dyDescent="0.25">
      <c r="A7384" s="52">
        <v>2020</v>
      </c>
      <c r="B7384" s="45" t="s">
        <v>38</v>
      </c>
      <c r="C7384" s="46" t="s">
        <v>80</v>
      </c>
      <c r="D7384" s="46" t="s">
        <v>93</v>
      </c>
      <c r="H7384" s="46">
        <v>17</v>
      </c>
      <c r="L7384" s="46" t="s">
        <v>104</v>
      </c>
      <c r="M7384" s="48" t="s">
        <v>110</v>
      </c>
    </row>
    <row r="7385" spans="1:24" x14ac:dyDescent="0.25">
      <c r="A7385" s="52">
        <v>2020</v>
      </c>
      <c r="B7385" s="45" t="s">
        <v>50</v>
      </c>
      <c r="C7385" s="46" t="s">
        <v>80</v>
      </c>
      <c r="D7385" s="46" t="s">
        <v>89</v>
      </c>
      <c r="H7385" s="46">
        <v>17</v>
      </c>
      <c r="L7385" s="46" t="s">
        <v>110</v>
      </c>
      <c r="M7385" s="48" t="s">
        <v>110</v>
      </c>
    </row>
    <row r="7386" spans="1:24" x14ac:dyDescent="0.25">
      <c r="A7386" s="52">
        <v>2020</v>
      </c>
      <c r="B7386" s="45" t="s">
        <v>52</v>
      </c>
      <c r="C7386" s="46" t="s">
        <v>80</v>
      </c>
      <c r="D7386" s="46" t="s">
        <v>88</v>
      </c>
      <c r="H7386" s="46">
        <v>17</v>
      </c>
      <c r="L7386" s="46" t="s">
        <v>103</v>
      </c>
      <c r="M7386" s="48" t="s">
        <v>110</v>
      </c>
    </row>
    <row r="7387" spans="1:24" x14ac:dyDescent="0.25">
      <c r="A7387" s="52">
        <v>2020</v>
      </c>
      <c r="B7387" s="45" t="s">
        <v>76</v>
      </c>
      <c r="C7387" s="46" t="s">
        <v>80</v>
      </c>
      <c r="D7387" s="46" t="s">
        <v>92</v>
      </c>
      <c r="H7387" s="46">
        <v>15</v>
      </c>
      <c r="L7387" s="46" t="s">
        <v>103</v>
      </c>
      <c r="M7387" s="48">
        <v>63</v>
      </c>
    </row>
    <row r="7388" spans="1:24" x14ac:dyDescent="0.25">
      <c r="A7388" s="52">
        <v>2020</v>
      </c>
      <c r="B7388" s="45" t="s">
        <v>47</v>
      </c>
      <c r="C7388" s="46" t="s">
        <v>80</v>
      </c>
      <c r="D7388" s="46" t="s">
        <v>92</v>
      </c>
      <c r="H7388" s="46">
        <v>15</v>
      </c>
      <c r="L7388" s="46" t="s">
        <v>104</v>
      </c>
      <c r="M7388" s="48" t="s">
        <v>110</v>
      </c>
    </row>
    <row r="7389" spans="1:24" x14ac:dyDescent="0.25">
      <c r="A7389" s="52">
        <v>2020</v>
      </c>
      <c r="B7389" s="45" t="s">
        <v>38</v>
      </c>
      <c r="C7389" s="46" t="s">
        <v>80</v>
      </c>
      <c r="D7389" s="46" t="s">
        <v>93</v>
      </c>
      <c r="H7389" s="46">
        <v>15</v>
      </c>
      <c r="L7389" s="46" t="s">
        <v>104</v>
      </c>
      <c r="M7389" s="48">
        <v>31</v>
      </c>
    </row>
    <row r="7390" spans="1:24" x14ac:dyDescent="0.25">
      <c r="A7390" s="52">
        <v>2020</v>
      </c>
      <c r="B7390" s="45" t="s">
        <v>59</v>
      </c>
      <c r="C7390" s="46" t="s">
        <v>80</v>
      </c>
      <c r="D7390" s="46" t="s">
        <v>94</v>
      </c>
      <c r="H7390" s="46">
        <v>15</v>
      </c>
      <c r="L7390" s="46" t="s">
        <v>104</v>
      </c>
      <c r="M7390" s="48">
        <v>71</v>
      </c>
    </row>
    <row r="7391" spans="1:24" x14ac:dyDescent="0.25">
      <c r="A7391" s="52">
        <v>2020</v>
      </c>
      <c r="B7391" s="45" t="s">
        <v>47</v>
      </c>
      <c r="C7391" s="46" t="s">
        <v>80</v>
      </c>
      <c r="D7391" s="46" t="s">
        <v>91</v>
      </c>
      <c r="H7391" s="46">
        <v>17</v>
      </c>
      <c r="L7391" s="46" t="s">
        <v>103</v>
      </c>
      <c r="M7391" s="48">
        <v>1</v>
      </c>
      <c r="N7391" s="48" t="s">
        <v>117</v>
      </c>
      <c r="O7391" s="48">
        <v>1</v>
      </c>
      <c r="P7391" s="48" t="s">
        <v>116</v>
      </c>
    </row>
    <row r="7392" spans="1:24" x14ac:dyDescent="0.25">
      <c r="A7392" s="52">
        <v>2020</v>
      </c>
      <c r="B7392" s="45" t="s">
        <v>66</v>
      </c>
      <c r="C7392" s="46" t="s">
        <v>80</v>
      </c>
      <c r="D7392" s="46" t="s">
        <v>90</v>
      </c>
      <c r="H7392" s="46">
        <v>15</v>
      </c>
      <c r="I7392" s="46">
        <v>17</v>
      </c>
      <c r="L7392" s="46" t="s">
        <v>103</v>
      </c>
      <c r="M7392" s="48">
        <v>47</v>
      </c>
      <c r="U7392" s="49">
        <v>3</v>
      </c>
      <c r="V7392" s="49" t="s">
        <v>117</v>
      </c>
      <c r="W7392" s="50">
        <v>5</v>
      </c>
      <c r="X7392" s="50" t="s">
        <v>116</v>
      </c>
    </row>
    <row r="7393" spans="1:16" x14ac:dyDescent="0.25">
      <c r="A7393" s="52">
        <v>2020</v>
      </c>
      <c r="B7393" s="45" t="s">
        <v>69</v>
      </c>
      <c r="C7393" s="46" t="s">
        <v>80</v>
      </c>
      <c r="D7393" s="46" t="s">
        <v>88</v>
      </c>
      <c r="E7393" s="46" t="s">
        <v>92</v>
      </c>
      <c r="H7393" s="46">
        <v>20</v>
      </c>
      <c r="L7393" s="46" t="s">
        <v>103</v>
      </c>
      <c r="M7393" s="48">
        <v>1</v>
      </c>
      <c r="N7393" s="48" t="s">
        <v>117</v>
      </c>
      <c r="O7393" s="48">
        <v>2</v>
      </c>
      <c r="P7393" s="48" t="s">
        <v>116</v>
      </c>
    </row>
    <row r="7394" spans="1:16" x14ac:dyDescent="0.25">
      <c r="A7394" s="52">
        <v>2020</v>
      </c>
      <c r="B7394" s="45" t="s">
        <v>47</v>
      </c>
      <c r="C7394" s="46" t="s">
        <v>80</v>
      </c>
      <c r="D7394" s="46" t="s">
        <v>88</v>
      </c>
      <c r="E7394" s="46" t="s">
        <v>92</v>
      </c>
      <c r="H7394" s="46">
        <v>17</v>
      </c>
      <c r="L7394" s="46" t="s">
        <v>103</v>
      </c>
      <c r="M7394" s="48" t="s">
        <v>110</v>
      </c>
    </row>
    <row r="7395" spans="1:16" x14ac:dyDescent="0.25">
      <c r="A7395" s="52">
        <v>2020</v>
      </c>
      <c r="B7395" s="45" t="s">
        <v>37</v>
      </c>
      <c r="C7395" s="46" t="s">
        <v>80</v>
      </c>
      <c r="D7395" s="46" t="s">
        <v>93</v>
      </c>
      <c r="H7395" s="46">
        <v>17</v>
      </c>
      <c r="L7395" s="46" t="s">
        <v>103</v>
      </c>
      <c r="M7395" s="48">
        <v>2</v>
      </c>
      <c r="N7395" s="48" t="s">
        <v>117</v>
      </c>
      <c r="O7395" s="48">
        <v>5</v>
      </c>
      <c r="P7395" s="48" t="s">
        <v>116</v>
      </c>
    </row>
    <row r="7396" spans="1:16" x14ac:dyDescent="0.25">
      <c r="A7396" s="52">
        <v>2020</v>
      </c>
      <c r="B7396" s="45" t="s">
        <v>38</v>
      </c>
      <c r="C7396" s="46" t="s">
        <v>80</v>
      </c>
      <c r="D7396" s="46" t="s">
        <v>93</v>
      </c>
      <c r="H7396" s="46">
        <v>17</v>
      </c>
      <c r="L7396" s="46" t="s">
        <v>104</v>
      </c>
      <c r="M7396" s="48">
        <v>4</v>
      </c>
      <c r="N7396" s="48" t="s">
        <v>117</v>
      </c>
      <c r="O7396" s="48">
        <v>2</v>
      </c>
      <c r="P7396" s="48" t="s">
        <v>116</v>
      </c>
    </row>
    <row r="7397" spans="1:16" x14ac:dyDescent="0.25">
      <c r="A7397" s="52">
        <v>2020</v>
      </c>
      <c r="B7397" s="45" t="s">
        <v>39</v>
      </c>
      <c r="C7397" s="46" t="s">
        <v>80</v>
      </c>
      <c r="D7397" s="46" t="s">
        <v>93</v>
      </c>
      <c r="H7397" s="46">
        <v>25</v>
      </c>
      <c r="L7397" s="46" t="s">
        <v>103</v>
      </c>
      <c r="M7397" s="48">
        <v>25</v>
      </c>
    </row>
    <row r="7398" spans="1:16" x14ac:dyDescent="0.25">
      <c r="A7398" s="52">
        <v>2020</v>
      </c>
      <c r="B7398" s="45" t="s">
        <v>39</v>
      </c>
      <c r="C7398" s="46" t="s">
        <v>80</v>
      </c>
      <c r="D7398" s="46" t="s">
        <v>93</v>
      </c>
      <c r="H7398" s="46">
        <v>15</v>
      </c>
      <c r="L7398" s="46" t="s">
        <v>103</v>
      </c>
      <c r="M7398" s="48">
        <v>42</v>
      </c>
    </row>
    <row r="7399" spans="1:16" x14ac:dyDescent="0.25">
      <c r="A7399" s="52">
        <v>2020</v>
      </c>
      <c r="B7399" s="45" t="s">
        <v>76</v>
      </c>
      <c r="C7399" s="46" t="s">
        <v>82</v>
      </c>
      <c r="D7399" s="46" t="s">
        <v>110</v>
      </c>
      <c r="H7399" s="46">
        <v>15</v>
      </c>
      <c r="L7399" s="46" t="s">
        <v>103</v>
      </c>
      <c r="M7399" s="48">
        <v>60</v>
      </c>
    </row>
    <row r="7400" spans="1:16" x14ac:dyDescent="0.25">
      <c r="A7400" s="52">
        <v>2020</v>
      </c>
      <c r="B7400" s="45" t="s">
        <v>39</v>
      </c>
      <c r="C7400" s="46" t="s">
        <v>80</v>
      </c>
      <c r="D7400" s="46" t="s">
        <v>93</v>
      </c>
      <c r="H7400" s="46">
        <v>15</v>
      </c>
      <c r="L7400" s="46" t="s">
        <v>103</v>
      </c>
      <c r="M7400" s="48">
        <v>17</v>
      </c>
    </row>
    <row r="7401" spans="1:16" x14ac:dyDescent="0.25">
      <c r="A7401" s="52">
        <v>2020</v>
      </c>
      <c r="B7401" s="45" t="s">
        <v>73</v>
      </c>
      <c r="C7401" s="46" t="s">
        <v>80</v>
      </c>
      <c r="D7401" s="46" t="s">
        <v>93</v>
      </c>
      <c r="H7401" s="46">
        <v>17</v>
      </c>
      <c r="L7401" s="46" t="s">
        <v>103</v>
      </c>
      <c r="M7401" s="48">
        <v>3</v>
      </c>
      <c r="N7401" s="48" t="s">
        <v>117</v>
      </c>
      <c r="O7401" s="48">
        <v>3</v>
      </c>
      <c r="P7401" s="48" t="s">
        <v>116</v>
      </c>
    </row>
    <row r="7402" spans="1:16" x14ac:dyDescent="0.25">
      <c r="A7402" s="52">
        <v>2020</v>
      </c>
      <c r="B7402" s="45" t="s">
        <v>69</v>
      </c>
      <c r="C7402" s="46" t="s">
        <v>80</v>
      </c>
      <c r="D7402" s="46" t="s">
        <v>88</v>
      </c>
      <c r="H7402" s="46">
        <v>17</v>
      </c>
      <c r="L7402" s="46" t="s">
        <v>103</v>
      </c>
      <c r="M7402" s="48">
        <v>1</v>
      </c>
      <c r="N7402" s="48" t="s">
        <v>117</v>
      </c>
      <c r="O7402" s="48">
        <v>2</v>
      </c>
      <c r="P7402" s="48" t="s">
        <v>116</v>
      </c>
    </row>
    <row r="7403" spans="1:16" x14ac:dyDescent="0.25">
      <c r="A7403" s="52">
        <v>2020</v>
      </c>
      <c r="B7403" s="45" t="s">
        <v>39</v>
      </c>
      <c r="C7403" s="46" t="s">
        <v>80</v>
      </c>
      <c r="D7403" s="46" t="s">
        <v>94</v>
      </c>
      <c r="H7403" s="46">
        <v>4</v>
      </c>
      <c r="L7403" s="46" t="s">
        <v>103</v>
      </c>
      <c r="M7403" s="48">
        <v>22</v>
      </c>
    </row>
    <row r="7404" spans="1:16" x14ac:dyDescent="0.25">
      <c r="A7404" s="52">
        <v>2020</v>
      </c>
      <c r="B7404" s="45" t="s">
        <v>39</v>
      </c>
      <c r="C7404" s="46" t="s">
        <v>80</v>
      </c>
      <c r="D7404" s="46" t="s">
        <v>93</v>
      </c>
      <c r="E7404" s="46" t="s">
        <v>91</v>
      </c>
      <c r="H7404" s="46">
        <v>15</v>
      </c>
      <c r="L7404" s="46" t="s">
        <v>103</v>
      </c>
      <c r="M7404" s="48" t="s">
        <v>110</v>
      </c>
    </row>
    <row r="7405" spans="1:16" x14ac:dyDescent="0.25">
      <c r="A7405" s="52">
        <v>2020</v>
      </c>
      <c r="B7405" s="45" t="s">
        <v>68</v>
      </c>
      <c r="C7405" s="46" t="s">
        <v>80</v>
      </c>
      <c r="D7405" s="46" t="s">
        <v>88</v>
      </c>
      <c r="H7405" s="46">
        <v>15</v>
      </c>
      <c r="L7405" s="46" t="s">
        <v>103</v>
      </c>
      <c r="M7405" s="48" t="s">
        <v>110</v>
      </c>
    </row>
    <row r="7406" spans="1:16" x14ac:dyDescent="0.25">
      <c r="A7406" s="52">
        <v>2020</v>
      </c>
      <c r="B7406" s="45" t="s">
        <v>62</v>
      </c>
      <c r="C7406" s="46" t="s">
        <v>80</v>
      </c>
      <c r="D7406" s="46" t="s">
        <v>93</v>
      </c>
      <c r="H7406" s="46">
        <v>17</v>
      </c>
      <c r="L7406" s="46" t="s">
        <v>104</v>
      </c>
      <c r="M7406" s="48">
        <v>3</v>
      </c>
      <c r="N7406" s="48" t="s">
        <v>117</v>
      </c>
      <c r="O7406" s="48">
        <v>5</v>
      </c>
      <c r="P7406" s="48" t="s">
        <v>116</v>
      </c>
    </row>
    <row r="7407" spans="1:16" x14ac:dyDescent="0.25">
      <c r="A7407" s="52">
        <v>2020</v>
      </c>
      <c r="B7407" s="45" t="s">
        <v>37</v>
      </c>
      <c r="C7407" s="46" t="s">
        <v>80</v>
      </c>
      <c r="D7407" s="46" t="s">
        <v>90</v>
      </c>
      <c r="H7407" s="46">
        <v>17</v>
      </c>
      <c r="L7407" s="46" t="s">
        <v>104</v>
      </c>
      <c r="M7407" s="48">
        <v>4</v>
      </c>
      <c r="N7407" s="48" t="s">
        <v>117</v>
      </c>
      <c r="O7407" s="48">
        <v>3</v>
      </c>
      <c r="P7407" s="48" t="s">
        <v>116</v>
      </c>
    </row>
    <row r="7408" spans="1:16" x14ac:dyDescent="0.25">
      <c r="A7408" s="52">
        <v>2020</v>
      </c>
      <c r="B7408" s="45" t="s">
        <v>38</v>
      </c>
      <c r="C7408" s="46" t="s">
        <v>80</v>
      </c>
      <c r="D7408" s="46" t="s">
        <v>93</v>
      </c>
      <c r="H7408" s="46">
        <v>15</v>
      </c>
      <c r="L7408" s="46" t="s">
        <v>104</v>
      </c>
      <c r="M7408" s="48">
        <v>67</v>
      </c>
    </row>
    <row r="7409" spans="1:19" x14ac:dyDescent="0.25">
      <c r="A7409" s="52">
        <v>2020</v>
      </c>
      <c r="B7409" s="45" t="s">
        <v>73</v>
      </c>
      <c r="C7409" s="46" t="s">
        <v>80</v>
      </c>
      <c r="D7409" s="46" t="s">
        <v>91</v>
      </c>
      <c r="H7409" s="46">
        <v>17</v>
      </c>
      <c r="L7409" s="46" t="s">
        <v>103</v>
      </c>
      <c r="M7409" s="48">
        <v>1</v>
      </c>
      <c r="N7409" s="48" t="s">
        <v>117</v>
      </c>
      <c r="O7409" s="48">
        <v>1</v>
      </c>
      <c r="P7409" s="48" t="s">
        <v>116</v>
      </c>
    </row>
    <row r="7410" spans="1:19" x14ac:dyDescent="0.25">
      <c r="A7410" s="52">
        <v>2020</v>
      </c>
      <c r="B7410" s="45" t="s">
        <v>76</v>
      </c>
      <c r="C7410" s="46" t="s">
        <v>80</v>
      </c>
      <c r="D7410" s="46" t="s">
        <v>93</v>
      </c>
      <c r="H7410" s="46">
        <v>15</v>
      </c>
      <c r="L7410" s="46" t="s">
        <v>103</v>
      </c>
      <c r="M7410" s="48">
        <v>5</v>
      </c>
    </row>
    <row r="7411" spans="1:19" x14ac:dyDescent="0.25">
      <c r="A7411" s="52">
        <v>2020</v>
      </c>
      <c r="B7411" s="45" t="s">
        <v>39</v>
      </c>
      <c r="C7411" s="46" t="s">
        <v>80</v>
      </c>
      <c r="D7411" s="46" t="s">
        <v>93</v>
      </c>
      <c r="E7411" s="46" t="s">
        <v>92</v>
      </c>
      <c r="H7411" s="46">
        <v>15</v>
      </c>
      <c r="I7411" s="46">
        <v>25</v>
      </c>
      <c r="L7411" s="46" t="s">
        <v>103</v>
      </c>
      <c r="M7411" s="48">
        <v>60</v>
      </c>
      <c r="S7411" s="49">
        <v>30</v>
      </c>
    </row>
    <row r="7412" spans="1:19" x14ac:dyDescent="0.25">
      <c r="A7412" s="52">
        <v>2020</v>
      </c>
      <c r="B7412" s="45" t="s">
        <v>39</v>
      </c>
      <c r="C7412" s="46" t="s">
        <v>80</v>
      </c>
      <c r="D7412" s="46" t="s">
        <v>93</v>
      </c>
      <c r="H7412" s="46">
        <v>15</v>
      </c>
      <c r="I7412" s="46">
        <v>25</v>
      </c>
      <c r="L7412" s="46" t="s">
        <v>103</v>
      </c>
      <c r="M7412" s="48">
        <v>30</v>
      </c>
      <c r="S7412" s="49">
        <v>20</v>
      </c>
    </row>
    <row r="7413" spans="1:19" x14ac:dyDescent="0.25">
      <c r="A7413" s="52">
        <v>2020</v>
      </c>
      <c r="B7413" s="45" t="s">
        <v>38</v>
      </c>
      <c r="C7413" s="46" t="s">
        <v>80</v>
      </c>
      <c r="D7413" s="46" t="s">
        <v>93</v>
      </c>
      <c r="H7413" s="46">
        <v>17</v>
      </c>
      <c r="L7413" s="46" t="s">
        <v>104</v>
      </c>
      <c r="M7413" s="48">
        <v>4</v>
      </c>
      <c r="N7413" s="48" t="s">
        <v>117</v>
      </c>
      <c r="O7413" s="48">
        <v>2</v>
      </c>
      <c r="P7413" s="48" t="s">
        <v>116</v>
      </c>
    </row>
    <row r="7414" spans="1:19" x14ac:dyDescent="0.25">
      <c r="A7414" s="52">
        <v>2020</v>
      </c>
      <c r="B7414" s="45" t="s">
        <v>76</v>
      </c>
      <c r="C7414" s="46" t="s">
        <v>80</v>
      </c>
      <c r="D7414" s="46" t="s">
        <v>88</v>
      </c>
      <c r="H7414" s="46">
        <v>21</v>
      </c>
      <c r="L7414" s="46" t="s">
        <v>103</v>
      </c>
      <c r="M7414" s="48">
        <v>2</v>
      </c>
      <c r="N7414" s="48" t="s">
        <v>116</v>
      </c>
    </row>
    <row r="7415" spans="1:19" x14ac:dyDescent="0.25">
      <c r="A7415" s="52">
        <v>2020</v>
      </c>
      <c r="B7415" s="45" t="s">
        <v>76</v>
      </c>
      <c r="C7415" s="46" t="s">
        <v>80</v>
      </c>
      <c r="D7415" s="46" t="s">
        <v>88</v>
      </c>
      <c r="H7415" s="46">
        <v>21</v>
      </c>
      <c r="L7415" s="46" t="s">
        <v>103</v>
      </c>
      <c r="M7415" s="48" t="s">
        <v>110</v>
      </c>
    </row>
    <row r="7416" spans="1:19" x14ac:dyDescent="0.25">
      <c r="A7416" s="52">
        <v>2020</v>
      </c>
      <c r="B7416" s="45" t="s">
        <v>37</v>
      </c>
      <c r="C7416" s="46" t="s">
        <v>80</v>
      </c>
      <c r="D7416" s="46" t="s">
        <v>90</v>
      </c>
      <c r="H7416" s="46">
        <v>17</v>
      </c>
      <c r="L7416" s="46" t="s">
        <v>104</v>
      </c>
      <c r="M7416" s="48">
        <v>4</v>
      </c>
      <c r="N7416" s="48" t="s">
        <v>117</v>
      </c>
      <c r="O7416" s="48">
        <v>5</v>
      </c>
      <c r="P7416" s="48" t="s">
        <v>116</v>
      </c>
    </row>
    <row r="7417" spans="1:19" x14ac:dyDescent="0.25">
      <c r="A7417" s="52">
        <v>2020</v>
      </c>
      <c r="B7417" s="45" t="s">
        <v>38</v>
      </c>
      <c r="C7417" s="46" t="s">
        <v>80</v>
      </c>
      <c r="D7417" s="46" t="s">
        <v>91</v>
      </c>
      <c r="H7417" s="46">
        <v>17</v>
      </c>
      <c r="L7417" s="46" t="s">
        <v>104</v>
      </c>
      <c r="M7417" s="48">
        <v>3</v>
      </c>
      <c r="N7417" s="48" t="s">
        <v>117</v>
      </c>
      <c r="O7417" s="48">
        <v>3</v>
      </c>
      <c r="P7417" s="48" t="s">
        <v>116</v>
      </c>
    </row>
    <row r="7418" spans="1:19" x14ac:dyDescent="0.25">
      <c r="A7418" s="52">
        <v>2020</v>
      </c>
      <c r="B7418" s="45" t="s">
        <v>47</v>
      </c>
      <c r="C7418" s="46" t="s">
        <v>80</v>
      </c>
      <c r="D7418" s="46" t="s">
        <v>88</v>
      </c>
      <c r="E7418" s="46" t="s">
        <v>92</v>
      </c>
      <c r="H7418" s="46">
        <v>17</v>
      </c>
      <c r="L7418" s="46" t="s">
        <v>103</v>
      </c>
      <c r="M7418" s="48" t="s">
        <v>110</v>
      </c>
    </row>
    <row r="7419" spans="1:19" x14ac:dyDescent="0.25">
      <c r="A7419" s="52">
        <v>2020</v>
      </c>
      <c r="B7419" s="45" t="s">
        <v>47</v>
      </c>
      <c r="C7419" s="46" t="s">
        <v>80</v>
      </c>
      <c r="D7419" s="46" t="s">
        <v>110</v>
      </c>
      <c r="H7419" s="46">
        <v>15</v>
      </c>
      <c r="L7419" s="46" t="s">
        <v>103</v>
      </c>
      <c r="M7419" s="48" t="s">
        <v>110</v>
      </c>
    </row>
    <row r="7420" spans="1:19" x14ac:dyDescent="0.25">
      <c r="A7420" s="52">
        <v>2020</v>
      </c>
      <c r="B7420" s="45" t="s">
        <v>72</v>
      </c>
      <c r="C7420" s="46" t="s">
        <v>80</v>
      </c>
      <c r="D7420" s="46" t="s">
        <v>93</v>
      </c>
      <c r="H7420" s="46">
        <v>17</v>
      </c>
      <c r="L7420" s="46" t="s">
        <v>104</v>
      </c>
      <c r="M7420" s="48">
        <v>3</v>
      </c>
      <c r="N7420" s="48" t="s">
        <v>117</v>
      </c>
      <c r="O7420" s="48">
        <v>2</v>
      </c>
      <c r="P7420" s="48" t="s">
        <v>116</v>
      </c>
    </row>
    <row r="7421" spans="1:19" x14ac:dyDescent="0.25">
      <c r="A7421" s="52">
        <v>2020</v>
      </c>
      <c r="B7421" s="45" t="s">
        <v>46</v>
      </c>
      <c r="C7421" s="46" t="s">
        <v>80</v>
      </c>
      <c r="D7421" s="46" t="s">
        <v>90</v>
      </c>
      <c r="H7421" s="46">
        <v>15</v>
      </c>
      <c r="I7421" s="46">
        <v>17</v>
      </c>
      <c r="L7421" s="46" t="s">
        <v>103</v>
      </c>
      <c r="M7421" s="48" t="s">
        <v>110</v>
      </c>
    </row>
    <row r="7422" spans="1:19" x14ac:dyDescent="0.25">
      <c r="A7422" s="52">
        <v>2020</v>
      </c>
      <c r="B7422" s="45" t="s">
        <v>47</v>
      </c>
      <c r="C7422" s="46" t="s">
        <v>80</v>
      </c>
      <c r="D7422" s="46" t="s">
        <v>110</v>
      </c>
      <c r="H7422" s="46">
        <v>15</v>
      </c>
      <c r="L7422" s="46" t="s">
        <v>103</v>
      </c>
      <c r="M7422" s="48" t="s">
        <v>110</v>
      </c>
    </row>
    <row r="7423" spans="1:19" x14ac:dyDescent="0.25">
      <c r="A7423" s="52">
        <v>2020</v>
      </c>
      <c r="B7423" s="45" t="s">
        <v>38</v>
      </c>
      <c r="C7423" s="46" t="s">
        <v>80</v>
      </c>
      <c r="D7423" s="46" t="s">
        <v>110</v>
      </c>
      <c r="H7423" s="46">
        <v>17</v>
      </c>
      <c r="L7423" s="46" t="s">
        <v>104</v>
      </c>
      <c r="M7423" s="48">
        <v>4</v>
      </c>
      <c r="N7423" s="48" t="s">
        <v>116</v>
      </c>
    </row>
    <row r="7424" spans="1:19" x14ac:dyDescent="0.25">
      <c r="A7424" s="52">
        <v>2020</v>
      </c>
      <c r="B7424" s="45" t="s">
        <v>65</v>
      </c>
      <c r="C7424" s="46" t="s">
        <v>80</v>
      </c>
      <c r="D7424" s="46" t="s">
        <v>90</v>
      </c>
      <c r="H7424" s="46">
        <v>17</v>
      </c>
      <c r="L7424" s="46" t="s">
        <v>104</v>
      </c>
      <c r="M7424" s="48">
        <v>1</v>
      </c>
      <c r="N7424" s="48" t="s">
        <v>116</v>
      </c>
    </row>
    <row r="7425" spans="1:22" x14ac:dyDescent="0.25">
      <c r="A7425" s="52">
        <v>2020</v>
      </c>
      <c r="B7425" s="45" t="s">
        <v>47</v>
      </c>
      <c r="C7425" s="46" t="s">
        <v>80</v>
      </c>
      <c r="D7425" s="46" t="s">
        <v>88</v>
      </c>
      <c r="H7425" s="46">
        <v>17</v>
      </c>
      <c r="L7425" s="46" t="s">
        <v>103</v>
      </c>
      <c r="M7425" s="48">
        <v>1</v>
      </c>
      <c r="N7425" s="48" t="s">
        <v>117</v>
      </c>
      <c r="O7425" s="48">
        <v>2</v>
      </c>
      <c r="P7425" s="48" t="s">
        <v>116</v>
      </c>
    </row>
    <row r="7426" spans="1:22" x14ac:dyDescent="0.25">
      <c r="A7426" s="52">
        <v>2020</v>
      </c>
      <c r="B7426" s="45" t="s">
        <v>47</v>
      </c>
      <c r="C7426" s="46" t="s">
        <v>80</v>
      </c>
      <c r="D7426" s="46" t="s">
        <v>90</v>
      </c>
      <c r="H7426" s="46">
        <v>20</v>
      </c>
      <c r="L7426" s="46" t="s">
        <v>103</v>
      </c>
      <c r="M7426" s="48" t="s">
        <v>110</v>
      </c>
    </row>
    <row r="7427" spans="1:22" x14ac:dyDescent="0.25">
      <c r="A7427" s="52">
        <v>2020</v>
      </c>
      <c r="B7427" s="45" t="s">
        <v>75</v>
      </c>
      <c r="C7427" s="46" t="s">
        <v>80</v>
      </c>
      <c r="D7427" s="46" t="s">
        <v>93</v>
      </c>
      <c r="H7427" s="46">
        <v>17</v>
      </c>
      <c r="L7427" s="46" t="s">
        <v>103</v>
      </c>
      <c r="M7427" s="48">
        <v>2</v>
      </c>
      <c r="N7427" s="48" t="s">
        <v>116</v>
      </c>
    </row>
    <row r="7428" spans="1:22" x14ac:dyDescent="0.25">
      <c r="A7428" s="52">
        <v>2020</v>
      </c>
      <c r="B7428" s="45" t="s">
        <v>47</v>
      </c>
      <c r="C7428" s="46" t="s">
        <v>80</v>
      </c>
      <c r="D7428" s="46" t="s">
        <v>90</v>
      </c>
      <c r="H7428" s="46">
        <v>15</v>
      </c>
      <c r="L7428" s="46" t="s">
        <v>104</v>
      </c>
      <c r="M7428" s="48" t="s">
        <v>110</v>
      </c>
    </row>
    <row r="7429" spans="1:22" x14ac:dyDescent="0.25">
      <c r="A7429" s="52">
        <v>2020</v>
      </c>
      <c r="B7429" s="45" t="s">
        <v>76</v>
      </c>
      <c r="C7429" s="46" t="s">
        <v>80</v>
      </c>
      <c r="D7429" s="46" t="s">
        <v>91</v>
      </c>
      <c r="H7429" s="46">
        <v>15</v>
      </c>
      <c r="L7429" s="46" t="s">
        <v>103</v>
      </c>
      <c r="M7429" s="48">
        <v>17</v>
      </c>
    </row>
    <row r="7430" spans="1:22" x14ac:dyDescent="0.25">
      <c r="A7430" s="52">
        <v>2020</v>
      </c>
      <c r="B7430" s="45" t="s">
        <v>76</v>
      </c>
      <c r="C7430" s="46" t="s">
        <v>80</v>
      </c>
      <c r="D7430" s="46" t="s">
        <v>88</v>
      </c>
      <c r="E7430" s="46" t="s">
        <v>92</v>
      </c>
      <c r="H7430" s="46">
        <v>15</v>
      </c>
      <c r="L7430" s="46" t="s">
        <v>103</v>
      </c>
      <c r="M7430" s="48">
        <v>5</v>
      </c>
    </row>
    <row r="7431" spans="1:22" x14ac:dyDescent="0.25">
      <c r="A7431" s="52">
        <v>2020</v>
      </c>
      <c r="B7431" s="45" t="s">
        <v>59</v>
      </c>
      <c r="C7431" s="46" t="s">
        <v>80</v>
      </c>
      <c r="D7431" s="46" t="s">
        <v>88</v>
      </c>
      <c r="E7431" s="46" t="s">
        <v>89</v>
      </c>
      <c r="H7431" s="46">
        <v>15</v>
      </c>
      <c r="L7431" s="46" t="s">
        <v>103</v>
      </c>
      <c r="M7431" s="48">
        <v>32</v>
      </c>
    </row>
    <row r="7432" spans="1:22" x14ac:dyDescent="0.25">
      <c r="A7432" s="52">
        <v>2020</v>
      </c>
      <c r="B7432" s="45" t="s">
        <v>47</v>
      </c>
      <c r="C7432" s="46" t="s">
        <v>80</v>
      </c>
      <c r="D7432" s="46" t="s">
        <v>110</v>
      </c>
      <c r="H7432" s="46">
        <v>17</v>
      </c>
      <c r="L7432" s="46" t="s">
        <v>104</v>
      </c>
      <c r="M7432" s="48" t="s">
        <v>110</v>
      </c>
    </row>
    <row r="7433" spans="1:22" x14ac:dyDescent="0.25">
      <c r="A7433" s="52">
        <v>2020</v>
      </c>
      <c r="B7433" s="45" t="s">
        <v>76</v>
      </c>
      <c r="C7433" s="46" t="s">
        <v>80</v>
      </c>
      <c r="D7433" s="46" t="s">
        <v>92</v>
      </c>
      <c r="H7433" s="46">
        <v>15</v>
      </c>
      <c r="L7433" s="46" t="s">
        <v>103</v>
      </c>
      <c r="M7433" s="48">
        <v>27</v>
      </c>
    </row>
    <row r="7434" spans="1:22" x14ac:dyDescent="0.25">
      <c r="A7434" s="52">
        <v>2020</v>
      </c>
      <c r="B7434" s="45" t="s">
        <v>73</v>
      </c>
      <c r="C7434" s="46" t="s">
        <v>80</v>
      </c>
      <c r="D7434" s="46" t="s">
        <v>89</v>
      </c>
      <c r="E7434" s="46" t="s">
        <v>92</v>
      </c>
      <c r="H7434" s="46">
        <v>17</v>
      </c>
      <c r="L7434" s="46" t="s">
        <v>103</v>
      </c>
      <c r="M7434" s="48">
        <v>1</v>
      </c>
      <c r="N7434" s="48" t="s">
        <v>116</v>
      </c>
    </row>
    <row r="7435" spans="1:22" x14ac:dyDescent="0.25">
      <c r="A7435" s="52">
        <v>2020</v>
      </c>
      <c r="B7435" s="45" t="s">
        <v>69</v>
      </c>
      <c r="C7435" s="46" t="s">
        <v>80</v>
      </c>
      <c r="D7435" s="46" t="s">
        <v>88</v>
      </c>
      <c r="E7435" s="46" t="s">
        <v>92</v>
      </c>
      <c r="H7435" s="46">
        <v>17</v>
      </c>
      <c r="L7435" s="46" t="s">
        <v>103</v>
      </c>
      <c r="M7435" s="48">
        <v>4</v>
      </c>
      <c r="N7435" s="48" t="s">
        <v>117</v>
      </c>
      <c r="O7435" s="48">
        <v>3</v>
      </c>
      <c r="P7435" s="48" t="s">
        <v>116</v>
      </c>
    </row>
    <row r="7436" spans="1:22" x14ac:dyDescent="0.25">
      <c r="A7436" s="52">
        <v>2020</v>
      </c>
      <c r="B7436" s="45" t="s">
        <v>76</v>
      </c>
      <c r="C7436" s="46" t="s">
        <v>80</v>
      </c>
      <c r="D7436" s="46" t="s">
        <v>88</v>
      </c>
      <c r="E7436" s="46" t="s">
        <v>91</v>
      </c>
      <c r="H7436" s="46">
        <v>15</v>
      </c>
      <c r="L7436" s="46" t="s">
        <v>103</v>
      </c>
      <c r="M7436" s="48">
        <v>28</v>
      </c>
    </row>
    <row r="7437" spans="1:22" x14ac:dyDescent="0.25">
      <c r="A7437" s="52">
        <v>2020</v>
      </c>
      <c r="B7437" s="45" t="s">
        <v>69</v>
      </c>
      <c r="C7437" s="46" t="s">
        <v>80</v>
      </c>
      <c r="D7437" s="46" t="s">
        <v>88</v>
      </c>
      <c r="H7437" s="46">
        <v>17</v>
      </c>
      <c r="I7437" s="46">
        <v>18</v>
      </c>
      <c r="L7437" s="46" t="s">
        <v>103</v>
      </c>
      <c r="M7437" s="48">
        <v>3</v>
      </c>
      <c r="N7437" s="48" t="s">
        <v>117</v>
      </c>
      <c r="O7437" s="48">
        <v>6</v>
      </c>
      <c r="P7437" s="48" t="s">
        <v>116</v>
      </c>
      <c r="U7437" s="49">
        <v>1</v>
      </c>
      <c r="V7437" s="49" t="s">
        <v>116</v>
      </c>
    </row>
    <row r="7438" spans="1:22" x14ac:dyDescent="0.25">
      <c r="A7438" s="52">
        <v>2020</v>
      </c>
      <c r="B7438" s="45" t="s">
        <v>75</v>
      </c>
      <c r="C7438" s="46" t="s">
        <v>80</v>
      </c>
      <c r="D7438" s="46" t="s">
        <v>93</v>
      </c>
      <c r="H7438" s="46">
        <v>21</v>
      </c>
      <c r="L7438" s="46" t="s">
        <v>103</v>
      </c>
      <c r="M7438" s="48" t="s">
        <v>110</v>
      </c>
    </row>
    <row r="7439" spans="1:22" x14ac:dyDescent="0.25">
      <c r="A7439" s="52">
        <v>2020</v>
      </c>
      <c r="B7439" s="45" t="s">
        <v>39</v>
      </c>
      <c r="C7439" s="46" t="s">
        <v>80</v>
      </c>
      <c r="D7439" s="46" t="s">
        <v>93</v>
      </c>
      <c r="H7439" s="46">
        <v>15</v>
      </c>
      <c r="L7439" s="46" t="s">
        <v>103</v>
      </c>
      <c r="M7439" s="48">
        <v>100</v>
      </c>
    </row>
    <row r="7440" spans="1:22" x14ac:dyDescent="0.25">
      <c r="A7440" s="52">
        <v>2020</v>
      </c>
      <c r="B7440" s="45" t="s">
        <v>73</v>
      </c>
      <c r="C7440" s="46" t="s">
        <v>80</v>
      </c>
      <c r="D7440" s="46" t="s">
        <v>110</v>
      </c>
      <c r="H7440" s="46">
        <v>20</v>
      </c>
      <c r="L7440" s="46" t="s">
        <v>103</v>
      </c>
      <c r="M7440" s="48" t="s">
        <v>110</v>
      </c>
    </row>
    <row r="7441" spans="1:20" x14ac:dyDescent="0.25">
      <c r="A7441" s="52">
        <v>2020</v>
      </c>
      <c r="B7441" s="45" t="s">
        <v>66</v>
      </c>
      <c r="C7441" s="46" t="s">
        <v>80</v>
      </c>
      <c r="D7441" s="46" t="s">
        <v>88</v>
      </c>
      <c r="H7441" s="46">
        <v>17</v>
      </c>
      <c r="L7441" s="46" t="s">
        <v>103</v>
      </c>
      <c r="M7441" s="48">
        <v>1</v>
      </c>
      <c r="N7441" s="48" t="s">
        <v>117</v>
      </c>
      <c r="O7441" s="48">
        <v>1</v>
      </c>
      <c r="P7441" s="48" t="s">
        <v>116</v>
      </c>
    </row>
    <row r="7442" spans="1:20" x14ac:dyDescent="0.25">
      <c r="A7442" s="52">
        <v>2020</v>
      </c>
      <c r="B7442" s="45" t="s">
        <v>69</v>
      </c>
      <c r="C7442" s="46" t="s">
        <v>80</v>
      </c>
      <c r="D7442" s="46" t="s">
        <v>88</v>
      </c>
      <c r="H7442" s="46">
        <v>17</v>
      </c>
      <c r="L7442" s="46" t="s">
        <v>103</v>
      </c>
      <c r="M7442" s="48">
        <v>2</v>
      </c>
      <c r="N7442" s="48" t="s">
        <v>117</v>
      </c>
      <c r="O7442" s="48">
        <v>1</v>
      </c>
      <c r="P7442" s="48" t="s">
        <v>116</v>
      </c>
    </row>
    <row r="7443" spans="1:20" x14ac:dyDescent="0.25">
      <c r="A7443" s="52">
        <v>2020</v>
      </c>
      <c r="B7443" s="45" t="s">
        <v>54</v>
      </c>
      <c r="C7443" s="46" t="s">
        <v>80</v>
      </c>
      <c r="D7443" s="46" t="s">
        <v>88</v>
      </c>
      <c r="H7443" s="46">
        <v>18</v>
      </c>
      <c r="I7443" s="46">
        <v>22</v>
      </c>
      <c r="L7443" s="46" t="s">
        <v>103</v>
      </c>
      <c r="M7443" s="48">
        <v>2</v>
      </c>
      <c r="N7443" s="48" t="s">
        <v>117</v>
      </c>
      <c r="O7443" s="48">
        <v>2</v>
      </c>
      <c r="P7443" s="48" t="s">
        <v>116</v>
      </c>
      <c r="S7443" s="49">
        <v>2</v>
      </c>
      <c r="T7443" s="49" t="s">
        <v>116</v>
      </c>
    </row>
    <row r="7444" spans="1:20" x14ac:dyDescent="0.25">
      <c r="A7444" s="52">
        <v>2020</v>
      </c>
      <c r="B7444" s="45" t="s">
        <v>54</v>
      </c>
      <c r="C7444" s="46" t="s">
        <v>80</v>
      </c>
      <c r="D7444" s="46" t="s">
        <v>94</v>
      </c>
      <c r="H7444" s="46">
        <v>17</v>
      </c>
      <c r="L7444" s="46" t="s">
        <v>103</v>
      </c>
      <c r="M7444" s="48" t="s">
        <v>110</v>
      </c>
    </row>
    <row r="7445" spans="1:20" x14ac:dyDescent="0.25">
      <c r="A7445" s="52">
        <v>2020</v>
      </c>
      <c r="B7445" s="45" t="s">
        <v>42</v>
      </c>
      <c r="C7445" s="46" t="s">
        <v>80</v>
      </c>
      <c r="D7445" s="46" t="s">
        <v>88</v>
      </c>
      <c r="H7445" s="46">
        <v>17</v>
      </c>
      <c r="L7445" s="46" t="s">
        <v>103</v>
      </c>
      <c r="M7445" s="48">
        <v>2</v>
      </c>
      <c r="N7445" s="48" t="s">
        <v>117</v>
      </c>
      <c r="O7445" s="48">
        <v>1</v>
      </c>
      <c r="P7445" s="48" t="s">
        <v>116</v>
      </c>
    </row>
    <row r="7446" spans="1:20" x14ac:dyDescent="0.25">
      <c r="A7446" s="52">
        <v>2020</v>
      </c>
      <c r="B7446" s="45" t="s">
        <v>59</v>
      </c>
      <c r="C7446" s="46" t="s">
        <v>80</v>
      </c>
      <c r="D7446" s="46" t="s">
        <v>90</v>
      </c>
      <c r="H7446" s="46">
        <v>17</v>
      </c>
      <c r="L7446" s="46" t="s">
        <v>104</v>
      </c>
      <c r="M7446" s="48" t="s">
        <v>110</v>
      </c>
    </row>
    <row r="7447" spans="1:20" x14ac:dyDescent="0.25">
      <c r="A7447" s="52">
        <v>2020</v>
      </c>
      <c r="B7447" s="45" t="s">
        <v>69</v>
      </c>
      <c r="C7447" s="46" t="s">
        <v>80</v>
      </c>
      <c r="D7447" s="46" t="s">
        <v>88</v>
      </c>
      <c r="E7447" s="46" t="s">
        <v>92</v>
      </c>
      <c r="H7447" s="46">
        <v>17</v>
      </c>
      <c r="L7447" s="46" t="s">
        <v>103</v>
      </c>
      <c r="M7447" s="48">
        <v>1</v>
      </c>
      <c r="N7447" s="48" t="s">
        <v>117</v>
      </c>
      <c r="O7447" s="48">
        <v>2</v>
      </c>
      <c r="P7447" s="48" t="s">
        <v>116</v>
      </c>
    </row>
    <row r="7448" spans="1:20" x14ac:dyDescent="0.25">
      <c r="A7448" s="52">
        <v>2020</v>
      </c>
      <c r="B7448" s="45" t="s">
        <v>50</v>
      </c>
      <c r="C7448" s="46" t="s">
        <v>80</v>
      </c>
      <c r="D7448" s="46" t="s">
        <v>88</v>
      </c>
      <c r="H7448" s="46">
        <v>17</v>
      </c>
      <c r="L7448" s="46" t="s">
        <v>110</v>
      </c>
      <c r="M7448" s="48" t="s">
        <v>110</v>
      </c>
    </row>
    <row r="7449" spans="1:20" x14ac:dyDescent="0.25">
      <c r="A7449" s="52">
        <v>2020</v>
      </c>
      <c r="B7449" s="45" t="s">
        <v>54</v>
      </c>
      <c r="C7449" s="46" t="s">
        <v>80</v>
      </c>
      <c r="D7449" s="46" t="s">
        <v>93</v>
      </c>
      <c r="H7449" s="46">
        <v>18</v>
      </c>
      <c r="L7449" s="46" t="s">
        <v>103</v>
      </c>
      <c r="M7449" s="48">
        <v>2</v>
      </c>
      <c r="N7449" s="48" t="s">
        <v>116</v>
      </c>
    </row>
    <row r="7450" spans="1:20" x14ac:dyDescent="0.25">
      <c r="A7450" s="52">
        <v>2020</v>
      </c>
      <c r="B7450" s="45" t="s">
        <v>38</v>
      </c>
      <c r="C7450" s="46" t="s">
        <v>80</v>
      </c>
      <c r="D7450" s="46" t="s">
        <v>91</v>
      </c>
      <c r="H7450" s="46">
        <v>17</v>
      </c>
      <c r="L7450" s="46" t="s">
        <v>104</v>
      </c>
      <c r="M7450" s="48">
        <v>10</v>
      </c>
      <c r="N7450" s="48" t="s">
        <v>117</v>
      </c>
      <c r="O7450" s="48">
        <v>8</v>
      </c>
      <c r="P7450" s="48" t="s">
        <v>116</v>
      </c>
    </row>
    <row r="7451" spans="1:20" x14ac:dyDescent="0.25">
      <c r="A7451" s="52">
        <v>2020</v>
      </c>
      <c r="B7451" s="45" t="s">
        <v>50</v>
      </c>
      <c r="C7451" s="46" t="s">
        <v>80</v>
      </c>
      <c r="D7451" s="46" t="s">
        <v>93</v>
      </c>
      <c r="E7451" s="46" t="s">
        <v>92</v>
      </c>
      <c r="F7451" s="46" t="s">
        <v>95</v>
      </c>
      <c r="H7451" s="46">
        <v>17</v>
      </c>
      <c r="L7451" s="46" t="s">
        <v>110</v>
      </c>
      <c r="M7451" s="48" t="s">
        <v>110</v>
      </c>
    </row>
    <row r="7452" spans="1:20" x14ac:dyDescent="0.25">
      <c r="A7452" s="52">
        <v>2020</v>
      </c>
      <c r="B7452" s="45" t="s">
        <v>47</v>
      </c>
      <c r="C7452" s="46" t="s">
        <v>80</v>
      </c>
      <c r="D7452" s="46" t="s">
        <v>93</v>
      </c>
      <c r="H7452" s="46">
        <v>15</v>
      </c>
      <c r="L7452" s="46" t="s">
        <v>104</v>
      </c>
      <c r="M7452" s="48" t="s">
        <v>110</v>
      </c>
    </row>
    <row r="7453" spans="1:20" x14ac:dyDescent="0.25">
      <c r="A7453" s="52">
        <v>2020</v>
      </c>
      <c r="B7453" s="45" t="s">
        <v>73</v>
      </c>
      <c r="C7453" s="46" t="s">
        <v>80</v>
      </c>
      <c r="D7453" s="46" t="s">
        <v>94</v>
      </c>
      <c r="H7453" s="46">
        <v>15</v>
      </c>
      <c r="L7453" s="46" t="s">
        <v>103</v>
      </c>
      <c r="M7453" s="48">
        <v>70</v>
      </c>
    </row>
    <row r="7454" spans="1:20" x14ac:dyDescent="0.25">
      <c r="A7454" s="52">
        <v>2020</v>
      </c>
      <c r="B7454" s="45" t="s">
        <v>73</v>
      </c>
      <c r="C7454" s="46" t="s">
        <v>80</v>
      </c>
      <c r="D7454" s="46" t="s">
        <v>88</v>
      </c>
      <c r="E7454" s="46" t="s">
        <v>93</v>
      </c>
      <c r="H7454" s="46">
        <v>17</v>
      </c>
      <c r="L7454" s="46" t="s">
        <v>103</v>
      </c>
      <c r="M7454" s="48">
        <v>1</v>
      </c>
      <c r="N7454" s="48" t="s">
        <v>116</v>
      </c>
    </row>
    <row r="7455" spans="1:20" x14ac:dyDescent="0.25">
      <c r="A7455" s="52">
        <v>2020</v>
      </c>
      <c r="B7455" s="45" t="s">
        <v>76</v>
      </c>
      <c r="C7455" s="46" t="s">
        <v>80</v>
      </c>
      <c r="D7455" s="46" t="s">
        <v>93</v>
      </c>
      <c r="H7455" s="46">
        <v>15</v>
      </c>
      <c r="L7455" s="46" t="s">
        <v>103</v>
      </c>
      <c r="M7455" s="48">
        <v>15</v>
      </c>
    </row>
    <row r="7456" spans="1:20" x14ac:dyDescent="0.25">
      <c r="A7456" s="52">
        <v>2020</v>
      </c>
      <c r="B7456" s="45" t="s">
        <v>40</v>
      </c>
      <c r="C7456" s="46" t="s">
        <v>80</v>
      </c>
      <c r="D7456" s="46" t="s">
        <v>90</v>
      </c>
      <c r="H7456" s="46">
        <v>15</v>
      </c>
      <c r="L7456" s="46" t="s">
        <v>103</v>
      </c>
      <c r="M7456" s="48" t="s">
        <v>110</v>
      </c>
    </row>
    <row r="7457" spans="1:24" x14ac:dyDescent="0.25">
      <c r="A7457" s="52">
        <v>2020</v>
      </c>
      <c r="B7457" s="45" t="s">
        <v>73</v>
      </c>
      <c r="C7457" s="46" t="s">
        <v>80</v>
      </c>
      <c r="D7457" s="46" t="s">
        <v>91</v>
      </c>
      <c r="H7457" s="46">
        <v>17</v>
      </c>
      <c r="L7457" s="46" t="s">
        <v>104</v>
      </c>
      <c r="M7457" s="48">
        <v>1</v>
      </c>
      <c r="N7457" s="48" t="s">
        <v>117</v>
      </c>
      <c r="O7457" s="48">
        <v>2</v>
      </c>
      <c r="P7457" s="48" t="s">
        <v>116</v>
      </c>
    </row>
    <row r="7458" spans="1:24" x14ac:dyDescent="0.25">
      <c r="A7458" s="52">
        <v>2020</v>
      </c>
      <c r="B7458" s="45" t="s">
        <v>73</v>
      </c>
      <c r="C7458" s="46" t="s">
        <v>80</v>
      </c>
      <c r="D7458" s="46" t="s">
        <v>88</v>
      </c>
      <c r="H7458" s="46">
        <v>17</v>
      </c>
      <c r="L7458" s="46" t="s">
        <v>103</v>
      </c>
      <c r="M7458" s="48">
        <v>12</v>
      </c>
      <c r="N7458" s="48" t="s">
        <v>117</v>
      </c>
      <c r="O7458" s="48">
        <v>14</v>
      </c>
      <c r="P7458" s="48" t="s">
        <v>116</v>
      </c>
    </row>
    <row r="7459" spans="1:24" x14ac:dyDescent="0.25">
      <c r="A7459" s="52">
        <v>2020</v>
      </c>
      <c r="B7459" s="45" t="s">
        <v>66</v>
      </c>
      <c r="C7459" s="46" t="s">
        <v>80</v>
      </c>
      <c r="D7459" s="46" t="s">
        <v>90</v>
      </c>
      <c r="E7459" s="46" t="s">
        <v>93</v>
      </c>
      <c r="H7459" s="46">
        <v>15</v>
      </c>
      <c r="I7459" s="46">
        <v>17</v>
      </c>
      <c r="L7459" s="46" t="s">
        <v>103</v>
      </c>
      <c r="M7459" s="48">
        <v>37</v>
      </c>
      <c r="U7459" s="49">
        <v>3</v>
      </c>
      <c r="V7459" s="49" t="s">
        <v>117</v>
      </c>
      <c r="W7459" s="50">
        <v>2</v>
      </c>
      <c r="X7459" s="50" t="s">
        <v>116</v>
      </c>
    </row>
    <row r="7460" spans="1:24" x14ac:dyDescent="0.25">
      <c r="A7460" s="52">
        <v>2020</v>
      </c>
      <c r="B7460" s="45" t="s">
        <v>73</v>
      </c>
      <c r="C7460" s="46" t="s">
        <v>80</v>
      </c>
      <c r="D7460" s="46" t="s">
        <v>88</v>
      </c>
      <c r="E7460" s="46" t="s">
        <v>91</v>
      </c>
      <c r="H7460" s="46">
        <v>17</v>
      </c>
      <c r="L7460" s="46" t="s">
        <v>103</v>
      </c>
      <c r="M7460" s="48">
        <v>1</v>
      </c>
      <c r="N7460" s="48" t="s">
        <v>117</v>
      </c>
      <c r="O7460" s="48">
        <v>1</v>
      </c>
      <c r="P7460" s="48" t="s">
        <v>116</v>
      </c>
    </row>
    <row r="7461" spans="1:24" x14ac:dyDescent="0.25">
      <c r="A7461" s="52">
        <v>2020</v>
      </c>
      <c r="B7461" s="45" t="s">
        <v>39</v>
      </c>
      <c r="C7461" s="46" t="s">
        <v>80</v>
      </c>
      <c r="D7461" s="46" t="s">
        <v>93</v>
      </c>
      <c r="H7461" s="46">
        <v>15</v>
      </c>
      <c r="L7461" s="46" t="s">
        <v>103</v>
      </c>
      <c r="M7461" s="48">
        <v>35</v>
      </c>
    </row>
    <row r="7462" spans="1:24" x14ac:dyDescent="0.25">
      <c r="A7462" s="52">
        <v>2020</v>
      </c>
      <c r="B7462" s="45" t="s">
        <v>38</v>
      </c>
      <c r="C7462" s="46" t="s">
        <v>80</v>
      </c>
      <c r="D7462" s="46" t="s">
        <v>96</v>
      </c>
      <c r="H7462" s="46">
        <v>17</v>
      </c>
      <c r="L7462" s="46" t="s">
        <v>104</v>
      </c>
      <c r="M7462" s="48" t="s">
        <v>110</v>
      </c>
    </row>
    <row r="7463" spans="1:24" x14ac:dyDescent="0.25">
      <c r="A7463" s="52">
        <v>2020</v>
      </c>
      <c r="B7463" s="45" t="s">
        <v>73</v>
      </c>
      <c r="C7463" s="46" t="s">
        <v>80</v>
      </c>
      <c r="D7463" s="46" t="s">
        <v>94</v>
      </c>
      <c r="H7463" s="46">
        <v>17</v>
      </c>
      <c r="L7463" s="46" t="s">
        <v>103</v>
      </c>
      <c r="M7463" s="48">
        <v>1</v>
      </c>
      <c r="N7463" s="48" t="s">
        <v>117</v>
      </c>
    </row>
    <row r="7464" spans="1:24" x14ac:dyDescent="0.25">
      <c r="A7464" s="52">
        <v>2020</v>
      </c>
      <c r="B7464" s="45" t="s">
        <v>38</v>
      </c>
      <c r="C7464" s="46" t="s">
        <v>80</v>
      </c>
      <c r="D7464" s="46" t="s">
        <v>96</v>
      </c>
      <c r="H7464" s="46">
        <v>15</v>
      </c>
      <c r="L7464" s="46" t="s">
        <v>104</v>
      </c>
      <c r="M7464" s="48">
        <v>81</v>
      </c>
    </row>
    <row r="7465" spans="1:24" x14ac:dyDescent="0.25">
      <c r="A7465" s="52">
        <v>2020</v>
      </c>
      <c r="B7465" s="45" t="s">
        <v>73</v>
      </c>
      <c r="C7465" s="46" t="s">
        <v>80</v>
      </c>
      <c r="D7465" s="46" t="s">
        <v>110</v>
      </c>
      <c r="H7465" s="46">
        <v>15</v>
      </c>
      <c r="L7465" s="46" t="s">
        <v>104</v>
      </c>
      <c r="M7465" s="48" t="s">
        <v>110</v>
      </c>
    </row>
    <row r="7466" spans="1:24" x14ac:dyDescent="0.25">
      <c r="A7466" s="52">
        <v>2020</v>
      </c>
      <c r="B7466" s="45" t="s">
        <v>73</v>
      </c>
      <c r="C7466" s="46" t="s">
        <v>80</v>
      </c>
      <c r="D7466" s="46" t="s">
        <v>93</v>
      </c>
      <c r="H7466" s="46">
        <v>17</v>
      </c>
      <c r="L7466" s="46" t="s">
        <v>103</v>
      </c>
      <c r="M7466" s="48">
        <v>2</v>
      </c>
      <c r="N7466" s="48" t="s">
        <v>117</v>
      </c>
      <c r="O7466" s="48">
        <v>2</v>
      </c>
      <c r="P7466" s="48" t="s">
        <v>116</v>
      </c>
    </row>
    <row r="7467" spans="1:24" x14ac:dyDescent="0.25">
      <c r="A7467" s="52">
        <v>2020</v>
      </c>
      <c r="B7467" s="45" t="s">
        <v>38</v>
      </c>
      <c r="C7467" s="46" t="s">
        <v>80</v>
      </c>
      <c r="D7467" s="46" t="s">
        <v>93</v>
      </c>
      <c r="H7467" s="46">
        <v>17</v>
      </c>
      <c r="L7467" s="46" t="s">
        <v>104</v>
      </c>
      <c r="M7467" s="48">
        <v>3</v>
      </c>
      <c r="N7467" s="48" t="s">
        <v>117</v>
      </c>
    </row>
    <row r="7468" spans="1:24" x14ac:dyDescent="0.25">
      <c r="A7468" s="52">
        <v>2020</v>
      </c>
      <c r="B7468" s="45" t="s">
        <v>37</v>
      </c>
      <c r="C7468" s="46" t="s">
        <v>80</v>
      </c>
      <c r="D7468" s="46" t="s">
        <v>93</v>
      </c>
      <c r="E7468" s="46" t="s">
        <v>91</v>
      </c>
      <c r="H7468" s="46">
        <v>17</v>
      </c>
      <c r="L7468" s="46" t="s">
        <v>103</v>
      </c>
      <c r="M7468" s="48">
        <v>6</v>
      </c>
      <c r="N7468" s="48" t="s">
        <v>117</v>
      </c>
      <c r="O7468" s="48">
        <v>4</v>
      </c>
      <c r="P7468" s="48" t="s">
        <v>116</v>
      </c>
    </row>
    <row r="7469" spans="1:24" x14ac:dyDescent="0.25">
      <c r="A7469" s="52">
        <v>2020</v>
      </c>
      <c r="B7469" s="45" t="s">
        <v>37</v>
      </c>
      <c r="C7469" s="46" t="s">
        <v>80</v>
      </c>
      <c r="D7469" s="46" t="s">
        <v>93</v>
      </c>
      <c r="H7469" s="46">
        <v>17</v>
      </c>
      <c r="L7469" s="46" t="s">
        <v>103</v>
      </c>
      <c r="M7469" s="48">
        <v>6</v>
      </c>
      <c r="N7469" s="48" t="s">
        <v>117</v>
      </c>
      <c r="O7469" s="48">
        <v>4</v>
      </c>
      <c r="P7469" s="48" t="s">
        <v>116</v>
      </c>
    </row>
    <row r="7470" spans="1:24" x14ac:dyDescent="0.25">
      <c r="A7470" s="52">
        <v>2020</v>
      </c>
      <c r="B7470" s="45" t="s">
        <v>73</v>
      </c>
      <c r="C7470" s="46" t="s">
        <v>80</v>
      </c>
      <c r="D7470" s="46" t="s">
        <v>88</v>
      </c>
      <c r="H7470" s="46">
        <v>17</v>
      </c>
      <c r="L7470" s="46" t="s">
        <v>103</v>
      </c>
      <c r="M7470" s="48">
        <v>1</v>
      </c>
      <c r="N7470" s="48" t="s">
        <v>117</v>
      </c>
    </row>
    <row r="7471" spans="1:24" x14ac:dyDescent="0.25">
      <c r="A7471" s="52">
        <v>2020</v>
      </c>
      <c r="B7471" s="45" t="s">
        <v>76</v>
      </c>
      <c r="C7471" s="46" t="s">
        <v>80</v>
      </c>
      <c r="D7471" s="46" t="s">
        <v>89</v>
      </c>
      <c r="H7471" s="46">
        <v>17</v>
      </c>
      <c r="L7471" s="46" t="s">
        <v>103</v>
      </c>
      <c r="M7471" s="48">
        <v>2</v>
      </c>
      <c r="N7471" s="48" t="s">
        <v>117</v>
      </c>
      <c r="O7471" s="48">
        <v>4</v>
      </c>
      <c r="P7471" s="48" t="s">
        <v>116</v>
      </c>
    </row>
    <row r="7472" spans="1:24" x14ac:dyDescent="0.25">
      <c r="A7472" s="52">
        <v>2020</v>
      </c>
      <c r="B7472" s="45" t="s">
        <v>38</v>
      </c>
      <c r="C7472" s="46" t="s">
        <v>80</v>
      </c>
      <c r="D7472" s="46" t="s">
        <v>93</v>
      </c>
      <c r="H7472" s="46">
        <v>15</v>
      </c>
      <c r="L7472" s="46" t="s">
        <v>104</v>
      </c>
      <c r="M7472" s="48">
        <v>17</v>
      </c>
    </row>
    <row r="7473" spans="1:24" x14ac:dyDescent="0.25">
      <c r="A7473" s="52">
        <v>2020</v>
      </c>
      <c r="B7473" s="45" t="s">
        <v>73</v>
      </c>
      <c r="C7473" s="46" t="s">
        <v>80</v>
      </c>
      <c r="D7473" s="46" t="s">
        <v>91</v>
      </c>
      <c r="H7473" s="46">
        <v>17</v>
      </c>
      <c r="L7473" s="46" t="s">
        <v>104</v>
      </c>
      <c r="M7473" s="48" t="s">
        <v>110</v>
      </c>
    </row>
    <row r="7474" spans="1:24" x14ac:dyDescent="0.25">
      <c r="A7474" s="52">
        <v>2020</v>
      </c>
      <c r="B7474" s="45" t="s">
        <v>54</v>
      </c>
      <c r="C7474" s="46" t="s">
        <v>80</v>
      </c>
      <c r="D7474" s="46" t="s">
        <v>93</v>
      </c>
      <c r="H7474" s="46">
        <v>17</v>
      </c>
      <c r="I7474" s="46">
        <v>18</v>
      </c>
      <c r="J7474" s="46">
        <v>20</v>
      </c>
      <c r="L7474" s="46" t="s">
        <v>103</v>
      </c>
      <c r="M7474" s="48">
        <v>1</v>
      </c>
      <c r="N7474" s="48" t="s">
        <v>117</v>
      </c>
      <c r="O7474" s="48">
        <v>3</v>
      </c>
      <c r="P7474" s="48" t="s">
        <v>116</v>
      </c>
      <c r="S7474" s="49">
        <v>1</v>
      </c>
      <c r="T7474" s="49" t="s">
        <v>116</v>
      </c>
    </row>
    <row r="7475" spans="1:24" x14ac:dyDescent="0.25">
      <c r="A7475" s="52">
        <v>2020</v>
      </c>
      <c r="B7475" s="45" t="s">
        <v>47</v>
      </c>
      <c r="C7475" s="46" t="s">
        <v>80</v>
      </c>
      <c r="D7475" s="46" t="s">
        <v>94</v>
      </c>
      <c r="H7475" s="46">
        <v>15</v>
      </c>
      <c r="I7475" s="46">
        <v>17</v>
      </c>
      <c r="L7475" s="46" t="s">
        <v>104</v>
      </c>
      <c r="M7475" s="48" t="s">
        <v>110</v>
      </c>
    </row>
    <row r="7476" spans="1:24" x14ac:dyDescent="0.25">
      <c r="A7476" s="52">
        <v>2020</v>
      </c>
      <c r="B7476" s="45" t="s">
        <v>52</v>
      </c>
      <c r="C7476" s="46" t="s">
        <v>80</v>
      </c>
      <c r="D7476" s="46" t="s">
        <v>96</v>
      </c>
      <c r="H7476" s="46">
        <v>17</v>
      </c>
      <c r="L7476" s="46" t="s">
        <v>103</v>
      </c>
      <c r="M7476" s="48">
        <v>3</v>
      </c>
      <c r="N7476" s="48" t="s">
        <v>117</v>
      </c>
      <c r="O7476" s="48">
        <v>3</v>
      </c>
      <c r="P7476" s="48" t="s">
        <v>116</v>
      </c>
    </row>
    <row r="7477" spans="1:24" x14ac:dyDescent="0.25">
      <c r="A7477" s="52">
        <v>2020</v>
      </c>
      <c r="B7477" s="45" t="s">
        <v>54</v>
      </c>
      <c r="C7477" s="46" t="s">
        <v>80</v>
      </c>
      <c r="D7477" s="46" t="s">
        <v>88</v>
      </c>
      <c r="H7477" s="46">
        <v>20</v>
      </c>
      <c r="I7477" s="46">
        <v>17</v>
      </c>
      <c r="L7477" s="46" t="s">
        <v>103</v>
      </c>
      <c r="M7477" s="48">
        <v>3</v>
      </c>
      <c r="N7477" s="48" t="s">
        <v>116</v>
      </c>
      <c r="U7477" s="49">
        <v>1</v>
      </c>
      <c r="V7477" s="49" t="s">
        <v>117</v>
      </c>
      <c r="W7477" s="50">
        <v>2</v>
      </c>
      <c r="X7477" s="50" t="s">
        <v>116</v>
      </c>
    </row>
    <row r="7478" spans="1:24" x14ac:dyDescent="0.25">
      <c r="A7478" s="52">
        <v>2020</v>
      </c>
      <c r="B7478" s="45" t="s">
        <v>76</v>
      </c>
      <c r="C7478" s="46" t="s">
        <v>80</v>
      </c>
      <c r="D7478" s="46" t="s">
        <v>89</v>
      </c>
      <c r="H7478" s="46">
        <v>15</v>
      </c>
      <c r="L7478" s="46" t="s">
        <v>104</v>
      </c>
      <c r="M7478" s="48">
        <v>20</v>
      </c>
    </row>
    <row r="7479" spans="1:24" x14ac:dyDescent="0.25">
      <c r="A7479" s="52">
        <v>2020</v>
      </c>
      <c r="B7479" s="45" t="s">
        <v>76</v>
      </c>
      <c r="C7479" s="46" t="s">
        <v>80</v>
      </c>
      <c r="D7479" s="46" t="s">
        <v>89</v>
      </c>
      <c r="H7479" s="46">
        <v>15</v>
      </c>
      <c r="L7479" s="46" t="s">
        <v>104</v>
      </c>
      <c r="M7479" s="48">
        <v>59</v>
      </c>
    </row>
    <row r="7480" spans="1:24" x14ac:dyDescent="0.25">
      <c r="A7480" s="52">
        <v>2020</v>
      </c>
      <c r="B7480" s="45" t="s">
        <v>47</v>
      </c>
      <c r="C7480" s="46" t="s">
        <v>80</v>
      </c>
      <c r="D7480" s="46" t="s">
        <v>94</v>
      </c>
      <c r="H7480" s="46">
        <v>17</v>
      </c>
      <c r="L7480" s="46" t="s">
        <v>104</v>
      </c>
      <c r="M7480" s="48" t="s">
        <v>110</v>
      </c>
    </row>
    <row r="7481" spans="1:24" x14ac:dyDescent="0.25">
      <c r="A7481" s="52">
        <v>2020</v>
      </c>
      <c r="B7481" s="45" t="s">
        <v>69</v>
      </c>
      <c r="C7481" s="46" t="s">
        <v>80</v>
      </c>
      <c r="D7481" s="46" t="s">
        <v>88</v>
      </c>
      <c r="H7481" s="46">
        <v>17</v>
      </c>
      <c r="L7481" s="46" t="s">
        <v>103</v>
      </c>
      <c r="M7481" s="48">
        <v>2</v>
      </c>
      <c r="N7481" s="48" t="s">
        <v>117</v>
      </c>
    </row>
    <row r="7482" spans="1:24" x14ac:dyDescent="0.25">
      <c r="A7482" s="52">
        <v>2020</v>
      </c>
      <c r="B7482" s="45" t="s">
        <v>47</v>
      </c>
      <c r="C7482" s="46" t="s">
        <v>80</v>
      </c>
      <c r="D7482" s="46" t="s">
        <v>90</v>
      </c>
      <c r="H7482" s="46">
        <v>15</v>
      </c>
      <c r="L7482" s="46" t="s">
        <v>104</v>
      </c>
      <c r="M7482" s="48" t="s">
        <v>110</v>
      </c>
    </row>
    <row r="7483" spans="1:24" x14ac:dyDescent="0.25">
      <c r="A7483" s="52">
        <v>2020</v>
      </c>
      <c r="B7483" s="45" t="s">
        <v>76</v>
      </c>
      <c r="C7483" s="46" t="s">
        <v>80</v>
      </c>
      <c r="D7483" s="46" t="s">
        <v>89</v>
      </c>
      <c r="H7483" s="46">
        <v>15</v>
      </c>
      <c r="L7483" s="46" t="s">
        <v>104</v>
      </c>
      <c r="M7483" s="48">
        <v>19</v>
      </c>
    </row>
    <row r="7484" spans="1:24" x14ac:dyDescent="0.25">
      <c r="A7484" s="52">
        <v>2020</v>
      </c>
      <c r="B7484" s="45" t="s">
        <v>47</v>
      </c>
      <c r="C7484" s="46" t="s">
        <v>80</v>
      </c>
      <c r="D7484" s="46" t="s">
        <v>88</v>
      </c>
      <c r="E7484" s="46" t="s">
        <v>92</v>
      </c>
      <c r="H7484" s="46">
        <v>17</v>
      </c>
      <c r="L7484" s="46" t="s">
        <v>103</v>
      </c>
      <c r="M7484" s="48">
        <v>2</v>
      </c>
      <c r="N7484" s="48" t="s">
        <v>117</v>
      </c>
      <c r="O7484" s="48">
        <v>2</v>
      </c>
      <c r="P7484" s="48" t="s">
        <v>116</v>
      </c>
    </row>
    <row r="7485" spans="1:24" x14ac:dyDescent="0.25">
      <c r="A7485" s="52">
        <v>2020</v>
      </c>
      <c r="B7485" s="45" t="s">
        <v>48</v>
      </c>
      <c r="C7485" s="46" t="s">
        <v>80</v>
      </c>
      <c r="D7485" s="46" t="s">
        <v>93</v>
      </c>
      <c r="H7485" s="46">
        <v>15</v>
      </c>
      <c r="L7485" s="46" t="s">
        <v>103</v>
      </c>
      <c r="M7485" s="48">
        <v>95</v>
      </c>
    </row>
    <row r="7486" spans="1:24" x14ac:dyDescent="0.25">
      <c r="A7486" s="52">
        <v>2020</v>
      </c>
      <c r="B7486" s="45" t="s">
        <v>47</v>
      </c>
      <c r="C7486" s="46" t="s">
        <v>80</v>
      </c>
      <c r="D7486" s="46" t="s">
        <v>91</v>
      </c>
      <c r="H7486" s="46">
        <v>17</v>
      </c>
      <c r="L7486" s="46" t="s">
        <v>103</v>
      </c>
      <c r="M7486" s="48">
        <v>1</v>
      </c>
      <c r="N7486" s="48" t="s">
        <v>117</v>
      </c>
      <c r="O7486" s="48">
        <v>1</v>
      </c>
      <c r="P7486" s="48" t="s">
        <v>116</v>
      </c>
    </row>
    <row r="7487" spans="1:24" x14ac:dyDescent="0.25">
      <c r="A7487" s="52">
        <v>2020</v>
      </c>
      <c r="B7487" s="45" t="s">
        <v>38</v>
      </c>
      <c r="C7487" s="46" t="s">
        <v>80</v>
      </c>
      <c r="D7487" s="46" t="s">
        <v>93</v>
      </c>
      <c r="H7487" s="46">
        <v>15</v>
      </c>
      <c r="L7487" s="46" t="s">
        <v>104</v>
      </c>
      <c r="M7487" s="48">
        <v>27</v>
      </c>
    </row>
    <row r="7488" spans="1:24" x14ac:dyDescent="0.25">
      <c r="A7488" s="52">
        <v>2020</v>
      </c>
      <c r="B7488" s="45" t="s">
        <v>37</v>
      </c>
      <c r="C7488" s="46" t="s">
        <v>80</v>
      </c>
      <c r="D7488" s="46" t="s">
        <v>90</v>
      </c>
      <c r="H7488" s="46">
        <v>17</v>
      </c>
      <c r="L7488" s="46" t="s">
        <v>104</v>
      </c>
      <c r="M7488" s="48" t="s">
        <v>110</v>
      </c>
    </row>
    <row r="7489" spans="1:16" x14ac:dyDescent="0.25">
      <c r="A7489" s="52">
        <v>2020</v>
      </c>
      <c r="B7489" s="45" t="s">
        <v>37</v>
      </c>
      <c r="C7489" s="46" t="s">
        <v>80</v>
      </c>
      <c r="D7489" s="46" t="s">
        <v>90</v>
      </c>
      <c r="H7489" s="46">
        <v>17</v>
      </c>
      <c r="L7489" s="46" t="s">
        <v>104</v>
      </c>
      <c r="M7489" s="48">
        <v>1</v>
      </c>
      <c r="N7489" s="48" t="s">
        <v>117</v>
      </c>
    </row>
    <row r="7490" spans="1:16" x14ac:dyDescent="0.25">
      <c r="A7490" s="52">
        <v>2020</v>
      </c>
      <c r="B7490" s="45" t="s">
        <v>73</v>
      </c>
      <c r="C7490" s="46" t="s">
        <v>80</v>
      </c>
      <c r="D7490" s="46" t="s">
        <v>94</v>
      </c>
      <c r="H7490" s="46">
        <v>15</v>
      </c>
      <c r="L7490" s="46" t="s">
        <v>103</v>
      </c>
      <c r="M7490" s="48">
        <v>70</v>
      </c>
    </row>
    <row r="7491" spans="1:16" x14ac:dyDescent="0.25">
      <c r="A7491" s="52">
        <v>2020</v>
      </c>
      <c r="B7491" s="45" t="s">
        <v>73</v>
      </c>
      <c r="C7491" s="46" t="s">
        <v>82</v>
      </c>
      <c r="D7491" s="46" t="s">
        <v>110</v>
      </c>
      <c r="H7491" s="46">
        <v>15</v>
      </c>
      <c r="L7491" s="46" t="s">
        <v>103</v>
      </c>
      <c r="M7491" s="48" t="s">
        <v>110</v>
      </c>
    </row>
    <row r="7492" spans="1:16" x14ac:dyDescent="0.25">
      <c r="A7492" s="52">
        <v>2020</v>
      </c>
      <c r="B7492" s="45" t="s">
        <v>47</v>
      </c>
      <c r="C7492" s="46" t="s">
        <v>80</v>
      </c>
      <c r="D7492" s="46" t="s">
        <v>90</v>
      </c>
      <c r="H7492" s="46">
        <v>15</v>
      </c>
      <c r="L7492" s="46" t="s">
        <v>104</v>
      </c>
      <c r="M7492" s="48" t="s">
        <v>110</v>
      </c>
    </row>
    <row r="7493" spans="1:16" x14ac:dyDescent="0.25">
      <c r="A7493" s="52">
        <v>2020</v>
      </c>
      <c r="B7493" s="45" t="s">
        <v>38</v>
      </c>
      <c r="C7493" s="46" t="s">
        <v>80</v>
      </c>
      <c r="D7493" s="46" t="s">
        <v>93</v>
      </c>
      <c r="H7493" s="46">
        <v>17</v>
      </c>
      <c r="L7493" s="46" t="s">
        <v>104</v>
      </c>
      <c r="M7493" s="48" t="s">
        <v>110</v>
      </c>
    </row>
    <row r="7494" spans="1:16" x14ac:dyDescent="0.25">
      <c r="A7494" s="52">
        <v>2020</v>
      </c>
      <c r="B7494" s="45" t="s">
        <v>73</v>
      </c>
      <c r="C7494" s="46" t="s">
        <v>80</v>
      </c>
      <c r="D7494" s="46" t="s">
        <v>94</v>
      </c>
      <c r="H7494" s="46">
        <v>15</v>
      </c>
      <c r="L7494" s="46" t="s">
        <v>103</v>
      </c>
      <c r="M7494" s="48" t="s">
        <v>110</v>
      </c>
    </row>
    <row r="7495" spans="1:16" x14ac:dyDescent="0.25">
      <c r="A7495" s="52">
        <v>2020</v>
      </c>
      <c r="B7495" s="45" t="s">
        <v>59</v>
      </c>
      <c r="C7495" s="46" t="s">
        <v>80</v>
      </c>
      <c r="D7495" s="46" t="s">
        <v>94</v>
      </c>
      <c r="H7495" s="46">
        <v>15</v>
      </c>
      <c r="I7495" s="46">
        <v>20</v>
      </c>
      <c r="L7495" s="46" t="s">
        <v>104</v>
      </c>
      <c r="M7495" s="48" t="s">
        <v>110</v>
      </c>
    </row>
    <row r="7496" spans="1:16" x14ac:dyDescent="0.25">
      <c r="A7496" s="52">
        <v>2020</v>
      </c>
      <c r="B7496" s="45" t="s">
        <v>59</v>
      </c>
      <c r="C7496" s="46" t="s">
        <v>80</v>
      </c>
      <c r="D7496" s="46" t="s">
        <v>94</v>
      </c>
      <c r="H7496" s="46">
        <v>15</v>
      </c>
      <c r="I7496" s="46">
        <v>20</v>
      </c>
      <c r="L7496" s="46" t="s">
        <v>104</v>
      </c>
      <c r="M7496" s="48" t="s">
        <v>110</v>
      </c>
    </row>
    <row r="7497" spans="1:16" x14ac:dyDescent="0.25">
      <c r="A7497" s="52">
        <v>2020</v>
      </c>
      <c r="B7497" s="45" t="s">
        <v>38</v>
      </c>
      <c r="C7497" s="46" t="s">
        <v>80</v>
      </c>
      <c r="D7497" s="46" t="s">
        <v>93</v>
      </c>
      <c r="E7497" s="46" t="s">
        <v>91</v>
      </c>
      <c r="H7497" s="46">
        <v>17</v>
      </c>
      <c r="L7497" s="46" t="s">
        <v>104</v>
      </c>
      <c r="M7497" s="48" t="s">
        <v>110</v>
      </c>
    </row>
    <row r="7498" spans="1:16" x14ac:dyDescent="0.25">
      <c r="A7498" s="52">
        <v>2020</v>
      </c>
      <c r="B7498" s="45" t="s">
        <v>38</v>
      </c>
      <c r="C7498" s="46" t="s">
        <v>80</v>
      </c>
      <c r="D7498" s="46" t="s">
        <v>93</v>
      </c>
      <c r="H7498" s="46">
        <v>17</v>
      </c>
      <c r="L7498" s="46" t="s">
        <v>104</v>
      </c>
      <c r="M7498" s="48" t="s">
        <v>110</v>
      </c>
    </row>
    <row r="7499" spans="1:16" x14ac:dyDescent="0.25">
      <c r="A7499" s="52">
        <v>2020</v>
      </c>
      <c r="B7499" s="45" t="s">
        <v>37</v>
      </c>
      <c r="C7499" s="46" t="s">
        <v>80</v>
      </c>
      <c r="D7499" s="46" t="s">
        <v>93</v>
      </c>
      <c r="H7499" s="46">
        <v>17</v>
      </c>
      <c r="L7499" s="46" t="s">
        <v>103</v>
      </c>
      <c r="M7499" s="48">
        <v>8</v>
      </c>
      <c r="N7499" s="48" t="s">
        <v>117</v>
      </c>
      <c r="O7499" s="48">
        <v>4</v>
      </c>
      <c r="P7499" s="48" t="s">
        <v>116</v>
      </c>
    </row>
    <row r="7500" spans="1:16" x14ac:dyDescent="0.25">
      <c r="A7500" s="52">
        <v>2020</v>
      </c>
      <c r="B7500" s="45" t="s">
        <v>37</v>
      </c>
      <c r="C7500" s="46" t="s">
        <v>80</v>
      </c>
      <c r="D7500" s="46" t="s">
        <v>93</v>
      </c>
      <c r="H7500" s="46">
        <v>17</v>
      </c>
      <c r="L7500" s="46" t="s">
        <v>103</v>
      </c>
      <c r="M7500" s="48">
        <v>5</v>
      </c>
      <c r="N7500" s="48" t="s">
        <v>117</v>
      </c>
      <c r="O7500" s="48">
        <v>8</v>
      </c>
      <c r="P7500" s="48" t="s">
        <v>116</v>
      </c>
    </row>
    <row r="7501" spans="1:16" x14ac:dyDescent="0.25">
      <c r="A7501" s="52">
        <v>2020</v>
      </c>
      <c r="B7501" s="45" t="s">
        <v>37</v>
      </c>
      <c r="C7501" s="46" t="s">
        <v>80</v>
      </c>
      <c r="D7501" s="46" t="s">
        <v>93</v>
      </c>
      <c r="H7501" s="46">
        <v>17</v>
      </c>
      <c r="L7501" s="46" t="s">
        <v>103</v>
      </c>
      <c r="M7501" s="48">
        <v>2</v>
      </c>
      <c r="N7501" s="48" t="s">
        <v>117</v>
      </c>
    </row>
    <row r="7502" spans="1:16" x14ac:dyDescent="0.25">
      <c r="A7502" s="52">
        <v>2020</v>
      </c>
      <c r="B7502" s="45" t="s">
        <v>62</v>
      </c>
      <c r="C7502" s="46" t="s">
        <v>80</v>
      </c>
      <c r="D7502" s="46" t="s">
        <v>90</v>
      </c>
      <c r="H7502" s="46">
        <v>17</v>
      </c>
      <c r="L7502" s="46" t="s">
        <v>104</v>
      </c>
      <c r="M7502" s="48" t="s">
        <v>110</v>
      </c>
    </row>
    <row r="7503" spans="1:16" x14ac:dyDescent="0.25">
      <c r="A7503" s="52">
        <v>2020</v>
      </c>
      <c r="B7503" s="45" t="s">
        <v>37</v>
      </c>
      <c r="C7503" s="46" t="s">
        <v>80</v>
      </c>
      <c r="D7503" s="46" t="s">
        <v>93</v>
      </c>
      <c r="H7503" s="46">
        <v>17</v>
      </c>
      <c r="L7503" s="46" t="s">
        <v>104</v>
      </c>
      <c r="M7503" s="48" t="s">
        <v>110</v>
      </c>
    </row>
    <row r="7504" spans="1:16" x14ac:dyDescent="0.25">
      <c r="A7504" s="52">
        <v>2020</v>
      </c>
      <c r="B7504" s="45" t="s">
        <v>76</v>
      </c>
      <c r="C7504" s="46" t="s">
        <v>80</v>
      </c>
      <c r="D7504" s="46" t="s">
        <v>89</v>
      </c>
      <c r="H7504" s="46">
        <v>15</v>
      </c>
      <c r="L7504" s="46" t="s">
        <v>104</v>
      </c>
      <c r="M7504" s="48">
        <v>56</v>
      </c>
    </row>
    <row r="7505" spans="1:16" x14ac:dyDescent="0.25">
      <c r="A7505" s="52">
        <v>2020</v>
      </c>
      <c r="B7505" s="45" t="s">
        <v>76</v>
      </c>
      <c r="C7505" s="46" t="s">
        <v>80</v>
      </c>
      <c r="D7505" s="46" t="s">
        <v>88</v>
      </c>
      <c r="H7505" s="46">
        <v>15</v>
      </c>
      <c r="L7505" s="46" t="s">
        <v>104</v>
      </c>
      <c r="M7505" s="48">
        <v>123</v>
      </c>
    </row>
    <row r="7506" spans="1:16" x14ac:dyDescent="0.25">
      <c r="A7506" s="52">
        <v>2020</v>
      </c>
      <c r="B7506" s="45" t="s">
        <v>76</v>
      </c>
      <c r="C7506" s="46" t="s">
        <v>80</v>
      </c>
      <c r="D7506" s="46" t="s">
        <v>89</v>
      </c>
      <c r="H7506" s="46">
        <v>15</v>
      </c>
      <c r="L7506" s="46" t="s">
        <v>104</v>
      </c>
      <c r="M7506" s="48">
        <v>43</v>
      </c>
    </row>
    <row r="7507" spans="1:16" x14ac:dyDescent="0.25">
      <c r="A7507" s="52">
        <v>2020</v>
      </c>
      <c r="B7507" s="45" t="s">
        <v>38</v>
      </c>
      <c r="C7507" s="46" t="s">
        <v>80</v>
      </c>
      <c r="D7507" s="46" t="s">
        <v>96</v>
      </c>
      <c r="H7507" s="46">
        <v>15</v>
      </c>
      <c r="L7507" s="46" t="s">
        <v>104</v>
      </c>
      <c r="M7507" s="48">
        <v>25</v>
      </c>
    </row>
    <row r="7508" spans="1:16" x14ac:dyDescent="0.25">
      <c r="A7508" s="52">
        <v>2020</v>
      </c>
      <c r="B7508" s="45" t="s">
        <v>38</v>
      </c>
      <c r="C7508" s="46" t="s">
        <v>80</v>
      </c>
      <c r="D7508" s="46" t="s">
        <v>93</v>
      </c>
      <c r="H7508" s="68">
        <v>15</v>
      </c>
      <c r="I7508" s="68" t="s">
        <v>108</v>
      </c>
      <c r="L7508" s="46" t="s">
        <v>104</v>
      </c>
      <c r="M7508" s="48">
        <v>25</v>
      </c>
    </row>
    <row r="7509" spans="1:16" x14ac:dyDescent="0.25">
      <c r="A7509" s="52">
        <v>2020</v>
      </c>
      <c r="B7509" s="45" t="s">
        <v>38</v>
      </c>
      <c r="C7509" s="46" t="s">
        <v>80</v>
      </c>
      <c r="D7509" s="46" t="s">
        <v>93</v>
      </c>
      <c r="H7509" s="46">
        <v>15</v>
      </c>
      <c r="L7509" s="46" t="s">
        <v>103</v>
      </c>
      <c r="M7509" s="48">
        <v>9</v>
      </c>
    </row>
    <row r="7510" spans="1:16" x14ac:dyDescent="0.25">
      <c r="A7510" s="52">
        <v>2020</v>
      </c>
      <c r="B7510" s="45" t="s">
        <v>73</v>
      </c>
      <c r="C7510" s="46" t="s">
        <v>80</v>
      </c>
      <c r="D7510" s="46" t="s">
        <v>110</v>
      </c>
      <c r="H7510" s="46">
        <v>15</v>
      </c>
      <c r="L7510" s="46" t="s">
        <v>104</v>
      </c>
      <c r="M7510" s="48" t="s">
        <v>110</v>
      </c>
    </row>
    <row r="7511" spans="1:16" x14ac:dyDescent="0.25">
      <c r="A7511" s="52">
        <v>2020</v>
      </c>
      <c r="B7511" s="45" t="s">
        <v>54</v>
      </c>
      <c r="C7511" s="46" t="s">
        <v>80</v>
      </c>
      <c r="D7511" s="46" t="s">
        <v>93</v>
      </c>
      <c r="H7511" s="46">
        <v>17</v>
      </c>
      <c r="L7511" s="46" t="s">
        <v>104</v>
      </c>
      <c r="M7511" s="48">
        <v>2</v>
      </c>
      <c r="N7511" s="48" t="s">
        <v>117</v>
      </c>
      <c r="O7511" s="48">
        <v>3</v>
      </c>
      <c r="P7511" s="48" t="s">
        <v>116</v>
      </c>
    </row>
    <row r="7512" spans="1:16" x14ac:dyDescent="0.25">
      <c r="A7512" s="52">
        <v>2020</v>
      </c>
      <c r="B7512" s="45" t="s">
        <v>73</v>
      </c>
      <c r="C7512" s="46" t="s">
        <v>80</v>
      </c>
      <c r="D7512" s="46" t="s">
        <v>90</v>
      </c>
      <c r="H7512" s="46">
        <v>17</v>
      </c>
      <c r="L7512" s="46" t="s">
        <v>103</v>
      </c>
      <c r="M7512" s="48">
        <v>3</v>
      </c>
      <c r="N7512" s="48" t="s">
        <v>117</v>
      </c>
      <c r="O7512" s="48">
        <v>3</v>
      </c>
      <c r="P7512" s="48" t="s">
        <v>116</v>
      </c>
    </row>
    <row r="7513" spans="1:16" x14ac:dyDescent="0.25">
      <c r="A7513" s="52">
        <v>2020</v>
      </c>
      <c r="B7513" s="45" t="s">
        <v>47</v>
      </c>
      <c r="C7513" s="46" t="s">
        <v>80</v>
      </c>
      <c r="D7513" s="46" t="s">
        <v>88</v>
      </c>
      <c r="E7513" s="46" t="s">
        <v>91</v>
      </c>
      <c r="H7513" s="46">
        <v>15</v>
      </c>
      <c r="L7513" s="46" t="s">
        <v>103</v>
      </c>
      <c r="M7513" s="48" t="s">
        <v>110</v>
      </c>
    </row>
    <row r="7514" spans="1:16" x14ac:dyDescent="0.25">
      <c r="A7514" s="52">
        <v>2020</v>
      </c>
      <c r="B7514" s="45" t="s">
        <v>73</v>
      </c>
      <c r="C7514" s="46" t="s">
        <v>80</v>
      </c>
      <c r="D7514" s="46" t="s">
        <v>92</v>
      </c>
      <c r="H7514" s="46">
        <v>17</v>
      </c>
      <c r="L7514" s="46" t="s">
        <v>103</v>
      </c>
      <c r="M7514" s="48">
        <v>1</v>
      </c>
      <c r="N7514" s="48" t="s">
        <v>117</v>
      </c>
    </row>
    <row r="7515" spans="1:16" x14ac:dyDescent="0.25">
      <c r="A7515" s="52">
        <v>2020</v>
      </c>
      <c r="B7515" s="45" t="s">
        <v>73</v>
      </c>
      <c r="C7515" s="46" t="s">
        <v>80</v>
      </c>
      <c r="D7515" s="46" t="s">
        <v>94</v>
      </c>
      <c r="H7515" s="46">
        <v>17</v>
      </c>
      <c r="L7515" s="46" t="s">
        <v>104</v>
      </c>
      <c r="M7515" s="48" t="s">
        <v>110</v>
      </c>
    </row>
    <row r="7516" spans="1:16" x14ac:dyDescent="0.25">
      <c r="A7516" s="52">
        <v>2020</v>
      </c>
      <c r="B7516" s="45" t="s">
        <v>73</v>
      </c>
      <c r="C7516" s="46" t="s">
        <v>80</v>
      </c>
      <c r="D7516" s="46" t="s">
        <v>94</v>
      </c>
      <c r="H7516" s="46">
        <v>15</v>
      </c>
      <c r="L7516" s="46" t="s">
        <v>103</v>
      </c>
      <c r="M7516" s="48">
        <v>50</v>
      </c>
    </row>
    <row r="7517" spans="1:16" x14ac:dyDescent="0.25">
      <c r="A7517" s="52">
        <v>2020</v>
      </c>
      <c r="B7517" s="45" t="s">
        <v>73</v>
      </c>
      <c r="C7517" s="46" t="s">
        <v>80</v>
      </c>
      <c r="D7517" s="46" t="s">
        <v>91</v>
      </c>
      <c r="H7517" s="46">
        <v>17</v>
      </c>
      <c r="L7517" s="46" t="s">
        <v>103</v>
      </c>
      <c r="M7517" s="48">
        <v>1</v>
      </c>
      <c r="N7517" s="48" t="s">
        <v>117</v>
      </c>
      <c r="O7517" s="48">
        <v>1</v>
      </c>
      <c r="P7517" s="48" t="s">
        <v>116</v>
      </c>
    </row>
    <row r="7518" spans="1:16" x14ac:dyDescent="0.25">
      <c r="A7518" s="52">
        <v>2020</v>
      </c>
      <c r="B7518" s="45" t="s">
        <v>47</v>
      </c>
      <c r="C7518" s="46" t="s">
        <v>80</v>
      </c>
      <c r="D7518" s="46" t="s">
        <v>90</v>
      </c>
      <c r="H7518" s="46">
        <v>17</v>
      </c>
      <c r="L7518" s="46" t="s">
        <v>104</v>
      </c>
      <c r="M7518" s="48" t="s">
        <v>110</v>
      </c>
    </row>
    <row r="7519" spans="1:16" x14ac:dyDescent="0.25">
      <c r="A7519" s="52">
        <v>2020</v>
      </c>
      <c r="B7519" s="45" t="s">
        <v>73</v>
      </c>
      <c r="C7519" s="46" t="s">
        <v>80</v>
      </c>
      <c r="D7519" s="46" t="s">
        <v>91</v>
      </c>
      <c r="H7519" s="46">
        <v>17</v>
      </c>
      <c r="L7519" s="46" t="s">
        <v>103</v>
      </c>
      <c r="M7519" s="48" t="s">
        <v>110</v>
      </c>
    </row>
    <row r="7520" spans="1:16" x14ac:dyDescent="0.25">
      <c r="A7520" s="52">
        <v>2020</v>
      </c>
      <c r="B7520" s="45" t="s">
        <v>73</v>
      </c>
      <c r="C7520" s="46" t="s">
        <v>80</v>
      </c>
      <c r="D7520" s="46" t="s">
        <v>89</v>
      </c>
      <c r="H7520" s="46">
        <v>17</v>
      </c>
      <c r="L7520" s="46" t="s">
        <v>103</v>
      </c>
      <c r="M7520" s="48">
        <v>1</v>
      </c>
      <c r="N7520" s="48" t="s">
        <v>116</v>
      </c>
    </row>
    <row r="7521" spans="1:16" x14ac:dyDescent="0.25">
      <c r="A7521" s="52">
        <v>2020</v>
      </c>
      <c r="B7521" s="45" t="s">
        <v>71</v>
      </c>
      <c r="C7521" s="46" t="s">
        <v>80</v>
      </c>
      <c r="D7521" s="46" t="s">
        <v>110</v>
      </c>
      <c r="H7521" s="46">
        <v>15</v>
      </c>
      <c r="L7521" s="46" t="s">
        <v>104</v>
      </c>
      <c r="M7521" s="48">
        <v>40</v>
      </c>
    </row>
    <row r="7522" spans="1:16" x14ac:dyDescent="0.25">
      <c r="A7522" s="52">
        <v>2020</v>
      </c>
      <c r="B7522" s="45" t="s">
        <v>47</v>
      </c>
      <c r="C7522" s="46" t="s">
        <v>80</v>
      </c>
      <c r="D7522" s="46" t="s">
        <v>110</v>
      </c>
      <c r="H7522" s="46">
        <v>15</v>
      </c>
      <c r="L7522" s="46" t="s">
        <v>104</v>
      </c>
      <c r="M7522" s="48" t="s">
        <v>110</v>
      </c>
    </row>
    <row r="7523" spans="1:16" x14ac:dyDescent="0.25">
      <c r="A7523" s="52">
        <v>2020</v>
      </c>
      <c r="B7523" s="45" t="s">
        <v>47</v>
      </c>
      <c r="C7523" s="46" t="s">
        <v>80</v>
      </c>
      <c r="D7523" s="46" t="s">
        <v>90</v>
      </c>
      <c r="H7523" s="46">
        <v>20</v>
      </c>
      <c r="L7523" s="46" t="s">
        <v>103</v>
      </c>
      <c r="M7523" s="48" t="s">
        <v>110</v>
      </c>
    </row>
    <row r="7524" spans="1:16" x14ac:dyDescent="0.25">
      <c r="A7524" s="52">
        <v>2020</v>
      </c>
      <c r="B7524" s="45" t="s">
        <v>73</v>
      </c>
      <c r="C7524" s="46" t="s">
        <v>80</v>
      </c>
      <c r="D7524" s="46" t="s">
        <v>88</v>
      </c>
      <c r="H7524" s="46">
        <v>17</v>
      </c>
      <c r="L7524" s="46" t="s">
        <v>103</v>
      </c>
      <c r="M7524" s="48">
        <v>4</v>
      </c>
      <c r="N7524" s="48" t="s">
        <v>117</v>
      </c>
      <c r="O7524" s="48">
        <v>1</v>
      </c>
      <c r="P7524" s="48" t="s">
        <v>116</v>
      </c>
    </row>
    <row r="7525" spans="1:16" x14ac:dyDescent="0.25">
      <c r="A7525" s="52">
        <v>2020</v>
      </c>
      <c r="B7525" s="45" t="s">
        <v>73</v>
      </c>
      <c r="C7525" s="46" t="s">
        <v>80</v>
      </c>
      <c r="D7525" s="46" t="s">
        <v>88</v>
      </c>
      <c r="E7525" s="46" t="s">
        <v>91</v>
      </c>
      <c r="H7525" s="46">
        <v>17</v>
      </c>
      <c r="L7525" s="46" t="s">
        <v>103</v>
      </c>
      <c r="M7525" s="48">
        <v>2</v>
      </c>
      <c r="N7525" s="48" t="s">
        <v>117</v>
      </c>
      <c r="O7525" s="48">
        <v>1</v>
      </c>
      <c r="P7525" s="48" t="s">
        <v>116</v>
      </c>
    </row>
    <row r="7526" spans="1:16" x14ac:dyDescent="0.25">
      <c r="A7526" s="52">
        <v>2020</v>
      </c>
      <c r="B7526" s="45" t="s">
        <v>73</v>
      </c>
      <c r="C7526" s="46" t="s">
        <v>80</v>
      </c>
      <c r="D7526" s="46" t="s">
        <v>91</v>
      </c>
      <c r="H7526" s="46">
        <v>17</v>
      </c>
      <c r="L7526" s="46" t="s">
        <v>104</v>
      </c>
      <c r="M7526" s="48" t="s">
        <v>110</v>
      </c>
    </row>
    <row r="7527" spans="1:16" x14ac:dyDescent="0.25">
      <c r="A7527" s="52">
        <v>2020</v>
      </c>
      <c r="B7527" s="45" t="s">
        <v>73</v>
      </c>
      <c r="C7527" s="46" t="s">
        <v>80</v>
      </c>
      <c r="D7527" s="46" t="s">
        <v>110</v>
      </c>
      <c r="H7527" s="46">
        <v>15</v>
      </c>
      <c r="L7527" s="46" t="s">
        <v>103</v>
      </c>
      <c r="M7527" s="48">
        <v>30</v>
      </c>
    </row>
    <row r="7528" spans="1:16" x14ac:dyDescent="0.25">
      <c r="A7528" s="52">
        <v>2020</v>
      </c>
      <c r="B7528" s="45" t="s">
        <v>73</v>
      </c>
      <c r="C7528" s="46" t="s">
        <v>80</v>
      </c>
      <c r="D7528" s="46" t="s">
        <v>110</v>
      </c>
      <c r="H7528" s="46">
        <v>15</v>
      </c>
      <c r="L7528" s="46" t="s">
        <v>103</v>
      </c>
      <c r="M7528" s="48">
        <v>30</v>
      </c>
    </row>
    <row r="7529" spans="1:16" x14ac:dyDescent="0.25">
      <c r="A7529" s="52">
        <v>2020</v>
      </c>
      <c r="B7529" s="45" t="s">
        <v>73</v>
      </c>
      <c r="C7529" s="46" t="s">
        <v>80</v>
      </c>
      <c r="D7529" s="46" t="s">
        <v>93</v>
      </c>
      <c r="E7529" s="46" t="s">
        <v>94</v>
      </c>
      <c r="H7529" s="46">
        <v>17</v>
      </c>
      <c r="L7529" s="46" t="s">
        <v>103</v>
      </c>
      <c r="M7529" s="48">
        <v>1</v>
      </c>
      <c r="N7529" s="48" t="s">
        <v>117</v>
      </c>
    </row>
    <row r="7530" spans="1:16" x14ac:dyDescent="0.25">
      <c r="A7530" s="52">
        <v>2020</v>
      </c>
      <c r="B7530" s="45" t="s">
        <v>73</v>
      </c>
      <c r="C7530" s="46" t="s">
        <v>80</v>
      </c>
      <c r="D7530" s="46" t="s">
        <v>88</v>
      </c>
      <c r="E7530" s="46" t="s">
        <v>93</v>
      </c>
      <c r="H7530" s="46">
        <v>17</v>
      </c>
      <c r="L7530" s="46" t="s">
        <v>103</v>
      </c>
      <c r="M7530" s="48" t="s">
        <v>110</v>
      </c>
    </row>
    <row r="7531" spans="1:16" x14ac:dyDescent="0.25">
      <c r="A7531" s="52">
        <v>2020</v>
      </c>
      <c r="B7531" s="45" t="s">
        <v>73</v>
      </c>
      <c r="C7531" s="46" t="s">
        <v>80</v>
      </c>
      <c r="D7531" s="46" t="s">
        <v>94</v>
      </c>
      <c r="H7531" s="46">
        <v>17</v>
      </c>
      <c r="L7531" s="46" t="s">
        <v>103</v>
      </c>
      <c r="M7531" s="48">
        <v>2</v>
      </c>
      <c r="N7531" s="48" t="s">
        <v>117</v>
      </c>
    </row>
    <row r="7532" spans="1:16" x14ac:dyDescent="0.25">
      <c r="A7532" s="52">
        <v>2020</v>
      </c>
      <c r="B7532" s="45" t="s">
        <v>47</v>
      </c>
      <c r="C7532" s="46" t="s">
        <v>80</v>
      </c>
      <c r="D7532" s="46" t="s">
        <v>88</v>
      </c>
      <c r="H7532" s="46">
        <v>17</v>
      </c>
      <c r="L7532" s="46" t="s">
        <v>103</v>
      </c>
      <c r="M7532" s="48" t="s">
        <v>110</v>
      </c>
    </row>
    <row r="7533" spans="1:16" x14ac:dyDescent="0.25">
      <c r="A7533" s="52">
        <v>2020</v>
      </c>
      <c r="B7533" s="45" t="s">
        <v>73</v>
      </c>
      <c r="C7533" s="46" t="s">
        <v>80</v>
      </c>
      <c r="D7533" s="46" t="s">
        <v>90</v>
      </c>
      <c r="E7533" s="46" t="s">
        <v>94</v>
      </c>
      <c r="H7533" s="46">
        <v>17</v>
      </c>
      <c r="L7533" s="46" t="s">
        <v>103</v>
      </c>
      <c r="M7533" s="48" t="s">
        <v>110</v>
      </c>
    </row>
    <row r="7534" spans="1:16" x14ac:dyDescent="0.25">
      <c r="A7534" s="52">
        <v>2020</v>
      </c>
      <c r="B7534" s="45" t="s">
        <v>73</v>
      </c>
      <c r="C7534" s="46" t="s">
        <v>80</v>
      </c>
      <c r="D7534" s="46" t="s">
        <v>91</v>
      </c>
      <c r="H7534" s="46">
        <v>17</v>
      </c>
      <c r="L7534" s="46" t="s">
        <v>103</v>
      </c>
      <c r="M7534" s="48">
        <v>2</v>
      </c>
      <c r="N7534" s="48" t="s">
        <v>116</v>
      </c>
    </row>
    <row r="7535" spans="1:16" x14ac:dyDescent="0.25">
      <c r="A7535" s="52">
        <v>2020</v>
      </c>
      <c r="B7535" s="45" t="s">
        <v>71</v>
      </c>
      <c r="C7535" s="46" t="s">
        <v>80</v>
      </c>
      <c r="D7535" s="46" t="s">
        <v>89</v>
      </c>
      <c r="H7535" s="46">
        <v>15</v>
      </c>
      <c r="L7535" s="46" t="s">
        <v>104</v>
      </c>
      <c r="M7535" s="48" t="s">
        <v>110</v>
      </c>
    </row>
    <row r="7536" spans="1:16" x14ac:dyDescent="0.25">
      <c r="A7536" s="52">
        <v>2020</v>
      </c>
      <c r="B7536" s="45" t="s">
        <v>47</v>
      </c>
      <c r="C7536" s="46" t="s">
        <v>80</v>
      </c>
      <c r="D7536" s="46" t="s">
        <v>90</v>
      </c>
      <c r="H7536" s="46">
        <v>15</v>
      </c>
      <c r="I7536" s="46">
        <v>17</v>
      </c>
      <c r="L7536" s="46" t="s">
        <v>104</v>
      </c>
      <c r="M7536" s="48" t="s">
        <v>110</v>
      </c>
    </row>
    <row r="7537" spans="1:24" x14ac:dyDescent="0.25">
      <c r="A7537" s="52">
        <v>2020</v>
      </c>
      <c r="B7537" s="45" t="s">
        <v>47</v>
      </c>
      <c r="C7537" s="46" t="s">
        <v>80</v>
      </c>
      <c r="D7537" s="46" t="s">
        <v>93</v>
      </c>
      <c r="H7537" s="46">
        <v>15</v>
      </c>
      <c r="L7537" s="46" t="s">
        <v>104</v>
      </c>
      <c r="M7537" s="48" t="s">
        <v>110</v>
      </c>
    </row>
    <row r="7538" spans="1:24" x14ac:dyDescent="0.25">
      <c r="A7538" s="52">
        <v>2020</v>
      </c>
      <c r="B7538" s="45" t="s">
        <v>73</v>
      </c>
      <c r="C7538" s="46" t="s">
        <v>80</v>
      </c>
      <c r="D7538" s="46" t="s">
        <v>91</v>
      </c>
      <c r="H7538" s="46">
        <v>17</v>
      </c>
      <c r="L7538" s="46" t="s">
        <v>104</v>
      </c>
      <c r="M7538" s="48" t="s">
        <v>110</v>
      </c>
    </row>
    <row r="7539" spans="1:24" x14ac:dyDescent="0.25">
      <c r="A7539" s="52">
        <v>2020</v>
      </c>
      <c r="B7539" s="45" t="s">
        <v>47</v>
      </c>
      <c r="C7539" s="46" t="s">
        <v>80</v>
      </c>
      <c r="D7539" s="46" t="s">
        <v>90</v>
      </c>
      <c r="H7539" s="46">
        <v>15</v>
      </c>
      <c r="L7539" s="46" t="s">
        <v>104</v>
      </c>
      <c r="M7539" s="48" t="s">
        <v>110</v>
      </c>
    </row>
    <row r="7540" spans="1:24" x14ac:dyDescent="0.25">
      <c r="A7540" s="52">
        <v>2020</v>
      </c>
      <c r="B7540" s="45" t="s">
        <v>47</v>
      </c>
      <c r="C7540" s="46" t="s">
        <v>80</v>
      </c>
      <c r="D7540" s="46" t="s">
        <v>90</v>
      </c>
      <c r="H7540" s="46">
        <v>15</v>
      </c>
      <c r="L7540" s="46" t="s">
        <v>104</v>
      </c>
      <c r="M7540" s="48" t="s">
        <v>110</v>
      </c>
    </row>
    <row r="7541" spans="1:24" x14ac:dyDescent="0.25">
      <c r="A7541" s="52">
        <v>2020</v>
      </c>
      <c r="B7541" s="45" t="s">
        <v>54</v>
      </c>
      <c r="C7541" s="46" t="s">
        <v>80</v>
      </c>
      <c r="D7541" s="46" t="s">
        <v>93</v>
      </c>
      <c r="H7541" s="46">
        <v>17</v>
      </c>
      <c r="I7541" s="46">
        <v>20</v>
      </c>
      <c r="L7541" s="46" t="s">
        <v>103</v>
      </c>
      <c r="M7541" s="48">
        <v>1</v>
      </c>
      <c r="N7541" s="48" t="s">
        <v>117</v>
      </c>
      <c r="O7541" s="48">
        <v>3</v>
      </c>
      <c r="P7541" s="48" t="s">
        <v>116</v>
      </c>
      <c r="U7541" s="49">
        <v>1</v>
      </c>
      <c r="V7541" s="49" t="s">
        <v>117</v>
      </c>
      <c r="W7541" s="50">
        <v>1</v>
      </c>
      <c r="X7541" s="50" t="s">
        <v>116</v>
      </c>
    </row>
    <row r="7542" spans="1:24" x14ac:dyDescent="0.25">
      <c r="A7542" s="52">
        <v>2020</v>
      </c>
      <c r="B7542" s="45" t="s">
        <v>54</v>
      </c>
      <c r="C7542" s="46" t="s">
        <v>80</v>
      </c>
      <c r="D7542" s="46" t="s">
        <v>93</v>
      </c>
      <c r="H7542" s="46">
        <v>17</v>
      </c>
      <c r="I7542" s="46">
        <v>20</v>
      </c>
      <c r="L7542" s="46" t="s">
        <v>103</v>
      </c>
      <c r="M7542" s="48">
        <v>2</v>
      </c>
      <c r="N7542" s="48" t="s">
        <v>116</v>
      </c>
      <c r="S7542" s="49">
        <v>1</v>
      </c>
      <c r="T7542" s="49" t="s">
        <v>116</v>
      </c>
    </row>
    <row r="7543" spans="1:24" x14ac:dyDescent="0.25">
      <c r="A7543" s="52">
        <v>2020</v>
      </c>
      <c r="B7543" s="45" t="s">
        <v>73</v>
      </c>
      <c r="C7543" s="46" t="s">
        <v>80</v>
      </c>
      <c r="D7543" s="46" t="s">
        <v>94</v>
      </c>
      <c r="H7543" s="46">
        <v>15</v>
      </c>
      <c r="L7543" s="46" t="s">
        <v>103</v>
      </c>
      <c r="M7543" s="48" t="s">
        <v>110</v>
      </c>
    </row>
    <row r="7544" spans="1:24" x14ac:dyDescent="0.25">
      <c r="A7544" s="52">
        <v>2020</v>
      </c>
      <c r="B7544" s="45" t="s">
        <v>47</v>
      </c>
      <c r="C7544" s="46" t="s">
        <v>80</v>
      </c>
      <c r="D7544" s="46" t="s">
        <v>110</v>
      </c>
      <c r="H7544" s="46">
        <v>17</v>
      </c>
      <c r="L7544" s="46" t="s">
        <v>104</v>
      </c>
      <c r="M7544" s="48" t="s">
        <v>110</v>
      </c>
    </row>
    <row r="7545" spans="1:24" x14ac:dyDescent="0.25">
      <c r="A7545" s="52">
        <v>2020</v>
      </c>
      <c r="B7545" s="45" t="s">
        <v>73</v>
      </c>
      <c r="C7545" s="46" t="s">
        <v>80</v>
      </c>
      <c r="D7545" s="46" t="s">
        <v>94</v>
      </c>
      <c r="E7545" s="46" t="s">
        <v>92</v>
      </c>
      <c r="H7545" s="46">
        <v>15</v>
      </c>
      <c r="L7545" s="46" t="s">
        <v>104</v>
      </c>
      <c r="M7545" s="48" t="s">
        <v>110</v>
      </c>
    </row>
    <row r="7546" spans="1:24" x14ac:dyDescent="0.25">
      <c r="A7546" s="52">
        <v>2020</v>
      </c>
      <c r="B7546" s="45" t="s">
        <v>47</v>
      </c>
      <c r="C7546" s="46" t="s">
        <v>80</v>
      </c>
      <c r="D7546" s="46" t="s">
        <v>90</v>
      </c>
      <c r="H7546" s="46">
        <v>15</v>
      </c>
      <c r="L7546" s="46" t="s">
        <v>104</v>
      </c>
      <c r="M7546" s="48" t="s">
        <v>110</v>
      </c>
    </row>
    <row r="7547" spans="1:24" x14ac:dyDescent="0.25">
      <c r="A7547" s="52">
        <v>2020</v>
      </c>
      <c r="B7547" s="45" t="s">
        <v>47</v>
      </c>
      <c r="C7547" s="46" t="s">
        <v>80</v>
      </c>
      <c r="D7547" s="46" t="s">
        <v>110</v>
      </c>
      <c r="H7547" s="46">
        <v>15</v>
      </c>
      <c r="L7547" s="46" t="s">
        <v>103</v>
      </c>
      <c r="M7547" s="48">
        <v>3</v>
      </c>
      <c r="N7547" s="48" t="s">
        <v>117</v>
      </c>
      <c r="O7547" s="48">
        <v>3</v>
      </c>
      <c r="P7547" s="48" t="s">
        <v>116</v>
      </c>
    </row>
    <row r="7548" spans="1:24" x14ac:dyDescent="0.25">
      <c r="A7548" s="52">
        <v>2020</v>
      </c>
      <c r="B7548" s="45" t="s">
        <v>47</v>
      </c>
      <c r="C7548" s="46" t="s">
        <v>80</v>
      </c>
      <c r="D7548" s="46" t="s">
        <v>90</v>
      </c>
      <c r="H7548" s="46">
        <v>17</v>
      </c>
      <c r="L7548" s="46" t="s">
        <v>103</v>
      </c>
      <c r="M7548" s="48">
        <v>2</v>
      </c>
      <c r="N7548" s="48" t="s">
        <v>117</v>
      </c>
      <c r="O7548" s="48">
        <v>3</v>
      </c>
      <c r="P7548" s="48" t="s">
        <v>116</v>
      </c>
    </row>
    <row r="7549" spans="1:24" x14ac:dyDescent="0.25">
      <c r="A7549" s="52">
        <v>2020</v>
      </c>
      <c r="B7549" s="45" t="s">
        <v>56</v>
      </c>
      <c r="C7549" s="46" t="s">
        <v>80</v>
      </c>
      <c r="D7549" s="46" t="s">
        <v>90</v>
      </c>
      <c r="H7549" s="46">
        <v>15</v>
      </c>
      <c r="L7549" s="46" t="s">
        <v>104</v>
      </c>
      <c r="M7549" s="48" t="s">
        <v>110</v>
      </c>
    </row>
    <row r="7550" spans="1:24" x14ac:dyDescent="0.25">
      <c r="A7550" s="52">
        <v>2020</v>
      </c>
      <c r="B7550" s="45" t="s">
        <v>47</v>
      </c>
      <c r="C7550" s="46" t="s">
        <v>80</v>
      </c>
      <c r="D7550" s="46" t="s">
        <v>90</v>
      </c>
      <c r="H7550" s="46">
        <v>17</v>
      </c>
      <c r="L7550" s="46" t="s">
        <v>104</v>
      </c>
      <c r="M7550" s="48">
        <v>1</v>
      </c>
      <c r="N7550" s="48" t="s">
        <v>117</v>
      </c>
      <c r="O7550" s="48">
        <v>2</v>
      </c>
      <c r="P7550" s="48" t="s">
        <v>116</v>
      </c>
    </row>
    <row r="7551" spans="1:24" x14ac:dyDescent="0.25">
      <c r="A7551" s="52">
        <v>2020</v>
      </c>
      <c r="B7551" s="45" t="s">
        <v>47</v>
      </c>
      <c r="C7551" s="46" t="s">
        <v>80</v>
      </c>
      <c r="D7551" s="46" t="s">
        <v>90</v>
      </c>
      <c r="H7551" s="46">
        <v>17</v>
      </c>
      <c r="L7551" s="46" t="s">
        <v>104</v>
      </c>
      <c r="M7551" s="48">
        <v>4</v>
      </c>
      <c r="N7551" s="48" t="s">
        <v>117</v>
      </c>
      <c r="O7551" s="48">
        <v>4</v>
      </c>
      <c r="P7551" s="48" t="s">
        <v>116</v>
      </c>
    </row>
    <row r="7552" spans="1:24" x14ac:dyDescent="0.25">
      <c r="A7552" s="52">
        <v>2020</v>
      </c>
      <c r="B7552" s="45" t="s">
        <v>54</v>
      </c>
      <c r="C7552" s="46" t="s">
        <v>80</v>
      </c>
      <c r="D7552" s="46" t="s">
        <v>93</v>
      </c>
      <c r="H7552" s="46">
        <v>20</v>
      </c>
      <c r="L7552" s="46" t="s">
        <v>103</v>
      </c>
      <c r="M7552" s="48">
        <v>1</v>
      </c>
      <c r="N7552" s="48" t="s">
        <v>117</v>
      </c>
      <c r="O7552" s="48">
        <v>1</v>
      </c>
      <c r="P7552" s="48" t="s">
        <v>116</v>
      </c>
    </row>
    <row r="7553" spans="1:20" x14ac:dyDescent="0.25">
      <c r="A7553" s="52">
        <v>2020</v>
      </c>
      <c r="B7553" s="45" t="s">
        <v>54</v>
      </c>
      <c r="C7553" s="46" t="s">
        <v>80</v>
      </c>
      <c r="D7553" s="46" t="s">
        <v>93</v>
      </c>
      <c r="H7553" s="46">
        <v>17</v>
      </c>
      <c r="L7553" s="46" t="s">
        <v>104</v>
      </c>
      <c r="M7553" s="48">
        <v>1</v>
      </c>
      <c r="N7553" s="48" t="s">
        <v>116</v>
      </c>
    </row>
    <row r="7554" spans="1:20" x14ac:dyDescent="0.25">
      <c r="A7554" s="52">
        <v>2020</v>
      </c>
      <c r="B7554" s="45" t="s">
        <v>54</v>
      </c>
      <c r="C7554" s="46" t="s">
        <v>80</v>
      </c>
      <c r="D7554" s="46" t="s">
        <v>88</v>
      </c>
      <c r="H7554" s="46">
        <v>17</v>
      </c>
      <c r="I7554" s="46">
        <v>14</v>
      </c>
      <c r="L7554" s="46" t="s">
        <v>103</v>
      </c>
      <c r="M7554" s="48">
        <v>1</v>
      </c>
      <c r="N7554" s="48" t="s">
        <v>117</v>
      </c>
      <c r="O7554" s="48">
        <v>3</v>
      </c>
      <c r="P7554" s="48" t="s">
        <v>116</v>
      </c>
      <c r="S7554" s="49">
        <v>3</v>
      </c>
    </row>
    <row r="7555" spans="1:20" x14ac:dyDescent="0.25">
      <c r="A7555" s="52">
        <v>2020</v>
      </c>
      <c r="B7555" s="45" t="s">
        <v>54</v>
      </c>
      <c r="C7555" s="46" t="s">
        <v>80</v>
      </c>
      <c r="D7555" s="46" t="s">
        <v>93</v>
      </c>
      <c r="H7555" s="46">
        <v>17</v>
      </c>
      <c r="I7555" s="46">
        <v>20</v>
      </c>
      <c r="L7555" s="46" t="s">
        <v>103</v>
      </c>
      <c r="M7555" s="48">
        <v>2</v>
      </c>
      <c r="N7555" s="48" t="s">
        <v>117</v>
      </c>
      <c r="O7555" s="48">
        <v>3</v>
      </c>
      <c r="P7555" s="48" t="s">
        <v>116</v>
      </c>
      <c r="S7555" s="49">
        <v>2</v>
      </c>
      <c r="T7555" s="49" t="s">
        <v>116</v>
      </c>
    </row>
    <row r="7556" spans="1:20" x14ac:dyDescent="0.25">
      <c r="A7556" s="52">
        <v>2020</v>
      </c>
      <c r="B7556" s="45" t="s">
        <v>54</v>
      </c>
      <c r="C7556" s="46" t="s">
        <v>80</v>
      </c>
      <c r="D7556" s="46" t="s">
        <v>93</v>
      </c>
      <c r="H7556" s="46">
        <v>17</v>
      </c>
      <c r="L7556" s="46" t="s">
        <v>104</v>
      </c>
      <c r="M7556" s="48">
        <v>3</v>
      </c>
      <c r="N7556" s="48" t="s">
        <v>117</v>
      </c>
      <c r="O7556" s="48">
        <v>1</v>
      </c>
      <c r="P7556" s="48" t="s">
        <v>116</v>
      </c>
    </row>
    <row r="7557" spans="1:20" x14ac:dyDescent="0.25">
      <c r="A7557" s="52">
        <v>2020</v>
      </c>
      <c r="B7557" s="45" t="s">
        <v>63</v>
      </c>
      <c r="C7557" s="46" t="s">
        <v>80</v>
      </c>
      <c r="D7557" s="46" t="s">
        <v>94</v>
      </c>
      <c r="E7557" s="46" t="s">
        <v>92</v>
      </c>
      <c r="F7557" s="46" t="s">
        <v>91</v>
      </c>
      <c r="H7557" s="46">
        <v>17</v>
      </c>
      <c r="L7557" s="46" t="s">
        <v>103</v>
      </c>
      <c r="M7557" s="48" t="s">
        <v>110</v>
      </c>
    </row>
    <row r="7558" spans="1:20" x14ac:dyDescent="0.25">
      <c r="A7558" s="52">
        <v>2020</v>
      </c>
      <c r="B7558" s="45" t="s">
        <v>54</v>
      </c>
      <c r="C7558" s="46" t="s">
        <v>80</v>
      </c>
      <c r="D7558" s="46" t="s">
        <v>93</v>
      </c>
      <c r="H7558" s="46">
        <v>17</v>
      </c>
      <c r="L7558" s="46" t="s">
        <v>104</v>
      </c>
      <c r="M7558" s="48">
        <v>1</v>
      </c>
      <c r="N7558" s="48" t="s">
        <v>117</v>
      </c>
    </row>
    <row r="7559" spans="1:20" x14ac:dyDescent="0.25">
      <c r="A7559" s="52">
        <v>2020</v>
      </c>
      <c r="B7559" s="45" t="s">
        <v>54</v>
      </c>
      <c r="C7559" s="46" t="s">
        <v>80</v>
      </c>
      <c r="D7559" s="46" t="s">
        <v>93</v>
      </c>
      <c r="H7559" s="46">
        <v>20</v>
      </c>
      <c r="L7559" s="46" t="s">
        <v>103</v>
      </c>
      <c r="M7559" s="48">
        <v>1</v>
      </c>
      <c r="N7559" s="48" t="s">
        <v>117</v>
      </c>
      <c r="O7559" s="48">
        <v>4</v>
      </c>
      <c r="P7559" s="48" t="s">
        <v>116</v>
      </c>
    </row>
    <row r="7560" spans="1:20" x14ac:dyDescent="0.25">
      <c r="A7560" s="52">
        <v>2020</v>
      </c>
      <c r="B7560" s="45" t="s">
        <v>54</v>
      </c>
      <c r="C7560" s="46" t="s">
        <v>80</v>
      </c>
      <c r="D7560" s="46" t="s">
        <v>94</v>
      </c>
      <c r="H7560" s="46">
        <v>17</v>
      </c>
      <c r="L7560" s="46" t="s">
        <v>104</v>
      </c>
      <c r="M7560" s="48">
        <v>2</v>
      </c>
      <c r="N7560" s="48" t="s">
        <v>116</v>
      </c>
    </row>
    <row r="7561" spans="1:20" x14ac:dyDescent="0.25">
      <c r="A7561" s="52">
        <v>2020</v>
      </c>
      <c r="B7561" s="45" t="s">
        <v>54</v>
      </c>
      <c r="C7561" s="46" t="s">
        <v>80</v>
      </c>
      <c r="D7561" s="46" t="s">
        <v>88</v>
      </c>
      <c r="H7561" s="46">
        <v>17</v>
      </c>
      <c r="L7561" s="46" t="s">
        <v>104</v>
      </c>
      <c r="M7561" s="48">
        <v>1</v>
      </c>
      <c r="N7561" s="48" t="s">
        <v>117</v>
      </c>
      <c r="O7561" s="48">
        <v>2</v>
      </c>
      <c r="P7561" s="48" t="s">
        <v>116</v>
      </c>
    </row>
    <row r="7562" spans="1:20" x14ac:dyDescent="0.25">
      <c r="A7562" s="52">
        <v>2020</v>
      </c>
      <c r="B7562" s="45" t="s">
        <v>54</v>
      </c>
      <c r="C7562" s="46" t="s">
        <v>80</v>
      </c>
      <c r="D7562" s="46" t="s">
        <v>93</v>
      </c>
      <c r="H7562" s="46">
        <v>17</v>
      </c>
      <c r="L7562" s="46" t="s">
        <v>104</v>
      </c>
      <c r="M7562" s="48">
        <v>4</v>
      </c>
      <c r="N7562" s="48" t="s">
        <v>117</v>
      </c>
      <c r="O7562" s="48">
        <v>1</v>
      </c>
      <c r="P7562" s="48" t="s">
        <v>116</v>
      </c>
    </row>
    <row r="7563" spans="1:20" x14ac:dyDescent="0.25">
      <c r="A7563" s="52">
        <v>2020</v>
      </c>
      <c r="B7563" s="45" t="s">
        <v>56</v>
      </c>
      <c r="C7563" s="46" t="s">
        <v>80</v>
      </c>
      <c r="D7563" s="46" t="s">
        <v>88</v>
      </c>
      <c r="H7563" s="46">
        <v>17</v>
      </c>
      <c r="L7563" s="46" t="s">
        <v>103</v>
      </c>
      <c r="M7563" s="48" t="s">
        <v>110</v>
      </c>
    </row>
    <row r="7564" spans="1:20" x14ac:dyDescent="0.25">
      <c r="A7564" s="52">
        <v>2020</v>
      </c>
      <c r="B7564" s="45" t="s">
        <v>54</v>
      </c>
      <c r="C7564" s="46" t="s">
        <v>80</v>
      </c>
      <c r="D7564" s="46" t="s">
        <v>88</v>
      </c>
      <c r="H7564" s="46">
        <v>17</v>
      </c>
      <c r="L7564" s="46" t="s">
        <v>104</v>
      </c>
      <c r="M7564" s="48">
        <v>2</v>
      </c>
      <c r="N7564" s="48" t="s">
        <v>117</v>
      </c>
      <c r="O7564" s="48">
        <v>1</v>
      </c>
      <c r="P7564" s="48" t="s">
        <v>116</v>
      </c>
    </row>
    <row r="7565" spans="1:20" x14ac:dyDescent="0.25">
      <c r="A7565" s="52">
        <v>2020</v>
      </c>
      <c r="B7565" s="45" t="s">
        <v>53</v>
      </c>
      <c r="C7565" s="46" t="s">
        <v>80</v>
      </c>
      <c r="D7565" s="46" t="s">
        <v>94</v>
      </c>
      <c r="H7565" s="46">
        <v>17</v>
      </c>
      <c r="L7565" s="46" t="s">
        <v>103</v>
      </c>
      <c r="M7565" s="48">
        <v>2</v>
      </c>
      <c r="N7565" s="48" t="s">
        <v>117</v>
      </c>
    </row>
    <row r="7566" spans="1:20" x14ac:dyDescent="0.25">
      <c r="A7566" s="52">
        <v>2020</v>
      </c>
      <c r="B7566" s="45" t="s">
        <v>53</v>
      </c>
      <c r="C7566" s="46" t="s">
        <v>81</v>
      </c>
      <c r="D7566" s="46" t="s">
        <v>110</v>
      </c>
      <c r="H7566" s="46">
        <v>5</v>
      </c>
      <c r="L7566" s="46" t="s">
        <v>104</v>
      </c>
      <c r="M7566" s="48" t="s">
        <v>110</v>
      </c>
    </row>
    <row r="7567" spans="1:20" x14ac:dyDescent="0.25">
      <c r="A7567" s="52">
        <v>2020</v>
      </c>
      <c r="B7567" s="45" t="s">
        <v>53</v>
      </c>
      <c r="C7567" s="46" t="s">
        <v>80</v>
      </c>
      <c r="D7567" s="46" t="s">
        <v>110</v>
      </c>
      <c r="H7567" s="46">
        <v>17</v>
      </c>
      <c r="L7567" s="46" t="s">
        <v>104</v>
      </c>
      <c r="M7567" s="48">
        <v>1</v>
      </c>
      <c r="N7567" s="48" t="s">
        <v>117</v>
      </c>
    </row>
    <row r="7568" spans="1:20" x14ac:dyDescent="0.25">
      <c r="A7568" s="52">
        <v>2020</v>
      </c>
      <c r="B7568" s="45" t="s">
        <v>53</v>
      </c>
      <c r="C7568" s="46" t="s">
        <v>80</v>
      </c>
      <c r="D7568" s="46" t="s">
        <v>110</v>
      </c>
      <c r="H7568" s="46">
        <v>17</v>
      </c>
      <c r="L7568" s="46" t="s">
        <v>104</v>
      </c>
      <c r="M7568" s="48" t="s">
        <v>110</v>
      </c>
    </row>
    <row r="7569" spans="1:16" x14ac:dyDescent="0.25">
      <c r="A7569" s="52">
        <v>2020</v>
      </c>
      <c r="B7569" s="45" t="s">
        <v>53</v>
      </c>
      <c r="C7569" s="46" t="s">
        <v>80</v>
      </c>
      <c r="D7569" s="46" t="s">
        <v>88</v>
      </c>
      <c r="H7569" s="46">
        <v>14</v>
      </c>
      <c r="I7569" s="46">
        <v>17</v>
      </c>
      <c r="L7569" s="46" t="s">
        <v>104</v>
      </c>
      <c r="M7569" s="48" t="s">
        <v>110</v>
      </c>
    </row>
    <row r="7570" spans="1:16" x14ac:dyDescent="0.25">
      <c r="A7570" s="52">
        <v>2020</v>
      </c>
      <c r="B7570" s="45" t="s">
        <v>53</v>
      </c>
      <c r="C7570" s="46" t="s">
        <v>80</v>
      </c>
      <c r="D7570" s="46" t="s">
        <v>94</v>
      </c>
      <c r="H7570" s="46">
        <v>17</v>
      </c>
      <c r="L7570" s="46" t="s">
        <v>103</v>
      </c>
      <c r="M7570" s="48">
        <v>7</v>
      </c>
      <c r="N7570" s="48" t="s">
        <v>117</v>
      </c>
      <c r="O7570" s="48">
        <v>1</v>
      </c>
      <c r="P7570" s="48" t="s">
        <v>116</v>
      </c>
    </row>
    <row r="7571" spans="1:16" x14ac:dyDescent="0.25">
      <c r="A7571" s="52">
        <v>2020</v>
      </c>
      <c r="B7571" s="45" t="s">
        <v>53</v>
      </c>
      <c r="C7571" s="46" t="s">
        <v>80</v>
      </c>
      <c r="D7571" s="46" t="s">
        <v>110</v>
      </c>
      <c r="H7571" s="46">
        <v>17</v>
      </c>
      <c r="L7571" s="46" t="s">
        <v>103</v>
      </c>
      <c r="M7571" s="48">
        <v>4</v>
      </c>
      <c r="N7571" s="48" t="s">
        <v>117</v>
      </c>
      <c r="O7571" s="48">
        <v>4</v>
      </c>
      <c r="P7571" s="48" t="s">
        <v>116</v>
      </c>
    </row>
    <row r="7572" spans="1:16" x14ac:dyDescent="0.25">
      <c r="A7572" s="52">
        <v>2020</v>
      </c>
      <c r="B7572" s="45" t="s">
        <v>53</v>
      </c>
      <c r="C7572" s="46" t="s">
        <v>80</v>
      </c>
      <c r="D7572" s="46" t="s">
        <v>110</v>
      </c>
      <c r="H7572" s="46">
        <v>17</v>
      </c>
      <c r="L7572" s="46" t="s">
        <v>104</v>
      </c>
      <c r="M7572" s="48">
        <v>3</v>
      </c>
      <c r="N7572" s="48" t="s">
        <v>117</v>
      </c>
      <c r="O7572" s="48">
        <v>3</v>
      </c>
      <c r="P7572" s="48" t="s">
        <v>116</v>
      </c>
    </row>
    <row r="7573" spans="1:16" x14ac:dyDescent="0.25">
      <c r="A7573" s="52">
        <v>2020</v>
      </c>
      <c r="B7573" s="45" t="s">
        <v>53</v>
      </c>
      <c r="C7573" s="46" t="s">
        <v>80</v>
      </c>
      <c r="D7573" s="46" t="s">
        <v>110</v>
      </c>
      <c r="H7573" s="46">
        <v>17</v>
      </c>
      <c r="L7573" s="46" t="s">
        <v>103</v>
      </c>
      <c r="M7573" s="48">
        <v>2</v>
      </c>
      <c r="N7573" s="48" t="s">
        <v>117</v>
      </c>
      <c r="O7573" s="48">
        <v>2</v>
      </c>
      <c r="P7573" s="48" t="s">
        <v>116</v>
      </c>
    </row>
    <row r="7574" spans="1:16" x14ac:dyDescent="0.25">
      <c r="A7574" s="52">
        <v>2020</v>
      </c>
      <c r="B7574" s="45" t="s">
        <v>53</v>
      </c>
      <c r="C7574" s="46" t="s">
        <v>80</v>
      </c>
      <c r="D7574" s="46" t="s">
        <v>94</v>
      </c>
      <c r="H7574" s="46">
        <v>17</v>
      </c>
      <c r="L7574" s="46" t="s">
        <v>103</v>
      </c>
      <c r="M7574" s="48">
        <v>3</v>
      </c>
      <c r="N7574" s="48" t="s">
        <v>117</v>
      </c>
    </row>
    <row r="7575" spans="1:16" x14ac:dyDescent="0.25">
      <c r="A7575" s="52">
        <v>2020</v>
      </c>
      <c r="B7575" s="45" t="s">
        <v>53</v>
      </c>
      <c r="C7575" s="46" t="s">
        <v>80</v>
      </c>
      <c r="D7575" s="46" t="s">
        <v>94</v>
      </c>
      <c r="H7575" s="46">
        <v>17</v>
      </c>
      <c r="L7575" s="46" t="s">
        <v>103</v>
      </c>
      <c r="M7575" s="48">
        <v>3</v>
      </c>
      <c r="N7575" s="48" t="s">
        <v>117</v>
      </c>
      <c r="O7575" s="48">
        <v>5</v>
      </c>
      <c r="P7575" s="48" t="s">
        <v>116</v>
      </c>
    </row>
    <row r="7576" spans="1:16" x14ac:dyDescent="0.25">
      <c r="A7576" s="52">
        <v>2020</v>
      </c>
      <c r="B7576" s="45" t="s">
        <v>53</v>
      </c>
      <c r="C7576" s="46" t="s">
        <v>80</v>
      </c>
      <c r="D7576" s="46" t="s">
        <v>110</v>
      </c>
      <c r="H7576" s="46">
        <v>17</v>
      </c>
      <c r="L7576" s="46" t="s">
        <v>104</v>
      </c>
      <c r="M7576" s="48">
        <v>2</v>
      </c>
      <c r="N7576" s="48" t="s">
        <v>117</v>
      </c>
      <c r="O7576" s="48">
        <v>2</v>
      </c>
      <c r="P7576" s="48" t="s">
        <v>116</v>
      </c>
    </row>
    <row r="7577" spans="1:16" x14ac:dyDescent="0.25">
      <c r="A7577" s="52">
        <v>2020</v>
      </c>
      <c r="B7577" s="45" t="s">
        <v>53</v>
      </c>
      <c r="C7577" s="46" t="s">
        <v>80</v>
      </c>
      <c r="D7577" s="46" t="s">
        <v>110</v>
      </c>
      <c r="H7577" s="46">
        <v>17</v>
      </c>
      <c r="L7577" s="46" t="s">
        <v>103</v>
      </c>
      <c r="M7577" s="48">
        <v>10</v>
      </c>
      <c r="N7577" s="48" t="s">
        <v>117</v>
      </c>
      <c r="O7577" s="48">
        <v>10</v>
      </c>
      <c r="P7577" s="48" t="s">
        <v>116</v>
      </c>
    </row>
    <row r="7578" spans="1:16" x14ac:dyDescent="0.25">
      <c r="A7578" s="52">
        <v>2020</v>
      </c>
      <c r="B7578" s="45" t="s">
        <v>53</v>
      </c>
      <c r="C7578" s="46" t="s">
        <v>80</v>
      </c>
      <c r="D7578" s="46" t="s">
        <v>110</v>
      </c>
      <c r="H7578" s="46">
        <v>17</v>
      </c>
      <c r="L7578" s="46" t="s">
        <v>103</v>
      </c>
      <c r="M7578" s="48">
        <v>7</v>
      </c>
      <c r="N7578" s="48" t="s">
        <v>117</v>
      </c>
      <c r="O7578" s="48">
        <v>5</v>
      </c>
      <c r="P7578" s="48" t="s">
        <v>116</v>
      </c>
    </row>
    <row r="7579" spans="1:16" x14ac:dyDescent="0.25">
      <c r="A7579" s="52">
        <v>2020</v>
      </c>
      <c r="B7579" s="45" t="s">
        <v>41</v>
      </c>
      <c r="C7579" s="46" t="s">
        <v>80</v>
      </c>
      <c r="D7579" s="46" t="s">
        <v>94</v>
      </c>
      <c r="H7579" s="46">
        <v>17</v>
      </c>
      <c r="L7579" s="46" t="s">
        <v>103</v>
      </c>
      <c r="M7579" s="48" t="s">
        <v>110</v>
      </c>
    </row>
    <row r="7580" spans="1:16" x14ac:dyDescent="0.25">
      <c r="A7580" s="52">
        <v>2020</v>
      </c>
      <c r="B7580" s="45" t="s">
        <v>41</v>
      </c>
      <c r="C7580" s="46" t="s">
        <v>80</v>
      </c>
      <c r="D7580" s="46" t="s">
        <v>94</v>
      </c>
      <c r="H7580" s="46">
        <v>17</v>
      </c>
      <c r="L7580" s="46" t="s">
        <v>103</v>
      </c>
      <c r="M7580" s="48" t="s">
        <v>110</v>
      </c>
    </row>
    <row r="7581" spans="1:16" x14ac:dyDescent="0.25">
      <c r="A7581" s="52">
        <v>2020</v>
      </c>
      <c r="B7581" s="45" t="s">
        <v>41</v>
      </c>
      <c r="C7581" s="46" t="s">
        <v>80</v>
      </c>
      <c r="D7581" s="46" t="s">
        <v>110</v>
      </c>
      <c r="H7581" s="46">
        <v>17</v>
      </c>
      <c r="I7581" s="46">
        <v>21</v>
      </c>
      <c r="J7581" s="46">
        <v>22</v>
      </c>
      <c r="L7581" s="46" t="s">
        <v>103</v>
      </c>
      <c r="M7581" s="48" t="s">
        <v>110</v>
      </c>
    </row>
    <row r="7582" spans="1:16" x14ac:dyDescent="0.25">
      <c r="A7582" s="52">
        <v>2020</v>
      </c>
      <c r="B7582" s="45" t="s">
        <v>41</v>
      </c>
      <c r="C7582" s="46" t="s">
        <v>80</v>
      </c>
      <c r="D7582" s="46" t="s">
        <v>88</v>
      </c>
      <c r="E7582" s="46" t="s">
        <v>91</v>
      </c>
      <c r="H7582" s="46">
        <v>17</v>
      </c>
      <c r="I7582" s="46">
        <v>21</v>
      </c>
      <c r="J7582" s="46">
        <v>22</v>
      </c>
      <c r="L7582" s="46" t="s">
        <v>103</v>
      </c>
      <c r="M7582" s="48" t="s">
        <v>110</v>
      </c>
    </row>
    <row r="7583" spans="1:16" x14ac:dyDescent="0.25">
      <c r="A7583" s="52">
        <v>2020</v>
      </c>
      <c r="B7583" s="45" t="s">
        <v>41</v>
      </c>
      <c r="C7583" s="46" t="s">
        <v>80</v>
      </c>
      <c r="D7583" s="46" t="s">
        <v>110</v>
      </c>
      <c r="H7583" s="46">
        <v>17</v>
      </c>
      <c r="I7583" s="46">
        <v>21</v>
      </c>
      <c r="J7583" s="46">
        <v>22</v>
      </c>
      <c r="L7583" s="46" t="s">
        <v>103</v>
      </c>
      <c r="M7583" s="48" t="s">
        <v>110</v>
      </c>
    </row>
    <row r="7584" spans="1:16" x14ac:dyDescent="0.25">
      <c r="A7584" s="52">
        <v>2020</v>
      </c>
      <c r="B7584" s="45" t="s">
        <v>41</v>
      </c>
      <c r="C7584" s="46" t="s">
        <v>80</v>
      </c>
      <c r="D7584" s="46" t="s">
        <v>88</v>
      </c>
      <c r="H7584" s="46">
        <v>17</v>
      </c>
      <c r="I7584" s="46">
        <v>21</v>
      </c>
      <c r="J7584" s="46">
        <v>22</v>
      </c>
      <c r="L7584" s="46" t="s">
        <v>103</v>
      </c>
      <c r="M7584" s="48" t="s">
        <v>110</v>
      </c>
    </row>
    <row r="7585" spans="1:22" x14ac:dyDescent="0.25">
      <c r="A7585" s="52">
        <v>2020</v>
      </c>
      <c r="B7585" s="45" t="s">
        <v>41</v>
      </c>
      <c r="C7585" s="46" t="s">
        <v>80</v>
      </c>
      <c r="D7585" s="46" t="s">
        <v>88</v>
      </c>
      <c r="E7585" s="46" t="s">
        <v>92</v>
      </c>
      <c r="H7585" s="46">
        <v>15</v>
      </c>
      <c r="L7585" s="46" t="s">
        <v>105</v>
      </c>
      <c r="M7585" s="48">
        <v>60</v>
      </c>
    </row>
    <row r="7586" spans="1:22" x14ac:dyDescent="0.25">
      <c r="A7586" s="52">
        <v>2020</v>
      </c>
      <c r="B7586" s="45" t="s">
        <v>64</v>
      </c>
      <c r="C7586" s="46" t="s">
        <v>80</v>
      </c>
      <c r="D7586" s="46" t="s">
        <v>95</v>
      </c>
      <c r="H7586" s="46">
        <v>17</v>
      </c>
      <c r="L7586" s="46" t="s">
        <v>103</v>
      </c>
      <c r="M7586" s="48" t="s">
        <v>110</v>
      </c>
    </row>
    <row r="7587" spans="1:22" x14ac:dyDescent="0.25">
      <c r="A7587" s="52">
        <v>2020</v>
      </c>
      <c r="B7587" s="45" t="s">
        <v>64</v>
      </c>
      <c r="C7587" s="46" t="s">
        <v>80</v>
      </c>
      <c r="D7587" s="46" t="s">
        <v>95</v>
      </c>
      <c r="H7587" s="46">
        <v>17</v>
      </c>
      <c r="L7587" s="46" t="s">
        <v>103</v>
      </c>
      <c r="M7587" s="48">
        <v>1</v>
      </c>
      <c r="N7587" s="48" t="s">
        <v>117</v>
      </c>
      <c r="O7587" s="48">
        <v>2</v>
      </c>
      <c r="P7587" s="48" t="s">
        <v>116</v>
      </c>
    </row>
    <row r="7588" spans="1:22" x14ac:dyDescent="0.25">
      <c r="A7588" s="52">
        <v>2020</v>
      </c>
      <c r="B7588" s="45" t="s">
        <v>64</v>
      </c>
      <c r="C7588" s="46" t="s">
        <v>80</v>
      </c>
      <c r="D7588" s="46" t="s">
        <v>110</v>
      </c>
      <c r="H7588" s="46">
        <v>17</v>
      </c>
      <c r="I7588" s="46">
        <v>21</v>
      </c>
      <c r="L7588" s="46" t="s">
        <v>103</v>
      </c>
      <c r="M7588" s="48">
        <v>1</v>
      </c>
      <c r="N7588" s="48" t="s">
        <v>117</v>
      </c>
      <c r="O7588" s="48">
        <v>5</v>
      </c>
      <c r="P7588" s="48" t="s">
        <v>116</v>
      </c>
      <c r="U7588" s="49">
        <v>1</v>
      </c>
      <c r="V7588" s="49" t="s">
        <v>116</v>
      </c>
    </row>
    <row r="7589" spans="1:22" x14ac:dyDescent="0.25">
      <c r="A7589" s="52">
        <v>2020</v>
      </c>
      <c r="B7589" s="45" t="s">
        <v>52</v>
      </c>
      <c r="C7589" s="46" t="s">
        <v>80</v>
      </c>
      <c r="D7589" s="46" t="s">
        <v>89</v>
      </c>
      <c r="H7589" s="46">
        <v>17</v>
      </c>
      <c r="L7589" s="46" t="s">
        <v>103</v>
      </c>
      <c r="M7589" s="48">
        <v>2</v>
      </c>
      <c r="N7589" s="48" t="s">
        <v>117</v>
      </c>
      <c r="O7589" s="48">
        <v>1</v>
      </c>
      <c r="P7589" s="48" t="s">
        <v>116</v>
      </c>
    </row>
    <row r="7590" spans="1:22" x14ac:dyDescent="0.25">
      <c r="A7590" s="52">
        <v>2020</v>
      </c>
      <c r="B7590" s="45" t="s">
        <v>59</v>
      </c>
      <c r="C7590" s="46" t="s">
        <v>80</v>
      </c>
      <c r="D7590" s="46" t="s">
        <v>88</v>
      </c>
      <c r="H7590" s="46">
        <v>20</v>
      </c>
      <c r="L7590" s="46" t="s">
        <v>103</v>
      </c>
      <c r="M7590" s="48" t="s">
        <v>110</v>
      </c>
    </row>
    <row r="7591" spans="1:22" x14ac:dyDescent="0.25">
      <c r="A7591" s="52">
        <v>2020</v>
      </c>
      <c r="B7591" s="45" t="s">
        <v>59</v>
      </c>
      <c r="C7591" s="46" t="s">
        <v>80</v>
      </c>
      <c r="D7591" s="46" t="s">
        <v>88</v>
      </c>
      <c r="H7591" s="46">
        <v>21</v>
      </c>
      <c r="L7591" s="46" t="s">
        <v>103</v>
      </c>
      <c r="M7591" s="48">
        <v>1</v>
      </c>
      <c r="N7591" s="48" t="s">
        <v>116</v>
      </c>
      <c r="O7591" s="48">
        <v>1</v>
      </c>
      <c r="P7591" s="48" t="s">
        <v>115</v>
      </c>
    </row>
    <row r="7592" spans="1:22" x14ac:dyDescent="0.25">
      <c r="A7592" s="52">
        <v>2020</v>
      </c>
      <c r="B7592" s="45" t="s">
        <v>52</v>
      </c>
      <c r="C7592" s="46" t="s">
        <v>80</v>
      </c>
      <c r="D7592" s="46" t="s">
        <v>92</v>
      </c>
      <c r="H7592" s="46">
        <v>4</v>
      </c>
      <c r="L7592" s="46" t="s">
        <v>103</v>
      </c>
      <c r="M7592" s="48" t="s">
        <v>110</v>
      </c>
    </row>
    <row r="7593" spans="1:22" x14ac:dyDescent="0.25">
      <c r="A7593" s="52">
        <v>2020</v>
      </c>
      <c r="B7593" s="45" t="s">
        <v>39</v>
      </c>
      <c r="C7593" s="46" t="s">
        <v>80</v>
      </c>
      <c r="D7593" s="46" t="s">
        <v>93</v>
      </c>
      <c r="H7593" s="46">
        <v>15</v>
      </c>
      <c r="L7593" s="46" t="s">
        <v>103</v>
      </c>
      <c r="M7593" s="48">
        <v>40</v>
      </c>
    </row>
    <row r="7594" spans="1:22" x14ac:dyDescent="0.25">
      <c r="A7594" s="52">
        <v>2020</v>
      </c>
      <c r="B7594" s="45" t="s">
        <v>53</v>
      </c>
      <c r="C7594" s="46" t="s">
        <v>82</v>
      </c>
      <c r="D7594" s="46" t="s">
        <v>110</v>
      </c>
      <c r="H7594" s="46">
        <v>17</v>
      </c>
      <c r="L7594" s="46" t="s">
        <v>104</v>
      </c>
      <c r="M7594" s="48">
        <v>2</v>
      </c>
      <c r="N7594" s="48" t="s">
        <v>117</v>
      </c>
      <c r="O7594" s="48">
        <v>2</v>
      </c>
      <c r="P7594" s="48" t="s">
        <v>116</v>
      </c>
    </row>
    <row r="7595" spans="1:22" x14ac:dyDescent="0.25">
      <c r="A7595" s="52">
        <v>2020</v>
      </c>
      <c r="B7595" s="45" t="s">
        <v>71</v>
      </c>
      <c r="C7595" s="46" t="s">
        <v>80</v>
      </c>
      <c r="D7595" s="46" t="s">
        <v>90</v>
      </c>
      <c r="H7595" s="46">
        <v>15</v>
      </c>
      <c r="L7595" s="46" t="s">
        <v>104</v>
      </c>
      <c r="M7595" s="48">
        <v>62</v>
      </c>
    </row>
    <row r="7596" spans="1:22" x14ac:dyDescent="0.25">
      <c r="A7596" s="52">
        <v>2020</v>
      </c>
      <c r="B7596" s="45" t="s">
        <v>57</v>
      </c>
      <c r="C7596" s="46" t="s">
        <v>80</v>
      </c>
      <c r="D7596" s="46" t="s">
        <v>94</v>
      </c>
      <c r="H7596" s="46">
        <v>15</v>
      </c>
      <c r="L7596" s="46" t="s">
        <v>104</v>
      </c>
      <c r="M7596" s="48">
        <v>45</v>
      </c>
    </row>
    <row r="7597" spans="1:22" x14ac:dyDescent="0.25">
      <c r="A7597" s="52">
        <v>2020</v>
      </c>
      <c r="B7597" s="45" t="s">
        <v>57</v>
      </c>
      <c r="C7597" s="46" t="s">
        <v>80</v>
      </c>
      <c r="D7597" s="46" t="s">
        <v>94</v>
      </c>
      <c r="H7597" s="46">
        <v>15</v>
      </c>
      <c r="L7597" s="46" t="s">
        <v>104</v>
      </c>
      <c r="M7597" s="48" t="s">
        <v>110</v>
      </c>
    </row>
    <row r="7598" spans="1:22" x14ac:dyDescent="0.25">
      <c r="A7598" s="52">
        <v>2021</v>
      </c>
      <c r="B7598" s="45" t="s">
        <v>59</v>
      </c>
      <c r="C7598" s="46" t="s">
        <v>81</v>
      </c>
      <c r="D7598" s="46" t="s">
        <v>110</v>
      </c>
      <c r="H7598" s="46">
        <v>5</v>
      </c>
      <c r="L7598" s="46" t="s">
        <v>104</v>
      </c>
      <c r="M7598" s="48">
        <v>25</v>
      </c>
    </row>
    <row r="7599" spans="1:22" x14ac:dyDescent="0.25">
      <c r="A7599" s="52">
        <v>2021</v>
      </c>
      <c r="B7599" s="45" t="s">
        <v>38</v>
      </c>
      <c r="C7599" s="46" t="s">
        <v>80</v>
      </c>
      <c r="D7599" s="46" t="s">
        <v>93</v>
      </c>
      <c r="H7599" s="68">
        <v>15</v>
      </c>
      <c r="I7599" s="68" t="s">
        <v>108</v>
      </c>
      <c r="L7599" s="46" t="s">
        <v>105</v>
      </c>
      <c r="M7599" s="48">
        <v>93</v>
      </c>
    </row>
    <row r="7600" spans="1:22" x14ac:dyDescent="0.25">
      <c r="A7600" s="52">
        <v>2021</v>
      </c>
      <c r="B7600" s="45" t="s">
        <v>38</v>
      </c>
      <c r="C7600" s="46" t="s">
        <v>80</v>
      </c>
      <c r="D7600" s="46" t="s">
        <v>93</v>
      </c>
      <c r="H7600" s="68">
        <v>15</v>
      </c>
      <c r="I7600" s="68" t="s">
        <v>108</v>
      </c>
      <c r="L7600" s="46" t="s">
        <v>104</v>
      </c>
      <c r="M7600" s="48">
        <v>103</v>
      </c>
    </row>
    <row r="7601" spans="1:16" x14ac:dyDescent="0.25">
      <c r="A7601" s="52">
        <v>2021</v>
      </c>
      <c r="B7601" s="45" t="s">
        <v>38</v>
      </c>
      <c r="C7601" s="46" t="s">
        <v>80</v>
      </c>
      <c r="D7601" s="46" t="s">
        <v>93</v>
      </c>
      <c r="H7601" s="46">
        <v>15</v>
      </c>
      <c r="L7601" s="46" t="s">
        <v>104</v>
      </c>
      <c r="M7601" s="48">
        <v>105</v>
      </c>
    </row>
    <row r="7602" spans="1:16" x14ac:dyDescent="0.25">
      <c r="A7602" s="52">
        <v>2021</v>
      </c>
      <c r="B7602" s="45" t="s">
        <v>38</v>
      </c>
      <c r="C7602" s="46" t="s">
        <v>80</v>
      </c>
      <c r="D7602" s="46" t="s">
        <v>93</v>
      </c>
      <c r="H7602" s="46">
        <v>15</v>
      </c>
      <c r="L7602" s="46" t="s">
        <v>103</v>
      </c>
      <c r="M7602" s="48">
        <v>93</v>
      </c>
    </row>
    <row r="7603" spans="1:16" x14ac:dyDescent="0.25">
      <c r="A7603" s="52">
        <v>2021</v>
      </c>
      <c r="B7603" s="69" t="s">
        <v>69</v>
      </c>
      <c r="C7603" s="46" t="s">
        <v>80</v>
      </c>
      <c r="D7603" s="46" t="s">
        <v>90</v>
      </c>
      <c r="H7603" s="68">
        <v>17</v>
      </c>
      <c r="I7603" s="68">
        <v>15</v>
      </c>
      <c r="J7603" s="68" t="s">
        <v>108</v>
      </c>
      <c r="L7603" s="46" t="s">
        <v>103</v>
      </c>
      <c r="M7603" s="48" t="s">
        <v>110</v>
      </c>
    </row>
    <row r="7604" spans="1:16" x14ac:dyDescent="0.25">
      <c r="A7604" s="52">
        <v>2021</v>
      </c>
      <c r="B7604" s="69" t="s">
        <v>66</v>
      </c>
      <c r="C7604" s="46" t="s">
        <v>80</v>
      </c>
      <c r="D7604" s="46" t="s">
        <v>90</v>
      </c>
      <c r="H7604" s="68">
        <v>17</v>
      </c>
      <c r="I7604" s="68">
        <v>15</v>
      </c>
      <c r="J7604" s="68" t="s">
        <v>108</v>
      </c>
      <c r="L7604" s="46" t="s">
        <v>103</v>
      </c>
      <c r="M7604" s="48" t="s">
        <v>110</v>
      </c>
    </row>
    <row r="7605" spans="1:16" x14ac:dyDescent="0.25">
      <c r="A7605" s="52">
        <v>2021</v>
      </c>
      <c r="B7605" s="45" t="s">
        <v>65</v>
      </c>
      <c r="C7605" s="46" t="s">
        <v>80</v>
      </c>
      <c r="D7605" s="46" t="s">
        <v>88</v>
      </c>
      <c r="E7605" s="46" t="s">
        <v>90</v>
      </c>
      <c r="F7605" s="46" t="s">
        <v>94</v>
      </c>
      <c r="H7605" s="46">
        <v>15</v>
      </c>
      <c r="L7605" s="46" t="s">
        <v>103</v>
      </c>
      <c r="M7605" s="48" t="s">
        <v>110</v>
      </c>
    </row>
    <row r="7606" spans="1:16" x14ac:dyDescent="0.25">
      <c r="A7606" s="52">
        <v>2021</v>
      </c>
      <c r="B7606" s="45" t="s">
        <v>38</v>
      </c>
      <c r="C7606" s="46" t="s">
        <v>80</v>
      </c>
      <c r="D7606" s="46" t="s">
        <v>90</v>
      </c>
      <c r="H7606" s="68">
        <v>17</v>
      </c>
      <c r="I7606" s="68" t="s">
        <v>108</v>
      </c>
      <c r="L7606" s="46" t="s">
        <v>104</v>
      </c>
      <c r="M7606" s="48">
        <v>1</v>
      </c>
      <c r="N7606" s="48" t="s">
        <v>117</v>
      </c>
      <c r="O7606" s="48">
        <v>1</v>
      </c>
      <c r="P7606" s="48" t="s">
        <v>116</v>
      </c>
    </row>
    <row r="7607" spans="1:16" x14ac:dyDescent="0.25">
      <c r="A7607" s="52">
        <v>2021</v>
      </c>
      <c r="B7607" s="45" t="s">
        <v>38</v>
      </c>
      <c r="C7607" s="46" t="s">
        <v>80</v>
      </c>
      <c r="D7607" s="46" t="s">
        <v>93</v>
      </c>
      <c r="H7607" s="68">
        <v>17</v>
      </c>
      <c r="I7607" s="68" t="s">
        <v>108</v>
      </c>
      <c r="L7607" s="46" t="s">
        <v>104</v>
      </c>
      <c r="M7607" s="48">
        <v>4</v>
      </c>
      <c r="N7607" s="48" t="s">
        <v>117</v>
      </c>
      <c r="O7607" s="48">
        <v>6</v>
      </c>
      <c r="P7607" s="48" t="s">
        <v>116</v>
      </c>
    </row>
    <row r="7608" spans="1:16" x14ac:dyDescent="0.25">
      <c r="A7608" s="52">
        <v>2021</v>
      </c>
      <c r="B7608" s="45" t="s">
        <v>58</v>
      </c>
      <c r="C7608" s="46" t="s">
        <v>80</v>
      </c>
      <c r="D7608" s="46" t="s">
        <v>90</v>
      </c>
      <c r="H7608" s="46">
        <v>15</v>
      </c>
      <c r="L7608" s="46" t="s">
        <v>104</v>
      </c>
      <c r="M7608" s="48" t="s">
        <v>110</v>
      </c>
    </row>
    <row r="7609" spans="1:16" x14ac:dyDescent="0.25">
      <c r="A7609" s="52">
        <v>2021</v>
      </c>
      <c r="B7609" s="45" t="s">
        <v>58</v>
      </c>
      <c r="C7609" s="46" t="s">
        <v>80</v>
      </c>
      <c r="D7609" s="46" t="s">
        <v>90</v>
      </c>
      <c r="H7609" s="46">
        <v>15</v>
      </c>
      <c r="L7609" s="46" t="s">
        <v>104</v>
      </c>
      <c r="M7609" s="48" t="s">
        <v>110</v>
      </c>
    </row>
    <row r="7610" spans="1:16" x14ac:dyDescent="0.25">
      <c r="A7610" s="52">
        <v>2021</v>
      </c>
      <c r="B7610" s="69" t="s">
        <v>72</v>
      </c>
      <c r="C7610" s="46" t="s">
        <v>80</v>
      </c>
      <c r="D7610" s="46" t="s">
        <v>93</v>
      </c>
      <c r="H7610" s="68">
        <v>17</v>
      </c>
      <c r="I7610" s="68" t="s">
        <v>108</v>
      </c>
      <c r="J7610" s="68" t="s">
        <v>108</v>
      </c>
      <c r="L7610" s="46" t="s">
        <v>110</v>
      </c>
      <c r="M7610" s="48" t="s">
        <v>110</v>
      </c>
    </row>
    <row r="7611" spans="1:16" x14ac:dyDescent="0.25">
      <c r="A7611" s="52">
        <v>2021</v>
      </c>
      <c r="B7611" s="69" t="s">
        <v>75</v>
      </c>
      <c r="C7611" s="46" t="s">
        <v>80</v>
      </c>
      <c r="D7611" s="46" t="s">
        <v>93</v>
      </c>
      <c r="H7611" s="68">
        <v>15</v>
      </c>
      <c r="I7611" s="68" t="s">
        <v>108</v>
      </c>
      <c r="J7611" s="68" t="s">
        <v>108</v>
      </c>
      <c r="L7611" s="46" t="s">
        <v>103</v>
      </c>
      <c r="M7611" s="48">
        <v>379</v>
      </c>
    </row>
    <row r="7612" spans="1:16" x14ac:dyDescent="0.25">
      <c r="A7612" s="52">
        <v>2021</v>
      </c>
      <c r="B7612" s="45" t="s">
        <v>57</v>
      </c>
      <c r="C7612" s="46" t="s">
        <v>80</v>
      </c>
      <c r="D7612" s="46" t="s">
        <v>88</v>
      </c>
      <c r="E7612" s="46" t="s">
        <v>94</v>
      </c>
      <c r="H7612" s="46">
        <v>15</v>
      </c>
      <c r="L7612" s="46" t="s">
        <v>105</v>
      </c>
      <c r="M7612" s="48" t="s">
        <v>110</v>
      </c>
    </row>
    <row r="7613" spans="1:16" x14ac:dyDescent="0.25">
      <c r="A7613" s="52">
        <v>2021</v>
      </c>
      <c r="B7613" s="45" t="s">
        <v>38</v>
      </c>
      <c r="C7613" s="46" t="s">
        <v>80</v>
      </c>
      <c r="D7613" s="46" t="s">
        <v>93</v>
      </c>
      <c r="H7613" s="46">
        <v>17</v>
      </c>
      <c r="L7613" s="46" t="s">
        <v>103</v>
      </c>
      <c r="M7613" s="48" t="s">
        <v>110</v>
      </c>
    </row>
    <row r="7614" spans="1:16" x14ac:dyDescent="0.25">
      <c r="A7614" s="52">
        <v>2021</v>
      </c>
      <c r="B7614" s="69" t="s">
        <v>66</v>
      </c>
      <c r="C7614" s="46" t="s">
        <v>80</v>
      </c>
      <c r="D7614" s="46" t="s">
        <v>88</v>
      </c>
      <c r="H7614" s="68">
        <v>18</v>
      </c>
      <c r="I7614" s="68">
        <v>20</v>
      </c>
      <c r="J7614" s="68" t="s">
        <v>108</v>
      </c>
      <c r="L7614" s="46" t="s">
        <v>103</v>
      </c>
      <c r="M7614" s="48" t="s">
        <v>110</v>
      </c>
    </row>
    <row r="7615" spans="1:16" x14ac:dyDescent="0.25">
      <c r="A7615" s="52">
        <v>2021</v>
      </c>
      <c r="B7615" s="69" t="s">
        <v>66</v>
      </c>
      <c r="C7615" s="46" t="s">
        <v>80</v>
      </c>
      <c r="D7615" s="46" t="s">
        <v>88</v>
      </c>
      <c r="H7615" s="68">
        <v>18</v>
      </c>
      <c r="I7615" s="68">
        <v>20</v>
      </c>
      <c r="J7615" s="68" t="s">
        <v>108</v>
      </c>
      <c r="L7615" s="46" t="s">
        <v>103</v>
      </c>
      <c r="M7615" s="48" t="s">
        <v>110</v>
      </c>
    </row>
    <row r="7616" spans="1:16" x14ac:dyDescent="0.25">
      <c r="A7616" s="52">
        <v>2021</v>
      </c>
      <c r="B7616" s="45" t="s">
        <v>57</v>
      </c>
      <c r="C7616" s="46" t="s">
        <v>80</v>
      </c>
      <c r="D7616" s="46" t="s">
        <v>94</v>
      </c>
      <c r="H7616" s="46">
        <v>15</v>
      </c>
      <c r="L7616" s="46" t="s">
        <v>105</v>
      </c>
      <c r="M7616" s="48">
        <v>45</v>
      </c>
    </row>
    <row r="7617" spans="1:16" x14ac:dyDescent="0.25">
      <c r="A7617" s="52">
        <v>2021</v>
      </c>
      <c r="B7617" s="69" t="s">
        <v>75</v>
      </c>
      <c r="C7617" s="46" t="s">
        <v>80</v>
      </c>
      <c r="D7617" s="46" t="s">
        <v>90</v>
      </c>
      <c r="H7617" s="68">
        <v>15</v>
      </c>
      <c r="I7617" s="68" t="s">
        <v>108</v>
      </c>
      <c r="J7617" s="68" t="s">
        <v>108</v>
      </c>
      <c r="L7617" s="46" t="s">
        <v>103</v>
      </c>
      <c r="M7617" s="48">
        <v>82</v>
      </c>
    </row>
    <row r="7618" spans="1:16" x14ac:dyDescent="0.25">
      <c r="A7618" s="52">
        <v>2021</v>
      </c>
      <c r="B7618" s="45" t="s">
        <v>59</v>
      </c>
      <c r="C7618" s="46" t="s">
        <v>80</v>
      </c>
      <c r="D7618" s="46" t="s">
        <v>94</v>
      </c>
      <c r="H7618" s="57">
        <v>15</v>
      </c>
      <c r="I7618" s="57"/>
      <c r="J7618" s="57"/>
      <c r="K7618" s="57"/>
      <c r="L7618" s="46" t="s">
        <v>104</v>
      </c>
      <c r="M7618" s="48">
        <v>40</v>
      </c>
    </row>
    <row r="7619" spans="1:16" x14ac:dyDescent="0.25">
      <c r="A7619" s="52">
        <v>2021</v>
      </c>
      <c r="B7619" s="45" t="s">
        <v>59</v>
      </c>
      <c r="C7619" s="46" t="s">
        <v>85</v>
      </c>
      <c r="D7619" s="46" t="s">
        <v>94</v>
      </c>
      <c r="H7619" s="46">
        <v>28</v>
      </c>
      <c r="L7619" s="46" t="s">
        <v>103</v>
      </c>
      <c r="M7619" s="48" t="s">
        <v>110</v>
      </c>
    </row>
    <row r="7620" spans="1:16" x14ac:dyDescent="0.25">
      <c r="A7620" s="52">
        <v>2021</v>
      </c>
      <c r="B7620" s="45" t="s">
        <v>59</v>
      </c>
      <c r="C7620" s="46" t="s">
        <v>85</v>
      </c>
      <c r="D7620" s="46" t="s">
        <v>110</v>
      </c>
      <c r="H7620" s="46">
        <v>28</v>
      </c>
      <c r="L7620" s="46" t="s">
        <v>103</v>
      </c>
      <c r="M7620" s="48">
        <v>2</v>
      </c>
    </row>
    <row r="7621" spans="1:16" x14ac:dyDescent="0.25">
      <c r="A7621" s="52">
        <v>2021</v>
      </c>
      <c r="B7621" s="45" t="s">
        <v>65</v>
      </c>
      <c r="C7621" s="46" t="s">
        <v>80</v>
      </c>
      <c r="D7621" s="46" t="s">
        <v>89</v>
      </c>
      <c r="H7621" s="46">
        <v>15</v>
      </c>
      <c r="L7621" s="46" t="s">
        <v>103</v>
      </c>
      <c r="M7621" s="48" t="s">
        <v>110</v>
      </c>
    </row>
    <row r="7622" spans="1:16" x14ac:dyDescent="0.25">
      <c r="A7622" s="52">
        <v>2021</v>
      </c>
      <c r="B7622" s="45" t="s">
        <v>65</v>
      </c>
      <c r="C7622" s="46" t="s">
        <v>80</v>
      </c>
      <c r="D7622" s="46" t="s">
        <v>89</v>
      </c>
      <c r="H7622" s="46">
        <v>15</v>
      </c>
      <c r="L7622" s="46" t="s">
        <v>103</v>
      </c>
      <c r="M7622" s="48" t="s">
        <v>110</v>
      </c>
    </row>
    <row r="7623" spans="1:16" x14ac:dyDescent="0.25">
      <c r="A7623" s="52">
        <v>2021</v>
      </c>
      <c r="B7623" s="45" t="s">
        <v>65</v>
      </c>
      <c r="C7623" s="46" t="s">
        <v>80</v>
      </c>
      <c r="D7623" s="46" t="s">
        <v>89</v>
      </c>
      <c r="H7623" s="46">
        <v>15</v>
      </c>
      <c r="L7623" s="46" t="s">
        <v>103</v>
      </c>
      <c r="M7623" s="48" t="s">
        <v>110</v>
      </c>
    </row>
    <row r="7624" spans="1:16" x14ac:dyDescent="0.25">
      <c r="A7624" s="52">
        <v>2021</v>
      </c>
      <c r="B7624" s="45" t="s">
        <v>38</v>
      </c>
      <c r="C7624" s="46" t="s">
        <v>80</v>
      </c>
      <c r="D7624" s="46" t="s">
        <v>93</v>
      </c>
      <c r="H7624" s="68">
        <v>17</v>
      </c>
      <c r="I7624" s="68" t="s">
        <v>108</v>
      </c>
      <c r="L7624" s="46" t="s">
        <v>104</v>
      </c>
      <c r="M7624" s="48" t="s">
        <v>110</v>
      </c>
    </row>
    <row r="7625" spans="1:16" x14ac:dyDescent="0.25">
      <c r="A7625" s="52">
        <v>2021</v>
      </c>
      <c r="B7625" s="45" t="s">
        <v>58</v>
      </c>
      <c r="C7625" s="46" t="s">
        <v>80</v>
      </c>
      <c r="D7625" s="46" t="s">
        <v>90</v>
      </c>
      <c r="H7625" s="46">
        <v>15</v>
      </c>
      <c r="L7625" s="46" t="s">
        <v>104</v>
      </c>
      <c r="M7625" s="48" t="s">
        <v>110</v>
      </c>
    </row>
    <row r="7626" spans="1:16" x14ac:dyDescent="0.25">
      <c r="A7626" s="52">
        <v>2021</v>
      </c>
      <c r="B7626" s="45" t="s">
        <v>58</v>
      </c>
      <c r="C7626" s="46" t="s">
        <v>80</v>
      </c>
      <c r="D7626" s="46" t="s">
        <v>90</v>
      </c>
      <c r="H7626" s="46">
        <v>15</v>
      </c>
      <c r="L7626" s="46" t="s">
        <v>104</v>
      </c>
      <c r="M7626" s="48" t="s">
        <v>110</v>
      </c>
    </row>
    <row r="7627" spans="1:16" x14ac:dyDescent="0.25">
      <c r="A7627" s="52">
        <v>2021</v>
      </c>
      <c r="B7627" s="45" t="s">
        <v>76</v>
      </c>
      <c r="C7627" s="46" t="s">
        <v>80</v>
      </c>
      <c r="D7627" s="46" t="s">
        <v>88</v>
      </c>
      <c r="H7627" s="46">
        <v>15</v>
      </c>
      <c r="L7627" s="46" t="s">
        <v>103</v>
      </c>
      <c r="M7627" s="48">
        <v>4</v>
      </c>
    </row>
    <row r="7628" spans="1:16" x14ac:dyDescent="0.25">
      <c r="A7628" s="52">
        <v>2021</v>
      </c>
      <c r="B7628" s="45" t="s">
        <v>76</v>
      </c>
      <c r="C7628" s="46" t="s">
        <v>80</v>
      </c>
      <c r="D7628" s="46" t="s">
        <v>89</v>
      </c>
      <c r="H7628" s="46">
        <v>17</v>
      </c>
      <c r="L7628" s="46" t="s">
        <v>103</v>
      </c>
      <c r="M7628" s="48">
        <v>1</v>
      </c>
      <c r="N7628" s="48" t="s">
        <v>117</v>
      </c>
      <c r="O7628" s="48">
        <v>6</v>
      </c>
      <c r="P7628" s="48" t="s">
        <v>116</v>
      </c>
    </row>
    <row r="7629" spans="1:16" x14ac:dyDescent="0.25">
      <c r="A7629" s="52">
        <v>2021</v>
      </c>
      <c r="B7629" s="45" t="s">
        <v>59</v>
      </c>
      <c r="C7629" s="46" t="s">
        <v>80</v>
      </c>
      <c r="D7629" s="46" t="s">
        <v>94</v>
      </c>
      <c r="H7629" s="57">
        <v>17</v>
      </c>
      <c r="I7629" s="57"/>
      <c r="J7629" s="57"/>
      <c r="K7629" s="57"/>
      <c r="L7629" s="46" t="s">
        <v>110</v>
      </c>
      <c r="M7629" s="48">
        <v>2</v>
      </c>
      <c r="N7629" s="48" t="s">
        <v>117</v>
      </c>
      <c r="O7629" s="48">
        <v>2</v>
      </c>
      <c r="P7629" s="48" t="s">
        <v>116</v>
      </c>
    </row>
    <row r="7630" spans="1:16" x14ac:dyDescent="0.25">
      <c r="A7630" s="52">
        <v>2021</v>
      </c>
      <c r="B7630" s="45" t="s">
        <v>58</v>
      </c>
      <c r="C7630" s="46" t="s">
        <v>80</v>
      </c>
      <c r="D7630" s="46" t="s">
        <v>90</v>
      </c>
      <c r="H7630" s="46">
        <v>15</v>
      </c>
      <c r="L7630" s="46" t="s">
        <v>104</v>
      </c>
      <c r="M7630" s="48">
        <v>15</v>
      </c>
    </row>
    <row r="7631" spans="1:16" x14ac:dyDescent="0.25">
      <c r="A7631" s="52">
        <v>2021</v>
      </c>
      <c r="B7631" s="45" t="s">
        <v>38</v>
      </c>
      <c r="C7631" s="46" t="s">
        <v>80</v>
      </c>
      <c r="D7631" s="46" t="s">
        <v>93</v>
      </c>
      <c r="H7631" s="68">
        <v>17</v>
      </c>
      <c r="I7631" s="68" t="s">
        <v>108</v>
      </c>
      <c r="L7631" s="46" t="s">
        <v>104</v>
      </c>
      <c r="M7631" s="48" t="s">
        <v>110</v>
      </c>
    </row>
    <row r="7632" spans="1:16" x14ac:dyDescent="0.25">
      <c r="A7632" s="52">
        <v>2021</v>
      </c>
      <c r="B7632" s="45" t="s">
        <v>38</v>
      </c>
      <c r="C7632" s="46" t="s">
        <v>80</v>
      </c>
      <c r="D7632" s="46" t="s">
        <v>93</v>
      </c>
      <c r="H7632" s="68">
        <v>15</v>
      </c>
      <c r="I7632" s="68" t="s">
        <v>108</v>
      </c>
      <c r="L7632" s="46" t="s">
        <v>104</v>
      </c>
      <c r="M7632" s="48">
        <v>31</v>
      </c>
    </row>
    <row r="7633" spans="1:22" x14ac:dyDescent="0.25">
      <c r="A7633" s="52">
        <v>2021</v>
      </c>
      <c r="B7633" s="45" t="s">
        <v>38</v>
      </c>
      <c r="C7633" s="46" t="s">
        <v>80</v>
      </c>
      <c r="D7633" s="46" t="s">
        <v>89</v>
      </c>
      <c r="H7633" s="68">
        <v>15</v>
      </c>
      <c r="I7633" s="68" t="s">
        <v>108</v>
      </c>
      <c r="L7633" s="46" t="s">
        <v>104</v>
      </c>
      <c r="M7633" s="48">
        <v>16</v>
      </c>
    </row>
    <row r="7634" spans="1:22" x14ac:dyDescent="0.25">
      <c r="A7634" s="52">
        <v>2021</v>
      </c>
      <c r="B7634" s="45" t="s">
        <v>38</v>
      </c>
      <c r="C7634" s="46" t="s">
        <v>80</v>
      </c>
      <c r="D7634" s="46" t="s">
        <v>93</v>
      </c>
      <c r="H7634" s="46">
        <v>15</v>
      </c>
      <c r="L7634" s="46" t="s">
        <v>104</v>
      </c>
      <c r="M7634" s="48">
        <v>31</v>
      </c>
    </row>
    <row r="7635" spans="1:22" x14ac:dyDescent="0.25">
      <c r="A7635" s="52">
        <v>2021</v>
      </c>
      <c r="B7635" s="45" t="s">
        <v>76</v>
      </c>
      <c r="C7635" s="46" t="s">
        <v>80</v>
      </c>
      <c r="D7635" s="46" t="s">
        <v>93</v>
      </c>
      <c r="H7635" s="46">
        <v>15</v>
      </c>
      <c r="L7635" s="46" t="s">
        <v>104</v>
      </c>
      <c r="M7635" s="48">
        <v>80</v>
      </c>
    </row>
    <row r="7636" spans="1:22" x14ac:dyDescent="0.25">
      <c r="A7636" s="52">
        <v>2021</v>
      </c>
      <c r="B7636" s="69" t="s">
        <v>75</v>
      </c>
      <c r="C7636" s="46" t="s">
        <v>80</v>
      </c>
      <c r="D7636" s="46" t="s">
        <v>90</v>
      </c>
      <c r="H7636" s="68">
        <v>15</v>
      </c>
      <c r="I7636" s="68" t="s">
        <v>108</v>
      </c>
      <c r="J7636" s="68" t="s">
        <v>108</v>
      </c>
      <c r="L7636" s="46" t="s">
        <v>103</v>
      </c>
      <c r="M7636" s="48">
        <v>30</v>
      </c>
    </row>
    <row r="7637" spans="1:22" x14ac:dyDescent="0.25">
      <c r="A7637" s="52">
        <v>2021</v>
      </c>
      <c r="B7637" s="69" t="s">
        <v>69</v>
      </c>
      <c r="C7637" s="46" t="s">
        <v>80</v>
      </c>
      <c r="D7637" s="46" t="s">
        <v>88</v>
      </c>
      <c r="H7637" s="68">
        <v>17</v>
      </c>
      <c r="I7637" s="68" t="s">
        <v>108</v>
      </c>
      <c r="J7637" s="68" t="s">
        <v>108</v>
      </c>
      <c r="L7637" s="46" t="s">
        <v>103</v>
      </c>
      <c r="M7637" s="48">
        <v>2</v>
      </c>
      <c r="N7637" s="48" t="s">
        <v>117</v>
      </c>
      <c r="O7637" s="48">
        <v>3</v>
      </c>
      <c r="P7637" s="48" t="s">
        <v>116</v>
      </c>
    </row>
    <row r="7638" spans="1:22" x14ac:dyDescent="0.25">
      <c r="A7638" s="52">
        <v>2021</v>
      </c>
      <c r="B7638" s="45" t="s">
        <v>38</v>
      </c>
      <c r="C7638" s="46" t="s">
        <v>80</v>
      </c>
      <c r="D7638" s="46" t="s">
        <v>93</v>
      </c>
      <c r="H7638" s="46">
        <v>15</v>
      </c>
      <c r="L7638" s="46" t="s">
        <v>104</v>
      </c>
      <c r="M7638" s="48">
        <v>16</v>
      </c>
    </row>
    <row r="7639" spans="1:22" x14ac:dyDescent="0.25">
      <c r="A7639" s="52">
        <v>2021</v>
      </c>
      <c r="B7639" s="45" t="s">
        <v>52</v>
      </c>
      <c r="C7639" s="46" t="s">
        <v>80</v>
      </c>
      <c r="D7639" s="46" t="s">
        <v>89</v>
      </c>
      <c r="H7639" s="46">
        <v>17</v>
      </c>
      <c r="L7639" s="46" t="s">
        <v>110</v>
      </c>
      <c r="M7639" s="48">
        <v>2</v>
      </c>
      <c r="N7639" s="48" t="s">
        <v>117</v>
      </c>
    </row>
    <row r="7640" spans="1:22" x14ac:dyDescent="0.25">
      <c r="A7640" s="52">
        <v>2021</v>
      </c>
      <c r="B7640" s="45" t="s">
        <v>59</v>
      </c>
      <c r="C7640" s="46" t="s">
        <v>82</v>
      </c>
      <c r="D7640" s="46" t="s">
        <v>110</v>
      </c>
      <c r="H7640" s="46">
        <v>17</v>
      </c>
      <c r="L7640" s="46" t="s">
        <v>109</v>
      </c>
      <c r="M7640" s="48">
        <v>1</v>
      </c>
      <c r="N7640" s="48" t="s">
        <v>117</v>
      </c>
      <c r="O7640" s="48">
        <v>2</v>
      </c>
      <c r="P7640" s="48" t="s">
        <v>116</v>
      </c>
    </row>
    <row r="7641" spans="1:22" x14ac:dyDescent="0.25">
      <c r="A7641" s="52">
        <v>2021</v>
      </c>
      <c r="B7641" s="69" t="s">
        <v>69</v>
      </c>
      <c r="C7641" s="46" t="s">
        <v>80</v>
      </c>
      <c r="D7641" s="46" t="s">
        <v>88</v>
      </c>
      <c r="H7641" s="68">
        <v>17</v>
      </c>
      <c r="I7641" s="68">
        <v>18</v>
      </c>
      <c r="J7641" s="68" t="s">
        <v>108</v>
      </c>
      <c r="L7641" s="46" t="s">
        <v>103</v>
      </c>
      <c r="M7641" s="48">
        <v>2</v>
      </c>
      <c r="N7641" s="48" t="s">
        <v>117</v>
      </c>
      <c r="O7641" s="48">
        <v>7</v>
      </c>
      <c r="P7641" s="48" t="s">
        <v>116</v>
      </c>
      <c r="U7641" s="49">
        <v>2</v>
      </c>
      <c r="V7641" s="49" t="s">
        <v>117</v>
      </c>
    </row>
    <row r="7642" spans="1:22" x14ac:dyDescent="0.25">
      <c r="A7642" s="52">
        <v>2021</v>
      </c>
      <c r="B7642" s="45" t="s">
        <v>50</v>
      </c>
      <c r="C7642" s="46" t="s">
        <v>80</v>
      </c>
      <c r="D7642" s="46" t="s">
        <v>89</v>
      </c>
      <c r="H7642" s="46">
        <v>17</v>
      </c>
      <c r="L7642" s="46" t="s">
        <v>110</v>
      </c>
      <c r="M7642" s="48" t="s">
        <v>110</v>
      </c>
    </row>
    <row r="7643" spans="1:22" x14ac:dyDescent="0.25">
      <c r="A7643" s="52">
        <v>2021</v>
      </c>
      <c r="B7643" s="45" t="s">
        <v>38</v>
      </c>
      <c r="C7643" s="46" t="s">
        <v>80</v>
      </c>
      <c r="D7643" s="46" t="s">
        <v>94</v>
      </c>
      <c r="H7643" s="68">
        <v>17</v>
      </c>
      <c r="I7643" s="68" t="s">
        <v>108</v>
      </c>
      <c r="L7643" s="46" t="s">
        <v>104</v>
      </c>
      <c r="M7643" s="48" t="s">
        <v>110</v>
      </c>
    </row>
    <row r="7644" spans="1:22" x14ac:dyDescent="0.25">
      <c r="A7644" s="52">
        <v>2021</v>
      </c>
      <c r="B7644" s="45" t="s">
        <v>38</v>
      </c>
      <c r="C7644" s="46" t="s">
        <v>80</v>
      </c>
      <c r="D7644" s="46" t="s">
        <v>94</v>
      </c>
      <c r="H7644" s="46">
        <v>17</v>
      </c>
      <c r="L7644" s="46" t="s">
        <v>104</v>
      </c>
      <c r="M7644" s="48" t="s">
        <v>110</v>
      </c>
    </row>
    <row r="7645" spans="1:22" x14ac:dyDescent="0.25">
      <c r="A7645" s="52">
        <v>2021</v>
      </c>
      <c r="B7645" s="69" t="s">
        <v>69</v>
      </c>
      <c r="C7645" s="46" t="s">
        <v>80</v>
      </c>
      <c r="D7645" s="46" t="s">
        <v>88</v>
      </c>
      <c r="H7645" s="68">
        <v>17</v>
      </c>
      <c r="I7645" s="68" t="s">
        <v>108</v>
      </c>
      <c r="J7645" s="68" t="s">
        <v>108</v>
      </c>
      <c r="L7645" s="46" t="s">
        <v>103</v>
      </c>
      <c r="M7645" s="48">
        <v>3</v>
      </c>
      <c r="N7645" s="48" t="s">
        <v>117</v>
      </c>
      <c r="O7645" s="48">
        <v>1</v>
      </c>
      <c r="P7645" s="48" t="s">
        <v>116</v>
      </c>
    </row>
    <row r="7646" spans="1:22" x14ac:dyDescent="0.25">
      <c r="A7646" s="52">
        <v>2021</v>
      </c>
      <c r="B7646" s="69" t="s">
        <v>66</v>
      </c>
      <c r="C7646" s="46" t="s">
        <v>80</v>
      </c>
      <c r="D7646" s="46" t="s">
        <v>90</v>
      </c>
      <c r="H7646" s="68">
        <v>15</v>
      </c>
      <c r="I7646" s="68" t="s">
        <v>108</v>
      </c>
      <c r="J7646" s="68" t="s">
        <v>108</v>
      </c>
      <c r="L7646" s="46" t="s">
        <v>103</v>
      </c>
      <c r="M7646" s="48" t="s">
        <v>110</v>
      </c>
    </row>
    <row r="7647" spans="1:22" x14ac:dyDescent="0.25">
      <c r="A7647" s="52">
        <v>2021</v>
      </c>
      <c r="B7647" s="45" t="s">
        <v>65</v>
      </c>
      <c r="C7647" s="46" t="s">
        <v>82</v>
      </c>
      <c r="D7647" s="46" t="s">
        <v>110</v>
      </c>
      <c r="H7647" s="46">
        <v>15</v>
      </c>
      <c r="L7647" s="46" t="s">
        <v>104</v>
      </c>
      <c r="M7647" s="48" t="s">
        <v>110</v>
      </c>
    </row>
    <row r="7648" spans="1:22" x14ac:dyDescent="0.25">
      <c r="A7648" s="52">
        <v>2021</v>
      </c>
      <c r="B7648" s="45" t="s">
        <v>38</v>
      </c>
      <c r="C7648" s="46" t="s">
        <v>80</v>
      </c>
      <c r="D7648" s="46" t="s">
        <v>91</v>
      </c>
      <c r="H7648" s="68">
        <v>17</v>
      </c>
      <c r="I7648" s="68" t="s">
        <v>108</v>
      </c>
      <c r="L7648" s="46" t="s">
        <v>104</v>
      </c>
      <c r="M7648" s="48">
        <v>1</v>
      </c>
      <c r="N7648" s="48" t="s">
        <v>117</v>
      </c>
      <c r="O7648" s="48">
        <v>8</v>
      </c>
      <c r="P7648" s="48" t="s">
        <v>116</v>
      </c>
    </row>
    <row r="7649" spans="1:16" x14ac:dyDescent="0.25">
      <c r="A7649" s="52">
        <v>2021</v>
      </c>
      <c r="B7649" s="45" t="s">
        <v>38</v>
      </c>
      <c r="C7649" s="46" t="s">
        <v>80</v>
      </c>
      <c r="D7649" s="46" t="s">
        <v>93</v>
      </c>
      <c r="H7649" s="68">
        <v>17</v>
      </c>
      <c r="I7649" s="68" t="s">
        <v>108</v>
      </c>
      <c r="L7649" s="46" t="s">
        <v>104</v>
      </c>
      <c r="M7649" s="48" t="s">
        <v>110</v>
      </c>
    </row>
    <row r="7650" spans="1:16" x14ac:dyDescent="0.25">
      <c r="A7650" s="52">
        <v>2021</v>
      </c>
      <c r="B7650" s="45" t="s">
        <v>38</v>
      </c>
      <c r="C7650" s="46" t="s">
        <v>80</v>
      </c>
      <c r="D7650" s="46" t="s">
        <v>93</v>
      </c>
      <c r="H7650" s="46">
        <v>17</v>
      </c>
      <c r="L7650" s="46" t="s">
        <v>104</v>
      </c>
      <c r="M7650" s="48" t="s">
        <v>110</v>
      </c>
    </row>
    <row r="7651" spans="1:16" x14ac:dyDescent="0.25">
      <c r="A7651" s="52">
        <v>2021</v>
      </c>
      <c r="B7651" s="69" t="s">
        <v>69</v>
      </c>
      <c r="C7651" s="46" t="s">
        <v>80</v>
      </c>
      <c r="D7651" s="46" t="s">
        <v>90</v>
      </c>
      <c r="H7651" s="68">
        <v>17</v>
      </c>
      <c r="I7651" s="68" t="s">
        <v>108</v>
      </c>
      <c r="J7651" s="68" t="s">
        <v>108</v>
      </c>
      <c r="L7651" s="46" t="s">
        <v>103</v>
      </c>
      <c r="M7651" s="48" t="s">
        <v>110</v>
      </c>
    </row>
    <row r="7652" spans="1:16" x14ac:dyDescent="0.25">
      <c r="A7652" s="52">
        <v>2021</v>
      </c>
      <c r="B7652" s="45" t="s">
        <v>65</v>
      </c>
      <c r="C7652" s="46" t="s">
        <v>80</v>
      </c>
      <c r="D7652" s="46" t="s">
        <v>90</v>
      </c>
      <c r="H7652" s="46">
        <v>15</v>
      </c>
      <c r="L7652" s="46" t="s">
        <v>104</v>
      </c>
      <c r="M7652" s="48">
        <v>210</v>
      </c>
    </row>
    <row r="7653" spans="1:16" x14ac:dyDescent="0.25">
      <c r="A7653" s="52">
        <v>2021</v>
      </c>
      <c r="B7653" s="45" t="s">
        <v>65</v>
      </c>
      <c r="C7653" s="46" t="s">
        <v>80</v>
      </c>
      <c r="D7653" s="46" t="s">
        <v>90</v>
      </c>
      <c r="H7653" s="46">
        <v>15</v>
      </c>
      <c r="L7653" s="46" t="s">
        <v>104</v>
      </c>
      <c r="M7653" s="48">
        <v>50</v>
      </c>
    </row>
    <row r="7654" spans="1:16" x14ac:dyDescent="0.25">
      <c r="A7654" s="52">
        <v>2021</v>
      </c>
      <c r="B7654" s="45" t="s">
        <v>65</v>
      </c>
      <c r="C7654" s="46" t="s">
        <v>80</v>
      </c>
      <c r="D7654" s="46" t="s">
        <v>94</v>
      </c>
      <c r="H7654" s="46">
        <v>15</v>
      </c>
      <c r="L7654" s="46" t="s">
        <v>104</v>
      </c>
      <c r="M7654" s="48">
        <v>140</v>
      </c>
    </row>
    <row r="7655" spans="1:16" x14ac:dyDescent="0.25">
      <c r="A7655" s="52">
        <v>2021</v>
      </c>
      <c r="B7655" s="45" t="s">
        <v>65</v>
      </c>
      <c r="C7655" s="46" t="s">
        <v>80</v>
      </c>
      <c r="D7655" s="46" t="s">
        <v>90</v>
      </c>
      <c r="H7655" s="46">
        <v>15</v>
      </c>
      <c r="L7655" s="46" t="s">
        <v>104</v>
      </c>
      <c r="M7655" s="48" t="s">
        <v>110</v>
      </c>
    </row>
    <row r="7656" spans="1:16" x14ac:dyDescent="0.25">
      <c r="A7656" s="52">
        <v>2021</v>
      </c>
      <c r="B7656" s="45" t="s">
        <v>38</v>
      </c>
      <c r="C7656" s="46" t="s">
        <v>80</v>
      </c>
      <c r="D7656" s="46" t="s">
        <v>93</v>
      </c>
      <c r="H7656" s="68">
        <v>15</v>
      </c>
      <c r="I7656" s="68" t="s">
        <v>108</v>
      </c>
      <c r="L7656" s="46" t="s">
        <v>104</v>
      </c>
      <c r="M7656" s="48">
        <v>27</v>
      </c>
    </row>
    <row r="7657" spans="1:16" x14ac:dyDescent="0.25">
      <c r="A7657" s="52">
        <v>2021</v>
      </c>
      <c r="B7657" s="45" t="s">
        <v>38</v>
      </c>
      <c r="C7657" s="46" t="s">
        <v>80</v>
      </c>
      <c r="D7657" s="46" t="s">
        <v>93</v>
      </c>
      <c r="H7657" s="68">
        <v>15</v>
      </c>
      <c r="I7657" s="68" t="s">
        <v>108</v>
      </c>
      <c r="L7657" s="46" t="s">
        <v>104</v>
      </c>
      <c r="M7657" s="48">
        <v>71</v>
      </c>
    </row>
    <row r="7658" spans="1:16" x14ac:dyDescent="0.25">
      <c r="A7658" s="52">
        <v>2021</v>
      </c>
      <c r="B7658" s="69" t="s">
        <v>72</v>
      </c>
      <c r="C7658" s="46" t="s">
        <v>82</v>
      </c>
      <c r="D7658" s="46" t="s">
        <v>110</v>
      </c>
      <c r="H7658" s="68">
        <v>15</v>
      </c>
      <c r="I7658" s="68">
        <v>15</v>
      </c>
      <c r="J7658" s="68" t="s">
        <v>108</v>
      </c>
      <c r="L7658" s="46" t="s">
        <v>103</v>
      </c>
      <c r="M7658" s="48" t="s">
        <v>110</v>
      </c>
    </row>
    <row r="7659" spans="1:16" x14ac:dyDescent="0.25">
      <c r="A7659" s="52">
        <v>2021</v>
      </c>
      <c r="B7659" s="69" t="s">
        <v>66</v>
      </c>
      <c r="C7659" s="46" t="s">
        <v>80</v>
      </c>
      <c r="D7659" s="46" t="s">
        <v>93</v>
      </c>
      <c r="H7659" s="68">
        <v>15</v>
      </c>
      <c r="I7659" s="68" t="s">
        <v>108</v>
      </c>
      <c r="J7659" s="68" t="s">
        <v>108</v>
      </c>
      <c r="L7659" s="46" t="s">
        <v>103</v>
      </c>
      <c r="M7659" s="48" t="s">
        <v>110</v>
      </c>
    </row>
    <row r="7660" spans="1:16" x14ac:dyDescent="0.25">
      <c r="A7660" s="52">
        <v>2021</v>
      </c>
      <c r="B7660" s="45" t="s">
        <v>38</v>
      </c>
      <c r="C7660" s="46" t="s">
        <v>80</v>
      </c>
      <c r="D7660" s="46" t="s">
        <v>94</v>
      </c>
      <c r="H7660" s="68">
        <v>15</v>
      </c>
      <c r="I7660" s="68" t="s">
        <v>108</v>
      </c>
      <c r="L7660" s="46" t="s">
        <v>104</v>
      </c>
      <c r="M7660" s="48" t="s">
        <v>110</v>
      </c>
    </row>
    <row r="7661" spans="1:16" x14ac:dyDescent="0.25">
      <c r="A7661" s="52">
        <v>2021</v>
      </c>
      <c r="B7661" s="45" t="s">
        <v>38</v>
      </c>
      <c r="C7661" s="46" t="s">
        <v>80</v>
      </c>
      <c r="D7661" s="46" t="s">
        <v>94</v>
      </c>
      <c r="H7661" s="68">
        <v>17</v>
      </c>
      <c r="I7661" s="68" t="s">
        <v>108</v>
      </c>
      <c r="L7661" s="46" t="s">
        <v>104</v>
      </c>
      <c r="M7661" s="48" t="s">
        <v>110</v>
      </c>
    </row>
    <row r="7662" spans="1:16" x14ac:dyDescent="0.25">
      <c r="A7662" s="52">
        <v>2021</v>
      </c>
      <c r="B7662" s="69" t="s">
        <v>69</v>
      </c>
      <c r="C7662" s="46" t="s">
        <v>80</v>
      </c>
      <c r="D7662" s="46" t="s">
        <v>88</v>
      </c>
      <c r="H7662" s="68">
        <v>17</v>
      </c>
      <c r="I7662" s="68" t="s">
        <v>108</v>
      </c>
      <c r="J7662" s="68" t="s">
        <v>108</v>
      </c>
      <c r="L7662" s="46" t="s">
        <v>103</v>
      </c>
      <c r="M7662" s="48" t="s">
        <v>110</v>
      </c>
    </row>
    <row r="7663" spans="1:16" x14ac:dyDescent="0.25">
      <c r="A7663" s="52">
        <v>2021</v>
      </c>
      <c r="B7663" s="45" t="s">
        <v>59</v>
      </c>
      <c r="C7663" s="46" t="s">
        <v>80</v>
      </c>
      <c r="D7663" s="46" t="s">
        <v>89</v>
      </c>
      <c r="H7663" s="46">
        <v>20</v>
      </c>
      <c r="L7663" s="46" t="s">
        <v>110</v>
      </c>
      <c r="M7663" s="48">
        <v>2</v>
      </c>
      <c r="N7663" s="48" t="s">
        <v>117</v>
      </c>
      <c r="O7663" s="48">
        <v>3</v>
      </c>
      <c r="P7663" s="48" t="s">
        <v>116</v>
      </c>
    </row>
    <row r="7664" spans="1:16" x14ac:dyDescent="0.25">
      <c r="A7664" s="52">
        <v>2021</v>
      </c>
      <c r="B7664" s="45" t="s">
        <v>37</v>
      </c>
      <c r="C7664" s="46" t="s">
        <v>80</v>
      </c>
      <c r="D7664" s="46" t="s">
        <v>93</v>
      </c>
      <c r="H7664" s="46">
        <v>17</v>
      </c>
      <c r="L7664" s="46" t="s">
        <v>103</v>
      </c>
      <c r="M7664" s="48">
        <v>1</v>
      </c>
      <c r="N7664" s="48" t="s">
        <v>117</v>
      </c>
      <c r="O7664" s="48">
        <v>3</v>
      </c>
      <c r="P7664" s="48" t="s">
        <v>116</v>
      </c>
    </row>
    <row r="7665" spans="1:22" x14ac:dyDescent="0.25">
      <c r="A7665" s="52">
        <v>2021</v>
      </c>
      <c r="B7665" s="45" t="s">
        <v>73</v>
      </c>
      <c r="C7665" s="46" t="s">
        <v>80</v>
      </c>
      <c r="D7665" s="46" t="s">
        <v>93</v>
      </c>
      <c r="E7665" s="46" t="s">
        <v>91</v>
      </c>
      <c r="H7665" s="46">
        <v>17</v>
      </c>
      <c r="L7665" s="46" t="s">
        <v>104</v>
      </c>
      <c r="M7665" s="48">
        <v>3</v>
      </c>
      <c r="N7665" s="48" t="s">
        <v>117</v>
      </c>
      <c r="O7665" s="48">
        <v>4</v>
      </c>
      <c r="P7665" s="48" t="s">
        <v>116</v>
      </c>
    </row>
    <row r="7666" spans="1:22" x14ac:dyDescent="0.25">
      <c r="A7666" s="52">
        <v>2021</v>
      </c>
      <c r="B7666" s="45" t="s">
        <v>59</v>
      </c>
      <c r="C7666" s="46" t="s">
        <v>80</v>
      </c>
      <c r="D7666" s="46" t="s">
        <v>89</v>
      </c>
      <c r="H7666" s="46">
        <v>20</v>
      </c>
      <c r="L7666" s="46" t="s">
        <v>110</v>
      </c>
      <c r="M7666" s="48">
        <v>6</v>
      </c>
      <c r="N7666" s="48" t="s">
        <v>117</v>
      </c>
      <c r="O7666" s="48">
        <v>6</v>
      </c>
      <c r="P7666" s="48" t="s">
        <v>116</v>
      </c>
    </row>
    <row r="7667" spans="1:22" x14ac:dyDescent="0.25">
      <c r="A7667" s="52">
        <v>2021</v>
      </c>
      <c r="B7667" s="45" t="s">
        <v>59</v>
      </c>
      <c r="C7667" s="46" t="s">
        <v>80</v>
      </c>
      <c r="D7667" s="46" t="s">
        <v>88</v>
      </c>
      <c r="H7667" s="46">
        <v>20</v>
      </c>
      <c r="L7667" s="46" t="s">
        <v>110</v>
      </c>
      <c r="M7667" s="48">
        <v>3</v>
      </c>
      <c r="N7667" s="48" t="s">
        <v>117</v>
      </c>
      <c r="O7667" s="48">
        <v>4</v>
      </c>
      <c r="P7667" s="48" t="s">
        <v>116</v>
      </c>
    </row>
    <row r="7668" spans="1:22" x14ac:dyDescent="0.25">
      <c r="A7668" s="52">
        <v>2021</v>
      </c>
      <c r="B7668" s="45" t="s">
        <v>73</v>
      </c>
      <c r="C7668" s="46" t="s">
        <v>80</v>
      </c>
      <c r="D7668" s="46" t="s">
        <v>110</v>
      </c>
      <c r="H7668" s="57">
        <v>17</v>
      </c>
      <c r="I7668" s="57"/>
      <c r="J7668" s="57"/>
      <c r="K7668" s="57"/>
      <c r="L7668" s="46" t="s">
        <v>110</v>
      </c>
      <c r="M7668" s="48">
        <v>3</v>
      </c>
      <c r="N7668" s="48" t="s">
        <v>117</v>
      </c>
      <c r="O7668" s="48">
        <v>4</v>
      </c>
      <c r="P7668" s="48" t="s">
        <v>116</v>
      </c>
    </row>
    <row r="7669" spans="1:22" x14ac:dyDescent="0.25">
      <c r="A7669" s="52">
        <v>2021</v>
      </c>
      <c r="B7669" s="69" t="s">
        <v>75</v>
      </c>
      <c r="C7669" s="46" t="s">
        <v>80</v>
      </c>
      <c r="D7669" s="46" t="s">
        <v>93</v>
      </c>
      <c r="H7669" s="68">
        <v>15</v>
      </c>
      <c r="I7669" s="68">
        <v>21</v>
      </c>
      <c r="J7669" s="68" t="s">
        <v>108</v>
      </c>
      <c r="L7669" s="46" t="s">
        <v>103</v>
      </c>
      <c r="M7669" s="48">
        <v>38</v>
      </c>
      <c r="U7669" s="49">
        <v>1</v>
      </c>
      <c r="V7669" s="49" t="s">
        <v>116</v>
      </c>
    </row>
    <row r="7670" spans="1:22" x14ac:dyDescent="0.25">
      <c r="A7670" s="52">
        <v>2021</v>
      </c>
      <c r="B7670" s="45" t="s">
        <v>59</v>
      </c>
      <c r="C7670" s="46" t="s">
        <v>80</v>
      </c>
      <c r="D7670" s="46" t="s">
        <v>88</v>
      </c>
      <c r="H7670" s="46">
        <v>20</v>
      </c>
      <c r="L7670" s="46" t="s">
        <v>103</v>
      </c>
      <c r="M7670" s="48">
        <v>3</v>
      </c>
      <c r="N7670" s="48" t="s">
        <v>117</v>
      </c>
      <c r="O7670" s="48">
        <v>4</v>
      </c>
      <c r="P7670" s="48" t="s">
        <v>116</v>
      </c>
    </row>
    <row r="7671" spans="1:22" x14ac:dyDescent="0.25">
      <c r="A7671" s="52">
        <v>2021</v>
      </c>
      <c r="B7671" s="45" t="s">
        <v>59</v>
      </c>
      <c r="C7671" s="46" t="s">
        <v>80</v>
      </c>
      <c r="D7671" s="46" t="s">
        <v>88</v>
      </c>
      <c r="H7671" s="46">
        <v>20</v>
      </c>
      <c r="L7671" s="46" t="s">
        <v>110</v>
      </c>
      <c r="M7671" s="48" t="s">
        <v>110</v>
      </c>
    </row>
    <row r="7672" spans="1:22" x14ac:dyDescent="0.25">
      <c r="A7672" s="52">
        <v>2021</v>
      </c>
      <c r="B7672" s="45" t="s">
        <v>59</v>
      </c>
      <c r="C7672" s="46" t="s">
        <v>80</v>
      </c>
      <c r="D7672" s="46" t="s">
        <v>88</v>
      </c>
      <c r="H7672" s="46">
        <v>20</v>
      </c>
      <c r="L7672" s="46" t="s">
        <v>103</v>
      </c>
      <c r="M7672" s="48">
        <v>3</v>
      </c>
      <c r="N7672" s="48" t="s">
        <v>116</v>
      </c>
    </row>
    <row r="7673" spans="1:22" x14ac:dyDescent="0.25">
      <c r="A7673" s="52">
        <v>2021</v>
      </c>
      <c r="B7673" s="45" t="s">
        <v>38</v>
      </c>
      <c r="C7673" s="46" t="s">
        <v>85</v>
      </c>
      <c r="D7673" s="46" t="s">
        <v>110</v>
      </c>
      <c r="H7673" s="46">
        <v>28</v>
      </c>
      <c r="I7673" s="68" t="s">
        <v>108</v>
      </c>
      <c r="L7673" s="46" t="s">
        <v>103</v>
      </c>
      <c r="M7673" s="48">
        <v>3</v>
      </c>
    </row>
    <row r="7674" spans="1:22" x14ac:dyDescent="0.25">
      <c r="A7674" s="52">
        <v>2021</v>
      </c>
      <c r="B7674" s="45" t="s">
        <v>38</v>
      </c>
      <c r="C7674" s="46" t="s">
        <v>80</v>
      </c>
      <c r="D7674" s="46" t="s">
        <v>93</v>
      </c>
      <c r="H7674" s="68">
        <v>15</v>
      </c>
      <c r="I7674" s="68" t="s">
        <v>108</v>
      </c>
      <c r="L7674" s="46" t="s">
        <v>104</v>
      </c>
      <c r="M7674" s="48">
        <v>64</v>
      </c>
    </row>
    <row r="7675" spans="1:22" x14ac:dyDescent="0.25">
      <c r="A7675" s="52">
        <v>2021</v>
      </c>
      <c r="B7675" s="45" t="s">
        <v>38</v>
      </c>
      <c r="C7675" s="46" t="s">
        <v>80</v>
      </c>
      <c r="D7675" s="46" t="s">
        <v>93</v>
      </c>
      <c r="H7675" s="68">
        <v>15</v>
      </c>
      <c r="I7675" s="68" t="s">
        <v>108</v>
      </c>
      <c r="L7675" s="46" t="s">
        <v>104</v>
      </c>
      <c r="M7675" s="48">
        <v>37</v>
      </c>
    </row>
    <row r="7676" spans="1:22" x14ac:dyDescent="0.25">
      <c r="A7676" s="52">
        <v>2021</v>
      </c>
      <c r="B7676" s="45" t="s">
        <v>38</v>
      </c>
      <c r="C7676" s="46" t="s">
        <v>85</v>
      </c>
      <c r="D7676" s="46" t="s">
        <v>110</v>
      </c>
      <c r="H7676" s="46">
        <v>28</v>
      </c>
      <c r="L7676" s="46" t="s">
        <v>103</v>
      </c>
      <c r="M7676" s="48">
        <v>3</v>
      </c>
    </row>
    <row r="7677" spans="1:22" x14ac:dyDescent="0.25">
      <c r="A7677" s="52">
        <v>2021</v>
      </c>
      <c r="B7677" s="45" t="s">
        <v>59</v>
      </c>
      <c r="C7677" s="46" t="s">
        <v>80</v>
      </c>
      <c r="D7677" s="46" t="s">
        <v>88</v>
      </c>
      <c r="E7677" s="46" t="s">
        <v>89</v>
      </c>
      <c r="H7677" s="46">
        <v>20</v>
      </c>
      <c r="L7677" s="46" t="s">
        <v>110</v>
      </c>
      <c r="M7677" s="48">
        <v>4</v>
      </c>
      <c r="N7677" s="48" t="s">
        <v>117</v>
      </c>
      <c r="O7677" s="48">
        <v>4</v>
      </c>
      <c r="P7677" s="48" t="s">
        <v>116</v>
      </c>
    </row>
    <row r="7678" spans="1:22" x14ac:dyDescent="0.25">
      <c r="A7678" s="52">
        <v>2021</v>
      </c>
      <c r="B7678" s="45" t="s">
        <v>38</v>
      </c>
      <c r="C7678" s="46" t="s">
        <v>80</v>
      </c>
      <c r="D7678" s="46" t="s">
        <v>93</v>
      </c>
      <c r="H7678" s="68">
        <v>17</v>
      </c>
      <c r="I7678" s="68" t="s">
        <v>108</v>
      </c>
      <c r="L7678" s="46" t="s">
        <v>104</v>
      </c>
      <c r="M7678" s="48" t="s">
        <v>110</v>
      </c>
    </row>
    <row r="7679" spans="1:22" x14ac:dyDescent="0.25">
      <c r="A7679" s="52">
        <v>2021</v>
      </c>
      <c r="B7679" s="69" t="s">
        <v>66</v>
      </c>
      <c r="C7679" s="46" t="s">
        <v>80</v>
      </c>
      <c r="D7679" s="46" t="s">
        <v>90</v>
      </c>
      <c r="H7679" s="68">
        <v>17</v>
      </c>
      <c r="I7679" s="68">
        <v>21</v>
      </c>
      <c r="J7679" s="68" t="s">
        <v>108</v>
      </c>
      <c r="L7679" s="46" t="s">
        <v>103</v>
      </c>
      <c r="M7679" s="48" t="s">
        <v>110</v>
      </c>
    </row>
    <row r="7680" spans="1:22" x14ac:dyDescent="0.25">
      <c r="A7680" s="52">
        <v>2021</v>
      </c>
      <c r="B7680" s="45" t="s">
        <v>59</v>
      </c>
      <c r="C7680" s="46" t="s">
        <v>80</v>
      </c>
      <c r="D7680" s="46" t="s">
        <v>89</v>
      </c>
      <c r="E7680" s="46" t="s">
        <v>92</v>
      </c>
      <c r="H7680" s="46">
        <v>20</v>
      </c>
      <c r="L7680" s="46" t="s">
        <v>110</v>
      </c>
      <c r="M7680" s="48">
        <v>3</v>
      </c>
      <c r="N7680" s="48" t="s">
        <v>117</v>
      </c>
      <c r="O7680" s="48">
        <v>4</v>
      </c>
      <c r="P7680" s="48" t="s">
        <v>116</v>
      </c>
    </row>
    <row r="7681" spans="1:22" x14ac:dyDescent="0.25">
      <c r="A7681" s="52">
        <v>2021</v>
      </c>
      <c r="B7681" s="45" t="s">
        <v>59</v>
      </c>
      <c r="C7681" s="46" t="s">
        <v>80</v>
      </c>
      <c r="D7681" s="46" t="s">
        <v>88</v>
      </c>
      <c r="H7681" s="46">
        <v>20</v>
      </c>
      <c r="L7681" s="46" t="s">
        <v>110</v>
      </c>
      <c r="M7681" s="48">
        <v>6</v>
      </c>
      <c r="N7681" s="48" t="s">
        <v>117</v>
      </c>
      <c r="O7681" s="48">
        <v>6</v>
      </c>
      <c r="P7681" s="48" t="s">
        <v>116</v>
      </c>
    </row>
    <row r="7682" spans="1:22" x14ac:dyDescent="0.25">
      <c r="A7682" s="52">
        <v>2021</v>
      </c>
      <c r="B7682" s="45" t="s">
        <v>59</v>
      </c>
      <c r="C7682" s="46" t="s">
        <v>80</v>
      </c>
      <c r="D7682" s="46" t="s">
        <v>88</v>
      </c>
      <c r="E7682" s="46" t="s">
        <v>89</v>
      </c>
      <c r="H7682" s="46">
        <v>20</v>
      </c>
      <c r="L7682" s="46" t="s">
        <v>110</v>
      </c>
      <c r="M7682" s="48">
        <v>5</v>
      </c>
      <c r="N7682" s="48" t="s">
        <v>117</v>
      </c>
      <c r="O7682" s="48">
        <v>5</v>
      </c>
      <c r="P7682" s="48" t="s">
        <v>116</v>
      </c>
    </row>
    <row r="7683" spans="1:22" x14ac:dyDescent="0.25">
      <c r="A7683" s="52">
        <v>2021</v>
      </c>
      <c r="B7683" s="69" t="s">
        <v>40</v>
      </c>
      <c r="C7683" s="46" t="s">
        <v>80</v>
      </c>
      <c r="D7683" s="46" t="s">
        <v>90</v>
      </c>
      <c r="H7683" s="68">
        <v>17</v>
      </c>
      <c r="I7683" s="68" t="s">
        <v>108</v>
      </c>
      <c r="J7683" s="68" t="s">
        <v>108</v>
      </c>
      <c r="L7683" s="46" t="s">
        <v>103</v>
      </c>
      <c r="M7683" s="48" t="s">
        <v>110</v>
      </c>
    </row>
    <row r="7684" spans="1:22" x14ac:dyDescent="0.25">
      <c r="A7684" s="52">
        <v>2021</v>
      </c>
      <c r="B7684" s="45" t="s">
        <v>38</v>
      </c>
      <c r="C7684" s="46" t="s">
        <v>80</v>
      </c>
      <c r="D7684" s="46" t="s">
        <v>93</v>
      </c>
      <c r="H7684" s="46">
        <v>15</v>
      </c>
      <c r="L7684" s="46" t="s">
        <v>104</v>
      </c>
      <c r="M7684" s="48">
        <v>64</v>
      </c>
    </row>
    <row r="7685" spans="1:22" x14ac:dyDescent="0.25">
      <c r="A7685" s="52">
        <v>2021</v>
      </c>
      <c r="B7685" s="69" t="s">
        <v>66</v>
      </c>
      <c r="C7685" s="46" t="s">
        <v>80</v>
      </c>
      <c r="D7685" s="46" t="s">
        <v>90</v>
      </c>
      <c r="H7685" s="68">
        <v>17</v>
      </c>
      <c r="I7685" s="68">
        <v>15</v>
      </c>
      <c r="J7685" s="68" t="s">
        <v>108</v>
      </c>
      <c r="L7685" s="46" t="s">
        <v>103</v>
      </c>
      <c r="M7685" s="48">
        <v>2</v>
      </c>
      <c r="N7685" s="48" t="s">
        <v>116</v>
      </c>
      <c r="S7685" s="49">
        <v>30</v>
      </c>
    </row>
    <row r="7686" spans="1:22" x14ac:dyDescent="0.25">
      <c r="A7686" s="52">
        <v>2021</v>
      </c>
      <c r="B7686" s="69" t="s">
        <v>69</v>
      </c>
      <c r="C7686" s="46" t="s">
        <v>80</v>
      </c>
      <c r="D7686" s="46" t="s">
        <v>88</v>
      </c>
      <c r="H7686" s="68">
        <v>20</v>
      </c>
      <c r="I7686" s="68" t="s">
        <v>108</v>
      </c>
      <c r="J7686" s="68" t="s">
        <v>108</v>
      </c>
      <c r="L7686" s="46" t="s">
        <v>103</v>
      </c>
      <c r="M7686" s="48">
        <v>1</v>
      </c>
      <c r="N7686" s="48" t="s">
        <v>117</v>
      </c>
      <c r="O7686" s="48">
        <v>2</v>
      </c>
      <c r="P7686" s="48" t="s">
        <v>116</v>
      </c>
    </row>
    <row r="7687" spans="1:22" x14ac:dyDescent="0.25">
      <c r="A7687" s="52">
        <v>2021</v>
      </c>
      <c r="B7687" s="45" t="s">
        <v>59</v>
      </c>
      <c r="C7687" s="46" t="s">
        <v>80</v>
      </c>
      <c r="D7687" s="46" t="s">
        <v>89</v>
      </c>
      <c r="H7687" s="46">
        <v>20</v>
      </c>
      <c r="L7687" s="46" t="s">
        <v>110</v>
      </c>
      <c r="M7687" s="48">
        <v>5</v>
      </c>
      <c r="N7687" s="48" t="s">
        <v>117</v>
      </c>
      <c r="O7687" s="48">
        <v>10</v>
      </c>
      <c r="P7687" s="48" t="s">
        <v>116</v>
      </c>
    </row>
    <row r="7688" spans="1:22" x14ac:dyDescent="0.25">
      <c r="A7688" s="52">
        <v>2021</v>
      </c>
      <c r="B7688" s="45" t="s">
        <v>59</v>
      </c>
      <c r="C7688" s="46" t="s">
        <v>80</v>
      </c>
      <c r="D7688" s="46" t="s">
        <v>88</v>
      </c>
      <c r="H7688" s="46">
        <v>20</v>
      </c>
      <c r="L7688" s="46" t="s">
        <v>110</v>
      </c>
      <c r="M7688" s="48">
        <v>3</v>
      </c>
      <c r="N7688" s="48" t="s">
        <v>117</v>
      </c>
      <c r="O7688" s="48">
        <v>10</v>
      </c>
      <c r="P7688" s="48" t="s">
        <v>116</v>
      </c>
    </row>
    <row r="7689" spans="1:22" x14ac:dyDescent="0.25">
      <c r="A7689" s="52">
        <v>2021</v>
      </c>
      <c r="B7689" s="45" t="s">
        <v>59</v>
      </c>
      <c r="C7689" s="46" t="s">
        <v>80</v>
      </c>
      <c r="D7689" s="46" t="s">
        <v>89</v>
      </c>
      <c r="H7689" s="46">
        <v>17</v>
      </c>
      <c r="L7689" s="46" t="s">
        <v>110</v>
      </c>
      <c r="M7689" s="48">
        <v>4</v>
      </c>
      <c r="N7689" s="48" t="s">
        <v>117</v>
      </c>
      <c r="O7689" s="48">
        <v>4</v>
      </c>
      <c r="P7689" s="48" t="s">
        <v>116</v>
      </c>
    </row>
    <row r="7690" spans="1:22" x14ac:dyDescent="0.25">
      <c r="A7690" s="52">
        <v>2021</v>
      </c>
      <c r="B7690" s="45" t="s">
        <v>38</v>
      </c>
      <c r="C7690" s="46" t="s">
        <v>80</v>
      </c>
      <c r="D7690" s="46" t="s">
        <v>93</v>
      </c>
      <c r="H7690" s="68">
        <v>17</v>
      </c>
      <c r="I7690" s="68" t="s">
        <v>108</v>
      </c>
      <c r="L7690" s="46" t="s">
        <v>104</v>
      </c>
      <c r="M7690" s="48">
        <v>4</v>
      </c>
      <c r="N7690" s="48" t="s">
        <v>117</v>
      </c>
      <c r="O7690" s="48">
        <v>5</v>
      </c>
      <c r="P7690" s="48" t="s">
        <v>116</v>
      </c>
    </row>
    <row r="7691" spans="1:22" x14ac:dyDescent="0.25">
      <c r="A7691" s="52">
        <v>2021</v>
      </c>
      <c r="B7691" s="45" t="s">
        <v>38</v>
      </c>
      <c r="C7691" s="46" t="s">
        <v>80</v>
      </c>
      <c r="D7691" s="46" t="s">
        <v>93</v>
      </c>
      <c r="H7691" s="46">
        <v>17</v>
      </c>
      <c r="L7691" s="46" t="s">
        <v>104</v>
      </c>
      <c r="M7691" s="48">
        <v>5</v>
      </c>
      <c r="N7691" s="48" t="s">
        <v>117</v>
      </c>
      <c r="O7691" s="48">
        <v>4</v>
      </c>
      <c r="P7691" s="48" t="s">
        <v>116</v>
      </c>
    </row>
    <row r="7692" spans="1:22" x14ac:dyDescent="0.25">
      <c r="A7692" s="52">
        <v>2021</v>
      </c>
      <c r="B7692" s="45" t="s">
        <v>68</v>
      </c>
      <c r="C7692" s="46" t="s">
        <v>80</v>
      </c>
      <c r="D7692" s="46" t="s">
        <v>88</v>
      </c>
      <c r="H7692" s="46">
        <v>21</v>
      </c>
      <c r="L7692" s="46" t="s">
        <v>103</v>
      </c>
      <c r="M7692" s="48">
        <v>2</v>
      </c>
      <c r="N7692" s="48" t="s">
        <v>116</v>
      </c>
    </row>
    <row r="7693" spans="1:22" x14ac:dyDescent="0.25">
      <c r="A7693" s="52">
        <v>2021</v>
      </c>
      <c r="B7693" s="45" t="s">
        <v>38</v>
      </c>
      <c r="C7693" s="46" t="s">
        <v>80</v>
      </c>
      <c r="D7693" s="46" t="s">
        <v>93</v>
      </c>
      <c r="H7693" s="68">
        <v>17</v>
      </c>
      <c r="I7693" s="68" t="s">
        <v>108</v>
      </c>
      <c r="L7693" s="46" t="s">
        <v>104</v>
      </c>
      <c r="M7693" s="48" t="s">
        <v>110</v>
      </c>
    </row>
    <row r="7694" spans="1:22" x14ac:dyDescent="0.25">
      <c r="A7694" s="52">
        <v>2021</v>
      </c>
      <c r="B7694" s="69" t="s">
        <v>69</v>
      </c>
      <c r="C7694" s="46" t="s">
        <v>80</v>
      </c>
      <c r="D7694" s="46" t="s">
        <v>88</v>
      </c>
      <c r="H7694" s="68">
        <v>20</v>
      </c>
      <c r="I7694" s="68">
        <v>21</v>
      </c>
      <c r="J7694" s="68" t="s">
        <v>108</v>
      </c>
      <c r="L7694" s="46" t="s">
        <v>103</v>
      </c>
      <c r="M7694" s="48">
        <v>3</v>
      </c>
      <c r="N7694" s="48" t="s">
        <v>117</v>
      </c>
      <c r="O7694" s="48">
        <v>4</v>
      </c>
      <c r="P7694" s="48" t="s">
        <v>116</v>
      </c>
      <c r="U7694" s="49">
        <v>3</v>
      </c>
      <c r="V7694" s="49" t="s">
        <v>117</v>
      </c>
    </row>
    <row r="7695" spans="1:22" x14ac:dyDescent="0.25">
      <c r="A7695" s="52">
        <v>2021</v>
      </c>
      <c r="B7695" s="69" t="s">
        <v>69</v>
      </c>
      <c r="C7695" s="46" t="s">
        <v>80</v>
      </c>
      <c r="D7695" s="46" t="s">
        <v>88</v>
      </c>
      <c r="H7695" s="68">
        <v>17</v>
      </c>
      <c r="I7695" s="68">
        <v>20</v>
      </c>
      <c r="J7695" s="68">
        <v>18</v>
      </c>
      <c r="L7695" s="46" t="s">
        <v>103</v>
      </c>
      <c r="M7695" s="48" t="s">
        <v>110</v>
      </c>
    </row>
    <row r="7696" spans="1:22" x14ac:dyDescent="0.25">
      <c r="A7696" s="52">
        <v>2021</v>
      </c>
      <c r="B7696" s="45" t="s">
        <v>38</v>
      </c>
      <c r="C7696" s="46" t="s">
        <v>85</v>
      </c>
      <c r="D7696" s="46" t="s">
        <v>110</v>
      </c>
      <c r="H7696" s="46">
        <v>28</v>
      </c>
      <c r="I7696" s="68" t="s">
        <v>108</v>
      </c>
      <c r="L7696" s="46" t="s">
        <v>110</v>
      </c>
      <c r="M7696" s="48">
        <v>1</v>
      </c>
    </row>
    <row r="7697" spans="1:22" x14ac:dyDescent="0.25">
      <c r="A7697" s="52">
        <v>2021</v>
      </c>
      <c r="B7697" s="69" t="s">
        <v>46</v>
      </c>
      <c r="C7697" s="46" t="s">
        <v>80</v>
      </c>
      <c r="D7697" s="46" t="s">
        <v>90</v>
      </c>
      <c r="H7697" s="68">
        <v>15</v>
      </c>
      <c r="I7697" s="68">
        <v>17</v>
      </c>
      <c r="J7697" s="68" t="s">
        <v>108</v>
      </c>
      <c r="L7697" s="46" t="s">
        <v>103</v>
      </c>
      <c r="M7697" s="48" t="s">
        <v>110</v>
      </c>
    </row>
    <row r="7698" spans="1:22" x14ac:dyDescent="0.25">
      <c r="A7698" s="52">
        <v>2021</v>
      </c>
      <c r="B7698" s="45" t="s">
        <v>59</v>
      </c>
      <c r="C7698" s="46" t="s">
        <v>80</v>
      </c>
      <c r="D7698" s="46" t="s">
        <v>94</v>
      </c>
      <c r="E7698" s="46" t="s">
        <v>92</v>
      </c>
      <c r="H7698" s="46">
        <v>15</v>
      </c>
      <c r="L7698" s="46" t="s">
        <v>103</v>
      </c>
      <c r="M7698" s="48">
        <v>20</v>
      </c>
    </row>
    <row r="7699" spans="1:22" x14ac:dyDescent="0.25">
      <c r="A7699" s="52">
        <v>2021</v>
      </c>
      <c r="B7699" s="45" t="s">
        <v>59</v>
      </c>
      <c r="C7699" s="46" t="s">
        <v>80</v>
      </c>
      <c r="D7699" s="46" t="s">
        <v>89</v>
      </c>
      <c r="H7699" s="46">
        <v>20</v>
      </c>
      <c r="L7699" s="46" t="s">
        <v>110</v>
      </c>
      <c r="M7699" s="48">
        <v>3</v>
      </c>
      <c r="N7699" s="48" t="s">
        <v>117</v>
      </c>
      <c r="O7699" s="48">
        <v>4</v>
      </c>
      <c r="P7699" s="48" t="s">
        <v>116</v>
      </c>
    </row>
    <row r="7700" spans="1:22" x14ac:dyDescent="0.25">
      <c r="A7700" s="52">
        <v>2021</v>
      </c>
      <c r="B7700" s="45" t="s">
        <v>59</v>
      </c>
      <c r="C7700" s="46" t="s">
        <v>80</v>
      </c>
      <c r="D7700" s="46" t="s">
        <v>89</v>
      </c>
      <c r="H7700" s="46">
        <v>22</v>
      </c>
      <c r="L7700" s="46" t="s">
        <v>103</v>
      </c>
      <c r="M7700" s="48" t="s">
        <v>110</v>
      </c>
    </row>
    <row r="7701" spans="1:22" x14ac:dyDescent="0.25">
      <c r="A7701" s="52">
        <v>2021</v>
      </c>
      <c r="B7701" s="45" t="s">
        <v>59</v>
      </c>
      <c r="C7701" s="46" t="s">
        <v>80</v>
      </c>
      <c r="D7701" s="46" t="s">
        <v>88</v>
      </c>
      <c r="H7701" s="46">
        <v>20</v>
      </c>
      <c r="L7701" s="46" t="s">
        <v>110</v>
      </c>
      <c r="M7701" s="48">
        <v>4</v>
      </c>
      <c r="N7701" s="48" t="s">
        <v>117</v>
      </c>
      <c r="O7701" s="48">
        <v>10</v>
      </c>
      <c r="P7701" s="48" t="s">
        <v>116</v>
      </c>
    </row>
    <row r="7702" spans="1:22" x14ac:dyDescent="0.25">
      <c r="A7702" s="52">
        <v>2021</v>
      </c>
      <c r="B7702" s="45" t="s">
        <v>59</v>
      </c>
      <c r="C7702" s="46" t="s">
        <v>80</v>
      </c>
      <c r="D7702" s="46" t="s">
        <v>88</v>
      </c>
      <c r="H7702" s="46">
        <v>20</v>
      </c>
      <c r="L7702" s="46" t="s">
        <v>103</v>
      </c>
      <c r="M7702" s="48" t="s">
        <v>110</v>
      </c>
    </row>
    <row r="7703" spans="1:22" x14ac:dyDescent="0.25">
      <c r="A7703" s="52">
        <v>2021</v>
      </c>
      <c r="B7703" s="45" t="s">
        <v>38</v>
      </c>
      <c r="C7703" s="46" t="s">
        <v>80</v>
      </c>
      <c r="D7703" s="46" t="s">
        <v>93</v>
      </c>
      <c r="H7703" s="46">
        <v>17</v>
      </c>
      <c r="L7703" s="46" t="s">
        <v>103</v>
      </c>
      <c r="M7703" s="48">
        <v>4</v>
      </c>
      <c r="N7703" s="48" t="s">
        <v>117</v>
      </c>
    </row>
    <row r="7704" spans="1:22" x14ac:dyDescent="0.25">
      <c r="A7704" s="52">
        <v>2021</v>
      </c>
      <c r="B7704" s="69" t="s">
        <v>69</v>
      </c>
      <c r="C7704" s="46" t="s">
        <v>80</v>
      </c>
      <c r="D7704" s="46" t="s">
        <v>88</v>
      </c>
      <c r="H7704" s="68">
        <v>20</v>
      </c>
      <c r="I7704" s="68">
        <v>21</v>
      </c>
      <c r="J7704" s="68" t="s">
        <v>108</v>
      </c>
      <c r="L7704" s="46" t="s">
        <v>103</v>
      </c>
      <c r="M7704" s="48" t="s">
        <v>110</v>
      </c>
    </row>
    <row r="7705" spans="1:22" x14ac:dyDescent="0.25">
      <c r="A7705" s="52">
        <v>2021</v>
      </c>
      <c r="B7705" s="69" t="s">
        <v>66</v>
      </c>
      <c r="C7705" s="46" t="s">
        <v>80</v>
      </c>
      <c r="D7705" s="46" t="s">
        <v>88</v>
      </c>
      <c r="H7705" s="68">
        <v>18</v>
      </c>
      <c r="I7705" s="68">
        <v>20</v>
      </c>
      <c r="J7705" s="68">
        <v>21</v>
      </c>
      <c r="L7705" s="46" t="s">
        <v>103</v>
      </c>
      <c r="M7705" s="48">
        <v>1</v>
      </c>
      <c r="N7705" s="48" t="s">
        <v>116</v>
      </c>
    </row>
    <row r="7706" spans="1:22" x14ac:dyDescent="0.25">
      <c r="A7706" s="52">
        <v>2021</v>
      </c>
      <c r="B7706" s="69" t="s">
        <v>48</v>
      </c>
      <c r="C7706" s="46" t="s">
        <v>80</v>
      </c>
      <c r="D7706" s="46" t="s">
        <v>88</v>
      </c>
      <c r="H7706" s="68">
        <v>20</v>
      </c>
      <c r="I7706" s="68">
        <v>18</v>
      </c>
      <c r="J7706" s="68" t="s">
        <v>108</v>
      </c>
      <c r="L7706" s="46" t="s">
        <v>103</v>
      </c>
      <c r="M7706" s="48">
        <v>1</v>
      </c>
      <c r="N7706" s="48" t="s">
        <v>117</v>
      </c>
      <c r="U7706" s="49">
        <v>2</v>
      </c>
      <c r="V7706" s="49" t="s">
        <v>117</v>
      </c>
    </row>
    <row r="7707" spans="1:22" x14ac:dyDescent="0.25">
      <c r="A7707" s="52">
        <v>2021</v>
      </c>
      <c r="B7707" s="70" t="s">
        <v>48</v>
      </c>
      <c r="C7707" s="46" t="s">
        <v>80</v>
      </c>
      <c r="D7707" s="46" t="s">
        <v>90</v>
      </c>
      <c r="H7707" s="68">
        <v>15</v>
      </c>
      <c r="I7707" s="68" t="s">
        <v>108</v>
      </c>
      <c r="J7707" s="68" t="s">
        <v>108</v>
      </c>
      <c r="L7707" s="46" t="s">
        <v>103</v>
      </c>
      <c r="M7707" s="48">
        <v>42</v>
      </c>
    </row>
    <row r="7708" spans="1:22" x14ac:dyDescent="0.25">
      <c r="A7708" s="52">
        <v>2021</v>
      </c>
      <c r="B7708" s="69" t="s">
        <v>66</v>
      </c>
      <c r="C7708" s="46" t="s">
        <v>80</v>
      </c>
      <c r="D7708" s="46" t="s">
        <v>93</v>
      </c>
      <c r="H7708" s="68">
        <v>15</v>
      </c>
      <c r="I7708" s="68" t="s">
        <v>108</v>
      </c>
      <c r="J7708" s="68" t="s">
        <v>108</v>
      </c>
      <c r="L7708" s="46" t="s">
        <v>103</v>
      </c>
      <c r="M7708" s="48">
        <v>60</v>
      </c>
    </row>
    <row r="7709" spans="1:22" x14ac:dyDescent="0.25">
      <c r="A7709" s="52">
        <v>2021</v>
      </c>
      <c r="B7709" s="45" t="s">
        <v>65</v>
      </c>
      <c r="C7709" s="46" t="s">
        <v>80</v>
      </c>
      <c r="D7709" s="46" t="s">
        <v>89</v>
      </c>
      <c r="H7709" s="46">
        <v>15</v>
      </c>
      <c r="L7709" s="46" t="s">
        <v>104</v>
      </c>
      <c r="M7709" s="48" t="s">
        <v>110</v>
      </c>
    </row>
    <row r="7710" spans="1:22" x14ac:dyDescent="0.25">
      <c r="A7710" s="52">
        <v>2021</v>
      </c>
      <c r="B7710" s="45" t="s">
        <v>42</v>
      </c>
      <c r="C7710" s="46" t="s">
        <v>80</v>
      </c>
      <c r="D7710" s="46" t="s">
        <v>88</v>
      </c>
      <c r="H7710" s="46">
        <v>17</v>
      </c>
      <c r="L7710" s="46" t="s">
        <v>103</v>
      </c>
      <c r="M7710" s="48">
        <v>3</v>
      </c>
      <c r="N7710" s="48" t="s">
        <v>117</v>
      </c>
      <c r="O7710" s="48">
        <v>1</v>
      </c>
      <c r="P7710" s="48" t="s">
        <v>116</v>
      </c>
    </row>
    <row r="7711" spans="1:22" x14ac:dyDescent="0.25">
      <c r="A7711" s="52">
        <v>2021</v>
      </c>
      <c r="B7711" s="70" t="s">
        <v>48</v>
      </c>
      <c r="C7711" s="46" t="s">
        <v>80</v>
      </c>
      <c r="D7711" s="46" t="s">
        <v>93</v>
      </c>
      <c r="H7711" s="68">
        <v>15</v>
      </c>
      <c r="I7711" s="68" t="s">
        <v>108</v>
      </c>
      <c r="J7711" s="68" t="s">
        <v>108</v>
      </c>
      <c r="L7711" s="46" t="s">
        <v>103</v>
      </c>
      <c r="M7711" s="48">
        <v>84</v>
      </c>
    </row>
    <row r="7712" spans="1:22" x14ac:dyDescent="0.25">
      <c r="A7712" s="52">
        <v>2021</v>
      </c>
      <c r="B7712" s="45" t="s">
        <v>73</v>
      </c>
      <c r="C7712" s="46" t="s">
        <v>80</v>
      </c>
      <c r="D7712" s="46" t="s">
        <v>90</v>
      </c>
      <c r="H7712" s="46">
        <v>17</v>
      </c>
      <c r="L7712" s="46" t="s">
        <v>103</v>
      </c>
      <c r="M7712" s="48">
        <v>2</v>
      </c>
      <c r="N7712" s="48" t="s">
        <v>117</v>
      </c>
      <c r="O7712" s="48">
        <v>3</v>
      </c>
      <c r="P7712" s="48" t="s">
        <v>116</v>
      </c>
    </row>
    <row r="7713" spans="1:16" x14ac:dyDescent="0.25">
      <c r="A7713" s="52">
        <v>2021</v>
      </c>
      <c r="B7713" s="45" t="s">
        <v>59</v>
      </c>
      <c r="C7713" s="46" t="s">
        <v>80</v>
      </c>
      <c r="D7713" s="46" t="s">
        <v>88</v>
      </c>
      <c r="H7713" s="46">
        <v>20</v>
      </c>
      <c r="L7713" s="46" t="s">
        <v>110</v>
      </c>
      <c r="M7713" s="48">
        <v>2</v>
      </c>
      <c r="N7713" s="48" t="s">
        <v>117</v>
      </c>
      <c r="O7713" s="48">
        <v>2</v>
      </c>
      <c r="P7713" s="48" t="s">
        <v>116</v>
      </c>
    </row>
    <row r="7714" spans="1:16" x14ac:dyDescent="0.25">
      <c r="A7714" s="52">
        <v>2021</v>
      </c>
      <c r="B7714" s="45" t="s">
        <v>73</v>
      </c>
      <c r="C7714" s="46" t="s">
        <v>80</v>
      </c>
      <c r="D7714" s="46" t="s">
        <v>110</v>
      </c>
      <c r="H7714" s="46">
        <v>17</v>
      </c>
      <c r="L7714" s="46" t="s">
        <v>110</v>
      </c>
      <c r="M7714" s="48">
        <v>3</v>
      </c>
      <c r="N7714" s="48" t="s">
        <v>117</v>
      </c>
      <c r="O7714" s="48">
        <v>4</v>
      </c>
      <c r="P7714" s="48" t="s">
        <v>116</v>
      </c>
    </row>
    <row r="7715" spans="1:16" x14ac:dyDescent="0.25">
      <c r="A7715" s="52">
        <v>2021</v>
      </c>
      <c r="B7715" s="45" t="s">
        <v>38</v>
      </c>
      <c r="C7715" s="46" t="s">
        <v>80</v>
      </c>
      <c r="D7715" s="46" t="s">
        <v>93</v>
      </c>
      <c r="H7715" s="68">
        <v>17</v>
      </c>
      <c r="I7715" s="68" t="s">
        <v>108</v>
      </c>
      <c r="L7715" s="46" t="s">
        <v>104</v>
      </c>
      <c r="M7715" s="48">
        <v>2</v>
      </c>
      <c r="N7715" s="48" t="s">
        <v>117</v>
      </c>
      <c r="O7715" s="48">
        <v>3</v>
      </c>
      <c r="P7715" s="48" t="s">
        <v>116</v>
      </c>
    </row>
    <row r="7716" spans="1:16" x14ac:dyDescent="0.25">
      <c r="A7716" s="52">
        <v>2021</v>
      </c>
      <c r="B7716" s="45" t="s">
        <v>59</v>
      </c>
      <c r="C7716" s="46" t="s">
        <v>80</v>
      </c>
      <c r="D7716" s="46" t="s">
        <v>88</v>
      </c>
      <c r="H7716" s="46">
        <v>20</v>
      </c>
      <c r="L7716" s="46" t="s">
        <v>103</v>
      </c>
      <c r="M7716" s="48">
        <v>1</v>
      </c>
      <c r="N7716" s="48" t="s">
        <v>116</v>
      </c>
    </row>
    <row r="7717" spans="1:16" x14ac:dyDescent="0.25">
      <c r="A7717" s="52">
        <v>2021</v>
      </c>
      <c r="B7717" s="45" t="s">
        <v>59</v>
      </c>
      <c r="C7717" s="46" t="s">
        <v>80</v>
      </c>
      <c r="D7717" s="46" t="s">
        <v>92</v>
      </c>
      <c r="H7717" s="46">
        <v>15</v>
      </c>
      <c r="L7717" s="46" t="s">
        <v>104</v>
      </c>
      <c r="M7717" s="48">
        <v>25</v>
      </c>
    </row>
    <row r="7718" spans="1:16" x14ac:dyDescent="0.25">
      <c r="A7718" s="52">
        <v>2021</v>
      </c>
      <c r="B7718" s="69" t="s">
        <v>75</v>
      </c>
      <c r="C7718" s="46" t="s">
        <v>80</v>
      </c>
      <c r="D7718" s="46" t="s">
        <v>90</v>
      </c>
      <c r="H7718" s="68">
        <v>17</v>
      </c>
      <c r="I7718" s="68"/>
      <c r="J7718" s="68" t="s">
        <v>108</v>
      </c>
      <c r="L7718" s="46" t="s">
        <v>103</v>
      </c>
      <c r="M7718" s="48">
        <v>7</v>
      </c>
      <c r="N7718" s="48" t="s">
        <v>117</v>
      </c>
      <c r="O7718" s="48">
        <v>2</v>
      </c>
      <c r="P7718" s="48" t="s">
        <v>116</v>
      </c>
    </row>
    <row r="7719" spans="1:16" x14ac:dyDescent="0.25">
      <c r="A7719" s="52">
        <v>2021</v>
      </c>
      <c r="B7719" s="45" t="s">
        <v>68</v>
      </c>
      <c r="C7719" s="46" t="s">
        <v>80</v>
      </c>
      <c r="D7719" s="46" t="s">
        <v>88</v>
      </c>
      <c r="H7719" s="46">
        <v>15</v>
      </c>
      <c r="L7719" s="46" t="s">
        <v>103</v>
      </c>
      <c r="M7719" s="48">
        <v>160</v>
      </c>
    </row>
    <row r="7720" spans="1:16" x14ac:dyDescent="0.25">
      <c r="A7720" s="52">
        <v>2021</v>
      </c>
      <c r="B7720" s="45" t="s">
        <v>38</v>
      </c>
      <c r="C7720" s="46" t="s">
        <v>80</v>
      </c>
      <c r="D7720" s="46" t="s">
        <v>93</v>
      </c>
      <c r="H7720" s="68">
        <v>17</v>
      </c>
      <c r="I7720" s="68" t="s">
        <v>108</v>
      </c>
      <c r="L7720" s="46" t="s">
        <v>104</v>
      </c>
      <c r="M7720" s="48" t="s">
        <v>110</v>
      </c>
    </row>
    <row r="7721" spans="1:16" x14ac:dyDescent="0.25">
      <c r="A7721" s="52">
        <v>2021</v>
      </c>
      <c r="B7721" s="45" t="s">
        <v>59</v>
      </c>
      <c r="C7721" s="46" t="s">
        <v>80</v>
      </c>
      <c r="D7721" s="46" t="s">
        <v>88</v>
      </c>
      <c r="H7721" s="46">
        <v>20</v>
      </c>
      <c r="L7721" s="46" t="s">
        <v>103</v>
      </c>
      <c r="M7721" s="48">
        <v>4</v>
      </c>
      <c r="N7721" s="48" t="s">
        <v>117</v>
      </c>
      <c r="O7721" s="48">
        <v>4</v>
      </c>
      <c r="P7721" s="48" t="s">
        <v>116</v>
      </c>
    </row>
    <row r="7722" spans="1:16" x14ac:dyDescent="0.25">
      <c r="A7722" s="52">
        <v>2021</v>
      </c>
      <c r="B7722" s="45" t="s">
        <v>38</v>
      </c>
      <c r="C7722" s="46" t="s">
        <v>80</v>
      </c>
      <c r="D7722" s="46" t="s">
        <v>93</v>
      </c>
      <c r="H7722" s="46">
        <v>17</v>
      </c>
      <c r="L7722" s="46" t="s">
        <v>104</v>
      </c>
      <c r="M7722" s="48" t="s">
        <v>110</v>
      </c>
    </row>
    <row r="7723" spans="1:16" x14ac:dyDescent="0.25">
      <c r="A7723" s="52">
        <v>2021</v>
      </c>
      <c r="B7723" s="45" t="s">
        <v>57</v>
      </c>
      <c r="C7723" s="46" t="s">
        <v>80</v>
      </c>
      <c r="D7723" s="46" t="s">
        <v>88</v>
      </c>
      <c r="E7723" s="46" t="s">
        <v>92</v>
      </c>
      <c r="H7723" s="46">
        <v>15</v>
      </c>
      <c r="L7723" s="46" t="s">
        <v>105</v>
      </c>
      <c r="M7723" s="48">
        <v>80</v>
      </c>
    </row>
    <row r="7724" spans="1:16" x14ac:dyDescent="0.25">
      <c r="A7724" s="52">
        <v>2021</v>
      </c>
      <c r="B7724" s="45" t="s">
        <v>59</v>
      </c>
      <c r="C7724" s="46" t="s">
        <v>80</v>
      </c>
      <c r="D7724" s="46" t="s">
        <v>88</v>
      </c>
      <c r="H7724" s="46">
        <v>20</v>
      </c>
      <c r="L7724" s="46" t="s">
        <v>103</v>
      </c>
      <c r="M7724" s="48" t="s">
        <v>110</v>
      </c>
    </row>
    <row r="7725" spans="1:16" x14ac:dyDescent="0.25">
      <c r="A7725" s="52">
        <v>2021</v>
      </c>
      <c r="B7725" s="45" t="s">
        <v>65</v>
      </c>
      <c r="C7725" s="46" t="s">
        <v>80</v>
      </c>
      <c r="D7725" s="46" t="s">
        <v>88</v>
      </c>
      <c r="E7725" s="46" t="s">
        <v>90</v>
      </c>
      <c r="F7725" s="46" t="s">
        <v>94</v>
      </c>
      <c r="H7725" s="46">
        <v>15</v>
      </c>
      <c r="L7725" s="46" t="s">
        <v>103</v>
      </c>
      <c r="M7725" s="48">
        <v>153</v>
      </c>
    </row>
    <row r="7726" spans="1:16" x14ac:dyDescent="0.25">
      <c r="A7726" s="52">
        <v>2021</v>
      </c>
      <c r="B7726" s="45" t="s">
        <v>59</v>
      </c>
      <c r="C7726" s="46" t="s">
        <v>80</v>
      </c>
      <c r="D7726" s="46" t="s">
        <v>88</v>
      </c>
      <c r="E7726" s="46" t="s">
        <v>89</v>
      </c>
      <c r="H7726" s="46">
        <v>20</v>
      </c>
      <c r="L7726" s="46" t="s">
        <v>110</v>
      </c>
      <c r="M7726" s="48">
        <v>3</v>
      </c>
      <c r="N7726" s="48" t="s">
        <v>117</v>
      </c>
      <c r="O7726" s="48">
        <v>3</v>
      </c>
      <c r="P7726" s="48" t="s">
        <v>116</v>
      </c>
    </row>
    <row r="7727" spans="1:16" x14ac:dyDescent="0.25">
      <c r="A7727" s="52">
        <v>2021</v>
      </c>
      <c r="B7727" s="45" t="s">
        <v>59</v>
      </c>
      <c r="C7727" s="46" t="s">
        <v>80</v>
      </c>
      <c r="D7727" s="46" t="s">
        <v>88</v>
      </c>
      <c r="H7727" s="46">
        <v>20</v>
      </c>
      <c r="L7727" s="46" t="s">
        <v>103</v>
      </c>
      <c r="M7727" s="48">
        <v>2</v>
      </c>
      <c r="N7727" s="48" t="s">
        <v>116</v>
      </c>
    </row>
    <row r="7728" spans="1:16" x14ac:dyDescent="0.25">
      <c r="A7728" s="52">
        <v>2021</v>
      </c>
      <c r="B7728" s="45" t="s">
        <v>38</v>
      </c>
      <c r="C7728" s="46" t="s">
        <v>80</v>
      </c>
      <c r="D7728" s="46" t="s">
        <v>93</v>
      </c>
      <c r="H7728" s="68">
        <v>17</v>
      </c>
      <c r="I7728" s="68" t="s">
        <v>108</v>
      </c>
      <c r="L7728" s="46" t="s">
        <v>103</v>
      </c>
      <c r="M7728" s="48" t="s">
        <v>110</v>
      </c>
    </row>
    <row r="7729" spans="1:22" x14ac:dyDescent="0.25">
      <c r="A7729" s="52">
        <v>2021</v>
      </c>
      <c r="B7729" s="45" t="s">
        <v>71</v>
      </c>
      <c r="C7729" s="46" t="s">
        <v>80</v>
      </c>
      <c r="D7729" s="46" t="s">
        <v>90</v>
      </c>
      <c r="H7729" s="46">
        <v>15</v>
      </c>
      <c r="L7729" s="46" t="s">
        <v>104</v>
      </c>
      <c r="M7729" s="48">
        <v>15</v>
      </c>
    </row>
    <row r="7730" spans="1:22" x14ac:dyDescent="0.25">
      <c r="A7730" s="52">
        <v>2021</v>
      </c>
      <c r="B7730" s="45" t="s">
        <v>71</v>
      </c>
      <c r="C7730" s="46" t="s">
        <v>80</v>
      </c>
      <c r="D7730" s="46" t="s">
        <v>90</v>
      </c>
      <c r="H7730" s="46">
        <v>15</v>
      </c>
      <c r="L7730" s="46" t="s">
        <v>110</v>
      </c>
      <c r="M7730" s="48">
        <v>62</v>
      </c>
    </row>
    <row r="7731" spans="1:22" x14ac:dyDescent="0.25">
      <c r="A7731" s="52">
        <v>2021</v>
      </c>
      <c r="B7731" s="45" t="s">
        <v>59</v>
      </c>
      <c r="C7731" s="46" t="s">
        <v>80</v>
      </c>
      <c r="D7731" s="46" t="s">
        <v>88</v>
      </c>
      <c r="E7731" s="46" t="s">
        <v>89</v>
      </c>
      <c r="H7731" s="46">
        <v>17</v>
      </c>
      <c r="L7731" s="46" t="s">
        <v>103</v>
      </c>
      <c r="M7731" s="48">
        <v>2</v>
      </c>
      <c r="N7731" s="48" t="s">
        <v>117</v>
      </c>
      <c r="O7731" s="48">
        <v>2</v>
      </c>
      <c r="P7731" s="48" t="s">
        <v>116</v>
      </c>
    </row>
    <row r="7732" spans="1:22" x14ac:dyDescent="0.25">
      <c r="A7732" s="52">
        <v>2021</v>
      </c>
      <c r="B7732" s="69" t="s">
        <v>69</v>
      </c>
      <c r="C7732" s="46" t="s">
        <v>80</v>
      </c>
      <c r="D7732" s="46" t="s">
        <v>88</v>
      </c>
      <c r="H7732" s="68">
        <v>17</v>
      </c>
      <c r="I7732" s="68"/>
      <c r="L7732" s="46" t="s">
        <v>103</v>
      </c>
      <c r="M7732" s="48">
        <v>3</v>
      </c>
      <c r="N7732" s="48" t="s">
        <v>117</v>
      </c>
      <c r="O7732" s="48">
        <v>1</v>
      </c>
      <c r="P7732" s="48" t="s">
        <v>116</v>
      </c>
    </row>
    <row r="7733" spans="1:22" x14ac:dyDescent="0.25">
      <c r="A7733" s="52">
        <v>2021</v>
      </c>
      <c r="B7733" s="69" t="s">
        <v>66</v>
      </c>
      <c r="C7733" s="46" t="s">
        <v>80</v>
      </c>
      <c r="D7733" s="46" t="s">
        <v>93</v>
      </c>
      <c r="H7733" s="68">
        <v>15</v>
      </c>
      <c r="I7733" s="68" t="s">
        <v>108</v>
      </c>
      <c r="J7733" s="68" t="s">
        <v>108</v>
      </c>
      <c r="L7733" s="46" t="s">
        <v>103</v>
      </c>
      <c r="M7733" s="48" t="s">
        <v>110</v>
      </c>
    </row>
    <row r="7734" spans="1:22" x14ac:dyDescent="0.25">
      <c r="A7734" s="52">
        <v>2021</v>
      </c>
      <c r="B7734" s="45" t="s">
        <v>59</v>
      </c>
      <c r="C7734" s="46" t="s">
        <v>80</v>
      </c>
      <c r="D7734" s="46" t="s">
        <v>88</v>
      </c>
      <c r="H7734" s="46">
        <v>20</v>
      </c>
      <c r="L7734" s="46" t="s">
        <v>103</v>
      </c>
      <c r="M7734" s="48">
        <v>1</v>
      </c>
      <c r="N7734" s="48" t="s">
        <v>117</v>
      </c>
      <c r="O7734" s="48">
        <v>1</v>
      </c>
      <c r="P7734" s="48" t="s">
        <v>116</v>
      </c>
    </row>
    <row r="7735" spans="1:22" x14ac:dyDescent="0.25">
      <c r="A7735" s="52">
        <v>2021</v>
      </c>
      <c r="B7735" s="69" t="s">
        <v>75</v>
      </c>
      <c r="C7735" s="46" t="s">
        <v>86</v>
      </c>
      <c r="D7735" s="46" t="s">
        <v>110</v>
      </c>
      <c r="H7735" s="68">
        <v>14</v>
      </c>
      <c r="I7735" s="68" t="s">
        <v>108</v>
      </c>
      <c r="J7735" s="68" t="s">
        <v>108</v>
      </c>
      <c r="L7735" s="46" t="s">
        <v>103</v>
      </c>
      <c r="M7735" s="48">
        <v>3</v>
      </c>
      <c r="N7735" s="48" t="s">
        <v>117</v>
      </c>
      <c r="O7735" s="48">
        <v>1</v>
      </c>
      <c r="P7735" s="48" t="s">
        <v>116</v>
      </c>
    </row>
    <row r="7736" spans="1:22" x14ac:dyDescent="0.25">
      <c r="A7736" s="52">
        <v>2021</v>
      </c>
      <c r="B7736" s="69" t="s">
        <v>75</v>
      </c>
      <c r="C7736" s="46" t="s">
        <v>80</v>
      </c>
      <c r="D7736" s="46" t="s">
        <v>93</v>
      </c>
      <c r="H7736" s="68">
        <v>15</v>
      </c>
      <c r="I7736" s="68" t="s">
        <v>108</v>
      </c>
      <c r="J7736" s="68" t="s">
        <v>108</v>
      </c>
      <c r="L7736" s="46" t="s">
        <v>110</v>
      </c>
      <c r="M7736" s="48" t="s">
        <v>110</v>
      </c>
    </row>
    <row r="7737" spans="1:22" x14ac:dyDescent="0.25">
      <c r="A7737" s="52">
        <v>2021</v>
      </c>
      <c r="B7737" s="45" t="s">
        <v>52</v>
      </c>
      <c r="C7737" s="46" t="s">
        <v>80</v>
      </c>
      <c r="D7737" s="46" t="s">
        <v>88</v>
      </c>
      <c r="H7737" s="46">
        <v>21</v>
      </c>
      <c r="L7737" s="46" t="s">
        <v>110</v>
      </c>
      <c r="M7737" s="48" t="s">
        <v>110</v>
      </c>
    </row>
    <row r="7738" spans="1:22" x14ac:dyDescent="0.25">
      <c r="A7738" s="52">
        <v>2021</v>
      </c>
      <c r="B7738" s="45" t="s">
        <v>59</v>
      </c>
      <c r="C7738" s="46" t="s">
        <v>80</v>
      </c>
      <c r="D7738" s="46" t="s">
        <v>88</v>
      </c>
      <c r="H7738" s="46">
        <v>20</v>
      </c>
      <c r="I7738" s="46">
        <v>21</v>
      </c>
      <c r="L7738" s="46" t="s">
        <v>103</v>
      </c>
      <c r="M7738" s="48">
        <v>1</v>
      </c>
      <c r="N7738" s="48" t="s">
        <v>116</v>
      </c>
      <c r="U7738" s="49">
        <v>1</v>
      </c>
      <c r="V7738" s="49" t="s">
        <v>116</v>
      </c>
    </row>
    <row r="7739" spans="1:22" x14ac:dyDescent="0.25">
      <c r="A7739" s="52">
        <v>2021</v>
      </c>
      <c r="B7739" s="45" t="s">
        <v>59</v>
      </c>
      <c r="C7739" s="46" t="s">
        <v>80</v>
      </c>
      <c r="D7739" s="46" t="s">
        <v>88</v>
      </c>
      <c r="H7739" s="46">
        <v>15</v>
      </c>
      <c r="L7739" s="46" t="s">
        <v>103</v>
      </c>
      <c r="M7739" s="48">
        <v>55</v>
      </c>
    </row>
    <row r="7740" spans="1:22" x14ac:dyDescent="0.25">
      <c r="A7740" s="52">
        <v>2021</v>
      </c>
      <c r="B7740" s="45" t="s">
        <v>38</v>
      </c>
      <c r="C7740" s="46" t="s">
        <v>80</v>
      </c>
      <c r="D7740" s="46" t="s">
        <v>93</v>
      </c>
      <c r="H7740" s="68">
        <v>17</v>
      </c>
      <c r="I7740" s="68" t="s">
        <v>108</v>
      </c>
      <c r="L7740" s="46" t="s">
        <v>104</v>
      </c>
      <c r="M7740" s="48" t="s">
        <v>110</v>
      </c>
    </row>
    <row r="7741" spans="1:22" x14ac:dyDescent="0.25">
      <c r="A7741" s="52">
        <v>2021</v>
      </c>
      <c r="B7741" s="45" t="s">
        <v>38</v>
      </c>
      <c r="C7741" s="46" t="s">
        <v>80</v>
      </c>
      <c r="D7741" s="46" t="s">
        <v>93</v>
      </c>
      <c r="H7741" s="68">
        <v>15</v>
      </c>
      <c r="I7741" s="68" t="s">
        <v>108</v>
      </c>
      <c r="L7741" s="46" t="s">
        <v>104</v>
      </c>
      <c r="M7741" s="48">
        <v>17</v>
      </c>
    </row>
    <row r="7742" spans="1:22" x14ac:dyDescent="0.25">
      <c r="A7742" s="52">
        <v>2021</v>
      </c>
      <c r="B7742" s="45" t="s">
        <v>38</v>
      </c>
      <c r="C7742" s="46" t="s">
        <v>80</v>
      </c>
      <c r="D7742" s="46" t="s">
        <v>93</v>
      </c>
      <c r="H7742" s="46">
        <v>17</v>
      </c>
      <c r="L7742" s="46" t="s">
        <v>104</v>
      </c>
      <c r="M7742" s="48" t="s">
        <v>110</v>
      </c>
    </row>
    <row r="7743" spans="1:22" x14ac:dyDescent="0.25">
      <c r="A7743" s="52">
        <v>2021</v>
      </c>
      <c r="B7743" s="45" t="s">
        <v>38</v>
      </c>
      <c r="C7743" s="46" t="s">
        <v>80</v>
      </c>
      <c r="D7743" s="46" t="s">
        <v>93</v>
      </c>
      <c r="H7743" s="46">
        <v>17</v>
      </c>
      <c r="L7743" s="46" t="s">
        <v>104</v>
      </c>
      <c r="M7743" s="48" t="s">
        <v>110</v>
      </c>
    </row>
    <row r="7744" spans="1:22" x14ac:dyDescent="0.25">
      <c r="A7744" s="52">
        <v>2021</v>
      </c>
      <c r="B7744" s="45" t="s">
        <v>38</v>
      </c>
      <c r="C7744" s="46" t="s">
        <v>80</v>
      </c>
      <c r="D7744" s="46" t="s">
        <v>93</v>
      </c>
      <c r="H7744" s="46">
        <v>15</v>
      </c>
      <c r="L7744" s="46" t="s">
        <v>104</v>
      </c>
      <c r="M7744" s="48">
        <v>17</v>
      </c>
    </row>
    <row r="7745" spans="1:22" x14ac:dyDescent="0.25">
      <c r="A7745" s="52">
        <v>2021</v>
      </c>
      <c r="B7745" s="45" t="s">
        <v>37</v>
      </c>
      <c r="C7745" s="46" t="s">
        <v>80</v>
      </c>
      <c r="D7745" s="46" t="s">
        <v>93</v>
      </c>
      <c r="H7745" s="46">
        <v>17</v>
      </c>
      <c r="L7745" s="46" t="s">
        <v>103</v>
      </c>
      <c r="M7745" s="48" t="s">
        <v>110</v>
      </c>
    </row>
    <row r="7746" spans="1:22" x14ac:dyDescent="0.25">
      <c r="A7746" s="52">
        <v>2021</v>
      </c>
      <c r="B7746" s="45" t="s">
        <v>59</v>
      </c>
      <c r="C7746" s="46" t="s">
        <v>80</v>
      </c>
      <c r="D7746" s="46" t="s">
        <v>88</v>
      </c>
      <c r="E7746" s="46" t="s">
        <v>92</v>
      </c>
      <c r="H7746" s="46">
        <v>20</v>
      </c>
      <c r="I7746" s="46">
        <v>17</v>
      </c>
      <c r="L7746" s="46" t="s">
        <v>103</v>
      </c>
      <c r="M7746" s="48">
        <v>2</v>
      </c>
      <c r="N7746" s="48" t="s">
        <v>116</v>
      </c>
      <c r="U7746" s="49">
        <v>3</v>
      </c>
      <c r="V7746" s="49" t="s">
        <v>116</v>
      </c>
    </row>
    <row r="7747" spans="1:22" x14ac:dyDescent="0.25">
      <c r="A7747" s="52">
        <v>2021</v>
      </c>
      <c r="B7747" s="45" t="s">
        <v>59</v>
      </c>
      <c r="C7747" s="46" t="s">
        <v>80</v>
      </c>
      <c r="D7747" s="46" t="s">
        <v>97</v>
      </c>
      <c r="H7747" s="46">
        <v>20</v>
      </c>
      <c r="L7747" s="46" t="s">
        <v>103</v>
      </c>
      <c r="M7747" s="48">
        <v>2</v>
      </c>
      <c r="N7747" s="48" t="s">
        <v>117</v>
      </c>
      <c r="O7747" s="48">
        <v>3</v>
      </c>
      <c r="P7747" s="48" t="s">
        <v>116</v>
      </c>
    </row>
    <row r="7748" spans="1:22" x14ac:dyDescent="0.25">
      <c r="A7748" s="52">
        <v>2021</v>
      </c>
      <c r="B7748" s="45" t="s">
        <v>59</v>
      </c>
      <c r="C7748" s="46" t="s">
        <v>80</v>
      </c>
      <c r="D7748" s="46" t="s">
        <v>88</v>
      </c>
      <c r="H7748" s="46">
        <v>20</v>
      </c>
      <c r="I7748" s="46">
        <v>21</v>
      </c>
      <c r="L7748" s="46" t="s">
        <v>103</v>
      </c>
      <c r="M7748" s="48">
        <v>1</v>
      </c>
      <c r="N7748" s="48" t="s">
        <v>117</v>
      </c>
      <c r="O7748" s="48">
        <v>2</v>
      </c>
      <c r="P7748" s="48" t="s">
        <v>116</v>
      </c>
      <c r="U7748" s="49">
        <v>1</v>
      </c>
      <c r="V7748" s="49" t="s">
        <v>116</v>
      </c>
    </row>
    <row r="7749" spans="1:22" x14ac:dyDescent="0.25">
      <c r="A7749" s="52">
        <v>2021</v>
      </c>
      <c r="B7749" s="45" t="s">
        <v>59</v>
      </c>
      <c r="C7749" s="46" t="s">
        <v>80</v>
      </c>
      <c r="D7749" s="46" t="s">
        <v>88</v>
      </c>
      <c r="H7749" s="46">
        <v>20</v>
      </c>
      <c r="I7749" s="46">
        <v>17</v>
      </c>
      <c r="L7749" s="46" t="s">
        <v>103</v>
      </c>
      <c r="M7749" s="48">
        <v>3</v>
      </c>
      <c r="N7749" s="48" t="s">
        <v>116</v>
      </c>
      <c r="U7749" s="49">
        <v>3</v>
      </c>
      <c r="V7749" s="49" t="s">
        <v>116</v>
      </c>
    </row>
    <row r="7750" spans="1:22" x14ac:dyDescent="0.25">
      <c r="A7750" s="52">
        <v>2021</v>
      </c>
      <c r="B7750" s="45" t="s">
        <v>59</v>
      </c>
      <c r="C7750" s="46" t="s">
        <v>80</v>
      </c>
      <c r="D7750" s="46" t="s">
        <v>88</v>
      </c>
      <c r="H7750" s="46">
        <v>20</v>
      </c>
      <c r="I7750" s="46">
        <v>21</v>
      </c>
      <c r="L7750" s="46" t="s">
        <v>103</v>
      </c>
      <c r="M7750" s="48">
        <v>4</v>
      </c>
      <c r="N7750" s="48" t="s">
        <v>116</v>
      </c>
      <c r="U7750" s="49">
        <v>1</v>
      </c>
      <c r="V7750" s="49" t="s">
        <v>116</v>
      </c>
    </row>
    <row r="7751" spans="1:22" x14ac:dyDescent="0.25">
      <c r="A7751" s="52">
        <v>2021</v>
      </c>
      <c r="B7751" s="45" t="s">
        <v>59</v>
      </c>
      <c r="C7751" s="46" t="s">
        <v>80</v>
      </c>
      <c r="D7751" s="46" t="s">
        <v>88</v>
      </c>
      <c r="H7751" s="46">
        <v>20</v>
      </c>
      <c r="I7751" s="46">
        <v>17</v>
      </c>
      <c r="L7751" s="46" t="s">
        <v>103</v>
      </c>
      <c r="M7751" s="48">
        <v>1</v>
      </c>
      <c r="N7751" s="48" t="s">
        <v>116</v>
      </c>
      <c r="U7751" s="49">
        <v>3</v>
      </c>
      <c r="V7751" s="49" t="s">
        <v>116</v>
      </c>
    </row>
    <row r="7752" spans="1:22" x14ac:dyDescent="0.25">
      <c r="A7752" s="52">
        <v>2021</v>
      </c>
      <c r="B7752" s="45" t="s">
        <v>52</v>
      </c>
      <c r="C7752" s="46" t="s">
        <v>80</v>
      </c>
      <c r="D7752" s="46" t="s">
        <v>88</v>
      </c>
      <c r="H7752" s="46">
        <v>17</v>
      </c>
      <c r="L7752" s="46" t="s">
        <v>110</v>
      </c>
      <c r="M7752" s="48" t="s">
        <v>110</v>
      </c>
    </row>
    <row r="7753" spans="1:22" x14ac:dyDescent="0.25">
      <c r="A7753" s="52">
        <v>2021</v>
      </c>
      <c r="B7753" s="45" t="s">
        <v>59</v>
      </c>
      <c r="C7753" s="46" t="s">
        <v>80</v>
      </c>
      <c r="D7753" s="46" t="s">
        <v>89</v>
      </c>
      <c r="H7753" s="46">
        <v>20</v>
      </c>
      <c r="L7753" s="46" t="s">
        <v>103</v>
      </c>
      <c r="M7753" s="48">
        <v>5</v>
      </c>
      <c r="N7753" s="48" t="s">
        <v>117</v>
      </c>
      <c r="O7753" s="48">
        <v>5</v>
      </c>
      <c r="P7753" s="48" t="s">
        <v>116</v>
      </c>
    </row>
    <row r="7754" spans="1:22" x14ac:dyDescent="0.25">
      <c r="A7754" s="52">
        <v>2021</v>
      </c>
      <c r="B7754" s="45" t="s">
        <v>59</v>
      </c>
      <c r="C7754" s="46" t="s">
        <v>80</v>
      </c>
      <c r="D7754" s="46" t="s">
        <v>88</v>
      </c>
      <c r="H7754" s="46">
        <v>20</v>
      </c>
      <c r="L7754" s="46" t="s">
        <v>103</v>
      </c>
      <c r="M7754" s="48">
        <v>1</v>
      </c>
      <c r="N7754" s="48" t="s">
        <v>116</v>
      </c>
    </row>
    <row r="7755" spans="1:22" x14ac:dyDescent="0.25">
      <c r="A7755" s="52">
        <v>2021</v>
      </c>
      <c r="B7755" s="45" t="s">
        <v>59</v>
      </c>
      <c r="C7755" s="46" t="s">
        <v>80</v>
      </c>
      <c r="D7755" s="46" t="s">
        <v>88</v>
      </c>
      <c r="H7755" s="46">
        <v>15</v>
      </c>
      <c r="L7755" s="46" t="s">
        <v>103</v>
      </c>
      <c r="M7755" s="48">
        <v>6</v>
      </c>
    </row>
    <row r="7756" spans="1:22" x14ac:dyDescent="0.25">
      <c r="A7756" s="52">
        <v>2021</v>
      </c>
      <c r="B7756" s="69" t="s">
        <v>75</v>
      </c>
      <c r="C7756" s="46" t="s">
        <v>80</v>
      </c>
      <c r="D7756" s="46" t="s">
        <v>93</v>
      </c>
      <c r="H7756" s="68">
        <v>15</v>
      </c>
      <c r="I7756" s="68" t="s">
        <v>108</v>
      </c>
      <c r="J7756" s="68" t="s">
        <v>108</v>
      </c>
      <c r="L7756" s="46" t="s">
        <v>103</v>
      </c>
      <c r="M7756" s="48">
        <v>60</v>
      </c>
    </row>
    <row r="7757" spans="1:22" x14ac:dyDescent="0.25">
      <c r="A7757" s="52">
        <v>2021</v>
      </c>
      <c r="B7757" s="69" t="s">
        <v>75</v>
      </c>
      <c r="C7757" s="46" t="s">
        <v>80</v>
      </c>
      <c r="D7757" s="46" t="s">
        <v>90</v>
      </c>
      <c r="H7757" s="68">
        <v>15</v>
      </c>
      <c r="I7757" s="68" t="s">
        <v>108</v>
      </c>
      <c r="J7757" s="68" t="s">
        <v>108</v>
      </c>
      <c r="L7757" s="46" t="s">
        <v>103</v>
      </c>
      <c r="M7757" s="48">
        <v>20</v>
      </c>
    </row>
    <row r="7758" spans="1:22" x14ac:dyDescent="0.25">
      <c r="A7758" s="52">
        <v>2021</v>
      </c>
      <c r="B7758" s="70" t="s">
        <v>48</v>
      </c>
      <c r="C7758" s="46" t="s">
        <v>80</v>
      </c>
      <c r="D7758" s="46" t="s">
        <v>93</v>
      </c>
      <c r="H7758" s="68">
        <v>15</v>
      </c>
      <c r="I7758" s="68" t="s">
        <v>108</v>
      </c>
      <c r="J7758" s="68" t="s">
        <v>108</v>
      </c>
      <c r="L7758" s="46" t="s">
        <v>103</v>
      </c>
      <c r="M7758" s="48">
        <v>30</v>
      </c>
    </row>
    <row r="7759" spans="1:22" x14ac:dyDescent="0.25">
      <c r="A7759" s="52">
        <v>2021</v>
      </c>
      <c r="B7759" s="70" t="s">
        <v>48</v>
      </c>
      <c r="C7759" s="46" t="s">
        <v>80</v>
      </c>
      <c r="D7759" s="46" t="s">
        <v>93</v>
      </c>
      <c r="H7759" s="68">
        <v>15</v>
      </c>
      <c r="I7759" s="68" t="s">
        <v>108</v>
      </c>
      <c r="J7759" s="68" t="s">
        <v>108</v>
      </c>
      <c r="L7759" s="46" t="s">
        <v>103</v>
      </c>
      <c r="M7759" s="48">
        <v>20</v>
      </c>
    </row>
    <row r="7760" spans="1:22" x14ac:dyDescent="0.25">
      <c r="A7760" s="52">
        <v>2021</v>
      </c>
      <c r="B7760" s="45" t="s">
        <v>52</v>
      </c>
      <c r="C7760" s="46" t="s">
        <v>80</v>
      </c>
      <c r="D7760" s="46" t="s">
        <v>88</v>
      </c>
      <c r="H7760" s="46">
        <v>25</v>
      </c>
      <c r="L7760" s="46" t="s">
        <v>110</v>
      </c>
      <c r="M7760" s="48">
        <v>125</v>
      </c>
    </row>
    <row r="7761" spans="1:16" x14ac:dyDescent="0.25">
      <c r="A7761" s="52">
        <v>2021</v>
      </c>
      <c r="B7761" s="45" t="s">
        <v>52</v>
      </c>
      <c r="C7761" s="46" t="s">
        <v>80</v>
      </c>
      <c r="D7761" s="46" t="s">
        <v>88</v>
      </c>
      <c r="E7761" s="46" t="s">
        <v>89</v>
      </c>
      <c r="H7761" s="46">
        <v>21</v>
      </c>
      <c r="L7761" s="46" t="s">
        <v>110</v>
      </c>
      <c r="M7761" s="48">
        <v>2</v>
      </c>
      <c r="N7761" s="48" t="s">
        <v>116</v>
      </c>
      <c r="O7761" s="48">
        <v>2</v>
      </c>
      <c r="P7761" s="48" t="s">
        <v>115</v>
      </c>
    </row>
    <row r="7762" spans="1:16" x14ac:dyDescent="0.25">
      <c r="A7762" s="52">
        <v>2021</v>
      </c>
      <c r="B7762" s="45" t="s">
        <v>59</v>
      </c>
      <c r="C7762" s="46" t="s">
        <v>80</v>
      </c>
      <c r="D7762" s="46" t="s">
        <v>88</v>
      </c>
      <c r="H7762" s="46">
        <v>20</v>
      </c>
      <c r="L7762" s="46" t="s">
        <v>110</v>
      </c>
      <c r="M7762" s="48">
        <v>5</v>
      </c>
      <c r="N7762" s="48" t="s">
        <v>117</v>
      </c>
      <c r="O7762" s="48">
        <v>6</v>
      </c>
      <c r="P7762" s="48" t="s">
        <v>116</v>
      </c>
    </row>
    <row r="7763" spans="1:16" x14ac:dyDescent="0.25">
      <c r="A7763" s="52">
        <v>2021</v>
      </c>
      <c r="B7763" s="45" t="s">
        <v>65</v>
      </c>
      <c r="C7763" s="46" t="s">
        <v>80</v>
      </c>
      <c r="D7763" s="46" t="s">
        <v>90</v>
      </c>
      <c r="H7763" s="46">
        <v>17</v>
      </c>
      <c r="L7763" s="46" t="s">
        <v>104</v>
      </c>
      <c r="M7763" s="48" t="s">
        <v>110</v>
      </c>
    </row>
    <row r="7764" spans="1:16" x14ac:dyDescent="0.25">
      <c r="A7764" s="52">
        <v>2021</v>
      </c>
      <c r="B7764" s="45" t="s">
        <v>73</v>
      </c>
      <c r="C7764" s="46" t="s">
        <v>80</v>
      </c>
      <c r="D7764" s="46" t="s">
        <v>110</v>
      </c>
      <c r="H7764" s="46">
        <v>17</v>
      </c>
      <c r="L7764" s="46" t="s">
        <v>110</v>
      </c>
      <c r="M7764" s="48">
        <v>1</v>
      </c>
      <c r="N7764" s="48" t="s">
        <v>117</v>
      </c>
    </row>
    <row r="7765" spans="1:16" x14ac:dyDescent="0.25">
      <c r="A7765" s="52">
        <v>2021</v>
      </c>
      <c r="B7765" s="45" t="s">
        <v>73</v>
      </c>
      <c r="C7765" s="46" t="s">
        <v>80</v>
      </c>
      <c r="D7765" s="46" t="s">
        <v>110</v>
      </c>
      <c r="H7765" s="46">
        <v>17</v>
      </c>
      <c r="L7765" s="46" t="s">
        <v>110</v>
      </c>
      <c r="M7765" s="48">
        <v>3</v>
      </c>
      <c r="N7765" s="48" t="s">
        <v>116</v>
      </c>
    </row>
    <row r="7766" spans="1:16" x14ac:dyDescent="0.25">
      <c r="A7766" s="52">
        <v>2021</v>
      </c>
      <c r="B7766" s="69" t="s">
        <v>60</v>
      </c>
      <c r="C7766" s="46" t="s">
        <v>80</v>
      </c>
      <c r="D7766" s="46" t="s">
        <v>90</v>
      </c>
      <c r="E7766" s="46" t="s">
        <v>93</v>
      </c>
      <c r="H7766" s="68">
        <v>15</v>
      </c>
      <c r="I7766" s="68" t="s">
        <v>108</v>
      </c>
      <c r="J7766" s="68" t="s">
        <v>108</v>
      </c>
      <c r="L7766" s="46" t="s">
        <v>103</v>
      </c>
      <c r="M7766" s="48">
        <v>365</v>
      </c>
    </row>
    <row r="7767" spans="1:16" x14ac:dyDescent="0.25">
      <c r="A7767" s="52">
        <v>2021</v>
      </c>
      <c r="B7767" s="69" t="s">
        <v>55</v>
      </c>
      <c r="C7767" s="46" t="s">
        <v>80</v>
      </c>
      <c r="D7767" s="46" t="s">
        <v>93</v>
      </c>
      <c r="H7767" s="68">
        <v>15</v>
      </c>
      <c r="I7767" s="68" t="s">
        <v>108</v>
      </c>
      <c r="J7767" s="68" t="s">
        <v>108</v>
      </c>
      <c r="L7767" s="46" t="s">
        <v>103</v>
      </c>
      <c r="M7767" s="48">
        <v>189</v>
      </c>
    </row>
    <row r="7768" spans="1:16" x14ac:dyDescent="0.25">
      <c r="A7768" s="52">
        <v>2021</v>
      </c>
      <c r="B7768" s="45" t="s">
        <v>59</v>
      </c>
      <c r="C7768" s="46" t="s">
        <v>80</v>
      </c>
      <c r="D7768" s="46" t="s">
        <v>94</v>
      </c>
      <c r="H7768" s="46">
        <v>15</v>
      </c>
      <c r="L7768" s="46" t="s">
        <v>104</v>
      </c>
      <c r="M7768" s="48" t="s">
        <v>110</v>
      </c>
    </row>
    <row r="7769" spans="1:16" x14ac:dyDescent="0.25">
      <c r="A7769" s="52">
        <v>2021</v>
      </c>
      <c r="B7769" s="45" t="s">
        <v>59</v>
      </c>
      <c r="C7769" s="46" t="s">
        <v>80</v>
      </c>
      <c r="D7769" s="46" t="s">
        <v>94</v>
      </c>
      <c r="H7769" s="46">
        <v>20</v>
      </c>
      <c r="L7769" s="46" t="s">
        <v>103</v>
      </c>
      <c r="M7769" s="48">
        <v>3</v>
      </c>
      <c r="N7769" s="48" t="s">
        <v>116</v>
      </c>
    </row>
    <row r="7770" spans="1:16" x14ac:dyDescent="0.25">
      <c r="A7770" s="52">
        <v>2021</v>
      </c>
      <c r="B7770" s="45" t="s">
        <v>65</v>
      </c>
      <c r="C7770" s="46" t="s">
        <v>80</v>
      </c>
      <c r="D7770" s="46" t="s">
        <v>90</v>
      </c>
      <c r="H7770" s="46">
        <v>15</v>
      </c>
      <c r="L7770" s="46" t="s">
        <v>104</v>
      </c>
      <c r="M7770" s="48" t="s">
        <v>110</v>
      </c>
    </row>
    <row r="7771" spans="1:16" x14ac:dyDescent="0.25">
      <c r="A7771" s="52">
        <v>2021</v>
      </c>
      <c r="B7771" s="45" t="s">
        <v>38</v>
      </c>
      <c r="C7771" s="46" t="s">
        <v>80</v>
      </c>
      <c r="D7771" s="46" t="s">
        <v>93</v>
      </c>
      <c r="H7771" s="68">
        <v>17</v>
      </c>
      <c r="I7771" s="68" t="s">
        <v>108</v>
      </c>
      <c r="L7771" s="46" t="s">
        <v>110</v>
      </c>
      <c r="M7771" s="48">
        <v>4</v>
      </c>
      <c r="N7771" s="48" t="s">
        <v>117</v>
      </c>
    </row>
    <row r="7772" spans="1:16" x14ac:dyDescent="0.25">
      <c r="A7772" s="52">
        <v>2021</v>
      </c>
      <c r="B7772" s="70" t="s">
        <v>48</v>
      </c>
      <c r="C7772" s="46" t="s">
        <v>80</v>
      </c>
      <c r="D7772" s="46" t="s">
        <v>93</v>
      </c>
      <c r="H7772" s="68">
        <v>15</v>
      </c>
      <c r="I7772" s="68">
        <v>17</v>
      </c>
      <c r="J7772" s="68" t="s">
        <v>108</v>
      </c>
      <c r="L7772" s="46" t="s">
        <v>103</v>
      </c>
      <c r="M7772" s="48" t="s">
        <v>110</v>
      </c>
    </row>
    <row r="7773" spans="1:16" x14ac:dyDescent="0.25">
      <c r="A7773" s="52">
        <v>2021</v>
      </c>
      <c r="B7773" s="45" t="s">
        <v>59</v>
      </c>
      <c r="C7773" s="46" t="s">
        <v>85</v>
      </c>
      <c r="D7773" s="46" t="s">
        <v>110</v>
      </c>
      <c r="H7773" s="46">
        <v>28</v>
      </c>
      <c r="L7773" s="46" t="s">
        <v>103</v>
      </c>
      <c r="M7773" s="48">
        <v>3</v>
      </c>
    </row>
    <row r="7774" spans="1:16" x14ac:dyDescent="0.25">
      <c r="A7774" s="52">
        <v>2021</v>
      </c>
      <c r="B7774" s="45" t="s">
        <v>59</v>
      </c>
      <c r="C7774" s="46" t="s">
        <v>80</v>
      </c>
      <c r="D7774" s="46" t="s">
        <v>88</v>
      </c>
      <c r="H7774" s="46">
        <v>20</v>
      </c>
      <c r="L7774" s="46" t="s">
        <v>103</v>
      </c>
      <c r="M7774" s="48">
        <v>1</v>
      </c>
      <c r="N7774" s="48" t="s">
        <v>117</v>
      </c>
      <c r="O7774" s="48">
        <v>1</v>
      </c>
      <c r="P7774" s="48" t="s">
        <v>116</v>
      </c>
    </row>
    <row r="7775" spans="1:16" x14ac:dyDescent="0.25">
      <c r="A7775" s="52">
        <v>2021</v>
      </c>
      <c r="B7775" s="45" t="s">
        <v>65</v>
      </c>
      <c r="C7775" s="46" t="s">
        <v>80</v>
      </c>
      <c r="D7775" s="46" t="s">
        <v>90</v>
      </c>
      <c r="H7775" s="46">
        <v>14</v>
      </c>
      <c r="L7775" s="46" t="s">
        <v>103</v>
      </c>
      <c r="M7775" s="48" t="s">
        <v>110</v>
      </c>
    </row>
    <row r="7776" spans="1:16" x14ac:dyDescent="0.25">
      <c r="A7776" s="52">
        <v>2021</v>
      </c>
      <c r="B7776" s="45" t="s">
        <v>65</v>
      </c>
      <c r="C7776" s="46" t="s">
        <v>80</v>
      </c>
      <c r="D7776" s="46" t="s">
        <v>90</v>
      </c>
      <c r="H7776" s="46">
        <v>17</v>
      </c>
      <c r="L7776" s="46" t="s">
        <v>103</v>
      </c>
      <c r="M7776" s="48">
        <v>3</v>
      </c>
      <c r="N7776" s="48" t="s">
        <v>117</v>
      </c>
      <c r="O7776" s="48">
        <v>2</v>
      </c>
      <c r="P7776" s="48" t="s">
        <v>116</v>
      </c>
    </row>
    <row r="7777" spans="1:22" x14ac:dyDescent="0.25">
      <c r="A7777" s="52">
        <v>2021</v>
      </c>
      <c r="B7777" s="45" t="s">
        <v>65</v>
      </c>
      <c r="C7777" s="46" t="s">
        <v>80</v>
      </c>
      <c r="D7777" s="46" t="s">
        <v>90</v>
      </c>
      <c r="H7777" s="46">
        <v>15</v>
      </c>
      <c r="L7777" s="46" t="s">
        <v>103</v>
      </c>
      <c r="M7777" s="48">
        <v>95</v>
      </c>
    </row>
    <row r="7778" spans="1:22" x14ac:dyDescent="0.25">
      <c r="A7778" s="52">
        <v>2021</v>
      </c>
      <c r="B7778" s="45" t="s">
        <v>65</v>
      </c>
      <c r="C7778" s="46" t="s">
        <v>85</v>
      </c>
      <c r="D7778" s="46" t="s">
        <v>110</v>
      </c>
      <c r="H7778" s="46">
        <v>28</v>
      </c>
      <c r="L7778" s="46" t="s">
        <v>103</v>
      </c>
      <c r="M7778" s="48">
        <v>5</v>
      </c>
    </row>
    <row r="7779" spans="1:22" x14ac:dyDescent="0.25">
      <c r="A7779" s="52">
        <v>2021</v>
      </c>
      <c r="B7779" s="45" t="s">
        <v>37</v>
      </c>
      <c r="C7779" s="46" t="s">
        <v>80</v>
      </c>
      <c r="D7779" s="46" t="s">
        <v>93</v>
      </c>
      <c r="H7779" s="46">
        <v>17</v>
      </c>
      <c r="L7779" s="46" t="s">
        <v>103</v>
      </c>
      <c r="M7779" s="48">
        <v>2</v>
      </c>
      <c r="N7779" s="48" t="s">
        <v>117</v>
      </c>
    </row>
    <row r="7780" spans="1:22" x14ac:dyDescent="0.25">
      <c r="A7780" s="52">
        <v>2021</v>
      </c>
      <c r="B7780" s="45" t="s">
        <v>73</v>
      </c>
      <c r="C7780" s="46" t="s">
        <v>80</v>
      </c>
      <c r="D7780" s="46" t="s">
        <v>88</v>
      </c>
      <c r="H7780" s="46">
        <v>17</v>
      </c>
      <c r="L7780" s="46" t="s">
        <v>103</v>
      </c>
      <c r="M7780" s="48">
        <v>3</v>
      </c>
      <c r="N7780" s="48" t="s">
        <v>117</v>
      </c>
      <c r="O7780" s="48">
        <v>4</v>
      </c>
      <c r="P7780" s="48" t="s">
        <v>116</v>
      </c>
    </row>
    <row r="7781" spans="1:22" x14ac:dyDescent="0.25">
      <c r="A7781" s="52">
        <v>2021</v>
      </c>
      <c r="B7781" s="45" t="s">
        <v>38</v>
      </c>
      <c r="C7781" s="46" t="s">
        <v>80</v>
      </c>
      <c r="D7781" s="46" t="s">
        <v>93</v>
      </c>
      <c r="H7781" s="46">
        <v>17</v>
      </c>
      <c r="L7781" s="46" t="s">
        <v>104</v>
      </c>
      <c r="M7781" s="48">
        <v>2</v>
      </c>
      <c r="N7781" s="48" t="s">
        <v>117</v>
      </c>
      <c r="O7781" s="48">
        <v>3</v>
      </c>
      <c r="P7781" s="48" t="s">
        <v>116</v>
      </c>
    </row>
    <row r="7782" spans="1:22" x14ac:dyDescent="0.25">
      <c r="A7782" s="52">
        <v>2021</v>
      </c>
      <c r="B7782" s="45" t="s">
        <v>50</v>
      </c>
      <c r="C7782" s="46" t="s">
        <v>80</v>
      </c>
      <c r="D7782" s="46" t="s">
        <v>93</v>
      </c>
      <c r="H7782" s="46">
        <v>18</v>
      </c>
      <c r="L7782" s="46" t="s">
        <v>110</v>
      </c>
      <c r="M7782" s="48" t="s">
        <v>110</v>
      </c>
    </row>
    <row r="7783" spans="1:22" x14ac:dyDescent="0.25">
      <c r="A7783" s="52">
        <v>2021</v>
      </c>
      <c r="B7783" s="45" t="s">
        <v>59</v>
      </c>
      <c r="C7783" s="46" t="s">
        <v>80</v>
      </c>
      <c r="D7783" s="46" t="s">
        <v>88</v>
      </c>
      <c r="H7783" s="46">
        <v>20</v>
      </c>
      <c r="L7783" s="46" t="s">
        <v>103</v>
      </c>
      <c r="M7783" s="48">
        <v>4</v>
      </c>
      <c r="N7783" s="48" t="s">
        <v>117</v>
      </c>
      <c r="O7783" s="48">
        <v>4</v>
      </c>
      <c r="P7783" s="48" t="s">
        <v>116</v>
      </c>
    </row>
    <row r="7784" spans="1:22" x14ac:dyDescent="0.25">
      <c r="A7784" s="52">
        <v>2021</v>
      </c>
      <c r="B7784" s="69" t="s">
        <v>66</v>
      </c>
      <c r="C7784" s="46" t="s">
        <v>80</v>
      </c>
      <c r="D7784" s="46" t="s">
        <v>90</v>
      </c>
      <c r="H7784" s="68">
        <v>15</v>
      </c>
      <c r="I7784" s="68">
        <v>17</v>
      </c>
      <c r="J7784" s="68" t="s">
        <v>108</v>
      </c>
      <c r="L7784" s="46" t="s">
        <v>103</v>
      </c>
      <c r="M7784" s="48" t="s">
        <v>110</v>
      </c>
    </row>
    <row r="7785" spans="1:22" x14ac:dyDescent="0.25">
      <c r="A7785" s="52">
        <v>2021</v>
      </c>
      <c r="B7785" s="45" t="s">
        <v>52</v>
      </c>
      <c r="C7785" s="46" t="s">
        <v>80</v>
      </c>
      <c r="D7785" s="46" t="s">
        <v>89</v>
      </c>
      <c r="H7785" s="46">
        <v>20</v>
      </c>
      <c r="L7785" s="46" t="s">
        <v>110</v>
      </c>
      <c r="M7785" s="48" t="s">
        <v>110</v>
      </c>
    </row>
    <row r="7786" spans="1:22" x14ac:dyDescent="0.25">
      <c r="A7786" s="52">
        <v>2021</v>
      </c>
      <c r="B7786" s="45" t="s">
        <v>37</v>
      </c>
      <c r="C7786" s="46" t="s">
        <v>80</v>
      </c>
      <c r="D7786" s="46" t="s">
        <v>93</v>
      </c>
      <c r="H7786" s="46">
        <v>17</v>
      </c>
      <c r="L7786" s="46" t="s">
        <v>103</v>
      </c>
      <c r="M7786" s="48">
        <v>7</v>
      </c>
      <c r="N7786" s="48" t="s">
        <v>117</v>
      </c>
      <c r="O7786" s="48">
        <v>3</v>
      </c>
      <c r="P7786" s="48" t="s">
        <v>116</v>
      </c>
    </row>
    <row r="7787" spans="1:22" x14ac:dyDescent="0.25">
      <c r="A7787" s="52">
        <v>2021</v>
      </c>
      <c r="B7787" s="45" t="s">
        <v>63</v>
      </c>
      <c r="C7787" s="46" t="s">
        <v>80</v>
      </c>
      <c r="D7787" s="46" t="s">
        <v>89</v>
      </c>
      <c r="H7787" s="46">
        <v>18</v>
      </c>
      <c r="I7787" s="46">
        <v>21</v>
      </c>
      <c r="L7787" s="46" t="s">
        <v>103</v>
      </c>
      <c r="M7787" s="48">
        <v>2</v>
      </c>
      <c r="N7787" s="48" t="s">
        <v>116</v>
      </c>
      <c r="U7787" s="49">
        <v>1</v>
      </c>
      <c r="V7787" s="49" t="s">
        <v>116</v>
      </c>
    </row>
    <row r="7788" spans="1:22" x14ac:dyDescent="0.25">
      <c r="A7788" s="52">
        <v>2021</v>
      </c>
      <c r="B7788" s="45" t="s">
        <v>47</v>
      </c>
      <c r="C7788" s="46" t="s">
        <v>80</v>
      </c>
      <c r="D7788" s="46" t="s">
        <v>88</v>
      </c>
      <c r="H7788" s="46">
        <v>15</v>
      </c>
      <c r="L7788" s="46" t="s">
        <v>104</v>
      </c>
      <c r="M7788" s="48" t="s">
        <v>110</v>
      </c>
    </row>
    <row r="7789" spans="1:22" x14ac:dyDescent="0.25">
      <c r="A7789" s="52">
        <v>2021</v>
      </c>
      <c r="B7789" s="69" t="s">
        <v>66</v>
      </c>
      <c r="C7789" s="46" t="s">
        <v>80</v>
      </c>
      <c r="D7789" s="46" t="s">
        <v>90</v>
      </c>
      <c r="H7789" s="68">
        <v>15</v>
      </c>
      <c r="I7789" s="68" t="s">
        <v>108</v>
      </c>
      <c r="J7789" s="68" t="s">
        <v>108</v>
      </c>
      <c r="L7789" s="46" t="s">
        <v>103</v>
      </c>
      <c r="M7789" s="48" t="s">
        <v>110</v>
      </c>
    </row>
    <row r="7790" spans="1:22" x14ac:dyDescent="0.25">
      <c r="A7790" s="52">
        <v>2021</v>
      </c>
      <c r="B7790" s="70" t="s">
        <v>48</v>
      </c>
      <c r="C7790" s="46" t="s">
        <v>80</v>
      </c>
      <c r="D7790" s="46" t="s">
        <v>90</v>
      </c>
      <c r="H7790" s="68">
        <v>15</v>
      </c>
      <c r="I7790" s="68" t="s">
        <v>108</v>
      </c>
      <c r="J7790" s="68" t="s">
        <v>108</v>
      </c>
      <c r="L7790" s="46" t="s">
        <v>103</v>
      </c>
      <c r="M7790" s="48" t="s">
        <v>110</v>
      </c>
    </row>
    <row r="7791" spans="1:22" x14ac:dyDescent="0.25">
      <c r="A7791" s="52">
        <v>2021</v>
      </c>
      <c r="B7791" s="45" t="s">
        <v>63</v>
      </c>
      <c r="C7791" s="46" t="s">
        <v>80</v>
      </c>
      <c r="D7791" s="46" t="s">
        <v>88</v>
      </c>
      <c r="H7791" s="46">
        <v>18</v>
      </c>
      <c r="I7791" s="46">
        <v>21</v>
      </c>
      <c r="L7791" s="46" t="s">
        <v>103</v>
      </c>
      <c r="M7791" s="48">
        <v>1</v>
      </c>
      <c r="N7791" s="48" t="s">
        <v>116</v>
      </c>
      <c r="U7791" s="49">
        <v>1</v>
      </c>
      <c r="V7791" s="49" t="s">
        <v>116</v>
      </c>
    </row>
    <row r="7792" spans="1:22" x14ac:dyDescent="0.25">
      <c r="A7792" s="52">
        <v>2021</v>
      </c>
      <c r="B7792" s="45" t="s">
        <v>65</v>
      </c>
      <c r="C7792" s="46" t="s">
        <v>80</v>
      </c>
      <c r="D7792" s="46" t="s">
        <v>89</v>
      </c>
      <c r="H7792" s="46">
        <v>15</v>
      </c>
      <c r="L7792" s="46" t="s">
        <v>104</v>
      </c>
      <c r="M7792" s="48" t="s">
        <v>110</v>
      </c>
    </row>
    <row r="7793" spans="1:22" x14ac:dyDescent="0.25">
      <c r="A7793" s="52">
        <v>2021</v>
      </c>
      <c r="B7793" s="45" t="s">
        <v>65</v>
      </c>
      <c r="C7793" s="46" t="s">
        <v>80</v>
      </c>
      <c r="D7793" s="46" t="s">
        <v>89</v>
      </c>
      <c r="H7793" s="46">
        <v>15</v>
      </c>
      <c r="L7793" s="46" t="s">
        <v>104</v>
      </c>
      <c r="M7793" s="48" t="s">
        <v>110</v>
      </c>
    </row>
    <row r="7794" spans="1:22" x14ac:dyDescent="0.25">
      <c r="A7794" s="52">
        <v>2021</v>
      </c>
      <c r="B7794" s="45" t="s">
        <v>37</v>
      </c>
      <c r="C7794" s="46" t="s">
        <v>80</v>
      </c>
      <c r="D7794" s="46" t="s">
        <v>93</v>
      </c>
      <c r="H7794" s="46">
        <v>17</v>
      </c>
      <c r="L7794" s="46" t="s">
        <v>103</v>
      </c>
      <c r="M7794" s="48">
        <v>4</v>
      </c>
      <c r="N7794" s="48" t="s">
        <v>117</v>
      </c>
      <c r="O7794" s="48">
        <v>2</v>
      </c>
      <c r="P7794" s="48" t="s">
        <v>116</v>
      </c>
    </row>
    <row r="7795" spans="1:22" x14ac:dyDescent="0.25">
      <c r="A7795" s="52">
        <v>2021</v>
      </c>
      <c r="B7795" s="45" t="s">
        <v>59</v>
      </c>
      <c r="C7795" s="46" t="s">
        <v>80</v>
      </c>
      <c r="D7795" s="46" t="s">
        <v>89</v>
      </c>
      <c r="H7795" s="46">
        <v>20</v>
      </c>
      <c r="I7795" s="46">
        <v>17</v>
      </c>
      <c r="L7795" s="46" t="s">
        <v>110</v>
      </c>
      <c r="M7795" s="48">
        <v>3</v>
      </c>
      <c r="N7795" s="48" t="s">
        <v>116</v>
      </c>
      <c r="U7795" s="49">
        <v>6</v>
      </c>
      <c r="V7795" s="49" t="s">
        <v>116</v>
      </c>
    </row>
    <row r="7796" spans="1:22" x14ac:dyDescent="0.25">
      <c r="A7796" s="52">
        <v>2021</v>
      </c>
      <c r="B7796" s="45" t="s">
        <v>52</v>
      </c>
      <c r="C7796" s="46" t="s">
        <v>80</v>
      </c>
      <c r="D7796" s="46" t="s">
        <v>89</v>
      </c>
      <c r="H7796" s="46">
        <v>18</v>
      </c>
      <c r="L7796" s="46" t="s">
        <v>110</v>
      </c>
      <c r="M7796" s="48">
        <v>2</v>
      </c>
      <c r="N7796" s="48" t="s">
        <v>116</v>
      </c>
    </row>
    <row r="7797" spans="1:22" x14ac:dyDescent="0.25">
      <c r="A7797" s="52">
        <v>2021</v>
      </c>
      <c r="B7797" s="45" t="s">
        <v>73</v>
      </c>
      <c r="C7797" s="46" t="s">
        <v>80</v>
      </c>
      <c r="D7797" s="46" t="s">
        <v>91</v>
      </c>
      <c r="H7797" s="46">
        <v>17</v>
      </c>
      <c r="L7797" s="46" t="s">
        <v>103</v>
      </c>
      <c r="M7797" s="48">
        <v>1</v>
      </c>
      <c r="N7797" s="48" t="s">
        <v>117</v>
      </c>
    </row>
    <row r="7798" spans="1:22" x14ac:dyDescent="0.25">
      <c r="A7798" s="52">
        <v>2021</v>
      </c>
      <c r="B7798" s="45" t="s">
        <v>59</v>
      </c>
      <c r="C7798" s="46" t="s">
        <v>80</v>
      </c>
      <c r="D7798" s="46" t="s">
        <v>88</v>
      </c>
      <c r="H7798" s="46">
        <v>17</v>
      </c>
      <c r="L7798" s="46" t="s">
        <v>104</v>
      </c>
      <c r="M7798" s="48" t="s">
        <v>110</v>
      </c>
    </row>
    <row r="7799" spans="1:22" x14ac:dyDescent="0.25">
      <c r="A7799" s="52">
        <v>2021</v>
      </c>
      <c r="B7799" s="45" t="s">
        <v>73</v>
      </c>
      <c r="C7799" s="46" t="s">
        <v>80</v>
      </c>
      <c r="D7799" s="46" t="s">
        <v>94</v>
      </c>
      <c r="E7799" s="46" t="s">
        <v>92</v>
      </c>
      <c r="H7799" s="46">
        <v>17</v>
      </c>
      <c r="L7799" s="46" t="s">
        <v>103</v>
      </c>
      <c r="M7799" s="48" t="s">
        <v>110</v>
      </c>
    </row>
    <row r="7800" spans="1:22" x14ac:dyDescent="0.25">
      <c r="A7800" s="52">
        <v>2021</v>
      </c>
      <c r="B7800" s="45" t="s">
        <v>59</v>
      </c>
      <c r="C7800" s="46" t="s">
        <v>80</v>
      </c>
      <c r="D7800" s="46" t="s">
        <v>88</v>
      </c>
      <c r="H7800" s="46">
        <v>20</v>
      </c>
      <c r="L7800" s="46" t="s">
        <v>103</v>
      </c>
      <c r="M7800" s="48">
        <v>1</v>
      </c>
      <c r="N7800" s="48" t="s">
        <v>117</v>
      </c>
    </row>
    <row r="7801" spans="1:22" x14ac:dyDescent="0.25">
      <c r="A7801" s="52">
        <v>2021</v>
      </c>
      <c r="B7801" s="45" t="s">
        <v>73</v>
      </c>
      <c r="C7801" s="46" t="s">
        <v>80</v>
      </c>
      <c r="D7801" s="46" t="s">
        <v>110</v>
      </c>
      <c r="H7801" s="46">
        <v>17</v>
      </c>
      <c r="L7801" s="46" t="s">
        <v>104</v>
      </c>
      <c r="M7801" s="48">
        <v>4</v>
      </c>
      <c r="N7801" s="48" t="s">
        <v>117</v>
      </c>
      <c r="O7801" s="48">
        <v>4</v>
      </c>
      <c r="P7801" s="48" t="s">
        <v>116</v>
      </c>
    </row>
    <row r="7802" spans="1:22" x14ac:dyDescent="0.25">
      <c r="A7802" s="52">
        <v>2021</v>
      </c>
      <c r="B7802" s="45" t="s">
        <v>73</v>
      </c>
      <c r="C7802" s="46" t="s">
        <v>80</v>
      </c>
      <c r="D7802" s="46" t="s">
        <v>110</v>
      </c>
      <c r="H7802" s="46">
        <v>15</v>
      </c>
      <c r="L7802" s="46" t="s">
        <v>103</v>
      </c>
      <c r="M7802" s="48">
        <v>40</v>
      </c>
    </row>
    <row r="7803" spans="1:22" x14ac:dyDescent="0.25">
      <c r="A7803" s="52">
        <v>2021</v>
      </c>
      <c r="B7803" s="45" t="s">
        <v>59</v>
      </c>
      <c r="C7803" s="46" t="s">
        <v>80</v>
      </c>
      <c r="D7803" s="46" t="s">
        <v>91</v>
      </c>
      <c r="H7803" s="46">
        <v>20</v>
      </c>
      <c r="L7803" s="46" t="s">
        <v>103</v>
      </c>
      <c r="M7803" s="48">
        <v>1</v>
      </c>
      <c r="N7803" s="48" t="s">
        <v>117</v>
      </c>
      <c r="O7803" s="48">
        <v>2</v>
      </c>
      <c r="P7803" s="48" t="s">
        <v>116</v>
      </c>
    </row>
    <row r="7804" spans="1:22" x14ac:dyDescent="0.25">
      <c r="A7804" s="52">
        <v>2021</v>
      </c>
      <c r="B7804" s="45" t="s">
        <v>38</v>
      </c>
      <c r="C7804" s="46" t="s">
        <v>80</v>
      </c>
      <c r="D7804" s="46" t="s">
        <v>93</v>
      </c>
      <c r="H7804" s="68">
        <v>15</v>
      </c>
      <c r="I7804" s="68" t="s">
        <v>108</v>
      </c>
      <c r="L7804" s="46" t="s">
        <v>104</v>
      </c>
      <c r="M7804" s="48">
        <v>7</v>
      </c>
    </row>
    <row r="7805" spans="1:22" x14ac:dyDescent="0.25">
      <c r="A7805" s="52">
        <v>2021</v>
      </c>
      <c r="B7805" s="45" t="s">
        <v>52</v>
      </c>
      <c r="C7805" s="46" t="s">
        <v>80</v>
      </c>
      <c r="D7805" s="46" t="s">
        <v>93</v>
      </c>
      <c r="H7805" s="46">
        <v>17</v>
      </c>
      <c r="L7805" s="46" t="s">
        <v>110</v>
      </c>
      <c r="M7805" s="48">
        <v>2</v>
      </c>
      <c r="N7805" s="48" t="s">
        <v>117</v>
      </c>
      <c r="O7805" s="48">
        <v>2</v>
      </c>
      <c r="P7805" s="48" t="s">
        <v>116</v>
      </c>
    </row>
    <row r="7806" spans="1:22" x14ac:dyDescent="0.25">
      <c r="A7806" s="52">
        <v>2021</v>
      </c>
      <c r="B7806" s="45" t="s">
        <v>59</v>
      </c>
      <c r="C7806" s="46" t="s">
        <v>80</v>
      </c>
      <c r="D7806" s="46" t="s">
        <v>90</v>
      </c>
      <c r="E7806" s="46" t="s">
        <v>93</v>
      </c>
      <c r="H7806" s="46">
        <v>15</v>
      </c>
      <c r="L7806" s="46" t="s">
        <v>103</v>
      </c>
      <c r="M7806" s="48" t="s">
        <v>110</v>
      </c>
    </row>
    <row r="7807" spans="1:22" x14ac:dyDescent="0.25">
      <c r="A7807" s="52">
        <v>2021</v>
      </c>
      <c r="B7807" s="45" t="s">
        <v>65</v>
      </c>
      <c r="C7807" s="46" t="s">
        <v>82</v>
      </c>
      <c r="D7807" s="46" t="s">
        <v>110</v>
      </c>
      <c r="H7807" s="46">
        <v>15</v>
      </c>
      <c r="L7807" s="46" t="s">
        <v>103</v>
      </c>
      <c r="M7807" s="48" t="s">
        <v>110</v>
      </c>
    </row>
    <row r="7808" spans="1:22" x14ac:dyDescent="0.25">
      <c r="A7808" s="52">
        <v>2021</v>
      </c>
      <c r="B7808" s="45" t="s">
        <v>65</v>
      </c>
      <c r="C7808" s="46" t="s">
        <v>80</v>
      </c>
      <c r="D7808" s="46" t="s">
        <v>88</v>
      </c>
      <c r="E7808" s="46" t="s">
        <v>90</v>
      </c>
      <c r="F7808" s="46" t="s">
        <v>92</v>
      </c>
      <c r="H7808" s="46">
        <v>22</v>
      </c>
      <c r="L7808" s="46" t="s">
        <v>103</v>
      </c>
      <c r="M7808" s="48" t="s">
        <v>110</v>
      </c>
    </row>
    <row r="7809" spans="1:16" x14ac:dyDescent="0.25">
      <c r="A7809" s="52">
        <v>2021</v>
      </c>
      <c r="B7809" s="45" t="s">
        <v>65</v>
      </c>
      <c r="C7809" s="46" t="s">
        <v>81</v>
      </c>
      <c r="D7809" s="46" t="s">
        <v>110</v>
      </c>
      <c r="H7809" s="46">
        <v>14</v>
      </c>
      <c r="L7809" s="46" t="s">
        <v>103</v>
      </c>
      <c r="M7809" s="48" t="s">
        <v>110</v>
      </c>
    </row>
    <row r="7810" spans="1:16" x14ac:dyDescent="0.25">
      <c r="A7810" s="52">
        <v>2021</v>
      </c>
      <c r="B7810" s="45" t="s">
        <v>63</v>
      </c>
      <c r="C7810" s="46" t="s">
        <v>80</v>
      </c>
      <c r="D7810" s="46" t="s">
        <v>89</v>
      </c>
      <c r="H7810" s="46">
        <v>15</v>
      </c>
      <c r="L7810" s="46" t="s">
        <v>103</v>
      </c>
      <c r="M7810" s="48">
        <v>12</v>
      </c>
    </row>
    <row r="7811" spans="1:16" x14ac:dyDescent="0.25">
      <c r="A7811" s="52">
        <v>2021</v>
      </c>
      <c r="B7811" s="45" t="s">
        <v>50</v>
      </c>
      <c r="C7811" s="46" t="s">
        <v>80</v>
      </c>
      <c r="D7811" s="46" t="s">
        <v>93</v>
      </c>
      <c r="H7811" s="46">
        <v>17</v>
      </c>
      <c r="L7811" s="46" t="s">
        <v>110</v>
      </c>
      <c r="M7811" s="48" t="s">
        <v>110</v>
      </c>
    </row>
    <row r="7812" spans="1:16" x14ac:dyDescent="0.25">
      <c r="A7812" s="52">
        <v>2021</v>
      </c>
      <c r="B7812" s="45" t="s">
        <v>50</v>
      </c>
      <c r="C7812" s="46" t="s">
        <v>80</v>
      </c>
      <c r="D7812" s="46" t="s">
        <v>93</v>
      </c>
      <c r="H7812" s="46">
        <v>21</v>
      </c>
      <c r="L7812" s="46" t="s">
        <v>110</v>
      </c>
      <c r="M7812" s="48" t="s">
        <v>110</v>
      </c>
    </row>
    <row r="7813" spans="1:16" x14ac:dyDescent="0.25">
      <c r="A7813" s="52">
        <v>2021</v>
      </c>
      <c r="B7813" s="45" t="s">
        <v>59</v>
      </c>
      <c r="C7813" s="46" t="s">
        <v>80</v>
      </c>
      <c r="D7813" s="46" t="s">
        <v>88</v>
      </c>
      <c r="H7813" s="46">
        <v>20</v>
      </c>
      <c r="L7813" s="46" t="s">
        <v>103</v>
      </c>
      <c r="M7813" s="48" t="s">
        <v>110</v>
      </c>
    </row>
    <row r="7814" spans="1:16" x14ac:dyDescent="0.25">
      <c r="A7814" s="52">
        <v>2021</v>
      </c>
      <c r="B7814" s="45" t="s">
        <v>59</v>
      </c>
      <c r="C7814" s="46" t="s">
        <v>80</v>
      </c>
      <c r="D7814" s="46" t="s">
        <v>88</v>
      </c>
      <c r="H7814" s="46">
        <v>20</v>
      </c>
      <c r="L7814" s="46" t="s">
        <v>103</v>
      </c>
      <c r="M7814" s="48">
        <v>1</v>
      </c>
      <c r="N7814" s="48" t="s">
        <v>116</v>
      </c>
    </row>
    <row r="7815" spans="1:16" x14ac:dyDescent="0.25">
      <c r="A7815" s="52">
        <v>2021</v>
      </c>
      <c r="B7815" s="45" t="s">
        <v>63</v>
      </c>
      <c r="C7815" s="46" t="s">
        <v>80</v>
      </c>
      <c r="D7815" s="46" t="s">
        <v>89</v>
      </c>
      <c r="H7815" s="46">
        <v>17</v>
      </c>
      <c r="L7815" s="46" t="s">
        <v>103</v>
      </c>
      <c r="M7815" s="48">
        <v>8</v>
      </c>
      <c r="N7815" s="48" t="s">
        <v>117</v>
      </c>
      <c r="O7815" s="48">
        <v>10</v>
      </c>
      <c r="P7815" s="48" t="s">
        <v>116</v>
      </c>
    </row>
    <row r="7816" spans="1:16" x14ac:dyDescent="0.25">
      <c r="A7816" s="52">
        <v>2021</v>
      </c>
      <c r="B7816" s="45" t="s">
        <v>65</v>
      </c>
      <c r="C7816" s="46" t="s">
        <v>80</v>
      </c>
      <c r="D7816" s="46" t="s">
        <v>88</v>
      </c>
      <c r="H7816" s="46">
        <v>14</v>
      </c>
      <c r="L7816" s="46" t="s">
        <v>103</v>
      </c>
      <c r="M7816" s="48" t="s">
        <v>110</v>
      </c>
    </row>
    <row r="7817" spans="1:16" x14ac:dyDescent="0.25">
      <c r="A7817" s="52">
        <v>2021</v>
      </c>
      <c r="B7817" s="45" t="s">
        <v>65</v>
      </c>
      <c r="C7817" s="46" t="s">
        <v>80</v>
      </c>
      <c r="D7817" s="46" t="s">
        <v>88</v>
      </c>
      <c r="H7817" s="46">
        <v>17</v>
      </c>
      <c r="L7817" s="46" t="s">
        <v>103</v>
      </c>
      <c r="M7817" s="48" t="s">
        <v>110</v>
      </c>
    </row>
    <row r="7818" spans="1:16" x14ac:dyDescent="0.25">
      <c r="A7818" s="52">
        <v>2021</v>
      </c>
      <c r="B7818" s="45" t="s">
        <v>65</v>
      </c>
      <c r="C7818" s="46" t="s">
        <v>85</v>
      </c>
      <c r="D7818" s="46" t="s">
        <v>110</v>
      </c>
      <c r="H7818" s="46">
        <v>28</v>
      </c>
      <c r="L7818" s="46" t="s">
        <v>103</v>
      </c>
      <c r="M7818" s="48" t="s">
        <v>110</v>
      </c>
    </row>
    <row r="7819" spans="1:16" x14ac:dyDescent="0.25">
      <c r="A7819" s="52">
        <v>2021</v>
      </c>
      <c r="B7819" s="45" t="s">
        <v>65</v>
      </c>
      <c r="C7819" s="46" t="s">
        <v>80</v>
      </c>
      <c r="D7819" s="46" t="s">
        <v>88</v>
      </c>
      <c r="H7819" s="46">
        <v>15</v>
      </c>
      <c r="L7819" s="46" t="s">
        <v>103</v>
      </c>
      <c r="M7819" s="48" t="s">
        <v>110</v>
      </c>
    </row>
    <row r="7820" spans="1:16" x14ac:dyDescent="0.25">
      <c r="A7820" s="52">
        <v>2021</v>
      </c>
      <c r="B7820" s="45" t="s">
        <v>65</v>
      </c>
      <c r="C7820" s="46" t="s">
        <v>80</v>
      </c>
      <c r="D7820" s="46" t="s">
        <v>94</v>
      </c>
      <c r="H7820" s="46">
        <v>15</v>
      </c>
      <c r="L7820" s="46" t="s">
        <v>103</v>
      </c>
      <c r="M7820" s="48" t="s">
        <v>110</v>
      </c>
    </row>
    <row r="7821" spans="1:16" x14ac:dyDescent="0.25">
      <c r="A7821" s="52">
        <v>2021</v>
      </c>
      <c r="B7821" s="45" t="s">
        <v>65</v>
      </c>
      <c r="C7821" s="46" t="s">
        <v>85</v>
      </c>
      <c r="D7821" s="46" t="s">
        <v>110</v>
      </c>
      <c r="H7821" s="46">
        <v>28</v>
      </c>
      <c r="L7821" s="46" t="s">
        <v>103</v>
      </c>
      <c r="M7821" s="48" t="s">
        <v>110</v>
      </c>
    </row>
    <row r="7822" spans="1:16" x14ac:dyDescent="0.25">
      <c r="A7822" s="52">
        <v>2021</v>
      </c>
      <c r="B7822" s="45" t="s">
        <v>65</v>
      </c>
      <c r="C7822" s="46" t="s">
        <v>80</v>
      </c>
      <c r="D7822" s="46" t="s">
        <v>94</v>
      </c>
      <c r="H7822" s="46">
        <v>17</v>
      </c>
      <c r="L7822" s="46" t="s">
        <v>103</v>
      </c>
      <c r="M7822" s="48" t="s">
        <v>110</v>
      </c>
    </row>
    <row r="7823" spans="1:16" x14ac:dyDescent="0.25">
      <c r="A7823" s="52">
        <v>2021</v>
      </c>
      <c r="B7823" s="45" t="s">
        <v>65</v>
      </c>
      <c r="C7823" s="46" t="s">
        <v>80</v>
      </c>
      <c r="D7823" s="46" t="s">
        <v>94</v>
      </c>
      <c r="H7823" s="46">
        <v>14</v>
      </c>
      <c r="L7823" s="46" t="s">
        <v>103</v>
      </c>
      <c r="M7823" s="48" t="s">
        <v>110</v>
      </c>
    </row>
    <row r="7824" spans="1:16" x14ac:dyDescent="0.25">
      <c r="A7824" s="52">
        <v>2021</v>
      </c>
      <c r="B7824" s="45" t="s">
        <v>73</v>
      </c>
      <c r="C7824" s="46" t="s">
        <v>80</v>
      </c>
      <c r="D7824" s="46" t="s">
        <v>93</v>
      </c>
      <c r="H7824" s="46">
        <v>17</v>
      </c>
      <c r="L7824" s="46" t="s">
        <v>103</v>
      </c>
      <c r="M7824" s="48">
        <v>1</v>
      </c>
      <c r="N7824" s="48" t="s">
        <v>117</v>
      </c>
      <c r="O7824" s="48">
        <v>1</v>
      </c>
      <c r="P7824" s="48" t="s">
        <v>116</v>
      </c>
    </row>
    <row r="7825" spans="1:24" x14ac:dyDescent="0.25">
      <c r="A7825" s="52">
        <v>2021</v>
      </c>
      <c r="B7825" s="45" t="s">
        <v>73</v>
      </c>
      <c r="C7825" s="46" t="s">
        <v>80</v>
      </c>
      <c r="D7825" s="46" t="s">
        <v>110</v>
      </c>
      <c r="H7825" s="46">
        <v>17</v>
      </c>
      <c r="L7825" s="46" t="s">
        <v>110</v>
      </c>
      <c r="M7825" s="48" t="s">
        <v>110</v>
      </c>
    </row>
    <row r="7826" spans="1:24" x14ac:dyDescent="0.25">
      <c r="A7826" s="52">
        <v>2021</v>
      </c>
      <c r="B7826" s="45" t="s">
        <v>73</v>
      </c>
      <c r="C7826" s="46" t="s">
        <v>80</v>
      </c>
      <c r="D7826" s="46" t="s">
        <v>110</v>
      </c>
      <c r="H7826" s="46">
        <v>17</v>
      </c>
      <c r="L7826" s="46" t="s">
        <v>110</v>
      </c>
      <c r="M7826" s="48">
        <v>2</v>
      </c>
      <c r="N7826" s="48" t="s">
        <v>116</v>
      </c>
    </row>
    <row r="7827" spans="1:24" x14ac:dyDescent="0.25">
      <c r="A7827" s="52">
        <v>2021</v>
      </c>
      <c r="B7827" s="45" t="s">
        <v>59</v>
      </c>
      <c r="C7827" s="46" t="s">
        <v>80</v>
      </c>
      <c r="D7827" s="46" t="s">
        <v>90</v>
      </c>
      <c r="H7827" s="46">
        <v>15</v>
      </c>
      <c r="L7827" s="46" t="s">
        <v>103</v>
      </c>
      <c r="M7827" s="48" t="s">
        <v>110</v>
      </c>
    </row>
    <row r="7828" spans="1:24" x14ac:dyDescent="0.25">
      <c r="A7828" s="52">
        <v>2021</v>
      </c>
      <c r="B7828" s="45" t="s">
        <v>59</v>
      </c>
      <c r="C7828" s="46" t="s">
        <v>80</v>
      </c>
      <c r="D7828" s="46" t="s">
        <v>88</v>
      </c>
      <c r="H7828" s="46">
        <v>20</v>
      </c>
      <c r="I7828" s="46">
        <v>17</v>
      </c>
      <c r="L7828" s="46" t="s">
        <v>110</v>
      </c>
      <c r="M7828" s="48">
        <v>4</v>
      </c>
      <c r="N7828" s="48" t="s">
        <v>116</v>
      </c>
      <c r="U7828" s="49">
        <v>1</v>
      </c>
      <c r="V7828" s="49" t="s">
        <v>117</v>
      </c>
      <c r="W7828" s="50">
        <v>5</v>
      </c>
      <c r="X7828" s="50" t="s">
        <v>116</v>
      </c>
    </row>
    <row r="7829" spans="1:24" x14ac:dyDescent="0.25">
      <c r="A7829" s="52">
        <v>2021</v>
      </c>
      <c r="B7829" s="45" t="s">
        <v>59</v>
      </c>
      <c r="C7829" s="46" t="s">
        <v>80</v>
      </c>
      <c r="D7829" s="46" t="s">
        <v>88</v>
      </c>
      <c r="H7829" s="46">
        <v>20</v>
      </c>
      <c r="L7829" s="46" t="s">
        <v>103</v>
      </c>
      <c r="M7829" s="48" t="s">
        <v>110</v>
      </c>
    </row>
    <row r="7830" spans="1:24" x14ac:dyDescent="0.25">
      <c r="A7830" s="52">
        <v>2021</v>
      </c>
      <c r="B7830" s="45" t="s">
        <v>59</v>
      </c>
      <c r="C7830" s="46" t="s">
        <v>80</v>
      </c>
      <c r="D7830" s="46" t="s">
        <v>88</v>
      </c>
      <c r="E7830" s="46" t="s">
        <v>89</v>
      </c>
      <c r="H7830" s="46">
        <v>15</v>
      </c>
      <c r="L7830" s="46" t="s">
        <v>103</v>
      </c>
      <c r="M7830" s="48">
        <v>60</v>
      </c>
    </row>
    <row r="7831" spans="1:24" x14ac:dyDescent="0.25">
      <c r="A7831" s="52">
        <v>2021</v>
      </c>
      <c r="B7831" s="69" t="s">
        <v>66</v>
      </c>
      <c r="C7831" s="46" t="s">
        <v>80</v>
      </c>
      <c r="D7831" s="46" t="s">
        <v>88</v>
      </c>
      <c r="H7831" s="68">
        <v>18</v>
      </c>
      <c r="I7831" s="68">
        <v>21</v>
      </c>
      <c r="J7831" s="68">
        <v>17</v>
      </c>
      <c r="L7831" s="46" t="s">
        <v>103</v>
      </c>
      <c r="M7831" s="48">
        <v>2</v>
      </c>
      <c r="N7831" s="48" t="s">
        <v>117</v>
      </c>
      <c r="U7831" s="49">
        <v>3</v>
      </c>
      <c r="V7831" s="49" t="s">
        <v>117</v>
      </c>
      <c r="W7831" s="50">
        <v>3</v>
      </c>
      <c r="X7831" s="50" t="s">
        <v>116</v>
      </c>
    </row>
    <row r="7832" spans="1:24" x14ac:dyDescent="0.25">
      <c r="A7832" s="52">
        <v>2021</v>
      </c>
      <c r="B7832" s="45" t="s">
        <v>59</v>
      </c>
      <c r="C7832" s="46" t="s">
        <v>80</v>
      </c>
      <c r="D7832" s="46" t="s">
        <v>88</v>
      </c>
      <c r="H7832" s="46">
        <v>20</v>
      </c>
      <c r="L7832" s="46" t="s">
        <v>110</v>
      </c>
      <c r="M7832" s="48">
        <v>4</v>
      </c>
      <c r="N7832" s="48" t="s">
        <v>117</v>
      </c>
      <c r="O7832" s="48">
        <v>4</v>
      </c>
      <c r="P7832" s="48" t="s">
        <v>116</v>
      </c>
    </row>
    <row r="7833" spans="1:24" x14ac:dyDescent="0.25">
      <c r="A7833" s="52">
        <v>2021</v>
      </c>
      <c r="B7833" s="45" t="s">
        <v>59</v>
      </c>
      <c r="C7833" s="46" t="s">
        <v>80</v>
      </c>
      <c r="D7833" s="46" t="s">
        <v>89</v>
      </c>
      <c r="H7833" s="46">
        <v>20</v>
      </c>
      <c r="L7833" s="46" t="s">
        <v>110</v>
      </c>
      <c r="M7833" s="48">
        <v>4</v>
      </c>
      <c r="N7833" s="48" t="s">
        <v>117</v>
      </c>
      <c r="O7833" s="48">
        <v>4</v>
      </c>
      <c r="P7833" s="48" t="s">
        <v>116</v>
      </c>
    </row>
    <row r="7834" spans="1:24" x14ac:dyDescent="0.25">
      <c r="A7834" s="52">
        <v>2021</v>
      </c>
      <c r="B7834" s="45" t="s">
        <v>47</v>
      </c>
      <c r="C7834" s="46" t="s">
        <v>80</v>
      </c>
      <c r="D7834" s="46" t="s">
        <v>88</v>
      </c>
      <c r="H7834" s="46">
        <v>17</v>
      </c>
      <c r="L7834" s="46" t="s">
        <v>103</v>
      </c>
      <c r="M7834" s="48">
        <v>3</v>
      </c>
      <c r="N7834" s="48" t="s">
        <v>116</v>
      </c>
    </row>
    <row r="7835" spans="1:24" x14ac:dyDescent="0.25">
      <c r="A7835" s="52">
        <v>2021</v>
      </c>
      <c r="B7835" s="45" t="s">
        <v>59</v>
      </c>
      <c r="C7835" s="46" t="s">
        <v>80</v>
      </c>
      <c r="D7835" s="46" t="s">
        <v>88</v>
      </c>
      <c r="H7835" s="46">
        <v>20</v>
      </c>
      <c r="L7835" s="46" t="s">
        <v>110</v>
      </c>
      <c r="M7835" s="48">
        <v>1</v>
      </c>
      <c r="N7835" s="48" t="s">
        <v>117</v>
      </c>
      <c r="O7835" s="48">
        <v>2</v>
      </c>
      <c r="P7835" s="48" t="s">
        <v>116</v>
      </c>
    </row>
    <row r="7836" spans="1:24" x14ac:dyDescent="0.25">
      <c r="A7836" s="52">
        <v>2021</v>
      </c>
      <c r="B7836" s="45" t="s">
        <v>59</v>
      </c>
      <c r="C7836" s="46" t="s">
        <v>80</v>
      </c>
      <c r="D7836" s="46" t="s">
        <v>88</v>
      </c>
      <c r="H7836" s="46">
        <v>20</v>
      </c>
      <c r="L7836" s="46" t="s">
        <v>110</v>
      </c>
      <c r="M7836" s="48">
        <v>4</v>
      </c>
      <c r="N7836" s="48" t="s">
        <v>117</v>
      </c>
      <c r="O7836" s="48">
        <v>4</v>
      </c>
      <c r="P7836" s="48" t="s">
        <v>116</v>
      </c>
    </row>
    <row r="7837" spans="1:24" x14ac:dyDescent="0.25">
      <c r="A7837" s="52">
        <v>2021</v>
      </c>
      <c r="B7837" s="45" t="s">
        <v>47</v>
      </c>
      <c r="C7837" s="46" t="s">
        <v>80</v>
      </c>
      <c r="D7837" s="46" t="s">
        <v>90</v>
      </c>
      <c r="H7837" s="46">
        <v>17</v>
      </c>
      <c r="L7837" s="46" t="s">
        <v>103</v>
      </c>
      <c r="M7837" s="48">
        <v>1</v>
      </c>
      <c r="N7837" s="48" t="s">
        <v>117</v>
      </c>
      <c r="O7837" s="48">
        <v>1</v>
      </c>
      <c r="P7837" s="48" t="s">
        <v>116</v>
      </c>
    </row>
    <row r="7838" spans="1:24" x14ac:dyDescent="0.25">
      <c r="A7838" s="52">
        <v>2021</v>
      </c>
      <c r="B7838" s="69" t="s">
        <v>69</v>
      </c>
      <c r="C7838" s="46" t="s">
        <v>80</v>
      </c>
      <c r="D7838" s="46" t="s">
        <v>88</v>
      </c>
      <c r="H7838" s="68">
        <v>17</v>
      </c>
      <c r="I7838" s="68">
        <v>20</v>
      </c>
      <c r="J7838" s="68">
        <v>18</v>
      </c>
      <c r="L7838" s="46" t="s">
        <v>103</v>
      </c>
      <c r="M7838" s="48">
        <v>3</v>
      </c>
      <c r="N7838" s="48" t="s">
        <v>117</v>
      </c>
      <c r="O7838" s="48">
        <v>5</v>
      </c>
      <c r="P7838" s="48" t="s">
        <v>116</v>
      </c>
      <c r="U7838" s="49">
        <v>1</v>
      </c>
      <c r="V7838" s="49" t="s">
        <v>116</v>
      </c>
    </row>
    <row r="7839" spans="1:24" x14ac:dyDescent="0.25">
      <c r="A7839" s="52">
        <v>2021</v>
      </c>
      <c r="B7839" s="69" t="s">
        <v>75</v>
      </c>
      <c r="C7839" s="46" t="s">
        <v>80</v>
      </c>
      <c r="D7839" s="46" t="s">
        <v>90</v>
      </c>
      <c r="H7839" s="68">
        <v>15</v>
      </c>
      <c r="I7839" s="68" t="s">
        <v>108</v>
      </c>
      <c r="J7839" s="68" t="s">
        <v>108</v>
      </c>
      <c r="L7839" s="46" t="s">
        <v>103</v>
      </c>
      <c r="M7839" s="48">
        <v>102</v>
      </c>
    </row>
    <row r="7840" spans="1:24" x14ac:dyDescent="0.25">
      <c r="A7840" s="52">
        <v>2021</v>
      </c>
      <c r="B7840" s="45" t="s">
        <v>65</v>
      </c>
      <c r="C7840" s="46" t="s">
        <v>80</v>
      </c>
      <c r="D7840" s="46" t="s">
        <v>88</v>
      </c>
      <c r="H7840" s="46">
        <v>17</v>
      </c>
      <c r="L7840" s="46" t="s">
        <v>103</v>
      </c>
      <c r="M7840" s="48">
        <v>4</v>
      </c>
      <c r="N7840" s="48" t="s">
        <v>116</v>
      </c>
    </row>
    <row r="7841" spans="1:16" x14ac:dyDescent="0.25">
      <c r="A7841" s="52">
        <v>2021</v>
      </c>
      <c r="B7841" s="45" t="s">
        <v>65</v>
      </c>
      <c r="C7841" s="46" t="s">
        <v>80</v>
      </c>
      <c r="D7841" s="46" t="s">
        <v>88</v>
      </c>
      <c r="H7841" s="46">
        <v>14</v>
      </c>
      <c r="L7841" s="46" t="s">
        <v>103</v>
      </c>
      <c r="M7841" s="48" t="s">
        <v>110</v>
      </c>
    </row>
    <row r="7842" spans="1:16" x14ac:dyDescent="0.25">
      <c r="A7842" s="52">
        <v>2021</v>
      </c>
      <c r="B7842" s="45" t="s">
        <v>65</v>
      </c>
      <c r="C7842" s="46" t="s">
        <v>80</v>
      </c>
      <c r="D7842" s="46" t="s">
        <v>88</v>
      </c>
      <c r="H7842" s="46">
        <v>14</v>
      </c>
      <c r="L7842" s="46" t="s">
        <v>103</v>
      </c>
      <c r="M7842" s="48" t="s">
        <v>110</v>
      </c>
    </row>
    <row r="7843" spans="1:16" x14ac:dyDescent="0.25">
      <c r="A7843" s="52">
        <v>2021</v>
      </c>
      <c r="B7843" s="45" t="s">
        <v>65</v>
      </c>
      <c r="C7843" s="46" t="s">
        <v>80</v>
      </c>
      <c r="D7843" s="46" t="s">
        <v>90</v>
      </c>
      <c r="H7843" s="46">
        <v>15</v>
      </c>
      <c r="L7843" s="46" t="s">
        <v>104</v>
      </c>
      <c r="M7843" s="48">
        <v>174</v>
      </c>
    </row>
    <row r="7844" spans="1:16" x14ac:dyDescent="0.25">
      <c r="A7844" s="52">
        <v>2021</v>
      </c>
      <c r="B7844" s="45" t="s">
        <v>65</v>
      </c>
      <c r="C7844" s="46" t="s">
        <v>80</v>
      </c>
      <c r="D7844" s="46" t="s">
        <v>90</v>
      </c>
      <c r="H7844" s="46">
        <v>15</v>
      </c>
      <c r="L7844" s="46" t="s">
        <v>104</v>
      </c>
      <c r="M7844" s="48">
        <v>76</v>
      </c>
    </row>
    <row r="7845" spans="1:16" x14ac:dyDescent="0.25">
      <c r="A7845" s="52">
        <v>2021</v>
      </c>
      <c r="B7845" s="45" t="s">
        <v>65</v>
      </c>
      <c r="C7845" s="46" t="s">
        <v>80</v>
      </c>
      <c r="D7845" s="46" t="s">
        <v>88</v>
      </c>
      <c r="H7845" s="46">
        <v>17</v>
      </c>
      <c r="L7845" s="46" t="s">
        <v>103</v>
      </c>
      <c r="M7845" s="48">
        <v>2</v>
      </c>
      <c r="N7845" s="48" t="s">
        <v>117</v>
      </c>
      <c r="O7845" s="48">
        <v>2</v>
      </c>
      <c r="P7845" s="48" t="s">
        <v>116</v>
      </c>
    </row>
    <row r="7846" spans="1:16" x14ac:dyDescent="0.25">
      <c r="A7846" s="52">
        <v>2021</v>
      </c>
      <c r="B7846" s="45" t="s">
        <v>65</v>
      </c>
      <c r="C7846" s="46" t="s">
        <v>80</v>
      </c>
      <c r="D7846" s="46" t="s">
        <v>88</v>
      </c>
      <c r="H7846" s="46">
        <v>14</v>
      </c>
      <c r="L7846" s="46" t="s">
        <v>103</v>
      </c>
      <c r="M7846" s="48" t="s">
        <v>110</v>
      </c>
    </row>
    <row r="7847" spans="1:16" x14ac:dyDescent="0.25">
      <c r="A7847" s="52">
        <v>2021</v>
      </c>
      <c r="B7847" s="45" t="s">
        <v>65</v>
      </c>
      <c r="C7847" s="46" t="s">
        <v>85</v>
      </c>
      <c r="D7847" s="46" t="s">
        <v>88</v>
      </c>
      <c r="H7847" s="46">
        <v>28</v>
      </c>
      <c r="L7847" s="46" t="s">
        <v>103</v>
      </c>
      <c r="M7847" s="48" t="s">
        <v>110</v>
      </c>
    </row>
    <row r="7848" spans="1:16" x14ac:dyDescent="0.25">
      <c r="A7848" s="52">
        <v>2021</v>
      </c>
      <c r="B7848" s="45" t="s">
        <v>65</v>
      </c>
      <c r="C7848" s="46" t="s">
        <v>80</v>
      </c>
      <c r="D7848" s="46" t="s">
        <v>88</v>
      </c>
      <c r="H7848" s="46">
        <v>17</v>
      </c>
      <c r="L7848" s="46" t="s">
        <v>103</v>
      </c>
      <c r="M7848" s="48">
        <v>2</v>
      </c>
      <c r="N7848" s="48" t="s">
        <v>117</v>
      </c>
      <c r="O7848" s="48">
        <v>2</v>
      </c>
      <c r="P7848" s="48" t="s">
        <v>116</v>
      </c>
    </row>
    <row r="7849" spans="1:16" x14ac:dyDescent="0.25">
      <c r="A7849" s="52">
        <v>2021</v>
      </c>
      <c r="B7849" s="45" t="s">
        <v>65</v>
      </c>
      <c r="C7849" s="46" t="s">
        <v>80</v>
      </c>
      <c r="D7849" s="46" t="s">
        <v>88</v>
      </c>
      <c r="H7849" s="46">
        <v>14</v>
      </c>
      <c r="L7849" s="46" t="s">
        <v>103</v>
      </c>
      <c r="M7849" s="48" t="s">
        <v>110</v>
      </c>
    </row>
    <row r="7850" spans="1:16" x14ac:dyDescent="0.25">
      <c r="A7850" s="52">
        <v>2021</v>
      </c>
      <c r="B7850" s="45" t="s">
        <v>65</v>
      </c>
      <c r="C7850" s="46" t="s">
        <v>85</v>
      </c>
      <c r="D7850" s="46" t="s">
        <v>88</v>
      </c>
      <c r="H7850" s="46">
        <v>28</v>
      </c>
      <c r="L7850" s="46" t="s">
        <v>103</v>
      </c>
      <c r="M7850" s="48" t="s">
        <v>110</v>
      </c>
    </row>
    <row r="7851" spans="1:16" x14ac:dyDescent="0.25">
      <c r="A7851" s="52">
        <v>2021</v>
      </c>
      <c r="B7851" s="45" t="s">
        <v>59</v>
      </c>
      <c r="C7851" s="46" t="s">
        <v>80</v>
      </c>
      <c r="D7851" s="46" t="s">
        <v>88</v>
      </c>
      <c r="H7851" s="46">
        <v>17</v>
      </c>
      <c r="L7851" s="46" t="s">
        <v>110</v>
      </c>
      <c r="M7851" s="48">
        <v>1</v>
      </c>
      <c r="N7851" s="48" t="s">
        <v>117</v>
      </c>
      <c r="O7851" s="48">
        <v>10</v>
      </c>
      <c r="P7851" s="48" t="s">
        <v>116</v>
      </c>
    </row>
    <row r="7852" spans="1:16" x14ac:dyDescent="0.25">
      <c r="A7852" s="52">
        <v>2021</v>
      </c>
      <c r="B7852" s="45" t="s">
        <v>47</v>
      </c>
      <c r="C7852" s="46" t="s">
        <v>80</v>
      </c>
      <c r="D7852" s="46" t="s">
        <v>88</v>
      </c>
      <c r="H7852" s="46">
        <v>20</v>
      </c>
      <c r="L7852" s="46" t="s">
        <v>103</v>
      </c>
      <c r="M7852" s="48" t="s">
        <v>110</v>
      </c>
    </row>
    <row r="7853" spans="1:16" x14ac:dyDescent="0.25">
      <c r="A7853" s="52">
        <v>2021</v>
      </c>
      <c r="B7853" s="69" t="s">
        <v>60</v>
      </c>
      <c r="C7853" s="46" t="s">
        <v>80</v>
      </c>
      <c r="D7853" s="46" t="s">
        <v>90</v>
      </c>
      <c r="H7853" s="68">
        <v>15</v>
      </c>
      <c r="I7853" s="68" t="s">
        <v>108</v>
      </c>
      <c r="J7853" s="68" t="s">
        <v>108</v>
      </c>
      <c r="L7853" s="46" t="s">
        <v>103</v>
      </c>
      <c r="M7853" s="48">
        <v>105</v>
      </c>
    </row>
    <row r="7854" spans="1:16" x14ac:dyDescent="0.25">
      <c r="A7854" s="52">
        <v>2021</v>
      </c>
      <c r="B7854" s="45" t="s">
        <v>59</v>
      </c>
      <c r="C7854" s="46" t="s">
        <v>80</v>
      </c>
      <c r="D7854" s="46" t="s">
        <v>88</v>
      </c>
      <c r="H7854" s="46">
        <v>20</v>
      </c>
      <c r="L7854" s="46" t="s">
        <v>103</v>
      </c>
      <c r="M7854" s="48">
        <v>3</v>
      </c>
      <c r="N7854" s="48" t="s">
        <v>116</v>
      </c>
    </row>
    <row r="7855" spans="1:16" x14ac:dyDescent="0.25">
      <c r="A7855" s="52">
        <v>2021</v>
      </c>
      <c r="B7855" s="45" t="s">
        <v>73</v>
      </c>
      <c r="C7855" s="46" t="s">
        <v>80</v>
      </c>
      <c r="D7855" s="46" t="s">
        <v>110</v>
      </c>
      <c r="H7855" s="46">
        <v>17</v>
      </c>
      <c r="L7855" s="46" t="s">
        <v>110</v>
      </c>
      <c r="M7855" s="48">
        <v>1</v>
      </c>
      <c r="N7855" s="48" t="s">
        <v>116</v>
      </c>
    </row>
    <row r="7856" spans="1:16" x14ac:dyDescent="0.25">
      <c r="A7856" s="52">
        <v>2021</v>
      </c>
      <c r="B7856" s="45" t="s">
        <v>73</v>
      </c>
      <c r="C7856" s="46" t="s">
        <v>80</v>
      </c>
      <c r="D7856" s="46" t="s">
        <v>110</v>
      </c>
      <c r="H7856" s="46">
        <v>17</v>
      </c>
      <c r="L7856" s="46" t="s">
        <v>110</v>
      </c>
      <c r="M7856" s="48">
        <v>2</v>
      </c>
      <c r="N7856" s="48" t="s">
        <v>116</v>
      </c>
    </row>
    <row r="7857" spans="1:16" x14ac:dyDescent="0.25">
      <c r="A7857" s="52">
        <v>2021</v>
      </c>
      <c r="B7857" s="45" t="s">
        <v>73</v>
      </c>
      <c r="C7857" s="46" t="s">
        <v>80</v>
      </c>
      <c r="D7857" s="46" t="s">
        <v>90</v>
      </c>
      <c r="H7857" s="46">
        <v>17</v>
      </c>
      <c r="L7857" s="46" t="s">
        <v>103</v>
      </c>
      <c r="M7857" s="48" t="s">
        <v>110</v>
      </c>
    </row>
    <row r="7858" spans="1:16" x14ac:dyDescent="0.25">
      <c r="A7858" s="52">
        <v>2021</v>
      </c>
      <c r="B7858" s="45" t="s">
        <v>73</v>
      </c>
      <c r="C7858" s="46" t="s">
        <v>80</v>
      </c>
      <c r="D7858" s="46" t="s">
        <v>93</v>
      </c>
      <c r="H7858" s="46">
        <v>17</v>
      </c>
      <c r="L7858" s="46" t="s">
        <v>103</v>
      </c>
      <c r="M7858" s="48">
        <v>1</v>
      </c>
      <c r="N7858" s="48" t="s">
        <v>117</v>
      </c>
      <c r="O7858" s="48">
        <v>1</v>
      </c>
      <c r="P7858" s="48" t="s">
        <v>116</v>
      </c>
    </row>
    <row r="7859" spans="1:16" x14ac:dyDescent="0.25">
      <c r="A7859" s="52">
        <v>2021</v>
      </c>
      <c r="B7859" s="45" t="s">
        <v>73</v>
      </c>
      <c r="C7859" s="46" t="s">
        <v>80</v>
      </c>
      <c r="D7859" s="46" t="s">
        <v>110</v>
      </c>
      <c r="H7859" s="46">
        <v>17</v>
      </c>
      <c r="L7859" s="46" t="s">
        <v>110</v>
      </c>
      <c r="M7859" s="48">
        <v>1</v>
      </c>
      <c r="N7859" s="48" t="s">
        <v>116</v>
      </c>
    </row>
    <row r="7860" spans="1:16" x14ac:dyDescent="0.25">
      <c r="A7860" s="52">
        <v>2021</v>
      </c>
      <c r="B7860" s="45" t="s">
        <v>73</v>
      </c>
      <c r="C7860" s="46" t="s">
        <v>81</v>
      </c>
      <c r="D7860" s="46" t="s">
        <v>110</v>
      </c>
      <c r="H7860" s="46">
        <v>5</v>
      </c>
      <c r="L7860" s="46" t="s">
        <v>110</v>
      </c>
      <c r="M7860" s="48">
        <v>300</v>
      </c>
    </row>
    <row r="7861" spans="1:16" x14ac:dyDescent="0.25">
      <c r="A7861" s="52">
        <v>2021</v>
      </c>
      <c r="B7861" s="45" t="s">
        <v>59</v>
      </c>
      <c r="C7861" s="46" t="s">
        <v>80</v>
      </c>
      <c r="D7861" s="46" t="s">
        <v>88</v>
      </c>
      <c r="E7861" s="46" t="s">
        <v>89</v>
      </c>
      <c r="H7861" s="46">
        <v>17</v>
      </c>
      <c r="L7861" s="46" t="s">
        <v>110</v>
      </c>
      <c r="M7861" s="48">
        <v>5</v>
      </c>
      <c r="N7861" s="48" t="s">
        <v>117</v>
      </c>
      <c r="O7861" s="48">
        <v>5</v>
      </c>
      <c r="P7861" s="48" t="s">
        <v>116</v>
      </c>
    </row>
    <row r="7862" spans="1:16" x14ac:dyDescent="0.25">
      <c r="A7862" s="52">
        <v>2021</v>
      </c>
      <c r="B7862" s="45" t="s">
        <v>59</v>
      </c>
      <c r="C7862" s="46" t="s">
        <v>80</v>
      </c>
      <c r="D7862" s="46" t="s">
        <v>97</v>
      </c>
      <c r="H7862" s="46">
        <v>20</v>
      </c>
      <c r="L7862" s="46" t="s">
        <v>110</v>
      </c>
      <c r="M7862" s="48">
        <v>4</v>
      </c>
      <c r="N7862" s="48" t="s">
        <v>117</v>
      </c>
      <c r="O7862" s="48">
        <v>4</v>
      </c>
      <c r="P7862" s="48" t="s">
        <v>116</v>
      </c>
    </row>
    <row r="7863" spans="1:16" x14ac:dyDescent="0.25">
      <c r="A7863" s="52">
        <v>2021</v>
      </c>
      <c r="B7863" s="45" t="s">
        <v>47</v>
      </c>
      <c r="C7863" s="46" t="s">
        <v>80</v>
      </c>
      <c r="D7863" s="46" t="s">
        <v>90</v>
      </c>
      <c r="H7863" s="46">
        <v>17</v>
      </c>
      <c r="L7863" s="46" t="s">
        <v>103</v>
      </c>
      <c r="M7863" s="48">
        <v>1</v>
      </c>
      <c r="N7863" s="48" t="s">
        <v>117</v>
      </c>
    </row>
    <row r="7864" spans="1:16" x14ac:dyDescent="0.25">
      <c r="A7864" s="52">
        <v>2021</v>
      </c>
      <c r="B7864" s="45" t="s">
        <v>47</v>
      </c>
      <c r="C7864" s="46" t="s">
        <v>80</v>
      </c>
      <c r="D7864" s="46" t="s">
        <v>88</v>
      </c>
      <c r="H7864" s="46">
        <v>15</v>
      </c>
      <c r="L7864" s="46" t="s">
        <v>104</v>
      </c>
      <c r="M7864" s="48" t="s">
        <v>110</v>
      </c>
    </row>
    <row r="7865" spans="1:16" x14ac:dyDescent="0.25">
      <c r="A7865" s="52">
        <v>2021</v>
      </c>
      <c r="B7865" s="45" t="s">
        <v>38</v>
      </c>
      <c r="C7865" s="46" t="s">
        <v>80</v>
      </c>
      <c r="D7865" s="46" t="s">
        <v>93</v>
      </c>
      <c r="H7865" s="68">
        <v>17</v>
      </c>
      <c r="I7865" s="68" t="s">
        <v>108</v>
      </c>
      <c r="L7865" s="46" t="s">
        <v>103</v>
      </c>
      <c r="M7865" s="48">
        <v>6</v>
      </c>
      <c r="N7865" s="48" t="s">
        <v>117</v>
      </c>
      <c r="O7865" s="48">
        <v>2</v>
      </c>
      <c r="P7865" s="48" t="s">
        <v>116</v>
      </c>
    </row>
    <row r="7866" spans="1:16" x14ac:dyDescent="0.25">
      <c r="A7866" s="52">
        <v>2021</v>
      </c>
      <c r="B7866" s="45" t="s">
        <v>47</v>
      </c>
      <c r="C7866" s="46" t="s">
        <v>80</v>
      </c>
      <c r="D7866" s="46" t="s">
        <v>90</v>
      </c>
      <c r="E7866" s="46" t="s">
        <v>92</v>
      </c>
      <c r="H7866" s="46">
        <v>15</v>
      </c>
      <c r="L7866" s="46" t="s">
        <v>104</v>
      </c>
      <c r="M7866" s="48" t="s">
        <v>110</v>
      </c>
    </row>
    <row r="7867" spans="1:16" x14ac:dyDescent="0.25">
      <c r="A7867" s="52">
        <v>2021</v>
      </c>
      <c r="B7867" s="45" t="s">
        <v>47</v>
      </c>
      <c r="C7867" s="46" t="s">
        <v>80</v>
      </c>
      <c r="D7867" s="46" t="s">
        <v>88</v>
      </c>
      <c r="H7867" s="46">
        <v>17</v>
      </c>
      <c r="L7867" s="46" t="s">
        <v>103</v>
      </c>
      <c r="M7867" s="48">
        <v>1</v>
      </c>
      <c r="N7867" s="48" t="s">
        <v>117</v>
      </c>
    </row>
    <row r="7868" spans="1:16" x14ac:dyDescent="0.25">
      <c r="A7868" s="52">
        <v>2021</v>
      </c>
      <c r="B7868" s="45" t="s">
        <v>73</v>
      </c>
      <c r="C7868" s="46" t="s">
        <v>80</v>
      </c>
      <c r="D7868" s="46" t="s">
        <v>91</v>
      </c>
      <c r="H7868" s="46">
        <v>17</v>
      </c>
      <c r="L7868" s="46" t="s">
        <v>104</v>
      </c>
      <c r="M7868" s="48" t="s">
        <v>110</v>
      </c>
    </row>
    <row r="7869" spans="1:16" x14ac:dyDescent="0.25">
      <c r="A7869" s="52">
        <v>2021</v>
      </c>
      <c r="B7869" s="45" t="s">
        <v>73</v>
      </c>
      <c r="C7869" s="46" t="s">
        <v>80</v>
      </c>
      <c r="D7869" s="46" t="s">
        <v>110</v>
      </c>
      <c r="H7869" s="46">
        <v>20</v>
      </c>
      <c r="L7869" s="46" t="s">
        <v>103</v>
      </c>
      <c r="M7869" s="48">
        <v>2</v>
      </c>
      <c r="N7869" s="48" t="s">
        <v>116</v>
      </c>
    </row>
    <row r="7870" spans="1:16" x14ac:dyDescent="0.25">
      <c r="A7870" s="52">
        <v>2021</v>
      </c>
      <c r="B7870" s="45" t="s">
        <v>73</v>
      </c>
      <c r="C7870" s="46" t="s">
        <v>80</v>
      </c>
      <c r="D7870" s="46" t="s">
        <v>110</v>
      </c>
      <c r="H7870" s="46">
        <v>20</v>
      </c>
      <c r="L7870" s="46" t="s">
        <v>103</v>
      </c>
      <c r="M7870" s="48">
        <v>2</v>
      </c>
      <c r="N7870" s="48" t="s">
        <v>116</v>
      </c>
    </row>
    <row r="7871" spans="1:16" x14ac:dyDescent="0.25">
      <c r="A7871" s="52">
        <v>2021</v>
      </c>
      <c r="B7871" s="45" t="s">
        <v>50</v>
      </c>
      <c r="C7871" s="46" t="s">
        <v>80</v>
      </c>
      <c r="D7871" s="46" t="s">
        <v>88</v>
      </c>
      <c r="H7871" s="46">
        <v>21</v>
      </c>
      <c r="L7871" s="46" t="s">
        <v>110</v>
      </c>
      <c r="M7871" s="48" t="s">
        <v>110</v>
      </c>
    </row>
    <row r="7872" spans="1:16" x14ac:dyDescent="0.25">
      <c r="A7872" s="52">
        <v>2021</v>
      </c>
      <c r="B7872" s="45" t="s">
        <v>50</v>
      </c>
      <c r="C7872" s="46" t="s">
        <v>80</v>
      </c>
      <c r="D7872" s="46" t="s">
        <v>88</v>
      </c>
      <c r="H7872" s="46">
        <v>18</v>
      </c>
      <c r="L7872" s="46" t="s">
        <v>110</v>
      </c>
      <c r="M7872" s="48" t="s">
        <v>110</v>
      </c>
    </row>
    <row r="7873" spans="1:24" x14ac:dyDescent="0.25">
      <c r="A7873" s="52">
        <v>2021</v>
      </c>
      <c r="B7873" s="45" t="s">
        <v>50</v>
      </c>
      <c r="C7873" s="46" t="s">
        <v>80</v>
      </c>
      <c r="D7873" s="46" t="s">
        <v>88</v>
      </c>
      <c r="H7873" s="46">
        <v>18</v>
      </c>
      <c r="L7873" s="46" t="s">
        <v>110</v>
      </c>
      <c r="M7873" s="48" t="s">
        <v>110</v>
      </c>
    </row>
    <row r="7874" spans="1:24" x14ac:dyDescent="0.25">
      <c r="A7874" s="52">
        <v>2021</v>
      </c>
      <c r="B7874" s="45" t="s">
        <v>50</v>
      </c>
      <c r="C7874" s="46" t="s">
        <v>80</v>
      </c>
      <c r="D7874" s="46" t="s">
        <v>88</v>
      </c>
      <c r="E7874" s="46" t="s">
        <v>93</v>
      </c>
      <c r="H7874" s="46">
        <v>18</v>
      </c>
      <c r="L7874" s="46" t="s">
        <v>110</v>
      </c>
      <c r="M7874" s="48" t="s">
        <v>110</v>
      </c>
    </row>
    <row r="7875" spans="1:24" x14ac:dyDescent="0.25">
      <c r="A7875" s="52">
        <v>2021</v>
      </c>
      <c r="B7875" s="45" t="s">
        <v>63</v>
      </c>
      <c r="C7875" s="46" t="s">
        <v>80</v>
      </c>
      <c r="D7875" s="46" t="s">
        <v>89</v>
      </c>
      <c r="H7875" s="46">
        <v>25</v>
      </c>
      <c r="L7875" s="46" t="s">
        <v>103</v>
      </c>
      <c r="M7875" s="48">
        <v>63</v>
      </c>
    </row>
    <row r="7876" spans="1:24" x14ac:dyDescent="0.25">
      <c r="A7876" s="52">
        <v>2021</v>
      </c>
      <c r="B7876" s="45" t="s">
        <v>65</v>
      </c>
      <c r="C7876" s="46" t="s">
        <v>80</v>
      </c>
      <c r="D7876" s="46" t="s">
        <v>90</v>
      </c>
      <c r="H7876" s="46">
        <v>17</v>
      </c>
      <c r="L7876" s="46" t="s">
        <v>103</v>
      </c>
      <c r="M7876" s="48" t="s">
        <v>110</v>
      </c>
    </row>
    <row r="7877" spans="1:24" x14ac:dyDescent="0.25">
      <c r="A7877" s="52">
        <v>2021</v>
      </c>
      <c r="B7877" s="45" t="s">
        <v>65</v>
      </c>
      <c r="C7877" s="46" t="s">
        <v>80</v>
      </c>
      <c r="D7877" s="46" t="s">
        <v>94</v>
      </c>
      <c r="H7877" s="46">
        <v>15</v>
      </c>
      <c r="L7877" s="46" t="s">
        <v>103</v>
      </c>
      <c r="M7877" s="48" t="s">
        <v>110</v>
      </c>
    </row>
    <row r="7878" spans="1:24" x14ac:dyDescent="0.25">
      <c r="A7878" s="52">
        <v>2021</v>
      </c>
      <c r="B7878" s="45" t="s">
        <v>59</v>
      </c>
      <c r="C7878" s="46" t="s">
        <v>80</v>
      </c>
      <c r="D7878" s="46" t="s">
        <v>88</v>
      </c>
      <c r="H7878" s="46">
        <v>20</v>
      </c>
      <c r="L7878" s="46" t="s">
        <v>110</v>
      </c>
      <c r="M7878" s="48">
        <v>1</v>
      </c>
      <c r="N7878" s="48" t="s">
        <v>116</v>
      </c>
    </row>
    <row r="7879" spans="1:24" x14ac:dyDescent="0.25">
      <c r="A7879" s="52">
        <v>2021</v>
      </c>
      <c r="B7879" s="45" t="s">
        <v>59</v>
      </c>
      <c r="C7879" s="46" t="s">
        <v>80</v>
      </c>
      <c r="D7879" s="46" t="s">
        <v>89</v>
      </c>
      <c r="H7879" s="46">
        <v>20</v>
      </c>
      <c r="L7879" s="46" t="s">
        <v>110</v>
      </c>
      <c r="M7879" s="48">
        <v>2</v>
      </c>
      <c r="N7879" s="48" t="s">
        <v>116</v>
      </c>
    </row>
    <row r="7880" spans="1:24" x14ac:dyDescent="0.25">
      <c r="A7880" s="52">
        <v>2021</v>
      </c>
      <c r="B7880" s="45" t="s">
        <v>59</v>
      </c>
      <c r="C7880" s="46" t="s">
        <v>80</v>
      </c>
      <c r="D7880" s="46" t="s">
        <v>89</v>
      </c>
      <c r="H7880" s="46">
        <v>20</v>
      </c>
      <c r="L7880" s="46" t="s">
        <v>110</v>
      </c>
      <c r="M7880" s="48">
        <v>2</v>
      </c>
      <c r="N7880" s="48" t="s">
        <v>117</v>
      </c>
      <c r="O7880" s="48">
        <v>3</v>
      </c>
      <c r="P7880" s="48" t="s">
        <v>116</v>
      </c>
    </row>
    <row r="7881" spans="1:24" x14ac:dyDescent="0.25">
      <c r="A7881" s="52">
        <v>2021</v>
      </c>
      <c r="B7881" s="45" t="s">
        <v>59</v>
      </c>
      <c r="C7881" s="46" t="s">
        <v>80</v>
      </c>
      <c r="D7881" s="46" t="s">
        <v>88</v>
      </c>
      <c r="H7881" s="46">
        <v>20</v>
      </c>
      <c r="L7881" s="46" t="s">
        <v>110</v>
      </c>
      <c r="M7881" s="48">
        <v>2</v>
      </c>
      <c r="N7881" s="48" t="s">
        <v>117</v>
      </c>
      <c r="O7881" s="48">
        <v>2</v>
      </c>
      <c r="P7881" s="48" t="s">
        <v>116</v>
      </c>
    </row>
    <row r="7882" spans="1:24" x14ac:dyDescent="0.25">
      <c r="A7882" s="52">
        <v>2021</v>
      </c>
      <c r="B7882" s="69" t="s">
        <v>66</v>
      </c>
      <c r="C7882" s="46" t="s">
        <v>80</v>
      </c>
      <c r="D7882" s="46" t="s">
        <v>88</v>
      </c>
      <c r="H7882" s="68">
        <v>17</v>
      </c>
      <c r="I7882" s="68">
        <v>20</v>
      </c>
      <c r="J7882" s="68">
        <v>18</v>
      </c>
      <c r="L7882" s="46" t="s">
        <v>103</v>
      </c>
      <c r="M7882" s="48" t="s">
        <v>110</v>
      </c>
    </row>
    <row r="7883" spans="1:24" x14ac:dyDescent="0.25">
      <c r="A7883" s="52">
        <v>2021</v>
      </c>
      <c r="B7883" s="69" t="s">
        <v>75</v>
      </c>
      <c r="C7883" s="46" t="s">
        <v>80</v>
      </c>
      <c r="D7883" s="46" t="s">
        <v>90</v>
      </c>
      <c r="H7883" s="68">
        <v>17</v>
      </c>
      <c r="I7883" s="68" t="s">
        <v>108</v>
      </c>
      <c r="J7883" s="68" t="s">
        <v>108</v>
      </c>
      <c r="L7883" s="46" t="s">
        <v>103</v>
      </c>
      <c r="M7883" s="48" t="s">
        <v>110</v>
      </c>
    </row>
    <row r="7884" spans="1:24" x14ac:dyDescent="0.25">
      <c r="A7884" s="52">
        <v>2021</v>
      </c>
      <c r="B7884" s="69" t="s">
        <v>69</v>
      </c>
      <c r="C7884" s="46" t="s">
        <v>80</v>
      </c>
      <c r="D7884" s="46" t="s">
        <v>88</v>
      </c>
      <c r="H7884" s="68">
        <v>17</v>
      </c>
      <c r="I7884" s="68">
        <v>20</v>
      </c>
      <c r="J7884" s="68">
        <v>21</v>
      </c>
      <c r="L7884" s="46" t="s">
        <v>103</v>
      </c>
      <c r="M7884" s="48">
        <v>3</v>
      </c>
      <c r="N7884" s="48" t="s">
        <v>117</v>
      </c>
      <c r="O7884" s="48">
        <v>7</v>
      </c>
      <c r="P7884" s="48" t="s">
        <v>116</v>
      </c>
      <c r="U7884" s="49">
        <v>1</v>
      </c>
      <c r="V7884" s="49" t="s">
        <v>117</v>
      </c>
      <c r="W7884" s="50">
        <v>2</v>
      </c>
      <c r="X7884" s="50" t="s">
        <v>116</v>
      </c>
    </row>
    <row r="7885" spans="1:24" x14ac:dyDescent="0.25">
      <c r="A7885" s="52">
        <v>2021</v>
      </c>
      <c r="B7885" s="69" t="s">
        <v>69</v>
      </c>
      <c r="C7885" s="46" t="s">
        <v>80</v>
      </c>
      <c r="D7885" s="46" t="s">
        <v>93</v>
      </c>
      <c r="H7885" s="68">
        <v>17</v>
      </c>
      <c r="I7885" s="68">
        <v>21</v>
      </c>
      <c r="J7885" s="68" t="s">
        <v>108</v>
      </c>
      <c r="L7885" s="46" t="s">
        <v>103</v>
      </c>
      <c r="M7885" s="48">
        <v>3</v>
      </c>
      <c r="N7885" s="48" t="s">
        <v>117</v>
      </c>
      <c r="O7885" s="48">
        <v>1</v>
      </c>
      <c r="P7885" s="48" t="s">
        <v>116</v>
      </c>
      <c r="U7885" s="49">
        <v>1</v>
      </c>
      <c r="V7885" s="49" t="s">
        <v>116</v>
      </c>
    </row>
    <row r="7886" spans="1:24" x14ac:dyDescent="0.25">
      <c r="A7886" s="52">
        <v>2021</v>
      </c>
      <c r="B7886" s="45" t="s">
        <v>45</v>
      </c>
      <c r="C7886" s="46" t="s">
        <v>80</v>
      </c>
      <c r="D7886" s="46" t="s">
        <v>88</v>
      </c>
      <c r="H7886" s="46">
        <v>17</v>
      </c>
      <c r="L7886" s="46" t="s">
        <v>104</v>
      </c>
      <c r="M7886" s="48" t="s">
        <v>110</v>
      </c>
    </row>
    <row r="7887" spans="1:24" x14ac:dyDescent="0.25">
      <c r="A7887" s="52">
        <v>2021</v>
      </c>
      <c r="B7887" s="45" t="s">
        <v>73</v>
      </c>
      <c r="C7887" s="46" t="s">
        <v>80</v>
      </c>
      <c r="D7887" s="46" t="s">
        <v>110</v>
      </c>
      <c r="H7887" s="46">
        <v>17</v>
      </c>
      <c r="L7887" s="46" t="s">
        <v>110</v>
      </c>
      <c r="M7887" s="48">
        <v>3</v>
      </c>
      <c r="N7887" s="48" t="s">
        <v>116</v>
      </c>
    </row>
    <row r="7888" spans="1:24" x14ac:dyDescent="0.25">
      <c r="A7888" s="52">
        <v>2021</v>
      </c>
      <c r="B7888" s="45" t="s">
        <v>73</v>
      </c>
      <c r="C7888" s="46" t="s">
        <v>80</v>
      </c>
      <c r="D7888" s="46" t="s">
        <v>91</v>
      </c>
      <c r="H7888" s="46">
        <v>17</v>
      </c>
      <c r="L7888" s="46" t="s">
        <v>104</v>
      </c>
      <c r="M7888" s="48">
        <v>2</v>
      </c>
      <c r="N7888" s="48" t="s">
        <v>117</v>
      </c>
      <c r="O7888" s="48">
        <v>4</v>
      </c>
      <c r="P7888" s="48" t="s">
        <v>116</v>
      </c>
    </row>
    <row r="7889" spans="1:16" x14ac:dyDescent="0.25">
      <c r="A7889" s="52">
        <v>2021</v>
      </c>
      <c r="B7889" s="45" t="s">
        <v>47</v>
      </c>
      <c r="C7889" s="46" t="s">
        <v>80</v>
      </c>
      <c r="D7889" s="46" t="s">
        <v>90</v>
      </c>
      <c r="H7889" s="46">
        <v>15</v>
      </c>
      <c r="L7889" s="46" t="s">
        <v>104</v>
      </c>
      <c r="M7889" s="48" t="s">
        <v>110</v>
      </c>
    </row>
    <row r="7890" spans="1:16" x14ac:dyDescent="0.25">
      <c r="A7890" s="52">
        <v>2021</v>
      </c>
      <c r="B7890" s="45" t="s">
        <v>38</v>
      </c>
      <c r="C7890" s="46" t="s">
        <v>80</v>
      </c>
      <c r="D7890" s="46" t="s">
        <v>93</v>
      </c>
      <c r="H7890" s="68">
        <v>17</v>
      </c>
      <c r="I7890" s="68" t="s">
        <v>108</v>
      </c>
      <c r="L7890" s="46" t="s">
        <v>103</v>
      </c>
      <c r="M7890" s="48">
        <v>4</v>
      </c>
      <c r="N7890" s="48" t="s">
        <v>117</v>
      </c>
      <c r="O7890" s="48">
        <v>3</v>
      </c>
      <c r="P7890" s="48" t="s">
        <v>116</v>
      </c>
    </row>
    <row r="7891" spans="1:16" x14ac:dyDescent="0.25">
      <c r="A7891" s="52">
        <v>2021</v>
      </c>
      <c r="B7891" s="45" t="s">
        <v>52</v>
      </c>
      <c r="C7891" s="46" t="s">
        <v>80</v>
      </c>
      <c r="D7891" s="46" t="s">
        <v>89</v>
      </c>
      <c r="H7891" s="46">
        <v>17</v>
      </c>
      <c r="L7891" s="46" t="s">
        <v>110</v>
      </c>
      <c r="M7891" s="48">
        <v>2</v>
      </c>
      <c r="N7891" s="48" t="s">
        <v>117</v>
      </c>
    </row>
    <row r="7892" spans="1:16" x14ac:dyDescent="0.25">
      <c r="A7892" s="52">
        <v>2021</v>
      </c>
      <c r="B7892" s="45" t="s">
        <v>59</v>
      </c>
      <c r="C7892" s="46" t="s">
        <v>87</v>
      </c>
      <c r="D7892" s="46" t="s">
        <v>110</v>
      </c>
      <c r="H7892" s="46">
        <v>20</v>
      </c>
      <c r="L7892" s="46" t="s">
        <v>110</v>
      </c>
      <c r="M7892" s="48">
        <v>1</v>
      </c>
      <c r="N7892" s="48" t="s">
        <v>117</v>
      </c>
      <c r="O7892" s="48">
        <v>2</v>
      </c>
      <c r="P7892" s="48" t="s">
        <v>116</v>
      </c>
    </row>
    <row r="7893" spans="1:16" x14ac:dyDescent="0.25">
      <c r="A7893" s="52">
        <v>2021</v>
      </c>
      <c r="B7893" s="45" t="s">
        <v>38</v>
      </c>
      <c r="C7893" s="46" t="s">
        <v>80</v>
      </c>
      <c r="D7893" s="46" t="s">
        <v>93</v>
      </c>
      <c r="H7893" s="68">
        <v>17</v>
      </c>
      <c r="I7893" s="68" t="s">
        <v>108</v>
      </c>
      <c r="L7893" s="46" t="s">
        <v>104</v>
      </c>
      <c r="M7893" s="48">
        <v>2</v>
      </c>
      <c r="N7893" s="48" t="s">
        <v>116</v>
      </c>
    </row>
    <row r="7894" spans="1:16" x14ac:dyDescent="0.25">
      <c r="A7894" s="52">
        <v>2021</v>
      </c>
      <c r="B7894" s="69" t="s">
        <v>66</v>
      </c>
      <c r="C7894" s="46" t="s">
        <v>80</v>
      </c>
      <c r="D7894" s="46" t="s">
        <v>90</v>
      </c>
      <c r="H7894" s="68">
        <v>17</v>
      </c>
      <c r="I7894" s="68" t="s">
        <v>108</v>
      </c>
      <c r="J7894" s="68" t="s">
        <v>108</v>
      </c>
      <c r="L7894" s="46" t="s">
        <v>103</v>
      </c>
      <c r="M7894" s="48">
        <v>6</v>
      </c>
      <c r="N7894" s="48" t="s">
        <v>117</v>
      </c>
      <c r="O7894" s="48">
        <v>1</v>
      </c>
      <c r="P7894" s="48" t="s">
        <v>116</v>
      </c>
    </row>
    <row r="7895" spans="1:16" x14ac:dyDescent="0.25">
      <c r="A7895" s="52">
        <v>2021</v>
      </c>
      <c r="B7895" s="45" t="s">
        <v>59</v>
      </c>
      <c r="C7895" s="46" t="s">
        <v>80</v>
      </c>
      <c r="D7895" s="46" t="s">
        <v>90</v>
      </c>
      <c r="H7895" s="46">
        <v>15</v>
      </c>
      <c r="L7895" s="46" t="s">
        <v>103</v>
      </c>
      <c r="M7895" s="48" t="s">
        <v>110</v>
      </c>
    </row>
    <row r="7896" spans="1:16" x14ac:dyDescent="0.25">
      <c r="A7896" s="52">
        <v>2021</v>
      </c>
      <c r="B7896" s="45" t="s">
        <v>63</v>
      </c>
      <c r="C7896" s="46" t="s">
        <v>80</v>
      </c>
      <c r="D7896" s="46" t="s">
        <v>88</v>
      </c>
      <c r="E7896" s="46" t="s">
        <v>89</v>
      </c>
      <c r="H7896" s="46">
        <v>21</v>
      </c>
      <c r="L7896" s="46" t="s">
        <v>103</v>
      </c>
      <c r="M7896" s="48">
        <v>3</v>
      </c>
      <c r="N7896" s="48" t="s">
        <v>116</v>
      </c>
    </row>
    <row r="7897" spans="1:16" x14ac:dyDescent="0.25">
      <c r="A7897" s="52">
        <v>2021</v>
      </c>
      <c r="B7897" s="45" t="s">
        <v>65</v>
      </c>
      <c r="C7897" s="46" t="s">
        <v>80</v>
      </c>
      <c r="D7897" s="46" t="s">
        <v>89</v>
      </c>
      <c r="H7897" s="46">
        <v>17</v>
      </c>
      <c r="L7897" s="46" t="s">
        <v>104</v>
      </c>
      <c r="M7897" s="48">
        <v>14</v>
      </c>
      <c r="N7897" s="48" t="s">
        <v>117</v>
      </c>
      <c r="O7897" s="48">
        <v>10</v>
      </c>
      <c r="P7897" s="48" t="s">
        <v>116</v>
      </c>
    </row>
    <row r="7898" spans="1:16" x14ac:dyDescent="0.25">
      <c r="A7898" s="52">
        <v>2021</v>
      </c>
      <c r="B7898" s="45" t="s">
        <v>65</v>
      </c>
      <c r="C7898" s="46" t="s">
        <v>80</v>
      </c>
      <c r="D7898" s="46" t="s">
        <v>90</v>
      </c>
      <c r="H7898" s="46">
        <v>17</v>
      </c>
      <c r="L7898" s="46" t="s">
        <v>104</v>
      </c>
      <c r="M7898" s="48">
        <v>10</v>
      </c>
      <c r="N7898" s="48" t="s">
        <v>117</v>
      </c>
      <c r="O7898" s="48">
        <v>17</v>
      </c>
      <c r="P7898" s="48" t="s">
        <v>116</v>
      </c>
    </row>
    <row r="7899" spans="1:16" x14ac:dyDescent="0.25">
      <c r="A7899" s="52">
        <v>2021</v>
      </c>
      <c r="B7899" s="45" t="s">
        <v>65</v>
      </c>
      <c r="C7899" s="46" t="s">
        <v>80</v>
      </c>
      <c r="D7899" s="46" t="s">
        <v>90</v>
      </c>
      <c r="H7899" s="46">
        <v>15</v>
      </c>
      <c r="L7899" s="46" t="s">
        <v>104</v>
      </c>
      <c r="M7899" s="48" t="s">
        <v>110</v>
      </c>
    </row>
    <row r="7900" spans="1:16" x14ac:dyDescent="0.25">
      <c r="A7900" s="52">
        <v>2021</v>
      </c>
      <c r="B7900" s="45" t="s">
        <v>65</v>
      </c>
      <c r="C7900" s="46" t="s">
        <v>80</v>
      </c>
      <c r="D7900" s="46" t="s">
        <v>89</v>
      </c>
      <c r="H7900" s="46">
        <v>17</v>
      </c>
      <c r="L7900" s="46" t="s">
        <v>104</v>
      </c>
      <c r="M7900" s="48">
        <v>10</v>
      </c>
      <c r="N7900" s="48" t="s">
        <v>117</v>
      </c>
      <c r="O7900" s="48">
        <v>14</v>
      </c>
      <c r="P7900" s="48" t="s">
        <v>116</v>
      </c>
    </row>
    <row r="7901" spans="1:16" x14ac:dyDescent="0.25">
      <c r="A7901" s="52">
        <v>2021</v>
      </c>
      <c r="B7901" s="45" t="s">
        <v>65</v>
      </c>
      <c r="C7901" s="46" t="s">
        <v>80</v>
      </c>
      <c r="D7901" s="46" t="s">
        <v>90</v>
      </c>
      <c r="H7901" s="46">
        <v>17</v>
      </c>
      <c r="L7901" s="46" t="s">
        <v>104</v>
      </c>
      <c r="M7901" s="48">
        <v>10</v>
      </c>
      <c r="N7901" s="48" t="s">
        <v>117</v>
      </c>
      <c r="O7901" s="48">
        <v>17</v>
      </c>
      <c r="P7901" s="48" t="s">
        <v>116</v>
      </c>
    </row>
    <row r="7902" spans="1:16" x14ac:dyDescent="0.25">
      <c r="A7902" s="52">
        <v>2021</v>
      </c>
      <c r="B7902" s="45" t="s">
        <v>65</v>
      </c>
      <c r="C7902" s="46" t="s">
        <v>80</v>
      </c>
      <c r="D7902" s="46" t="s">
        <v>90</v>
      </c>
      <c r="H7902" s="46">
        <v>15</v>
      </c>
      <c r="L7902" s="46" t="s">
        <v>104</v>
      </c>
      <c r="M7902" s="48" t="s">
        <v>110</v>
      </c>
    </row>
    <row r="7903" spans="1:16" x14ac:dyDescent="0.25">
      <c r="A7903" s="52">
        <v>2021</v>
      </c>
      <c r="B7903" s="45" t="s">
        <v>65</v>
      </c>
      <c r="C7903" s="46" t="s">
        <v>80</v>
      </c>
      <c r="D7903" s="46" t="s">
        <v>89</v>
      </c>
      <c r="H7903" s="46">
        <v>17</v>
      </c>
      <c r="L7903" s="46" t="s">
        <v>104</v>
      </c>
      <c r="M7903" s="48">
        <v>10</v>
      </c>
      <c r="N7903" s="48" t="s">
        <v>117</v>
      </c>
      <c r="O7903" s="48">
        <v>14</v>
      </c>
      <c r="P7903" s="48" t="s">
        <v>116</v>
      </c>
    </row>
    <row r="7904" spans="1:16" x14ac:dyDescent="0.25">
      <c r="A7904" s="52">
        <v>2021</v>
      </c>
      <c r="B7904" s="45" t="s">
        <v>65</v>
      </c>
      <c r="C7904" s="46" t="s">
        <v>80</v>
      </c>
      <c r="D7904" s="46" t="s">
        <v>90</v>
      </c>
      <c r="H7904" s="46">
        <v>17</v>
      </c>
      <c r="L7904" s="46" t="s">
        <v>104</v>
      </c>
      <c r="M7904" s="48">
        <v>10</v>
      </c>
      <c r="N7904" s="48" t="s">
        <v>117</v>
      </c>
      <c r="O7904" s="48">
        <v>17</v>
      </c>
      <c r="P7904" s="48" t="s">
        <v>116</v>
      </c>
    </row>
    <row r="7905" spans="1:16" x14ac:dyDescent="0.25">
      <c r="A7905" s="52">
        <v>2021</v>
      </c>
      <c r="B7905" s="45" t="s">
        <v>65</v>
      </c>
      <c r="C7905" s="46" t="s">
        <v>80</v>
      </c>
      <c r="D7905" s="46" t="s">
        <v>90</v>
      </c>
      <c r="H7905" s="46">
        <v>15</v>
      </c>
      <c r="L7905" s="46" t="s">
        <v>104</v>
      </c>
      <c r="M7905" s="48" t="s">
        <v>110</v>
      </c>
    </row>
    <row r="7906" spans="1:16" x14ac:dyDescent="0.25">
      <c r="A7906" s="52">
        <v>2021</v>
      </c>
      <c r="B7906" s="45" t="s">
        <v>59</v>
      </c>
      <c r="C7906" s="46" t="s">
        <v>80</v>
      </c>
      <c r="D7906" s="46" t="s">
        <v>88</v>
      </c>
      <c r="E7906" s="46" t="s">
        <v>92</v>
      </c>
      <c r="F7906" s="46" t="s">
        <v>89</v>
      </c>
      <c r="H7906" s="46">
        <v>20</v>
      </c>
      <c r="L7906" s="46" t="s">
        <v>110</v>
      </c>
      <c r="M7906" s="48">
        <v>4</v>
      </c>
      <c r="N7906" s="48" t="s">
        <v>116</v>
      </c>
    </row>
    <row r="7907" spans="1:16" x14ac:dyDescent="0.25">
      <c r="A7907" s="52">
        <v>2021</v>
      </c>
      <c r="B7907" s="45" t="s">
        <v>37</v>
      </c>
      <c r="C7907" s="46" t="s">
        <v>80</v>
      </c>
      <c r="D7907" s="46" t="s">
        <v>93</v>
      </c>
      <c r="H7907" s="46">
        <v>17</v>
      </c>
      <c r="L7907" s="46" t="s">
        <v>103</v>
      </c>
      <c r="M7907" s="48">
        <v>1</v>
      </c>
      <c r="N7907" s="48" t="s">
        <v>117</v>
      </c>
      <c r="O7907" s="48">
        <v>1</v>
      </c>
      <c r="P7907" s="48" t="s">
        <v>116</v>
      </c>
    </row>
    <row r="7908" spans="1:16" x14ac:dyDescent="0.25">
      <c r="A7908" s="52">
        <v>2021</v>
      </c>
      <c r="B7908" s="45" t="s">
        <v>37</v>
      </c>
      <c r="C7908" s="46" t="s">
        <v>80</v>
      </c>
      <c r="D7908" s="46" t="s">
        <v>93</v>
      </c>
      <c r="H7908" s="46">
        <v>17</v>
      </c>
      <c r="L7908" s="46" t="s">
        <v>103</v>
      </c>
      <c r="M7908" s="48">
        <v>5</v>
      </c>
      <c r="N7908" s="48" t="s">
        <v>117</v>
      </c>
      <c r="O7908" s="48">
        <v>10</v>
      </c>
      <c r="P7908" s="48" t="s">
        <v>116</v>
      </c>
    </row>
    <row r="7909" spans="1:16" x14ac:dyDescent="0.25">
      <c r="A7909" s="52">
        <v>2021</v>
      </c>
      <c r="B7909" s="45" t="s">
        <v>59</v>
      </c>
      <c r="C7909" s="46" t="s">
        <v>87</v>
      </c>
      <c r="D7909" s="46" t="s">
        <v>110</v>
      </c>
      <c r="H7909" s="46">
        <v>20</v>
      </c>
      <c r="L7909" s="46" t="s">
        <v>110</v>
      </c>
      <c r="M7909" s="48">
        <v>1</v>
      </c>
      <c r="N7909" s="48" t="s">
        <v>116</v>
      </c>
    </row>
    <row r="7910" spans="1:16" x14ac:dyDescent="0.25">
      <c r="A7910" s="52">
        <v>2021</v>
      </c>
      <c r="B7910" s="45" t="s">
        <v>59</v>
      </c>
      <c r="C7910" s="46" t="s">
        <v>80</v>
      </c>
      <c r="D7910" s="46" t="s">
        <v>88</v>
      </c>
      <c r="H7910" s="46">
        <v>20</v>
      </c>
      <c r="L7910" s="46" t="s">
        <v>110</v>
      </c>
      <c r="M7910" s="48">
        <v>3</v>
      </c>
      <c r="N7910" s="48" t="s">
        <v>117</v>
      </c>
      <c r="O7910" s="48">
        <v>6</v>
      </c>
      <c r="P7910" s="48" t="s">
        <v>116</v>
      </c>
    </row>
    <row r="7911" spans="1:16" x14ac:dyDescent="0.25">
      <c r="A7911" s="52">
        <v>2021</v>
      </c>
      <c r="B7911" s="45" t="s">
        <v>59</v>
      </c>
      <c r="C7911" s="46" t="s">
        <v>80</v>
      </c>
      <c r="D7911" s="46" t="s">
        <v>92</v>
      </c>
      <c r="H7911" s="46">
        <v>20</v>
      </c>
      <c r="L7911" s="46" t="s">
        <v>110</v>
      </c>
      <c r="M7911" s="48">
        <v>6</v>
      </c>
      <c r="N7911" s="48" t="s">
        <v>116</v>
      </c>
    </row>
    <row r="7912" spans="1:16" x14ac:dyDescent="0.25">
      <c r="A7912" s="52">
        <v>2021</v>
      </c>
      <c r="B7912" s="45" t="s">
        <v>61</v>
      </c>
      <c r="C7912" s="46" t="s">
        <v>80</v>
      </c>
      <c r="D7912" s="46" t="s">
        <v>90</v>
      </c>
      <c r="H7912" s="46">
        <v>15</v>
      </c>
      <c r="L7912" s="46" t="s">
        <v>104</v>
      </c>
      <c r="M7912" s="48">
        <v>21</v>
      </c>
    </row>
    <row r="7913" spans="1:16" x14ac:dyDescent="0.25">
      <c r="A7913" s="52">
        <v>2021</v>
      </c>
      <c r="B7913" s="45" t="s">
        <v>59</v>
      </c>
      <c r="C7913" s="46" t="s">
        <v>80</v>
      </c>
      <c r="D7913" s="46" t="s">
        <v>88</v>
      </c>
      <c r="H7913" s="46">
        <v>20</v>
      </c>
      <c r="L7913" s="46" t="s">
        <v>110</v>
      </c>
      <c r="M7913" s="48">
        <v>3</v>
      </c>
      <c r="N7913" s="48" t="s">
        <v>117</v>
      </c>
      <c r="O7913" s="48">
        <v>6</v>
      </c>
      <c r="P7913" s="48" t="s">
        <v>116</v>
      </c>
    </row>
    <row r="7914" spans="1:16" x14ac:dyDescent="0.25">
      <c r="A7914" s="52">
        <v>2021</v>
      </c>
      <c r="B7914" s="69" t="s">
        <v>66</v>
      </c>
      <c r="C7914" s="46" t="s">
        <v>80</v>
      </c>
      <c r="D7914" s="46" t="s">
        <v>90</v>
      </c>
      <c r="H7914" s="68">
        <v>17</v>
      </c>
      <c r="I7914" s="68">
        <v>15</v>
      </c>
      <c r="J7914" s="68" t="s">
        <v>108</v>
      </c>
      <c r="L7914" s="46" t="s">
        <v>103</v>
      </c>
      <c r="M7914" s="48" t="s">
        <v>110</v>
      </c>
    </row>
    <row r="7915" spans="1:16" x14ac:dyDescent="0.25">
      <c r="A7915" s="52">
        <v>2021</v>
      </c>
      <c r="B7915" s="45" t="s">
        <v>56</v>
      </c>
      <c r="C7915" s="46" t="s">
        <v>80</v>
      </c>
      <c r="D7915" s="46" t="s">
        <v>88</v>
      </c>
      <c r="H7915" s="46">
        <v>17</v>
      </c>
      <c r="L7915" s="46" t="s">
        <v>103</v>
      </c>
      <c r="M7915" s="48" t="s">
        <v>110</v>
      </c>
    </row>
    <row r="7916" spans="1:16" x14ac:dyDescent="0.25">
      <c r="A7916" s="52">
        <v>2021</v>
      </c>
      <c r="B7916" s="45" t="s">
        <v>56</v>
      </c>
      <c r="C7916" s="46" t="s">
        <v>80</v>
      </c>
      <c r="D7916" s="46" t="s">
        <v>88</v>
      </c>
      <c r="H7916" s="46">
        <v>15</v>
      </c>
      <c r="L7916" s="46" t="s">
        <v>103</v>
      </c>
      <c r="M7916" s="48" t="s">
        <v>110</v>
      </c>
    </row>
    <row r="7917" spans="1:16" x14ac:dyDescent="0.25">
      <c r="A7917" s="52">
        <v>2021</v>
      </c>
      <c r="B7917" s="45" t="s">
        <v>54</v>
      </c>
      <c r="C7917" s="46" t="s">
        <v>80</v>
      </c>
      <c r="D7917" s="46" t="s">
        <v>93</v>
      </c>
      <c r="H7917" s="46">
        <v>17</v>
      </c>
      <c r="L7917" s="46" t="s">
        <v>103</v>
      </c>
      <c r="M7917" s="48" t="s">
        <v>110</v>
      </c>
    </row>
    <row r="7918" spans="1:16" x14ac:dyDescent="0.25">
      <c r="A7918" s="52">
        <v>2021</v>
      </c>
      <c r="B7918" s="45" t="s">
        <v>54</v>
      </c>
      <c r="C7918" s="46" t="s">
        <v>80</v>
      </c>
      <c r="D7918" s="46" t="s">
        <v>88</v>
      </c>
      <c r="E7918" s="46" t="s">
        <v>93</v>
      </c>
      <c r="F7918" s="46" t="s">
        <v>92</v>
      </c>
      <c r="H7918" s="46">
        <v>17</v>
      </c>
      <c r="L7918" s="46" t="s">
        <v>104</v>
      </c>
      <c r="M7918" s="48" t="s">
        <v>110</v>
      </c>
    </row>
    <row r="7919" spans="1:16" x14ac:dyDescent="0.25">
      <c r="A7919" s="52">
        <v>2021</v>
      </c>
      <c r="B7919" s="45" t="s">
        <v>38</v>
      </c>
      <c r="C7919" s="46" t="s">
        <v>80</v>
      </c>
      <c r="D7919" s="46" t="s">
        <v>93</v>
      </c>
      <c r="H7919" s="68">
        <v>15</v>
      </c>
      <c r="I7919" s="68" t="s">
        <v>108</v>
      </c>
      <c r="L7919" s="46" t="s">
        <v>104</v>
      </c>
      <c r="M7919" s="48">
        <v>27</v>
      </c>
    </row>
    <row r="7920" spans="1:16" x14ac:dyDescent="0.25">
      <c r="A7920" s="52">
        <v>2021</v>
      </c>
      <c r="B7920" s="45" t="s">
        <v>77</v>
      </c>
      <c r="C7920" s="46" t="s">
        <v>80</v>
      </c>
      <c r="D7920" s="46" t="s">
        <v>90</v>
      </c>
      <c r="H7920" s="46">
        <v>15</v>
      </c>
      <c r="L7920" s="46" t="s">
        <v>103</v>
      </c>
      <c r="M7920" s="48" t="s">
        <v>110</v>
      </c>
    </row>
    <row r="7921" spans="1:22" x14ac:dyDescent="0.25">
      <c r="A7921" s="52">
        <v>2021</v>
      </c>
      <c r="B7921" s="45" t="s">
        <v>77</v>
      </c>
      <c r="C7921" s="46" t="s">
        <v>80</v>
      </c>
      <c r="D7921" s="46" t="s">
        <v>90</v>
      </c>
      <c r="H7921" s="46">
        <v>15</v>
      </c>
      <c r="L7921" s="46" t="s">
        <v>103</v>
      </c>
      <c r="M7921" s="48" t="s">
        <v>110</v>
      </c>
    </row>
    <row r="7922" spans="1:22" x14ac:dyDescent="0.25">
      <c r="A7922" s="52">
        <v>2021</v>
      </c>
      <c r="B7922" s="45" t="s">
        <v>77</v>
      </c>
      <c r="C7922" s="46" t="s">
        <v>80</v>
      </c>
      <c r="D7922" s="46" t="s">
        <v>90</v>
      </c>
      <c r="H7922" s="46">
        <v>15</v>
      </c>
      <c r="L7922" s="46" t="s">
        <v>103</v>
      </c>
      <c r="M7922" s="48" t="s">
        <v>110</v>
      </c>
    </row>
    <row r="7923" spans="1:22" x14ac:dyDescent="0.25">
      <c r="A7923" s="52">
        <v>2021</v>
      </c>
      <c r="B7923" s="45" t="s">
        <v>47</v>
      </c>
      <c r="C7923" s="46" t="s">
        <v>81</v>
      </c>
      <c r="D7923" s="46" t="s">
        <v>110</v>
      </c>
      <c r="H7923" s="46">
        <v>5</v>
      </c>
      <c r="L7923" s="46" t="s">
        <v>104</v>
      </c>
      <c r="M7923" s="48">
        <v>300</v>
      </c>
    </row>
    <row r="7924" spans="1:22" x14ac:dyDescent="0.25">
      <c r="A7924" s="52">
        <v>2021</v>
      </c>
      <c r="B7924" s="45" t="s">
        <v>38</v>
      </c>
      <c r="C7924" s="46" t="s">
        <v>80</v>
      </c>
      <c r="D7924" s="46" t="s">
        <v>88</v>
      </c>
      <c r="H7924" s="46">
        <v>17</v>
      </c>
      <c r="L7924" s="46" t="s">
        <v>103</v>
      </c>
      <c r="M7924" s="48">
        <v>4</v>
      </c>
      <c r="N7924" s="48" t="s">
        <v>117</v>
      </c>
      <c r="O7924" s="48">
        <v>6</v>
      </c>
      <c r="P7924" s="48" t="s">
        <v>116</v>
      </c>
    </row>
    <row r="7925" spans="1:22" x14ac:dyDescent="0.25">
      <c r="A7925" s="52">
        <v>2021</v>
      </c>
      <c r="B7925" s="45" t="s">
        <v>52</v>
      </c>
      <c r="C7925" s="46" t="s">
        <v>80</v>
      </c>
      <c r="D7925" s="46" t="s">
        <v>89</v>
      </c>
      <c r="H7925" s="46">
        <v>18</v>
      </c>
      <c r="L7925" s="46" t="s">
        <v>110</v>
      </c>
      <c r="M7925" s="48" t="s">
        <v>110</v>
      </c>
    </row>
    <row r="7926" spans="1:22" x14ac:dyDescent="0.25">
      <c r="A7926" s="52">
        <v>2021</v>
      </c>
      <c r="B7926" s="45" t="s">
        <v>59</v>
      </c>
      <c r="C7926" s="46" t="s">
        <v>87</v>
      </c>
      <c r="D7926" s="46" t="s">
        <v>110</v>
      </c>
      <c r="H7926" s="46">
        <v>20</v>
      </c>
      <c r="L7926" s="46" t="s">
        <v>110</v>
      </c>
      <c r="M7926" s="48">
        <v>3</v>
      </c>
      <c r="N7926" s="48" t="s">
        <v>117</v>
      </c>
    </row>
    <row r="7927" spans="1:22" x14ac:dyDescent="0.25">
      <c r="A7927" s="52">
        <v>2021</v>
      </c>
      <c r="B7927" s="69" t="s">
        <v>75</v>
      </c>
      <c r="C7927" s="46" t="s">
        <v>80</v>
      </c>
      <c r="D7927" s="46" t="s">
        <v>93</v>
      </c>
      <c r="H7927" s="68">
        <v>21</v>
      </c>
      <c r="I7927" s="68" t="s">
        <v>108</v>
      </c>
      <c r="J7927" s="68" t="s">
        <v>108</v>
      </c>
      <c r="L7927" s="46" t="s">
        <v>103</v>
      </c>
      <c r="M7927" s="48" t="s">
        <v>110</v>
      </c>
    </row>
    <row r="7928" spans="1:22" x14ac:dyDescent="0.25">
      <c r="A7928" s="52">
        <v>2021</v>
      </c>
      <c r="B7928" s="69" t="s">
        <v>69</v>
      </c>
      <c r="C7928" s="46" t="s">
        <v>80</v>
      </c>
      <c r="D7928" s="46" t="s">
        <v>88</v>
      </c>
      <c r="H7928" s="68">
        <v>17</v>
      </c>
      <c r="I7928" s="68">
        <v>20</v>
      </c>
      <c r="J7928" s="68">
        <v>18</v>
      </c>
      <c r="L7928" s="46" t="s">
        <v>103</v>
      </c>
      <c r="M7928" s="48">
        <v>5</v>
      </c>
      <c r="N7928" s="48" t="s">
        <v>117</v>
      </c>
      <c r="O7928" s="48">
        <v>18</v>
      </c>
      <c r="P7928" s="48" t="s">
        <v>116</v>
      </c>
      <c r="U7928" s="49">
        <v>1</v>
      </c>
      <c r="V7928" s="49" t="s">
        <v>116</v>
      </c>
    </row>
    <row r="7929" spans="1:22" x14ac:dyDescent="0.25">
      <c r="A7929" s="52">
        <v>2021</v>
      </c>
      <c r="B7929" s="45" t="s">
        <v>68</v>
      </c>
      <c r="C7929" s="46" t="s">
        <v>80</v>
      </c>
      <c r="D7929" s="46" t="s">
        <v>88</v>
      </c>
      <c r="H7929" s="46">
        <v>15</v>
      </c>
      <c r="L7929" s="46" t="s">
        <v>103</v>
      </c>
      <c r="M7929" s="48">
        <v>30</v>
      </c>
    </row>
    <row r="7930" spans="1:22" x14ac:dyDescent="0.25">
      <c r="A7930" s="52">
        <v>2021</v>
      </c>
      <c r="B7930" s="45" t="s">
        <v>73</v>
      </c>
      <c r="C7930" s="46" t="s">
        <v>80</v>
      </c>
      <c r="D7930" s="46" t="s">
        <v>110</v>
      </c>
      <c r="H7930" s="46">
        <v>17</v>
      </c>
      <c r="L7930" s="46" t="s">
        <v>110</v>
      </c>
      <c r="M7930" s="48">
        <v>2</v>
      </c>
      <c r="N7930" s="48" t="s">
        <v>116</v>
      </c>
    </row>
    <row r="7931" spans="1:22" x14ac:dyDescent="0.25">
      <c r="A7931" s="52">
        <v>2021</v>
      </c>
      <c r="B7931" s="45" t="s">
        <v>73</v>
      </c>
      <c r="C7931" s="46" t="s">
        <v>80</v>
      </c>
      <c r="D7931" s="46" t="s">
        <v>92</v>
      </c>
      <c r="H7931" s="46">
        <v>17</v>
      </c>
      <c r="L7931" s="46" t="s">
        <v>103</v>
      </c>
      <c r="M7931" s="48">
        <v>1</v>
      </c>
      <c r="N7931" s="48" t="s">
        <v>117</v>
      </c>
      <c r="O7931" s="48">
        <v>1</v>
      </c>
      <c r="P7931" s="48" t="s">
        <v>116</v>
      </c>
    </row>
    <row r="7932" spans="1:22" x14ac:dyDescent="0.25">
      <c r="A7932" s="52">
        <v>2021</v>
      </c>
      <c r="B7932" s="45" t="s">
        <v>73</v>
      </c>
      <c r="C7932" s="46" t="s">
        <v>80</v>
      </c>
      <c r="D7932" s="46" t="s">
        <v>94</v>
      </c>
      <c r="H7932" s="46">
        <v>15</v>
      </c>
      <c r="L7932" s="46" t="s">
        <v>103</v>
      </c>
      <c r="M7932" s="48">
        <v>55</v>
      </c>
    </row>
    <row r="7933" spans="1:22" x14ac:dyDescent="0.25">
      <c r="A7933" s="52">
        <v>2021</v>
      </c>
      <c r="B7933" s="45" t="s">
        <v>73</v>
      </c>
      <c r="C7933" s="46" t="s">
        <v>80</v>
      </c>
      <c r="D7933" s="46" t="s">
        <v>91</v>
      </c>
      <c r="H7933" s="46">
        <v>17</v>
      </c>
      <c r="L7933" s="46" t="s">
        <v>104</v>
      </c>
      <c r="M7933" s="48">
        <v>2</v>
      </c>
      <c r="N7933" s="48" t="s">
        <v>116</v>
      </c>
    </row>
    <row r="7934" spans="1:22" x14ac:dyDescent="0.25">
      <c r="A7934" s="52">
        <v>2021</v>
      </c>
      <c r="B7934" s="45" t="s">
        <v>73</v>
      </c>
      <c r="C7934" s="46" t="s">
        <v>80</v>
      </c>
      <c r="D7934" s="46" t="s">
        <v>94</v>
      </c>
      <c r="E7934" s="46" t="s">
        <v>92</v>
      </c>
      <c r="H7934" s="46">
        <v>15</v>
      </c>
      <c r="I7934" s="46">
        <v>25</v>
      </c>
      <c r="L7934" s="46" t="s">
        <v>103</v>
      </c>
      <c r="M7934" s="48">
        <v>16</v>
      </c>
      <c r="S7934" s="49">
        <v>9</v>
      </c>
    </row>
    <row r="7935" spans="1:22" x14ac:dyDescent="0.25">
      <c r="A7935" s="52">
        <v>2021</v>
      </c>
      <c r="B7935" s="45" t="s">
        <v>73</v>
      </c>
      <c r="C7935" s="46" t="s">
        <v>80</v>
      </c>
      <c r="D7935" s="46" t="s">
        <v>110</v>
      </c>
      <c r="H7935" s="46">
        <v>17</v>
      </c>
      <c r="L7935" s="46" t="s">
        <v>110</v>
      </c>
      <c r="M7935" s="48">
        <v>4</v>
      </c>
      <c r="N7935" s="48" t="s">
        <v>117</v>
      </c>
      <c r="O7935" s="48">
        <v>10</v>
      </c>
      <c r="P7935" s="48" t="s">
        <v>116</v>
      </c>
    </row>
    <row r="7936" spans="1:22" x14ac:dyDescent="0.25">
      <c r="A7936" s="52">
        <v>2021</v>
      </c>
      <c r="B7936" s="45" t="s">
        <v>38</v>
      </c>
      <c r="C7936" s="46" t="s">
        <v>80</v>
      </c>
      <c r="D7936" s="46" t="s">
        <v>88</v>
      </c>
      <c r="H7936" s="68">
        <v>20</v>
      </c>
      <c r="I7936" s="68">
        <v>17</v>
      </c>
      <c r="L7936" s="46" t="s">
        <v>110</v>
      </c>
      <c r="M7936" s="48" t="s">
        <v>110</v>
      </c>
    </row>
    <row r="7937" spans="1:16" x14ac:dyDescent="0.25">
      <c r="A7937" s="52">
        <v>2021</v>
      </c>
      <c r="B7937" s="45" t="s">
        <v>38</v>
      </c>
      <c r="C7937" s="46" t="s">
        <v>80</v>
      </c>
      <c r="D7937" s="46" t="s">
        <v>93</v>
      </c>
      <c r="H7937" s="46">
        <v>15</v>
      </c>
      <c r="L7937" s="46" t="s">
        <v>104</v>
      </c>
      <c r="M7937" s="48" t="s">
        <v>110</v>
      </c>
    </row>
    <row r="7938" spans="1:16" x14ac:dyDescent="0.25">
      <c r="A7938" s="52">
        <v>2021</v>
      </c>
      <c r="B7938" s="45" t="s">
        <v>38</v>
      </c>
      <c r="C7938" s="46" t="s">
        <v>80</v>
      </c>
      <c r="D7938" s="46" t="s">
        <v>93</v>
      </c>
      <c r="H7938" s="46">
        <v>15</v>
      </c>
      <c r="L7938" s="46" t="s">
        <v>104</v>
      </c>
      <c r="M7938" s="48">
        <v>71</v>
      </c>
    </row>
    <row r="7939" spans="1:16" x14ac:dyDescent="0.25">
      <c r="A7939" s="52">
        <v>2021</v>
      </c>
      <c r="B7939" s="45" t="s">
        <v>38</v>
      </c>
      <c r="C7939" s="46" t="s">
        <v>80</v>
      </c>
      <c r="D7939" s="46" t="s">
        <v>93</v>
      </c>
      <c r="H7939" s="46">
        <v>15</v>
      </c>
      <c r="L7939" s="46" t="s">
        <v>104</v>
      </c>
      <c r="M7939" s="48">
        <v>27</v>
      </c>
    </row>
    <row r="7940" spans="1:16" x14ac:dyDescent="0.25">
      <c r="A7940" s="52">
        <v>2021</v>
      </c>
      <c r="B7940" s="45" t="s">
        <v>38</v>
      </c>
      <c r="C7940" s="46" t="s">
        <v>80</v>
      </c>
      <c r="D7940" s="46" t="s">
        <v>93</v>
      </c>
      <c r="H7940" s="46">
        <v>15</v>
      </c>
      <c r="L7940" s="46" t="s">
        <v>104</v>
      </c>
      <c r="M7940" s="48" t="s">
        <v>110</v>
      </c>
    </row>
    <row r="7941" spans="1:16" x14ac:dyDescent="0.25">
      <c r="A7941" s="52">
        <v>2021</v>
      </c>
      <c r="B7941" s="45" t="s">
        <v>38</v>
      </c>
      <c r="C7941" s="46" t="s">
        <v>80</v>
      </c>
      <c r="D7941" s="46" t="s">
        <v>93</v>
      </c>
      <c r="H7941" s="46">
        <v>15</v>
      </c>
      <c r="L7941" s="46" t="s">
        <v>104</v>
      </c>
      <c r="M7941" s="48" t="s">
        <v>110</v>
      </c>
    </row>
    <row r="7942" spans="1:16" x14ac:dyDescent="0.25">
      <c r="A7942" s="52">
        <v>2021</v>
      </c>
      <c r="B7942" s="45" t="s">
        <v>47</v>
      </c>
      <c r="C7942" s="46" t="s">
        <v>80</v>
      </c>
      <c r="D7942" s="46" t="s">
        <v>90</v>
      </c>
      <c r="H7942" s="46">
        <v>17</v>
      </c>
      <c r="L7942" s="46" t="s">
        <v>103</v>
      </c>
      <c r="M7942" s="48">
        <v>3</v>
      </c>
      <c r="N7942" s="48" t="s">
        <v>116</v>
      </c>
    </row>
    <row r="7943" spans="1:16" x14ac:dyDescent="0.25">
      <c r="A7943" s="52">
        <v>2021</v>
      </c>
      <c r="B7943" s="45" t="s">
        <v>47</v>
      </c>
      <c r="C7943" s="46" t="s">
        <v>80</v>
      </c>
      <c r="D7943" s="46" t="s">
        <v>90</v>
      </c>
      <c r="H7943" s="46">
        <v>15</v>
      </c>
      <c r="L7943" s="46" t="s">
        <v>104</v>
      </c>
      <c r="M7943" s="48" t="s">
        <v>110</v>
      </c>
    </row>
    <row r="7944" spans="1:16" x14ac:dyDescent="0.25">
      <c r="A7944" s="52">
        <v>2021</v>
      </c>
      <c r="B7944" s="45" t="s">
        <v>73</v>
      </c>
      <c r="C7944" s="46" t="s">
        <v>80</v>
      </c>
      <c r="D7944" s="46" t="s">
        <v>88</v>
      </c>
      <c r="H7944" s="46">
        <v>17</v>
      </c>
      <c r="L7944" s="46" t="s">
        <v>103</v>
      </c>
      <c r="M7944" s="48">
        <v>7</v>
      </c>
      <c r="N7944" s="48" t="s">
        <v>117</v>
      </c>
      <c r="O7944" s="48">
        <v>7</v>
      </c>
      <c r="P7944" s="48" t="s">
        <v>116</v>
      </c>
    </row>
    <row r="7945" spans="1:16" x14ac:dyDescent="0.25">
      <c r="A7945" s="52">
        <v>2021</v>
      </c>
      <c r="B7945" s="45" t="s">
        <v>73</v>
      </c>
      <c r="C7945" s="46" t="s">
        <v>80</v>
      </c>
      <c r="D7945" s="46" t="s">
        <v>110</v>
      </c>
      <c r="H7945" s="46">
        <v>17</v>
      </c>
      <c r="L7945" s="46" t="s">
        <v>110</v>
      </c>
      <c r="M7945" s="48">
        <v>2</v>
      </c>
      <c r="N7945" s="48" t="s">
        <v>117</v>
      </c>
      <c r="O7945" s="48">
        <v>2</v>
      </c>
      <c r="P7945" s="48" t="s">
        <v>116</v>
      </c>
    </row>
    <row r="7946" spans="1:16" x14ac:dyDescent="0.25">
      <c r="A7946" s="52">
        <v>2021</v>
      </c>
      <c r="B7946" s="45" t="s">
        <v>73</v>
      </c>
      <c r="C7946" s="46" t="s">
        <v>80</v>
      </c>
      <c r="D7946" s="46" t="s">
        <v>91</v>
      </c>
      <c r="H7946" s="46">
        <v>17</v>
      </c>
      <c r="L7946" s="46" t="s">
        <v>103</v>
      </c>
      <c r="M7946" s="48" t="s">
        <v>110</v>
      </c>
    </row>
    <row r="7947" spans="1:16" x14ac:dyDescent="0.25">
      <c r="A7947" s="52">
        <v>2021</v>
      </c>
      <c r="B7947" s="45" t="s">
        <v>73</v>
      </c>
      <c r="C7947" s="46" t="s">
        <v>80</v>
      </c>
      <c r="D7947" s="46" t="s">
        <v>94</v>
      </c>
      <c r="H7947" s="46">
        <v>17</v>
      </c>
      <c r="L7947" s="46" t="s">
        <v>103</v>
      </c>
      <c r="M7947" s="48">
        <v>2</v>
      </c>
      <c r="N7947" s="48" t="s">
        <v>117</v>
      </c>
      <c r="O7947" s="48">
        <v>2</v>
      </c>
      <c r="P7947" s="48" t="s">
        <v>116</v>
      </c>
    </row>
    <row r="7948" spans="1:16" x14ac:dyDescent="0.25">
      <c r="A7948" s="52">
        <v>2021</v>
      </c>
      <c r="B7948" s="69" t="s">
        <v>69</v>
      </c>
      <c r="C7948" s="46" t="s">
        <v>80</v>
      </c>
      <c r="D7948" s="46" t="s">
        <v>88</v>
      </c>
      <c r="H7948" s="68">
        <v>17</v>
      </c>
      <c r="I7948" s="68" t="s">
        <v>108</v>
      </c>
      <c r="J7948" s="68" t="s">
        <v>108</v>
      </c>
      <c r="L7948" s="46" t="s">
        <v>103</v>
      </c>
      <c r="M7948" s="48" t="s">
        <v>110</v>
      </c>
    </row>
    <row r="7949" spans="1:16" x14ac:dyDescent="0.25">
      <c r="A7949" s="52">
        <v>2021</v>
      </c>
      <c r="B7949" s="45" t="s">
        <v>63</v>
      </c>
      <c r="C7949" s="46" t="s">
        <v>85</v>
      </c>
      <c r="D7949" s="46" t="s">
        <v>110</v>
      </c>
      <c r="H7949" s="46">
        <v>25</v>
      </c>
      <c r="L7949" s="46" t="s">
        <v>103</v>
      </c>
      <c r="M7949" s="48">
        <v>52</v>
      </c>
    </row>
    <row r="7950" spans="1:16" x14ac:dyDescent="0.25">
      <c r="A7950" s="52">
        <v>2021</v>
      </c>
      <c r="B7950" s="45" t="s">
        <v>65</v>
      </c>
      <c r="C7950" s="46" t="s">
        <v>80</v>
      </c>
      <c r="D7950" s="46" t="s">
        <v>94</v>
      </c>
      <c r="H7950" s="46">
        <v>15</v>
      </c>
      <c r="L7950" s="46" t="s">
        <v>104</v>
      </c>
      <c r="M7950" s="48" t="s">
        <v>110</v>
      </c>
    </row>
    <row r="7951" spans="1:16" x14ac:dyDescent="0.25">
      <c r="A7951" s="52">
        <v>2021</v>
      </c>
      <c r="B7951" s="45" t="s">
        <v>65</v>
      </c>
      <c r="C7951" s="46" t="s">
        <v>80</v>
      </c>
      <c r="D7951" s="46" t="s">
        <v>90</v>
      </c>
      <c r="H7951" s="46">
        <v>15</v>
      </c>
      <c r="L7951" s="46" t="s">
        <v>104</v>
      </c>
      <c r="M7951" s="48" t="s">
        <v>110</v>
      </c>
    </row>
    <row r="7952" spans="1:16" x14ac:dyDescent="0.25">
      <c r="A7952" s="52">
        <v>2021</v>
      </c>
      <c r="B7952" s="45" t="s">
        <v>65</v>
      </c>
      <c r="C7952" s="46" t="s">
        <v>80</v>
      </c>
      <c r="D7952" s="46" t="s">
        <v>90</v>
      </c>
      <c r="H7952" s="46">
        <v>15</v>
      </c>
      <c r="L7952" s="46" t="s">
        <v>103</v>
      </c>
      <c r="M7952" s="48" t="s">
        <v>110</v>
      </c>
    </row>
    <row r="7953" spans="1:16" x14ac:dyDescent="0.25">
      <c r="A7953" s="52">
        <v>2021</v>
      </c>
      <c r="B7953" s="45" t="s">
        <v>54</v>
      </c>
      <c r="C7953" s="46" t="s">
        <v>80</v>
      </c>
      <c r="D7953" s="46" t="s">
        <v>93</v>
      </c>
      <c r="H7953" s="46">
        <v>17</v>
      </c>
      <c r="L7953" s="46" t="s">
        <v>104</v>
      </c>
      <c r="M7953" s="48">
        <v>2</v>
      </c>
      <c r="N7953" s="48" t="s">
        <v>117</v>
      </c>
      <c r="O7953" s="48">
        <v>2</v>
      </c>
      <c r="P7953" s="48" t="s">
        <v>116</v>
      </c>
    </row>
    <row r="7954" spans="1:16" x14ac:dyDescent="0.25">
      <c r="A7954" s="52">
        <v>2021</v>
      </c>
      <c r="B7954" s="45" t="s">
        <v>59</v>
      </c>
      <c r="C7954" s="46" t="s">
        <v>80</v>
      </c>
      <c r="D7954" s="46" t="s">
        <v>89</v>
      </c>
      <c r="H7954" s="46">
        <v>17</v>
      </c>
      <c r="L7954" s="46" t="s">
        <v>103</v>
      </c>
      <c r="M7954" s="48">
        <v>2</v>
      </c>
      <c r="N7954" s="48" t="s">
        <v>117</v>
      </c>
    </row>
    <row r="7955" spans="1:16" x14ac:dyDescent="0.25">
      <c r="A7955" s="52">
        <v>2021</v>
      </c>
      <c r="B7955" s="45" t="s">
        <v>38</v>
      </c>
      <c r="C7955" s="46" t="s">
        <v>80</v>
      </c>
      <c r="D7955" s="46" t="s">
        <v>88</v>
      </c>
      <c r="H7955" s="68">
        <v>18</v>
      </c>
      <c r="I7955" s="68" t="s">
        <v>108</v>
      </c>
      <c r="L7955" s="46" t="s">
        <v>110</v>
      </c>
      <c r="M7955" s="48">
        <v>2</v>
      </c>
      <c r="N7955" s="48" t="s">
        <v>116</v>
      </c>
    </row>
    <row r="7956" spans="1:16" x14ac:dyDescent="0.25">
      <c r="A7956" s="52">
        <v>2021</v>
      </c>
      <c r="B7956" s="45" t="s">
        <v>65</v>
      </c>
      <c r="C7956" s="46" t="s">
        <v>80</v>
      </c>
      <c r="D7956" s="46" t="s">
        <v>94</v>
      </c>
      <c r="H7956" s="46">
        <v>17</v>
      </c>
      <c r="L7956" s="46" t="s">
        <v>103</v>
      </c>
      <c r="M7956" s="48" t="s">
        <v>110</v>
      </c>
    </row>
    <row r="7957" spans="1:16" x14ac:dyDescent="0.25">
      <c r="A7957" s="52">
        <v>2021</v>
      </c>
      <c r="B7957" s="45" t="s">
        <v>59</v>
      </c>
      <c r="C7957" s="46" t="s">
        <v>80</v>
      </c>
      <c r="D7957" s="46" t="s">
        <v>88</v>
      </c>
      <c r="E7957" s="46" t="s">
        <v>89</v>
      </c>
      <c r="H7957" s="46">
        <v>20</v>
      </c>
      <c r="L7957" s="46" t="s">
        <v>110</v>
      </c>
      <c r="M7957" s="48">
        <v>4</v>
      </c>
      <c r="N7957" s="48" t="s">
        <v>117</v>
      </c>
      <c r="O7957" s="48">
        <v>4</v>
      </c>
      <c r="P7957" s="48" t="s">
        <v>116</v>
      </c>
    </row>
    <row r="7958" spans="1:16" x14ac:dyDescent="0.25">
      <c r="A7958" s="52">
        <v>2021</v>
      </c>
      <c r="B7958" s="45" t="s">
        <v>38</v>
      </c>
      <c r="C7958" s="46" t="s">
        <v>82</v>
      </c>
      <c r="D7958" s="46" t="s">
        <v>110</v>
      </c>
      <c r="H7958" s="68">
        <v>15</v>
      </c>
      <c r="I7958" s="68" t="s">
        <v>108</v>
      </c>
      <c r="L7958" s="46" t="s">
        <v>104</v>
      </c>
      <c r="M7958" s="48">
        <v>15</v>
      </c>
    </row>
    <row r="7959" spans="1:16" x14ac:dyDescent="0.25">
      <c r="A7959" s="52">
        <v>2021</v>
      </c>
      <c r="B7959" s="45" t="s">
        <v>59</v>
      </c>
      <c r="C7959" s="46" t="s">
        <v>80</v>
      </c>
      <c r="D7959" s="46" t="s">
        <v>88</v>
      </c>
      <c r="H7959" s="46">
        <v>20</v>
      </c>
      <c r="L7959" s="46" t="s">
        <v>103</v>
      </c>
      <c r="M7959" s="48">
        <v>1</v>
      </c>
      <c r="N7959" s="48" t="s">
        <v>117</v>
      </c>
      <c r="O7959" s="48">
        <v>4</v>
      </c>
      <c r="P7959" s="48" t="s">
        <v>116</v>
      </c>
    </row>
    <row r="7960" spans="1:16" x14ac:dyDescent="0.25">
      <c r="A7960" s="52">
        <v>2021</v>
      </c>
      <c r="B7960" s="45" t="s">
        <v>59</v>
      </c>
      <c r="C7960" s="46" t="s">
        <v>82</v>
      </c>
      <c r="D7960" s="46" t="s">
        <v>110</v>
      </c>
      <c r="H7960" s="46">
        <v>17</v>
      </c>
      <c r="L7960" s="46" t="s">
        <v>104</v>
      </c>
      <c r="M7960" s="48" t="s">
        <v>110</v>
      </c>
    </row>
    <row r="7961" spans="1:16" x14ac:dyDescent="0.25">
      <c r="A7961" s="52">
        <v>2021</v>
      </c>
      <c r="B7961" s="45" t="s">
        <v>59</v>
      </c>
      <c r="C7961" s="46" t="s">
        <v>80</v>
      </c>
      <c r="D7961" s="46" t="s">
        <v>88</v>
      </c>
      <c r="E7961" s="46" t="s">
        <v>92</v>
      </c>
      <c r="H7961" s="46">
        <v>17</v>
      </c>
      <c r="L7961" s="46" t="s">
        <v>103</v>
      </c>
      <c r="M7961" s="48" t="s">
        <v>110</v>
      </c>
    </row>
    <row r="7962" spans="1:16" x14ac:dyDescent="0.25">
      <c r="A7962" s="52">
        <v>2021</v>
      </c>
      <c r="B7962" s="45" t="s">
        <v>59</v>
      </c>
      <c r="C7962" s="46" t="s">
        <v>80</v>
      </c>
      <c r="D7962" s="46" t="s">
        <v>88</v>
      </c>
      <c r="H7962" s="46">
        <v>17</v>
      </c>
      <c r="L7962" s="46" t="s">
        <v>104</v>
      </c>
      <c r="M7962" s="48" t="s">
        <v>110</v>
      </c>
    </row>
    <row r="7963" spans="1:16" x14ac:dyDescent="0.25">
      <c r="A7963" s="52">
        <v>2021</v>
      </c>
      <c r="B7963" s="45" t="s">
        <v>65</v>
      </c>
      <c r="C7963" s="46" t="s">
        <v>80</v>
      </c>
      <c r="D7963" s="46" t="s">
        <v>90</v>
      </c>
      <c r="H7963" s="46">
        <v>15</v>
      </c>
      <c r="L7963" s="46" t="s">
        <v>104</v>
      </c>
      <c r="M7963" s="48">
        <v>150</v>
      </c>
    </row>
    <row r="7964" spans="1:16" x14ac:dyDescent="0.25">
      <c r="A7964" s="52">
        <v>2021</v>
      </c>
      <c r="B7964" s="45" t="s">
        <v>65</v>
      </c>
      <c r="C7964" s="46" t="s">
        <v>80</v>
      </c>
      <c r="D7964" s="46" t="s">
        <v>90</v>
      </c>
      <c r="H7964" s="46">
        <v>15</v>
      </c>
      <c r="L7964" s="46" t="s">
        <v>104</v>
      </c>
      <c r="M7964" s="48">
        <v>150</v>
      </c>
    </row>
    <row r="7965" spans="1:16" x14ac:dyDescent="0.25">
      <c r="A7965" s="52">
        <v>2021</v>
      </c>
      <c r="B7965" s="45" t="s">
        <v>65</v>
      </c>
      <c r="C7965" s="46" t="s">
        <v>80</v>
      </c>
      <c r="D7965" s="46" t="s">
        <v>90</v>
      </c>
      <c r="H7965" s="46">
        <v>15</v>
      </c>
      <c r="L7965" s="46" t="s">
        <v>103</v>
      </c>
      <c r="M7965" s="48">
        <v>183</v>
      </c>
    </row>
    <row r="7966" spans="1:16" x14ac:dyDescent="0.25">
      <c r="A7966" s="52">
        <v>2021</v>
      </c>
      <c r="B7966" s="45" t="s">
        <v>65</v>
      </c>
      <c r="C7966" s="46" t="s">
        <v>80</v>
      </c>
      <c r="D7966" s="46" t="s">
        <v>90</v>
      </c>
      <c r="H7966" s="46">
        <v>15</v>
      </c>
      <c r="L7966" s="46" t="s">
        <v>104</v>
      </c>
      <c r="M7966" s="48">
        <v>150</v>
      </c>
    </row>
    <row r="7967" spans="1:16" x14ac:dyDescent="0.25">
      <c r="A7967" s="52">
        <v>2021</v>
      </c>
      <c r="B7967" s="45" t="s">
        <v>56</v>
      </c>
      <c r="C7967" s="46" t="s">
        <v>80</v>
      </c>
      <c r="D7967" s="46" t="s">
        <v>88</v>
      </c>
      <c r="H7967" s="46">
        <v>15</v>
      </c>
      <c r="L7967" s="46" t="s">
        <v>103</v>
      </c>
      <c r="M7967" s="48" t="s">
        <v>110</v>
      </c>
    </row>
    <row r="7968" spans="1:16" x14ac:dyDescent="0.25">
      <c r="A7968" s="52">
        <v>2021</v>
      </c>
      <c r="B7968" s="69" t="s">
        <v>69</v>
      </c>
      <c r="C7968" s="46" t="s">
        <v>80</v>
      </c>
      <c r="D7968" s="46" t="s">
        <v>88</v>
      </c>
      <c r="H7968" s="68">
        <v>17</v>
      </c>
      <c r="I7968" s="68" t="s">
        <v>108</v>
      </c>
      <c r="J7968" s="68" t="s">
        <v>108</v>
      </c>
      <c r="L7968" s="46" t="s">
        <v>103</v>
      </c>
      <c r="M7968" s="48">
        <v>1</v>
      </c>
      <c r="N7968" s="48" t="s">
        <v>117</v>
      </c>
      <c r="O7968" s="48">
        <v>4</v>
      </c>
      <c r="P7968" s="48" t="s">
        <v>116</v>
      </c>
    </row>
    <row r="7969" spans="1:24" x14ac:dyDescent="0.25">
      <c r="A7969" s="52">
        <v>2021</v>
      </c>
      <c r="B7969" s="45" t="s">
        <v>57</v>
      </c>
      <c r="C7969" s="46" t="s">
        <v>80</v>
      </c>
      <c r="D7969" s="46" t="s">
        <v>89</v>
      </c>
      <c r="H7969" s="46">
        <v>15</v>
      </c>
      <c r="L7969" s="46" t="s">
        <v>105</v>
      </c>
      <c r="M7969" s="48" t="s">
        <v>110</v>
      </c>
    </row>
    <row r="7970" spans="1:24" x14ac:dyDescent="0.25">
      <c r="A7970" s="52">
        <v>2021</v>
      </c>
      <c r="B7970" s="45" t="s">
        <v>71</v>
      </c>
      <c r="C7970" s="46" t="s">
        <v>81</v>
      </c>
      <c r="D7970" s="46" t="s">
        <v>110</v>
      </c>
      <c r="H7970" s="46">
        <v>5</v>
      </c>
      <c r="L7970" s="46" t="s">
        <v>104</v>
      </c>
      <c r="M7970" s="48">
        <v>80</v>
      </c>
    </row>
    <row r="7971" spans="1:24" x14ac:dyDescent="0.25">
      <c r="A7971" s="52">
        <v>2021</v>
      </c>
      <c r="B7971" s="45" t="s">
        <v>71</v>
      </c>
      <c r="C7971" s="46" t="s">
        <v>81</v>
      </c>
      <c r="D7971" s="46" t="s">
        <v>110</v>
      </c>
      <c r="H7971" s="46">
        <v>5</v>
      </c>
      <c r="L7971" s="46" t="s">
        <v>104</v>
      </c>
      <c r="M7971" s="48">
        <v>90</v>
      </c>
    </row>
    <row r="7972" spans="1:24" x14ac:dyDescent="0.25">
      <c r="A7972" s="52">
        <v>2021</v>
      </c>
      <c r="B7972" s="45" t="s">
        <v>58</v>
      </c>
      <c r="C7972" s="46" t="s">
        <v>80</v>
      </c>
      <c r="D7972" s="46" t="s">
        <v>88</v>
      </c>
      <c r="E7972" s="46" t="s">
        <v>92</v>
      </c>
      <c r="H7972" s="46">
        <v>20</v>
      </c>
      <c r="L7972" s="46" t="s">
        <v>103</v>
      </c>
      <c r="M7972" s="48">
        <v>1</v>
      </c>
      <c r="N7972" s="48" t="s">
        <v>117</v>
      </c>
    </row>
    <row r="7973" spans="1:24" x14ac:dyDescent="0.25">
      <c r="A7973" s="52">
        <v>2021</v>
      </c>
      <c r="B7973" s="45" t="s">
        <v>38</v>
      </c>
      <c r="C7973" s="46" t="s">
        <v>80</v>
      </c>
      <c r="D7973" s="46" t="s">
        <v>88</v>
      </c>
      <c r="H7973" s="68">
        <v>18</v>
      </c>
      <c r="I7973" s="68" t="s">
        <v>108</v>
      </c>
      <c r="L7973" s="46" t="s">
        <v>110</v>
      </c>
      <c r="M7973" s="48" t="s">
        <v>110</v>
      </c>
    </row>
    <row r="7974" spans="1:24" x14ac:dyDescent="0.25">
      <c r="A7974" s="52">
        <v>2021</v>
      </c>
      <c r="B7974" s="69" t="s">
        <v>75</v>
      </c>
      <c r="C7974" s="46" t="s">
        <v>80</v>
      </c>
      <c r="D7974" s="46" t="s">
        <v>93</v>
      </c>
      <c r="H7974" s="68">
        <v>15</v>
      </c>
      <c r="I7974" s="68" t="s">
        <v>108</v>
      </c>
      <c r="J7974" s="68" t="s">
        <v>108</v>
      </c>
      <c r="L7974" s="46" t="s">
        <v>103</v>
      </c>
      <c r="M7974" s="48">
        <v>389</v>
      </c>
    </row>
    <row r="7975" spans="1:24" x14ac:dyDescent="0.25">
      <c r="A7975" s="52">
        <v>2021</v>
      </c>
      <c r="B7975" s="45" t="s">
        <v>63</v>
      </c>
      <c r="C7975" s="46" t="s">
        <v>80</v>
      </c>
      <c r="D7975" s="46" t="s">
        <v>88</v>
      </c>
      <c r="H7975" s="46">
        <v>21</v>
      </c>
      <c r="L7975" s="46" t="s">
        <v>103</v>
      </c>
      <c r="M7975" s="48" t="s">
        <v>110</v>
      </c>
    </row>
    <row r="7976" spans="1:24" x14ac:dyDescent="0.25">
      <c r="A7976" s="52">
        <v>2021</v>
      </c>
      <c r="B7976" s="45" t="s">
        <v>54</v>
      </c>
      <c r="C7976" s="46" t="s">
        <v>80</v>
      </c>
      <c r="D7976" s="46" t="s">
        <v>93</v>
      </c>
      <c r="H7976" s="46">
        <v>17</v>
      </c>
      <c r="L7976" s="46" t="s">
        <v>104</v>
      </c>
      <c r="M7976" s="48">
        <v>1</v>
      </c>
      <c r="N7976" s="48" t="s">
        <v>117</v>
      </c>
    </row>
    <row r="7977" spans="1:24" x14ac:dyDescent="0.25">
      <c r="A7977" s="52">
        <v>2021</v>
      </c>
      <c r="B7977" s="69" t="s">
        <v>75</v>
      </c>
      <c r="C7977" s="46" t="s">
        <v>80</v>
      </c>
      <c r="D7977" s="46" t="s">
        <v>90</v>
      </c>
      <c r="H7977" s="68">
        <v>15</v>
      </c>
      <c r="I7977" s="68" t="s">
        <v>108</v>
      </c>
      <c r="J7977" s="68" t="s">
        <v>108</v>
      </c>
      <c r="L7977" s="46" t="s">
        <v>103</v>
      </c>
      <c r="M7977" s="48">
        <v>60</v>
      </c>
    </row>
    <row r="7978" spans="1:24" x14ac:dyDescent="0.25">
      <c r="A7978" s="52">
        <v>2021</v>
      </c>
      <c r="B7978" s="45" t="s">
        <v>73</v>
      </c>
      <c r="C7978" s="46" t="s">
        <v>80</v>
      </c>
      <c r="D7978" s="46" t="s">
        <v>110</v>
      </c>
      <c r="H7978" s="46">
        <v>17</v>
      </c>
      <c r="L7978" s="46" t="s">
        <v>110</v>
      </c>
      <c r="M7978" s="48">
        <v>2</v>
      </c>
      <c r="N7978" s="48" t="s">
        <v>116</v>
      </c>
    </row>
    <row r="7979" spans="1:24" x14ac:dyDescent="0.25">
      <c r="A7979" s="52">
        <v>2021</v>
      </c>
      <c r="B7979" s="45" t="s">
        <v>52</v>
      </c>
      <c r="C7979" s="46" t="s">
        <v>80</v>
      </c>
      <c r="D7979" s="46" t="s">
        <v>89</v>
      </c>
      <c r="H7979" s="46">
        <v>17</v>
      </c>
      <c r="L7979" s="46" t="s">
        <v>110</v>
      </c>
      <c r="M7979" s="48">
        <v>2</v>
      </c>
      <c r="N7979" s="48" t="s">
        <v>117</v>
      </c>
      <c r="O7979" s="48">
        <v>1</v>
      </c>
      <c r="P7979" s="48" t="s">
        <v>116</v>
      </c>
    </row>
    <row r="7980" spans="1:24" x14ac:dyDescent="0.25">
      <c r="A7980" s="52">
        <v>2021</v>
      </c>
      <c r="B7980" s="45" t="s">
        <v>59</v>
      </c>
      <c r="C7980" s="46" t="s">
        <v>80</v>
      </c>
      <c r="D7980" s="46" t="s">
        <v>88</v>
      </c>
      <c r="H7980" s="46">
        <v>21</v>
      </c>
      <c r="I7980" s="46">
        <v>20</v>
      </c>
      <c r="L7980" s="46" t="s">
        <v>103</v>
      </c>
      <c r="M7980" s="48">
        <v>5</v>
      </c>
      <c r="N7980" s="48" t="s">
        <v>116</v>
      </c>
      <c r="U7980" s="49">
        <v>1</v>
      </c>
      <c r="V7980" s="49" t="s">
        <v>117</v>
      </c>
      <c r="W7980" s="50">
        <v>4</v>
      </c>
      <c r="X7980" s="50" t="s">
        <v>116</v>
      </c>
    </row>
    <row r="7981" spans="1:24" x14ac:dyDescent="0.25">
      <c r="A7981" s="52">
        <v>2021</v>
      </c>
      <c r="B7981" s="45" t="s">
        <v>59</v>
      </c>
      <c r="C7981" s="46" t="s">
        <v>80</v>
      </c>
      <c r="D7981" s="46" t="s">
        <v>89</v>
      </c>
      <c r="E7981" s="46" t="s">
        <v>92</v>
      </c>
      <c r="H7981" s="46">
        <v>20</v>
      </c>
      <c r="L7981" s="46" t="s">
        <v>110</v>
      </c>
      <c r="M7981" s="48">
        <v>2</v>
      </c>
      <c r="N7981" s="48" t="s">
        <v>117</v>
      </c>
      <c r="O7981" s="48">
        <v>10</v>
      </c>
      <c r="P7981" s="48" t="s">
        <v>116</v>
      </c>
    </row>
    <row r="7982" spans="1:24" x14ac:dyDescent="0.25">
      <c r="A7982" s="52">
        <v>2021</v>
      </c>
      <c r="B7982" s="45" t="s">
        <v>57</v>
      </c>
      <c r="C7982" s="46" t="s">
        <v>80</v>
      </c>
      <c r="D7982" s="46" t="s">
        <v>90</v>
      </c>
      <c r="H7982" s="46">
        <v>15</v>
      </c>
      <c r="L7982" s="46" t="s">
        <v>103</v>
      </c>
      <c r="M7982" s="48">
        <v>73</v>
      </c>
    </row>
    <row r="7983" spans="1:24" x14ac:dyDescent="0.25">
      <c r="A7983" s="52">
        <v>2021</v>
      </c>
      <c r="B7983" s="69" t="s">
        <v>69</v>
      </c>
      <c r="C7983" s="46" t="s">
        <v>80</v>
      </c>
      <c r="D7983" s="46" t="s">
        <v>88</v>
      </c>
      <c r="H7983" s="68">
        <v>17</v>
      </c>
      <c r="I7983" s="68">
        <v>18</v>
      </c>
      <c r="J7983" s="68">
        <v>20</v>
      </c>
      <c r="L7983" s="46" t="s">
        <v>103</v>
      </c>
      <c r="M7983" s="48" t="s">
        <v>110</v>
      </c>
    </row>
    <row r="7984" spans="1:24" x14ac:dyDescent="0.25">
      <c r="A7984" s="52">
        <v>2021</v>
      </c>
      <c r="B7984" s="45" t="s">
        <v>59</v>
      </c>
      <c r="C7984" s="46" t="s">
        <v>80</v>
      </c>
      <c r="D7984" s="46" t="s">
        <v>110</v>
      </c>
      <c r="H7984" s="46">
        <v>20</v>
      </c>
      <c r="L7984" s="46" t="s">
        <v>103</v>
      </c>
      <c r="M7984" s="48" t="s">
        <v>110</v>
      </c>
    </row>
    <row r="7985" spans="1:22" x14ac:dyDescent="0.25">
      <c r="A7985" s="52">
        <v>2021</v>
      </c>
      <c r="B7985" s="45" t="s">
        <v>59</v>
      </c>
      <c r="C7985" s="46" t="s">
        <v>80</v>
      </c>
      <c r="D7985" s="46" t="s">
        <v>88</v>
      </c>
      <c r="H7985" s="46">
        <v>20</v>
      </c>
      <c r="L7985" s="46" t="s">
        <v>110</v>
      </c>
      <c r="M7985" s="48">
        <v>4</v>
      </c>
      <c r="N7985" s="48" t="s">
        <v>117</v>
      </c>
      <c r="O7985" s="48">
        <v>4</v>
      </c>
      <c r="P7985" s="48" t="s">
        <v>116</v>
      </c>
    </row>
    <row r="7986" spans="1:22" x14ac:dyDescent="0.25">
      <c r="A7986" s="52">
        <v>2021</v>
      </c>
      <c r="B7986" s="45" t="s">
        <v>38</v>
      </c>
      <c r="C7986" s="46" t="s">
        <v>80</v>
      </c>
      <c r="D7986" s="46" t="s">
        <v>93</v>
      </c>
      <c r="H7986" s="46">
        <v>15</v>
      </c>
      <c r="L7986" s="46" t="s">
        <v>104</v>
      </c>
      <c r="M7986" s="48">
        <v>37</v>
      </c>
    </row>
    <row r="7987" spans="1:22" x14ac:dyDescent="0.25">
      <c r="A7987" s="52">
        <v>2021</v>
      </c>
      <c r="B7987" s="45" t="s">
        <v>38</v>
      </c>
      <c r="C7987" s="46" t="s">
        <v>80</v>
      </c>
      <c r="D7987" s="46" t="s">
        <v>93</v>
      </c>
      <c r="H7987" s="46">
        <v>17</v>
      </c>
      <c r="L7987" s="46" t="s">
        <v>104</v>
      </c>
      <c r="M7987" s="48">
        <v>1</v>
      </c>
      <c r="N7987" s="48" t="s">
        <v>117</v>
      </c>
      <c r="O7987" s="48">
        <v>8</v>
      </c>
      <c r="P7987" s="48" t="s">
        <v>116</v>
      </c>
    </row>
    <row r="7988" spans="1:22" x14ac:dyDescent="0.25">
      <c r="A7988" s="52">
        <v>2021</v>
      </c>
      <c r="B7988" s="45" t="s">
        <v>38</v>
      </c>
      <c r="C7988" s="46" t="s">
        <v>80</v>
      </c>
      <c r="D7988" s="46" t="s">
        <v>93</v>
      </c>
      <c r="H7988" s="46">
        <v>17</v>
      </c>
      <c r="L7988" s="46" t="s">
        <v>104</v>
      </c>
      <c r="M7988" s="48" t="s">
        <v>110</v>
      </c>
    </row>
    <row r="7989" spans="1:22" x14ac:dyDescent="0.25">
      <c r="A7989" s="52">
        <v>2021</v>
      </c>
      <c r="B7989" s="45" t="s">
        <v>56</v>
      </c>
      <c r="C7989" s="46" t="s">
        <v>80</v>
      </c>
      <c r="D7989" s="46" t="s">
        <v>88</v>
      </c>
      <c r="H7989" s="46">
        <v>17</v>
      </c>
      <c r="L7989" s="46" t="s">
        <v>103</v>
      </c>
      <c r="M7989" s="48" t="s">
        <v>110</v>
      </c>
    </row>
    <row r="7990" spans="1:22" x14ac:dyDescent="0.25">
      <c r="A7990" s="52">
        <v>2021</v>
      </c>
      <c r="B7990" s="45" t="s">
        <v>63</v>
      </c>
      <c r="C7990" s="46" t="s">
        <v>80</v>
      </c>
      <c r="D7990" s="46" t="s">
        <v>88</v>
      </c>
      <c r="H7990" s="46">
        <v>17</v>
      </c>
      <c r="I7990" s="46">
        <v>21</v>
      </c>
      <c r="J7990" s="46">
        <v>18</v>
      </c>
      <c r="L7990" s="46" t="s">
        <v>103</v>
      </c>
      <c r="M7990" s="48">
        <v>5</v>
      </c>
      <c r="N7990" s="48" t="s">
        <v>116</v>
      </c>
      <c r="U7990" s="49">
        <v>3</v>
      </c>
      <c r="V7990" s="49" t="s">
        <v>116</v>
      </c>
    </row>
    <row r="7991" spans="1:22" x14ac:dyDescent="0.25">
      <c r="A7991" s="52">
        <v>2021</v>
      </c>
      <c r="B7991" s="69" t="s">
        <v>66</v>
      </c>
      <c r="C7991" s="46" t="s">
        <v>80</v>
      </c>
      <c r="D7991" s="46" t="s">
        <v>88</v>
      </c>
      <c r="H7991" s="68">
        <v>17</v>
      </c>
      <c r="I7991" s="68">
        <v>20</v>
      </c>
      <c r="J7991" s="68">
        <v>18</v>
      </c>
      <c r="L7991" s="46" t="s">
        <v>103</v>
      </c>
      <c r="M7991" s="48" t="s">
        <v>110</v>
      </c>
    </row>
    <row r="7992" spans="1:22" x14ac:dyDescent="0.25">
      <c r="A7992" s="52">
        <v>2021</v>
      </c>
      <c r="B7992" s="45" t="s">
        <v>38</v>
      </c>
      <c r="C7992" s="46" t="s">
        <v>80</v>
      </c>
      <c r="D7992" s="46" t="s">
        <v>88</v>
      </c>
      <c r="H7992" s="68">
        <v>18</v>
      </c>
      <c r="I7992" s="68" t="s">
        <v>108</v>
      </c>
      <c r="L7992" s="46" t="s">
        <v>103</v>
      </c>
      <c r="M7992" s="48">
        <v>2</v>
      </c>
      <c r="N7992" s="48" t="s">
        <v>117</v>
      </c>
    </row>
    <row r="7993" spans="1:22" x14ac:dyDescent="0.25">
      <c r="A7993" s="52">
        <v>2021</v>
      </c>
      <c r="B7993" s="45" t="s">
        <v>68</v>
      </c>
      <c r="C7993" s="46" t="s">
        <v>80</v>
      </c>
      <c r="D7993" s="46" t="s">
        <v>88</v>
      </c>
      <c r="H7993" s="46">
        <v>21</v>
      </c>
      <c r="L7993" s="46" t="s">
        <v>103</v>
      </c>
      <c r="M7993" s="48" t="s">
        <v>110</v>
      </c>
    </row>
    <row r="7994" spans="1:22" x14ac:dyDescent="0.25">
      <c r="A7994" s="52">
        <v>2021</v>
      </c>
      <c r="B7994" s="45" t="s">
        <v>59</v>
      </c>
      <c r="C7994" s="46" t="s">
        <v>80</v>
      </c>
      <c r="D7994" s="46" t="s">
        <v>88</v>
      </c>
      <c r="H7994" s="46">
        <v>20</v>
      </c>
      <c r="L7994" s="46" t="s">
        <v>103</v>
      </c>
      <c r="M7994" s="48">
        <v>3</v>
      </c>
      <c r="N7994" s="48" t="s">
        <v>116</v>
      </c>
    </row>
    <row r="7995" spans="1:22" x14ac:dyDescent="0.25">
      <c r="A7995" s="52">
        <v>2021</v>
      </c>
      <c r="B7995" s="69" t="s">
        <v>66</v>
      </c>
      <c r="C7995" s="46" t="s">
        <v>80</v>
      </c>
      <c r="D7995" s="46" t="s">
        <v>90</v>
      </c>
      <c r="H7995" s="68">
        <v>17</v>
      </c>
      <c r="I7995" s="68" t="s">
        <v>108</v>
      </c>
      <c r="J7995" s="68" t="s">
        <v>108</v>
      </c>
      <c r="L7995" s="46" t="s">
        <v>103</v>
      </c>
      <c r="M7995" s="48" t="s">
        <v>110</v>
      </c>
    </row>
    <row r="7996" spans="1:22" x14ac:dyDescent="0.25">
      <c r="A7996" s="52">
        <v>2021</v>
      </c>
      <c r="B7996" s="45" t="s">
        <v>45</v>
      </c>
      <c r="C7996" s="46" t="s">
        <v>80</v>
      </c>
      <c r="D7996" s="46" t="s">
        <v>88</v>
      </c>
      <c r="H7996" s="46">
        <v>17</v>
      </c>
      <c r="I7996" s="46">
        <v>20</v>
      </c>
      <c r="L7996" s="46" t="s">
        <v>103</v>
      </c>
      <c r="M7996" s="48">
        <v>1</v>
      </c>
      <c r="N7996" s="48" t="s">
        <v>116</v>
      </c>
      <c r="S7996" s="49">
        <v>1</v>
      </c>
      <c r="T7996" s="49" t="s">
        <v>116</v>
      </c>
    </row>
    <row r="7997" spans="1:22" x14ac:dyDescent="0.25">
      <c r="A7997" s="52">
        <v>2021</v>
      </c>
      <c r="B7997" s="45" t="s">
        <v>65</v>
      </c>
      <c r="C7997" s="46" t="s">
        <v>82</v>
      </c>
      <c r="D7997" s="46" t="s">
        <v>110</v>
      </c>
      <c r="H7997" s="46">
        <v>15</v>
      </c>
      <c r="L7997" s="46" t="s">
        <v>104</v>
      </c>
      <c r="M7997" s="48" t="s">
        <v>110</v>
      </c>
    </row>
    <row r="7998" spans="1:22" x14ac:dyDescent="0.25">
      <c r="A7998" s="52">
        <v>2021</v>
      </c>
      <c r="B7998" s="45" t="s">
        <v>65</v>
      </c>
      <c r="C7998" s="46" t="s">
        <v>82</v>
      </c>
      <c r="D7998" s="46" t="s">
        <v>110</v>
      </c>
      <c r="H7998" s="46">
        <v>15</v>
      </c>
      <c r="L7998" s="46" t="s">
        <v>104</v>
      </c>
      <c r="M7998" s="48" t="s">
        <v>110</v>
      </c>
    </row>
    <row r="7999" spans="1:22" x14ac:dyDescent="0.25">
      <c r="A7999" s="52">
        <v>2021</v>
      </c>
      <c r="B7999" s="45" t="s">
        <v>65</v>
      </c>
      <c r="C7999" s="46" t="s">
        <v>82</v>
      </c>
      <c r="D7999" s="46" t="s">
        <v>110</v>
      </c>
      <c r="H7999" s="46">
        <v>15</v>
      </c>
      <c r="L7999" s="46" t="s">
        <v>104</v>
      </c>
      <c r="M7999" s="48" t="s">
        <v>110</v>
      </c>
    </row>
    <row r="8000" spans="1:22" x14ac:dyDescent="0.25">
      <c r="A8000" s="52">
        <v>2021</v>
      </c>
      <c r="B8000" s="45" t="s">
        <v>59</v>
      </c>
      <c r="C8000" s="46" t="s">
        <v>80</v>
      </c>
      <c r="D8000" s="46" t="s">
        <v>88</v>
      </c>
      <c r="H8000" s="46">
        <v>20</v>
      </c>
      <c r="L8000" s="46" t="s">
        <v>110</v>
      </c>
      <c r="M8000" s="48">
        <v>3</v>
      </c>
      <c r="N8000" s="48" t="s">
        <v>117</v>
      </c>
      <c r="O8000" s="48">
        <v>4</v>
      </c>
      <c r="P8000" s="48" t="s">
        <v>116</v>
      </c>
    </row>
    <row r="8001" spans="1:16" x14ac:dyDescent="0.25">
      <c r="A8001" s="52">
        <v>2021</v>
      </c>
      <c r="B8001" s="45" t="s">
        <v>59</v>
      </c>
      <c r="C8001" s="46" t="s">
        <v>80</v>
      </c>
      <c r="D8001" s="46" t="s">
        <v>88</v>
      </c>
      <c r="H8001" s="46">
        <v>20</v>
      </c>
      <c r="L8001" s="46" t="s">
        <v>110</v>
      </c>
      <c r="M8001" s="48">
        <v>2</v>
      </c>
      <c r="N8001" s="48" t="s">
        <v>116</v>
      </c>
    </row>
    <row r="8002" spans="1:16" x14ac:dyDescent="0.25">
      <c r="A8002" s="52">
        <v>2021</v>
      </c>
      <c r="B8002" s="45" t="s">
        <v>59</v>
      </c>
      <c r="C8002" s="46" t="s">
        <v>80</v>
      </c>
      <c r="D8002" s="46" t="s">
        <v>88</v>
      </c>
      <c r="H8002" s="46">
        <v>17</v>
      </c>
      <c r="L8002" s="46" t="s">
        <v>110</v>
      </c>
      <c r="M8002" s="48">
        <v>5</v>
      </c>
      <c r="N8002" s="48" t="s">
        <v>116</v>
      </c>
    </row>
    <row r="8003" spans="1:16" x14ac:dyDescent="0.25">
      <c r="A8003" s="52">
        <v>2021</v>
      </c>
      <c r="B8003" s="45" t="s">
        <v>54</v>
      </c>
      <c r="C8003" s="46" t="s">
        <v>80</v>
      </c>
      <c r="D8003" s="46" t="s">
        <v>93</v>
      </c>
      <c r="H8003" s="46">
        <v>17</v>
      </c>
      <c r="L8003" s="46" t="s">
        <v>103</v>
      </c>
      <c r="M8003" s="48">
        <v>1</v>
      </c>
      <c r="N8003" s="48" t="s">
        <v>117</v>
      </c>
    </row>
    <row r="8004" spans="1:16" x14ac:dyDescent="0.25">
      <c r="A8004" s="52">
        <v>2021</v>
      </c>
      <c r="B8004" s="45" t="s">
        <v>73</v>
      </c>
      <c r="C8004" s="46" t="s">
        <v>81</v>
      </c>
      <c r="D8004" s="46" t="s">
        <v>110</v>
      </c>
      <c r="H8004" s="46">
        <v>5</v>
      </c>
      <c r="L8004" s="46" t="s">
        <v>110</v>
      </c>
      <c r="M8004" s="48">
        <v>300</v>
      </c>
    </row>
    <row r="8005" spans="1:16" x14ac:dyDescent="0.25">
      <c r="A8005" s="52">
        <v>2021</v>
      </c>
      <c r="B8005" s="45" t="s">
        <v>58</v>
      </c>
      <c r="C8005" s="46" t="s">
        <v>80</v>
      </c>
      <c r="D8005" s="46" t="s">
        <v>90</v>
      </c>
      <c r="H8005" s="46">
        <v>17</v>
      </c>
      <c r="L8005" s="46" t="s">
        <v>104</v>
      </c>
      <c r="M8005" s="48" t="s">
        <v>110</v>
      </c>
    </row>
    <row r="8006" spans="1:16" x14ac:dyDescent="0.25">
      <c r="A8006" s="52">
        <v>2021</v>
      </c>
      <c r="B8006" s="45" t="s">
        <v>59</v>
      </c>
      <c r="C8006" s="46" t="s">
        <v>80</v>
      </c>
      <c r="D8006" s="46" t="s">
        <v>88</v>
      </c>
      <c r="H8006" s="46">
        <v>20</v>
      </c>
      <c r="L8006" s="46" t="s">
        <v>110</v>
      </c>
      <c r="M8006" s="48">
        <v>10</v>
      </c>
      <c r="N8006" s="48" t="s">
        <v>117</v>
      </c>
      <c r="O8006" s="48">
        <v>10</v>
      </c>
      <c r="P8006" s="48" t="s">
        <v>116</v>
      </c>
    </row>
    <row r="8007" spans="1:16" x14ac:dyDescent="0.25">
      <c r="A8007" s="52">
        <v>2021</v>
      </c>
      <c r="B8007" s="45" t="s">
        <v>47</v>
      </c>
      <c r="C8007" s="46" t="s">
        <v>80</v>
      </c>
      <c r="D8007" s="46" t="s">
        <v>88</v>
      </c>
      <c r="H8007" s="46">
        <v>15</v>
      </c>
      <c r="L8007" s="46" t="s">
        <v>104</v>
      </c>
      <c r="M8007" s="48" t="s">
        <v>110</v>
      </c>
    </row>
    <row r="8008" spans="1:16" x14ac:dyDescent="0.25">
      <c r="A8008" s="52">
        <v>2021</v>
      </c>
      <c r="B8008" s="45" t="s">
        <v>73</v>
      </c>
      <c r="C8008" s="46" t="s">
        <v>80</v>
      </c>
      <c r="D8008" s="46" t="s">
        <v>110</v>
      </c>
      <c r="H8008" s="46">
        <v>17</v>
      </c>
      <c r="L8008" s="46" t="s">
        <v>110</v>
      </c>
      <c r="M8008" s="48">
        <v>2</v>
      </c>
      <c r="N8008" s="48" t="s">
        <v>117</v>
      </c>
      <c r="O8008" s="48">
        <v>3</v>
      </c>
      <c r="P8008" s="48" t="s">
        <v>116</v>
      </c>
    </row>
    <row r="8009" spans="1:16" x14ac:dyDescent="0.25">
      <c r="A8009" s="52">
        <v>2021</v>
      </c>
      <c r="B8009" s="45" t="s">
        <v>47</v>
      </c>
      <c r="C8009" s="46" t="s">
        <v>80</v>
      </c>
      <c r="D8009" s="46" t="s">
        <v>90</v>
      </c>
      <c r="H8009" s="46">
        <v>17</v>
      </c>
      <c r="L8009" s="46" t="s">
        <v>103</v>
      </c>
      <c r="M8009" s="48">
        <v>2</v>
      </c>
      <c r="N8009" s="48" t="s">
        <v>116</v>
      </c>
    </row>
    <row r="8010" spans="1:16" x14ac:dyDescent="0.25">
      <c r="A8010" s="52">
        <v>2021</v>
      </c>
      <c r="B8010" s="45" t="s">
        <v>47</v>
      </c>
      <c r="C8010" s="46" t="s">
        <v>80</v>
      </c>
      <c r="D8010" s="46" t="s">
        <v>93</v>
      </c>
      <c r="H8010" s="46">
        <v>17</v>
      </c>
      <c r="L8010" s="46" t="s">
        <v>103</v>
      </c>
      <c r="M8010" s="48">
        <v>2</v>
      </c>
      <c r="N8010" s="48" t="s">
        <v>117</v>
      </c>
      <c r="O8010" s="48">
        <v>1</v>
      </c>
      <c r="P8010" s="48" t="s">
        <v>116</v>
      </c>
    </row>
    <row r="8011" spans="1:16" x14ac:dyDescent="0.25">
      <c r="A8011" s="52">
        <v>2021</v>
      </c>
      <c r="B8011" s="45" t="s">
        <v>54</v>
      </c>
      <c r="C8011" s="46" t="s">
        <v>80</v>
      </c>
      <c r="D8011" s="46" t="s">
        <v>93</v>
      </c>
      <c r="H8011" s="46">
        <v>17</v>
      </c>
      <c r="L8011" s="46" t="s">
        <v>103</v>
      </c>
      <c r="M8011" s="48" t="s">
        <v>110</v>
      </c>
    </row>
    <row r="8012" spans="1:16" x14ac:dyDescent="0.25">
      <c r="A8012" s="52">
        <v>2021</v>
      </c>
      <c r="B8012" s="45" t="s">
        <v>54</v>
      </c>
      <c r="C8012" s="46" t="s">
        <v>80</v>
      </c>
      <c r="D8012" s="46" t="s">
        <v>94</v>
      </c>
      <c r="H8012" s="46">
        <v>17</v>
      </c>
      <c r="L8012" s="46" t="s">
        <v>104</v>
      </c>
      <c r="M8012" s="48" t="s">
        <v>110</v>
      </c>
    </row>
    <row r="8013" spans="1:16" x14ac:dyDescent="0.25">
      <c r="A8013" s="52">
        <v>2021</v>
      </c>
      <c r="B8013" s="45" t="s">
        <v>59</v>
      </c>
      <c r="C8013" s="46" t="s">
        <v>80</v>
      </c>
      <c r="D8013" s="46" t="s">
        <v>88</v>
      </c>
      <c r="H8013" s="46">
        <v>20</v>
      </c>
      <c r="L8013" s="46" t="s">
        <v>110</v>
      </c>
      <c r="M8013" s="48">
        <v>4</v>
      </c>
      <c r="N8013" s="48" t="s">
        <v>117</v>
      </c>
      <c r="O8013" s="48">
        <v>10</v>
      </c>
      <c r="P8013" s="48" t="s">
        <v>116</v>
      </c>
    </row>
    <row r="8014" spans="1:16" x14ac:dyDescent="0.25">
      <c r="A8014" s="52">
        <v>2021</v>
      </c>
      <c r="B8014" s="45" t="s">
        <v>47</v>
      </c>
      <c r="C8014" s="46" t="s">
        <v>80</v>
      </c>
      <c r="D8014" s="46" t="s">
        <v>90</v>
      </c>
      <c r="H8014" s="46">
        <v>17</v>
      </c>
      <c r="L8014" s="46" t="s">
        <v>103</v>
      </c>
      <c r="M8014" s="48" t="s">
        <v>110</v>
      </c>
    </row>
    <row r="8015" spans="1:16" x14ac:dyDescent="0.25">
      <c r="A8015" s="52">
        <v>2021</v>
      </c>
      <c r="B8015" s="45" t="s">
        <v>38</v>
      </c>
      <c r="C8015" s="46" t="s">
        <v>80</v>
      </c>
      <c r="D8015" s="46" t="s">
        <v>88</v>
      </c>
      <c r="H8015" s="46">
        <v>20</v>
      </c>
      <c r="L8015" s="46" t="s">
        <v>103</v>
      </c>
      <c r="M8015" s="48">
        <v>4</v>
      </c>
      <c r="N8015" s="48" t="s">
        <v>117</v>
      </c>
    </row>
    <row r="8016" spans="1:16" x14ac:dyDescent="0.25">
      <c r="A8016" s="52">
        <v>2021</v>
      </c>
      <c r="B8016" s="45" t="s">
        <v>65</v>
      </c>
      <c r="C8016" s="46" t="s">
        <v>80</v>
      </c>
      <c r="D8016" s="46" t="s">
        <v>88</v>
      </c>
      <c r="E8016" s="46" t="s">
        <v>92</v>
      </c>
      <c r="H8016" s="46">
        <v>17</v>
      </c>
      <c r="L8016" s="46" t="s">
        <v>103</v>
      </c>
      <c r="M8016" s="48" t="s">
        <v>110</v>
      </c>
    </row>
    <row r="8017" spans="1:22" x14ac:dyDescent="0.25">
      <c r="A8017" s="52">
        <v>2021</v>
      </c>
      <c r="B8017" s="45" t="s">
        <v>65</v>
      </c>
      <c r="C8017" s="46" t="s">
        <v>80</v>
      </c>
      <c r="D8017" s="46" t="s">
        <v>88</v>
      </c>
      <c r="E8017" s="46" t="s">
        <v>92</v>
      </c>
      <c r="H8017" s="46">
        <v>17</v>
      </c>
      <c r="L8017" s="46" t="s">
        <v>103</v>
      </c>
      <c r="M8017" s="48" t="s">
        <v>110</v>
      </c>
    </row>
    <row r="8018" spans="1:22" x14ac:dyDescent="0.25">
      <c r="A8018" s="52">
        <v>2021</v>
      </c>
      <c r="B8018" s="45" t="s">
        <v>65</v>
      </c>
      <c r="C8018" s="46" t="s">
        <v>80</v>
      </c>
      <c r="D8018" s="46" t="s">
        <v>88</v>
      </c>
      <c r="E8018" s="46" t="s">
        <v>92</v>
      </c>
      <c r="H8018" s="46">
        <v>17</v>
      </c>
      <c r="L8018" s="46" t="s">
        <v>103</v>
      </c>
      <c r="M8018" s="48" t="s">
        <v>110</v>
      </c>
    </row>
    <row r="8019" spans="1:22" x14ac:dyDescent="0.25">
      <c r="A8019" s="52">
        <v>2021</v>
      </c>
      <c r="B8019" s="69" t="s">
        <v>69</v>
      </c>
      <c r="C8019" s="46" t="s">
        <v>80</v>
      </c>
      <c r="D8019" s="46" t="s">
        <v>88</v>
      </c>
      <c r="H8019" s="68">
        <v>17</v>
      </c>
      <c r="I8019" s="68" t="s">
        <v>108</v>
      </c>
      <c r="J8019" s="68" t="s">
        <v>108</v>
      </c>
      <c r="L8019" s="46" t="s">
        <v>103</v>
      </c>
      <c r="M8019" s="48">
        <v>1</v>
      </c>
      <c r="N8019" s="48" t="s">
        <v>117</v>
      </c>
      <c r="O8019" s="48">
        <v>3</v>
      </c>
      <c r="P8019" s="48" t="s">
        <v>116</v>
      </c>
    </row>
    <row r="8020" spans="1:22" x14ac:dyDescent="0.25">
      <c r="A8020" s="52">
        <v>2021</v>
      </c>
      <c r="B8020" s="45" t="s">
        <v>38</v>
      </c>
      <c r="C8020" s="46" t="s">
        <v>80</v>
      </c>
      <c r="D8020" s="46" t="s">
        <v>89</v>
      </c>
      <c r="H8020" s="68">
        <v>17</v>
      </c>
      <c r="I8020" s="68" t="s">
        <v>108</v>
      </c>
      <c r="L8020" s="46" t="s">
        <v>104</v>
      </c>
      <c r="M8020" s="48">
        <v>2</v>
      </c>
      <c r="N8020" s="48" t="s">
        <v>117</v>
      </c>
      <c r="O8020" s="48">
        <v>2</v>
      </c>
      <c r="P8020" s="48" t="s">
        <v>116</v>
      </c>
    </row>
    <row r="8021" spans="1:22" x14ac:dyDescent="0.25">
      <c r="A8021" s="52">
        <v>2021</v>
      </c>
      <c r="B8021" s="45" t="s">
        <v>59</v>
      </c>
      <c r="C8021" s="46" t="s">
        <v>80</v>
      </c>
      <c r="D8021" s="46" t="s">
        <v>89</v>
      </c>
      <c r="H8021" s="46">
        <v>17</v>
      </c>
      <c r="L8021" s="46" t="s">
        <v>110</v>
      </c>
      <c r="M8021" s="48">
        <v>5</v>
      </c>
      <c r="N8021" s="48" t="s">
        <v>117</v>
      </c>
      <c r="O8021" s="48">
        <v>6</v>
      </c>
      <c r="P8021" s="48" t="s">
        <v>116</v>
      </c>
    </row>
    <row r="8022" spans="1:22" x14ac:dyDescent="0.25">
      <c r="A8022" s="52">
        <v>2021</v>
      </c>
      <c r="B8022" s="69" t="s">
        <v>66</v>
      </c>
      <c r="C8022" s="46" t="s">
        <v>80</v>
      </c>
      <c r="D8022" s="46" t="s">
        <v>88</v>
      </c>
      <c r="H8022" s="68">
        <v>17</v>
      </c>
      <c r="I8022" s="68" t="s">
        <v>108</v>
      </c>
      <c r="J8022" s="68" t="s">
        <v>108</v>
      </c>
      <c r="L8022" s="46" t="s">
        <v>103</v>
      </c>
      <c r="M8022" s="48" t="s">
        <v>110</v>
      </c>
    </row>
    <row r="8023" spans="1:22" x14ac:dyDescent="0.25">
      <c r="A8023" s="52">
        <v>2021</v>
      </c>
      <c r="B8023" s="45" t="s">
        <v>68</v>
      </c>
      <c r="C8023" s="46" t="s">
        <v>80</v>
      </c>
      <c r="D8023" s="46" t="s">
        <v>88</v>
      </c>
      <c r="H8023" s="46">
        <v>15</v>
      </c>
      <c r="L8023" s="46" t="s">
        <v>103</v>
      </c>
      <c r="M8023" s="48" t="s">
        <v>110</v>
      </c>
    </row>
    <row r="8024" spans="1:22" x14ac:dyDescent="0.25">
      <c r="A8024" s="52">
        <v>2021</v>
      </c>
      <c r="B8024" s="45" t="s">
        <v>59</v>
      </c>
      <c r="C8024" s="46" t="s">
        <v>80</v>
      </c>
      <c r="D8024" s="46" t="s">
        <v>88</v>
      </c>
      <c r="H8024" s="46">
        <v>17</v>
      </c>
      <c r="L8024" s="46" t="s">
        <v>103</v>
      </c>
      <c r="M8024" s="48" t="s">
        <v>110</v>
      </c>
    </row>
    <row r="8025" spans="1:22" x14ac:dyDescent="0.25">
      <c r="A8025" s="52">
        <v>2021</v>
      </c>
      <c r="B8025" s="45" t="s">
        <v>59</v>
      </c>
      <c r="C8025" s="46" t="s">
        <v>80</v>
      </c>
      <c r="D8025" s="46" t="s">
        <v>94</v>
      </c>
      <c r="H8025" s="46">
        <v>15</v>
      </c>
      <c r="L8025" s="46" t="s">
        <v>103</v>
      </c>
      <c r="M8025" s="48">
        <v>28</v>
      </c>
    </row>
    <row r="8026" spans="1:22" x14ac:dyDescent="0.25">
      <c r="A8026" s="52">
        <v>2021</v>
      </c>
      <c r="B8026" s="70" t="s">
        <v>48</v>
      </c>
      <c r="C8026" s="46" t="s">
        <v>80</v>
      </c>
      <c r="D8026" s="46" t="s">
        <v>93</v>
      </c>
      <c r="H8026" s="68">
        <v>15</v>
      </c>
      <c r="I8026" s="68" t="s">
        <v>108</v>
      </c>
      <c r="J8026" s="68" t="s">
        <v>108</v>
      </c>
      <c r="L8026" s="46" t="s">
        <v>103</v>
      </c>
      <c r="M8026" s="48">
        <v>97</v>
      </c>
    </row>
    <row r="8027" spans="1:22" x14ac:dyDescent="0.25">
      <c r="A8027" s="52">
        <v>2021</v>
      </c>
      <c r="B8027" s="45" t="s">
        <v>50</v>
      </c>
      <c r="C8027" s="46" t="s">
        <v>80</v>
      </c>
      <c r="D8027" s="46" t="s">
        <v>89</v>
      </c>
      <c r="H8027" s="46">
        <v>17</v>
      </c>
      <c r="L8027" s="46" t="s">
        <v>110</v>
      </c>
      <c r="M8027" s="48" t="s">
        <v>110</v>
      </c>
    </row>
    <row r="8028" spans="1:22" x14ac:dyDescent="0.25">
      <c r="A8028" s="52">
        <v>2021</v>
      </c>
      <c r="B8028" s="45" t="s">
        <v>73</v>
      </c>
      <c r="C8028" s="46" t="s">
        <v>80</v>
      </c>
      <c r="D8028" s="46" t="s">
        <v>110</v>
      </c>
      <c r="H8028" s="46">
        <v>17</v>
      </c>
      <c r="L8028" s="46" t="s">
        <v>110</v>
      </c>
      <c r="M8028" s="48" t="s">
        <v>110</v>
      </c>
    </row>
    <row r="8029" spans="1:22" x14ac:dyDescent="0.25">
      <c r="A8029" s="52">
        <v>2021</v>
      </c>
      <c r="B8029" s="45" t="s">
        <v>54</v>
      </c>
      <c r="C8029" s="46" t="s">
        <v>80</v>
      </c>
      <c r="D8029" s="46" t="s">
        <v>88</v>
      </c>
      <c r="H8029" s="46">
        <v>22</v>
      </c>
      <c r="I8029" s="46">
        <v>18</v>
      </c>
      <c r="L8029" s="46" t="s">
        <v>103</v>
      </c>
      <c r="M8029" s="48">
        <v>3</v>
      </c>
      <c r="N8029" s="48" t="s">
        <v>116</v>
      </c>
      <c r="U8029" s="49">
        <v>1</v>
      </c>
      <c r="V8029" s="49" t="s">
        <v>116</v>
      </c>
    </row>
    <row r="8030" spans="1:22" x14ac:dyDescent="0.25">
      <c r="A8030" s="52">
        <v>2021</v>
      </c>
      <c r="B8030" s="45" t="s">
        <v>65</v>
      </c>
      <c r="C8030" s="46" t="s">
        <v>80</v>
      </c>
      <c r="D8030" s="46" t="s">
        <v>89</v>
      </c>
      <c r="H8030" s="46">
        <v>15</v>
      </c>
      <c r="L8030" s="46" t="s">
        <v>104</v>
      </c>
      <c r="M8030" s="48">
        <v>20</v>
      </c>
    </row>
    <row r="8031" spans="1:22" x14ac:dyDescent="0.25">
      <c r="A8031" s="52">
        <v>2021</v>
      </c>
      <c r="B8031" s="45" t="s">
        <v>54</v>
      </c>
      <c r="C8031" s="46" t="s">
        <v>80</v>
      </c>
      <c r="D8031" s="46" t="s">
        <v>88</v>
      </c>
      <c r="H8031" s="46">
        <v>20</v>
      </c>
      <c r="L8031" s="46" t="s">
        <v>103</v>
      </c>
      <c r="M8031" s="48">
        <v>2</v>
      </c>
      <c r="N8031" s="48" t="s">
        <v>117</v>
      </c>
      <c r="O8031" s="48">
        <v>2</v>
      </c>
      <c r="P8031" s="48" t="s">
        <v>116</v>
      </c>
    </row>
    <row r="8032" spans="1:22" x14ac:dyDescent="0.25">
      <c r="A8032" s="52">
        <v>2021</v>
      </c>
      <c r="B8032" s="45" t="s">
        <v>38</v>
      </c>
      <c r="C8032" s="46" t="s">
        <v>80</v>
      </c>
      <c r="D8032" s="46" t="s">
        <v>88</v>
      </c>
      <c r="H8032" s="68">
        <v>18</v>
      </c>
      <c r="I8032" s="68" t="s">
        <v>108</v>
      </c>
      <c r="L8032" s="46" t="s">
        <v>110</v>
      </c>
      <c r="M8032" s="48">
        <v>1</v>
      </c>
      <c r="N8032" s="48" t="s">
        <v>117</v>
      </c>
    </row>
    <row r="8033" spans="1:16" x14ac:dyDescent="0.25">
      <c r="A8033" s="52">
        <v>2021</v>
      </c>
      <c r="B8033" s="45" t="s">
        <v>73</v>
      </c>
      <c r="C8033" s="46" t="s">
        <v>80</v>
      </c>
      <c r="D8033" s="46" t="s">
        <v>110</v>
      </c>
      <c r="H8033" s="46">
        <v>17</v>
      </c>
      <c r="L8033" s="46" t="s">
        <v>110</v>
      </c>
      <c r="M8033" s="48">
        <v>2</v>
      </c>
      <c r="N8033" s="48" t="s">
        <v>116</v>
      </c>
    </row>
    <row r="8034" spans="1:16" x14ac:dyDescent="0.25">
      <c r="A8034" s="52">
        <v>2021</v>
      </c>
      <c r="B8034" s="45" t="s">
        <v>73</v>
      </c>
      <c r="C8034" s="46" t="s">
        <v>80</v>
      </c>
      <c r="D8034" s="46" t="s">
        <v>110</v>
      </c>
      <c r="H8034" s="46">
        <v>17</v>
      </c>
      <c r="L8034" s="46" t="s">
        <v>110</v>
      </c>
      <c r="M8034" s="48">
        <v>2</v>
      </c>
      <c r="N8034" s="48" t="s">
        <v>117</v>
      </c>
      <c r="O8034" s="48">
        <v>2</v>
      </c>
      <c r="P8034" s="48" t="s">
        <v>116</v>
      </c>
    </row>
    <row r="8035" spans="1:16" x14ac:dyDescent="0.25">
      <c r="A8035" s="52">
        <v>2021</v>
      </c>
      <c r="B8035" s="45" t="s">
        <v>73</v>
      </c>
      <c r="C8035" s="46" t="s">
        <v>80</v>
      </c>
      <c r="D8035" s="46" t="s">
        <v>91</v>
      </c>
      <c r="H8035" s="46">
        <v>17</v>
      </c>
      <c r="L8035" s="46" t="s">
        <v>103</v>
      </c>
      <c r="M8035" s="48" t="s">
        <v>110</v>
      </c>
    </row>
    <row r="8036" spans="1:16" x14ac:dyDescent="0.25">
      <c r="A8036" s="52">
        <v>2021</v>
      </c>
      <c r="B8036" s="45" t="s">
        <v>73</v>
      </c>
      <c r="C8036" s="46" t="s">
        <v>80</v>
      </c>
      <c r="D8036" s="46" t="s">
        <v>91</v>
      </c>
      <c r="H8036" s="46">
        <v>17</v>
      </c>
      <c r="L8036" s="46" t="s">
        <v>103</v>
      </c>
      <c r="M8036" s="48">
        <v>1</v>
      </c>
      <c r="N8036" s="48" t="s">
        <v>117</v>
      </c>
      <c r="O8036" s="48">
        <v>1</v>
      </c>
      <c r="P8036" s="48" t="s">
        <v>116</v>
      </c>
    </row>
    <row r="8037" spans="1:16" x14ac:dyDescent="0.25">
      <c r="A8037" s="52">
        <v>2021</v>
      </c>
      <c r="B8037" s="45" t="s">
        <v>47</v>
      </c>
      <c r="C8037" s="46" t="s">
        <v>80</v>
      </c>
      <c r="D8037" s="46" t="s">
        <v>90</v>
      </c>
      <c r="H8037" s="46">
        <v>15</v>
      </c>
      <c r="L8037" s="46" t="s">
        <v>104</v>
      </c>
      <c r="M8037" s="48" t="s">
        <v>110</v>
      </c>
    </row>
    <row r="8038" spans="1:16" x14ac:dyDescent="0.25">
      <c r="A8038" s="52">
        <v>2021</v>
      </c>
      <c r="B8038" s="45" t="s">
        <v>47</v>
      </c>
      <c r="C8038" s="46" t="s">
        <v>80</v>
      </c>
      <c r="D8038" s="46" t="s">
        <v>90</v>
      </c>
      <c r="H8038" s="46">
        <v>15</v>
      </c>
      <c r="L8038" s="46" t="s">
        <v>104</v>
      </c>
      <c r="M8038" s="48" t="s">
        <v>110</v>
      </c>
    </row>
    <row r="8039" spans="1:16" x14ac:dyDescent="0.25">
      <c r="A8039" s="52">
        <v>2021</v>
      </c>
      <c r="B8039" s="45" t="s">
        <v>47</v>
      </c>
      <c r="C8039" s="46" t="s">
        <v>80</v>
      </c>
      <c r="D8039" s="46" t="s">
        <v>94</v>
      </c>
      <c r="H8039" s="46">
        <v>17</v>
      </c>
      <c r="L8039" s="46" t="s">
        <v>104</v>
      </c>
      <c r="M8039" s="48" t="s">
        <v>110</v>
      </c>
    </row>
    <row r="8040" spans="1:16" x14ac:dyDescent="0.25">
      <c r="A8040" s="52">
        <v>2021</v>
      </c>
      <c r="B8040" s="45" t="s">
        <v>47</v>
      </c>
      <c r="C8040" s="46" t="s">
        <v>81</v>
      </c>
      <c r="D8040" s="46" t="s">
        <v>110</v>
      </c>
      <c r="H8040" s="46">
        <v>15</v>
      </c>
      <c r="L8040" s="46" t="s">
        <v>104</v>
      </c>
      <c r="M8040" s="48" t="s">
        <v>110</v>
      </c>
    </row>
    <row r="8041" spans="1:16" x14ac:dyDescent="0.25">
      <c r="A8041" s="52">
        <v>2021</v>
      </c>
      <c r="B8041" s="69" t="s">
        <v>69</v>
      </c>
      <c r="C8041" s="46" t="s">
        <v>80</v>
      </c>
      <c r="D8041" s="46" t="s">
        <v>88</v>
      </c>
      <c r="H8041" s="68">
        <v>17</v>
      </c>
      <c r="I8041" s="68" t="s">
        <v>108</v>
      </c>
      <c r="J8041" s="68" t="s">
        <v>108</v>
      </c>
      <c r="L8041" s="46" t="s">
        <v>103</v>
      </c>
      <c r="M8041" s="48" t="s">
        <v>110</v>
      </c>
    </row>
    <row r="8042" spans="1:16" x14ac:dyDescent="0.25">
      <c r="A8042" s="52">
        <v>2021</v>
      </c>
      <c r="B8042" s="69" t="s">
        <v>69</v>
      </c>
      <c r="C8042" s="46" t="s">
        <v>80</v>
      </c>
      <c r="D8042" s="46" t="s">
        <v>88</v>
      </c>
      <c r="H8042" s="68">
        <v>17</v>
      </c>
      <c r="I8042" s="68">
        <v>20</v>
      </c>
      <c r="J8042" s="68">
        <v>21</v>
      </c>
      <c r="L8042" s="46" t="s">
        <v>103</v>
      </c>
      <c r="M8042" s="48" t="s">
        <v>110</v>
      </c>
    </row>
    <row r="8043" spans="1:16" x14ac:dyDescent="0.25">
      <c r="A8043" s="52">
        <v>2021</v>
      </c>
      <c r="B8043" s="69" t="s">
        <v>66</v>
      </c>
      <c r="C8043" s="46" t="s">
        <v>80</v>
      </c>
      <c r="D8043" s="46" t="s">
        <v>93</v>
      </c>
      <c r="H8043" s="68">
        <v>15</v>
      </c>
      <c r="I8043" s="68" t="s">
        <v>108</v>
      </c>
      <c r="J8043" s="68" t="s">
        <v>108</v>
      </c>
      <c r="L8043" s="46" t="s">
        <v>103</v>
      </c>
      <c r="M8043" s="48">
        <v>60</v>
      </c>
    </row>
    <row r="8044" spans="1:16" x14ac:dyDescent="0.25">
      <c r="A8044" s="52">
        <v>2021</v>
      </c>
      <c r="B8044" s="70" t="s">
        <v>48</v>
      </c>
      <c r="C8044" s="46" t="s">
        <v>80</v>
      </c>
      <c r="D8044" s="46" t="s">
        <v>90</v>
      </c>
      <c r="H8044" s="68">
        <v>15</v>
      </c>
      <c r="I8044" s="68" t="s">
        <v>108</v>
      </c>
      <c r="J8044" s="68" t="s">
        <v>108</v>
      </c>
      <c r="L8044" s="46" t="s">
        <v>103</v>
      </c>
      <c r="M8044" s="48">
        <v>40</v>
      </c>
    </row>
    <row r="8045" spans="1:16" x14ac:dyDescent="0.25">
      <c r="A8045" s="52">
        <v>2021</v>
      </c>
      <c r="B8045" s="45" t="s">
        <v>59</v>
      </c>
      <c r="C8045" s="46" t="s">
        <v>80</v>
      </c>
      <c r="D8045" s="46" t="s">
        <v>88</v>
      </c>
      <c r="H8045" s="46">
        <v>17</v>
      </c>
      <c r="L8045" s="46" t="s">
        <v>104</v>
      </c>
      <c r="M8045" s="48" t="s">
        <v>110</v>
      </c>
    </row>
    <row r="8046" spans="1:16" x14ac:dyDescent="0.25">
      <c r="A8046" s="52">
        <v>2021</v>
      </c>
      <c r="B8046" s="45" t="s">
        <v>59</v>
      </c>
      <c r="C8046" s="46" t="s">
        <v>80</v>
      </c>
      <c r="D8046" s="46" t="s">
        <v>88</v>
      </c>
      <c r="H8046" s="46">
        <v>17</v>
      </c>
      <c r="L8046" s="46" t="s">
        <v>104</v>
      </c>
      <c r="M8046" s="48" t="s">
        <v>110</v>
      </c>
    </row>
    <row r="8047" spans="1:16" x14ac:dyDescent="0.25">
      <c r="A8047" s="52">
        <v>2021</v>
      </c>
      <c r="B8047" s="45" t="s">
        <v>58</v>
      </c>
      <c r="C8047" s="46" t="s">
        <v>80</v>
      </c>
      <c r="D8047" s="46" t="s">
        <v>90</v>
      </c>
      <c r="H8047" s="46">
        <v>15</v>
      </c>
      <c r="L8047" s="46" t="s">
        <v>104</v>
      </c>
      <c r="M8047" s="48" t="s">
        <v>110</v>
      </c>
    </row>
    <row r="8048" spans="1:16" x14ac:dyDescent="0.25">
      <c r="A8048" s="52">
        <v>2021</v>
      </c>
      <c r="B8048" s="45" t="s">
        <v>65</v>
      </c>
      <c r="C8048" s="46" t="s">
        <v>80</v>
      </c>
      <c r="D8048" s="46" t="s">
        <v>88</v>
      </c>
      <c r="H8048" s="57">
        <v>17</v>
      </c>
      <c r="I8048" s="57"/>
      <c r="J8048" s="57"/>
      <c r="K8048" s="57"/>
      <c r="L8048" s="46" t="s">
        <v>103</v>
      </c>
      <c r="M8048" s="48" t="s">
        <v>110</v>
      </c>
    </row>
    <row r="8049" spans="1:16" x14ac:dyDescent="0.25">
      <c r="A8049" s="52">
        <v>2021</v>
      </c>
      <c r="B8049" s="45" t="s">
        <v>65</v>
      </c>
      <c r="C8049" s="46" t="s">
        <v>80</v>
      </c>
      <c r="D8049" s="46" t="s">
        <v>88</v>
      </c>
      <c r="H8049" s="46">
        <v>17</v>
      </c>
      <c r="L8049" s="46" t="s">
        <v>103</v>
      </c>
      <c r="M8049" s="48" t="s">
        <v>110</v>
      </c>
    </row>
    <row r="8050" spans="1:16" x14ac:dyDescent="0.25">
      <c r="A8050" s="52">
        <v>2021</v>
      </c>
      <c r="B8050" s="45" t="s">
        <v>65</v>
      </c>
      <c r="C8050" s="46" t="s">
        <v>80</v>
      </c>
      <c r="D8050" s="46" t="s">
        <v>88</v>
      </c>
      <c r="H8050" s="46">
        <v>17</v>
      </c>
      <c r="L8050" s="46" t="s">
        <v>103</v>
      </c>
      <c r="M8050" s="48" t="s">
        <v>110</v>
      </c>
    </row>
    <row r="8051" spans="1:16" x14ac:dyDescent="0.25">
      <c r="A8051" s="52">
        <v>2021</v>
      </c>
      <c r="B8051" s="45" t="s">
        <v>59</v>
      </c>
      <c r="C8051" s="46" t="s">
        <v>80</v>
      </c>
      <c r="D8051" s="46" t="s">
        <v>88</v>
      </c>
      <c r="H8051" s="46">
        <v>21</v>
      </c>
      <c r="L8051" s="46" t="s">
        <v>103</v>
      </c>
      <c r="M8051" s="48">
        <v>2</v>
      </c>
      <c r="N8051" s="48" t="s">
        <v>117</v>
      </c>
      <c r="O8051" s="48">
        <v>2</v>
      </c>
      <c r="P8051" s="48" t="s">
        <v>116</v>
      </c>
    </row>
    <row r="8052" spans="1:16" x14ac:dyDescent="0.25">
      <c r="A8052" s="52">
        <v>2021</v>
      </c>
      <c r="B8052" s="45" t="s">
        <v>73</v>
      </c>
      <c r="C8052" s="46" t="s">
        <v>80</v>
      </c>
      <c r="D8052" s="46" t="s">
        <v>88</v>
      </c>
      <c r="H8052" s="46">
        <v>17</v>
      </c>
      <c r="L8052" s="46" t="s">
        <v>103</v>
      </c>
      <c r="M8052" s="48">
        <v>2</v>
      </c>
      <c r="N8052" s="48" t="s">
        <v>117</v>
      </c>
    </row>
    <row r="8053" spans="1:16" x14ac:dyDescent="0.25">
      <c r="A8053" s="52">
        <v>2021</v>
      </c>
      <c r="B8053" s="45" t="s">
        <v>45</v>
      </c>
      <c r="C8053" s="46" t="s">
        <v>80</v>
      </c>
      <c r="D8053" s="46" t="s">
        <v>88</v>
      </c>
      <c r="H8053" s="46">
        <v>17</v>
      </c>
      <c r="L8053" s="46" t="s">
        <v>104</v>
      </c>
      <c r="M8053" s="48">
        <v>5</v>
      </c>
      <c r="N8053" s="48" t="s">
        <v>117</v>
      </c>
    </row>
    <row r="8054" spans="1:16" x14ac:dyDescent="0.25">
      <c r="A8054" s="52">
        <v>2021</v>
      </c>
      <c r="B8054" s="45" t="s">
        <v>38</v>
      </c>
      <c r="C8054" s="46" t="s">
        <v>80</v>
      </c>
      <c r="D8054" s="46" t="s">
        <v>89</v>
      </c>
      <c r="H8054" s="68">
        <v>17</v>
      </c>
      <c r="I8054" s="68" t="s">
        <v>108</v>
      </c>
      <c r="L8054" s="46" t="s">
        <v>104</v>
      </c>
      <c r="M8054" s="48">
        <v>1</v>
      </c>
      <c r="N8054" s="48" t="s">
        <v>117</v>
      </c>
      <c r="O8054" s="48">
        <v>1</v>
      </c>
      <c r="P8054" s="48" t="s">
        <v>116</v>
      </c>
    </row>
    <row r="8055" spans="1:16" x14ac:dyDescent="0.25">
      <c r="A8055" s="52">
        <v>2021</v>
      </c>
      <c r="B8055" s="45" t="s">
        <v>38</v>
      </c>
      <c r="C8055" s="46" t="s">
        <v>80</v>
      </c>
      <c r="D8055" s="46" t="s">
        <v>88</v>
      </c>
      <c r="H8055" s="68">
        <v>17</v>
      </c>
      <c r="I8055" s="68" t="s">
        <v>108</v>
      </c>
      <c r="L8055" s="46" t="s">
        <v>110</v>
      </c>
      <c r="M8055" s="48">
        <v>3</v>
      </c>
      <c r="N8055" s="48" t="s">
        <v>117</v>
      </c>
      <c r="O8055" s="48">
        <v>1</v>
      </c>
      <c r="P8055" s="48" t="s">
        <v>116</v>
      </c>
    </row>
    <row r="8056" spans="1:16" x14ac:dyDescent="0.25">
      <c r="A8056" s="52">
        <v>2021</v>
      </c>
      <c r="B8056" s="45" t="s">
        <v>65</v>
      </c>
      <c r="C8056" s="46" t="s">
        <v>80</v>
      </c>
      <c r="D8056" s="46" t="s">
        <v>90</v>
      </c>
      <c r="H8056" s="46">
        <v>15</v>
      </c>
      <c r="L8056" s="46" t="s">
        <v>104</v>
      </c>
      <c r="M8056" s="48">
        <v>80</v>
      </c>
    </row>
    <row r="8057" spans="1:16" x14ac:dyDescent="0.25">
      <c r="A8057" s="52">
        <v>2021</v>
      </c>
      <c r="B8057" s="45" t="s">
        <v>65</v>
      </c>
      <c r="C8057" s="46" t="s">
        <v>80</v>
      </c>
      <c r="D8057" s="46" t="s">
        <v>90</v>
      </c>
      <c r="H8057" s="46">
        <v>17</v>
      </c>
      <c r="L8057" s="46" t="s">
        <v>104</v>
      </c>
      <c r="M8057" s="48" t="s">
        <v>110</v>
      </c>
    </row>
    <row r="8058" spans="1:16" x14ac:dyDescent="0.25">
      <c r="A8058" s="52">
        <v>2021</v>
      </c>
      <c r="B8058" s="45" t="s">
        <v>42</v>
      </c>
      <c r="C8058" s="46" t="s">
        <v>80</v>
      </c>
      <c r="D8058" s="46" t="s">
        <v>88</v>
      </c>
      <c r="H8058" s="46">
        <v>17</v>
      </c>
      <c r="L8058" s="46" t="s">
        <v>103</v>
      </c>
      <c r="M8058" s="48">
        <v>4</v>
      </c>
      <c r="N8058" s="48" t="s">
        <v>117</v>
      </c>
      <c r="O8058" s="48">
        <v>3</v>
      </c>
      <c r="P8058" s="48" t="s">
        <v>116</v>
      </c>
    </row>
    <row r="8059" spans="1:16" x14ac:dyDescent="0.25">
      <c r="A8059" s="52">
        <v>2021</v>
      </c>
      <c r="B8059" s="45" t="s">
        <v>54</v>
      </c>
      <c r="C8059" s="46" t="s">
        <v>80</v>
      </c>
      <c r="D8059" s="46" t="s">
        <v>93</v>
      </c>
      <c r="E8059" s="46" t="s">
        <v>94</v>
      </c>
      <c r="F8059" s="46" t="s">
        <v>92</v>
      </c>
      <c r="H8059" s="46">
        <v>17</v>
      </c>
      <c r="L8059" s="46" t="s">
        <v>104</v>
      </c>
      <c r="M8059" s="48">
        <v>1</v>
      </c>
      <c r="N8059" s="48" t="s">
        <v>116</v>
      </c>
    </row>
    <row r="8060" spans="1:16" x14ac:dyDescent="0.25">
      <c r="A8060" s="52">
        <v>2021</v>
      </c>
      <c r="B8060" s="45" t="s">
        <v>59</v>
      </c>
      <c r="C8060" s="46" t="s">
        <v>80</v>
      </c>
      <c r="D8060" s="46" t="s">
        <v>88</v>
      </c>
      <c r="H8060" s="46">
        <v>17</v>
      </c>
      <c r="L8060" s="46" t="s">
        <v>103</v>
      </c>
      <c r="M8060" s="48" t="s">
        <v>110</v>
      </c>
    </row>
    <row r="8061" spans="1:16" x14ac:dyDescent="0.25">
      <c r="A8061" s="52">
        <v>2021</v>
      </c>
      <c r="B8061" s="45" t="s">
        <v>59</v>
      </c>
      <c r="C8061" s="46" t="s">
        <v>80</v>
      </c>
      <c r="D8061" s="46" t="s">
        <v>88</v>
      </c>
      <c r="H8061" s="46">
        <v>17</v>
      </c>
      <c r="L8061" s="46" t="s">
        <v>103</v>
      </c>
      <c r="M8061" s="48" t="s">
        <v>110</v>
      </c>
    </row>
    <row r="8062" spans="1:16" x14ac:dyDescent="0.25">
      <c r="A8062" s="52">
        <v>2021</v>
      </c>
      <c r="B8062" s="45" t="s">
        <v>59</v>
      </c>
      <c r="C8062" s="46" t="s">
        <v>80</v>
      </c>
      <c r="D8062" s="46" t="s">
        <v>88</v>
      </c>
      <c r="H8062" s="46">
        <v>17</v>
      </c>
      <c r="L8062" s="46" t="s">
        <v>103</v>
      </c>
      <c r="M8062" s="48" t="s">
        <v>110</v>
      </c>
    </row>
    <row r="8063" spans="1:16" x14ac:dyDescent="0.25">
      <c r="A8063" s="52">
        <v>2021</v>
      </c>
      <c r="B8063" s="45" t="s">
        <v>45</v>
      </c>
      <c r="C8063" s="46" t="s">
        <v>80</v>
      </c>
      <c r="D8063" s="46" t="s">
        <v>88</v>
      </c>
      <c r="H8063" s="46">
        <v>17</v>
      </c>
      <c r="L8063" s="46" t="s">
        <v>104</v>
      </c>
      <c r="M8063" s="48" t="s">
        <v>110</v>
      </c>
    </row>
    <row r="8064" spans="1:16" x14ac:dyDescent="0.25">
      <c r="A8064" s="52">
        <v>2021</v>
      </c>
      <c r="B8064" s="45" t="s">
        <v>65</v>
      </c>
      <c r="C8064" s="46" t="s">
        <v>80</v>
      </c>
      <c r="D8064" s="46" t="s">
        <v>94</v>
      </c>
      <c r="H8064" s="46">
        <v>15</v>
      </c>
      <c r="L8064" s="46" t="s">
        <v>104</v>
      </c>
      <c r="M8064" s="48">
        <v>110</v>
      </c>
    </row>
    <row r="8065" spans="1:22" x14ac:dyDescent="0.25">
      <c r="A8065" s="52">
        <v>2021</v>
      </c>
      <c r="B8065" s="45" t="s">
        <v>56</v>
      </c>
      <c r="C8065" s="46" t="s">
        <v>80</v>
      </c>
      <c r="D8065" s="46" t="s">
        <v>88</v>
      </c>
      <c r="H8065" s="46">
        <v>17</v>
      </c>
      <c r="L8065" s="46" t="s">
        <v>103</v>
      </c>
      <c r="M8065" s="48">
        <v>3</v>
      </c>
      <c r="N8065" s="48" t="s">
        <v>117</v>
      </c>
      <c r="O8065" s="48">
        <v>2</v>
      </c>
      <c r="P8065" s="48" t="s">
        <v>116</v>
      </c>
    </row>
    <row r="8066" spans="1:22" x14ac:dyDescent="0.25">
      <c r="A8066" s="52">
        <v>2021</v>
      </c>
      <c r="B8066" s="69" t="s">
        <v>75</v>
      </c>
      <c r="C8066" s="46" t="s">
        <v>80</v>
      </c>
      <c r="D8066" s="46" t="s">
        <v>93</v>
      </c>
      <c r="H8066" s="68">
        <v>15</v>
      </c>
      <c r="I8066" s="68">
        <v>21</v>
      </c>
      <c r="J8066" s="68" t="s">
        <v>108</v>
      </c>
      <c r="L8066" s="46" t="s">
        <v>103</v>
      </c>
      <c r="M8066" s="48" t="s">
        <v>110</v>
      </c>
    </row>
    <row r="8067" spans="1:22" x14ac:dyDescent="0.25">
      <c r="A8067" s="52">
        <v>2021</v>
      </c>
      <c r="B8067" s="45" t="s">
        <v>45</v>
      </c>
      <c r="C8067" s="46" t="s">
        <v>80</v>
      </c>
      <c r="D8067" s="46" t="s">
        <v>88</v>
      </c>
      <c r="H8067" s="46">
        <v>17</v>
      </c>
      <c r="L8067" s="46" t="s">
        <v>103</v>
      </c>
      <c r="M8067" s="48">
        <v>2</v>
      </c>
      <c r="N8067" s="48" t="s">
        <v>117</v>
      </c>
      <c r="O8067" s="48">
        <v>2</v>
      </c>
      <c r="P8067" s="48" t="s">
        <v>116</v>
      </c>
    </row>
    <row r="8068" spans="1:22" x14ac:dyDescent="0.25">
      <c r="A8068" s="52">
        <v>2021</v>
      </c>
      <c r="B8068" s="45" t="s">
        <v>59</v>
      </c>
      <c r="C8068" s="46" t="s">
        <v>80</v>
      </c>
      <c r="D8068" s="46" t="s">
        <v>88</v>
      </c>
      <c r="H8068" s="46">
        <v>17</v>
      </c>
      <c r="L8068" s="46" t="s">
        <v>110</v>
      </c>
      <c r="M8068" s="48">
        <v>7</v>
      </c>
      <c r="N8068" s="48" t="s">
        <v>116</v>
      </c>
    </row>
    <row r="8069" spans="1:22" x14ac:dyDescent="0.25">
      <c r="A8069" s="52">
        <v>2021</v>
      </c>
      <c r="B8069" s="45" t="s">
        <v>73</v>
      </c>
      <c r="C8069" s="46" t="s">
        <v>80</v>
      </c>
      <c r="D8069" s="46" t="s">
        <v>110</v>
      </c>
      <c r="H8069" s="46">
        <v>20</v>
      </c>
      <c r="L8069" s="46" t="s">
        <v>103</v>
      </c>
      <c r="M8069" s="48">
        <v>2</v>
      </c>
      <c r="N8069" s="48" t="s">
        <v>116</v>
      </c>
    </row>
    <row r="8070" spans="1:22" x14ac:dyDescent="0.25">
      <c r="A8070" s="52">
        <v>2021</v>
      </c>
      <c r="B8070" s="45" t="s">
        <v>38</v>
      </c>
      <c r="C8070" s="46" t="s">
        <v>80</v>
      </c>
      <c r="D8070" s="46" t="s">
        <v>88</v>
      </c>
      <c r="H8070" s="68">
        <v>17</v>
      </c>
      <c r="I8070" s="68" t="s">
        <v>108</v>
      </c>
      <c r="L8070" s="46" t="s">
        <v>110</v>
      </c>
      <c r="M8070" s="48">
        <v>2</v>
      </c>
      <c r="N8070" s="48" t="s">
        <v>117</v>
      </c>
    </row>
    <row r="8071" spans="1:22" x14ac:dyDescent="0.25">
      <c r="A8071" s="52">
        <v>2021</v>
      </c>
      <c r="B8071" s="45" t="s">
        <v>38</v>
      </c>
      <c r="C8071" s="46" t="s">
        <v>80</v>
      </c>
      <c r="D8071" s="46" t="s">
        <v>93</v>
      </c>
      <c r="H8071" s="46">
        <v>17</v>
      </c>
      <c r="L8071" s="46" t="s">
        <v>104</v>
      </c>
      <c r="M8071" s="48">
        <v>1</v>
      </c>
      <c r="N8071" s="48" t="s">
        <v>117</v>
      </c>
      <c r="O8071" s="48">
        <v>1</v>
      </c>
      <c r="P8071" s="48" t="s">
        <v>116</v>
      </c>
    </row>
    <row r="8072" spans="1:22" x14ac:dyDescent="0.25">
      <c r="A8072" s="52">
        <v>2021</v>
      </c>
      <c r="B8072" s="45" t="s">
        <v>63</v>
      </c>
      <c r="C8072" s="46" t="s">
        <v>80</v>
      </c>
      <c r="D8072" s="46" t="s">
        <v>92</v>
      </c>
      <c r="H8072" s="57">
        <v>17</v>
      </c>
      <c r="I8072" s="57">
        <v>21</v>
      </c>
      <c r="J8072" s="57"/>
      <c r="K8072" s="57"/>
      <c r="L8072" s="46" t="s">
        <v>103</v>
      </c>
      <c r="M8072" s="48">
        <v>4</v>
      </c>
      <c r="N8072" s="48" t="s">
        <v>116</v>
      </c>
      <c r="U8072" s="49">
        <v>3</v>
      </c>
      <c r="V8072" s="49" t="s">
        <v>116</v>
      </c>
    </row>
    <row r="8073" spans="1:22" x14ac:dyDescent="0.25">
      <c r="A8073" s="52">
        <v>2021</v>
      </c>
      <c r="B8073" s="45" t="s">
        <v>59</v>
      </c>
      <c r="C8073" s="46" t="s">
        <v>80</v>
      </c>
      <c r="D8073" s="46" t="s">
        <v>88</v>
      </c>
      <c r="H8073" s="46">
        <v>20</v>
      </c>
      <c r="L8073" s="46" t="s">
        <v>103</v>
      </c>
      <c r="M8073" s="48" t="s">
        <v>110</v>
      </c>
    </row>
    <row r="8074" spans="1:22" x14ac:dyDescent="0.25">
      <c r="A8074" s="52">
        <v>2021</v>
      </c>
      <c r="B8074" s="45" t="s">
        <v>59</v>
      </c>
      <c r="C8074" s="46" t="s">
        <v>80</v>
      </c>
      <c r="D8074" s="46" t="s">
        <v>88</v>
      </c>
      <c r="H8074" s="46">
        <v>20</v>
      </c>
      <c r="L8074" s="46" t="s">
        <v>110</v>
      </c>
      <c r="M8074" s="48" t="s">
        <v>110</v>
      </c>
    </row>
    <row r="8075" spans="1:22" x14ac:dyDescent="0.25">
      <c r="A8075" s="52">
        <v>2021</v>
      </c>
      <c r="B8075" s="45" t="s">
        <v>38</v>
      </c>
      <c r="C8075" s="46" t="s">
        <v>80</v>
      </c>
      <c r="D8075" s="46" t="s">
        <v>93</v>
      </c>
      <c r="H8075" s="68">
        <v>17</v>
      </c>
      <c r="I8075" s="68" t="s">
        <v>108</v>
      </c>
      <c r="L8075" s="46" t="s">
        <v>110</v>
      </c>
      <c r="M8075" s="48">
        <v>2</v>
      </c>
      <c r="N8075" s="48" t="s">
        <v>117</v>
      </c>
      <c r="O8075" s="48">
        <v>6</v>
      </c>
      <c r="P8075" s="48" t="s">
        <v>116</v>
      </c>
    </row>
    <row r="8076" spans="1:22" x14ac:dyDescent="0.25">
      <c r="A8076" s="52">
        <v>2021</v>
      </c>
      <c r="B8076" s="69" t="s">
        <v>75</v>
      </c>
      <c r="C8076" s="46" t="s">
        <v>80</v>
      </c>
      <c r="D8076" s="46" t="s">
        <v>90</v>
      </c>
      <c r="H8076" s="68">
        <v>17</v>
      </c>
      <c r="I8076" s="68">
        <v>15</v>
      </c>
      <c r="J8076" s="68" t="s">
        <v>108</v>
      </c>
      <c r="L8076" s="46" t="s">
        <v>103</v>
      </c>
      <c r="M8076" s="48" t="s">
        <v>110</v>
      </c>
    </row>
    <row r="8077" spans="1:22" x14ac:dyDescent="0.25">
      <c r="A8077" s="52">
        <v>2021</v>
      </c>
      <c r="B8077" s="45" t="s">
        <v>58</v>
      </c>
      <c r="C8077" s="46" t="s">
        <v>80</v>
      </c>
      <c r="D8077" s="46" t="s">
        <v>90</v>
      </c>
      <c r="H8077" s="46">
        <v>15</v>
      </c>
      <c r="L8077" s="46" t="s">
        <v>104</v>
      </c>
      <c r="M8077" s="48">
        <v>10</v>
      </c>
    </row>
    <row r="8078" spans="1:22" x14ac:dyDescent="0.25">
      <c r="A8078" s="52">
        <v>2021</v>
      </c>
      <c r="B8078" s="45" t="s">
        <v>59</v>
      </c>
      <c r="C8078" s="46" t="s">
        <v>80</v>
      </c>
      <c r="D8078" s="46" t="s">
        <v>88</v>
      </c>
      <c r="H8078" s="46">
        <v>17</v>
      </c>
      <c r="L8078" s="46" t="s">
        <v>103</v>
      </c>
      <c r="M8078" s="48">
        <v>3</v>
      </c>
      <c r="N8078" s="48" t="s">
        <v>116</v>
      </c>
    </row>
    <row r="8079" spans="1:22" x14ac:dyDescent="0.25">
      <c r="A8079" s="52">
        <v>2021</v>
      </c>
      <c r="B8079" s="45" t="s">
        <v>59</v>
      </c>
      <c r="C8079" s="46" t="s">
        <v>80</v>
      </c>
      <c r="D8079" s="46" t="s">
        <v>90</v>
      </c>
      <c r="H8079" s="46">
        <v>15</v>
      </c>
      <c r="L8079" s="46" t="s">
        <v>104</v>
      </c>
      <c r="M8079" s="48">
        <v>72</v>
      </c>
    </row>
    <row r="8080" spans="1:22" x14ac:dyDescent="0.25">
      <c r="A8080" s="52">
        <v>2021</v>
      </c>
      <c r="B8080" s="45" t="s">
        <v>52</v>
      </c>
      <c r="C8080" s="46" t="s">
        <v>80</v>
      </c>
      <c r="D8080" s="46" t="s">
        <v>93</v>
      </c>
      <c r="H8080" s="46">
        <v>17</v>
      </c>
      <c r="L8080" s="46" t="s">
        <v>110</v>
      </c>
      <c r="M8080" s="48" t="s">
        <v>110</v>
      </c>
    </row>
    <row r="8081" spans="1:16" x14ac:dyDescent="0.25">
      <c r="A8081" s="52">
        <v>2021</v>
      </c>
      <c r="B8081" s="45" t="s">
        <v>47</v>
      </c>
      <c r="C8081" s="46" t="s">
        <v>80</v>
      </c>
      <c r="D8081" s="46" t="s">
        <v>91</v>
      </c>
      <c r="H8081" s="46">
        <v>15</v>
      </c>
      <c r="L8081" s="46" t="s">
        <v>104</v>
      </c>
      <c r="M8081" s="48" t="s">
        <v>110</v>
      </c>
    </row>
    <row r="8082" spans="1:16" x14ac:dyDescent="0.25">
      <c r="A8082" s="52">
        <v>2021</v>
      </c>
      <c r="B8082" s="45" t="s">
        <v>73</v>
      </c>
      <c r="C8082" s="46" t="s">
        <v>80</v>
      </c>
      <c r="D8082" s="46" t="s">
        <v>110</v>
      </c>
      <c r="H8082" s="46">
        <v>25</v>
      </c>
      <c r="L8082" s="46" t="s">
        <v>103</v>
      </c>
      <c r="M8082" s="48">
        <v>12</v>
      </c>
    </row>
    <row r="8083" spans="1:16" x14ac:dyDescent="0.25">
      <c r="A8083" s="52">
        <v>2021</v>
      </c>
      <c r="B8083" s="45" t="s">
        <v>73</v>
      </c>
      <c r="C8083" s="46" t="s">
        <v>80</v>
      </c>
      <c r="D8083" s="46" t="s">
        <v>110</v>
      </c>
      <c r="H8083" s="46">
        <v>17</v>
      </c>
      <c r="L8083" s="46" t="s">
        <v>110</v>
      </c>
      <c r="M8083" s="48">
        <v>2</v>
      </c>
      <c r="N8083" s="48" t="s">
        <v>117</v>
      </c>
      <c r="O8083" s="48">
        <v>2</v>
      </c>
      <c r="P8083" s="48" t="s">
        <v>116</v>
      </c>
    </row>
    <row r="8084" spans="1:16" x14ac:dyDescent="0.25">
      <c r="A8084" s="52">
        <v>2021</v>
      </c>
      <c r="B8084" s="45" t="s">
        <v>73</v>
      </c>
      <c r="C8084" s="46" t="s">
        <v>80</v>
      </c>
      <c r="D8084" s="46" t="s">
        <v>110</v>
      </c>
      <c r="H8084" s="46">
        <v>17</v>
      </c>
      <c r="L8084" s="46" t="s">
        <v>110</v>
      </c>
      <c r="M8084" s="48" t="s">
        <v>110</v>
      </c>
    </row>
    <row r="8085" spans="1:16" x14ac:dyDescent="0.25">
      <c r="A8085" s="52">
        <v>2021</v>
      </c>
      <c r="B8085" s="45" t="s">
        <v>73</v>
      </c>
      <c r="C8085" s="46" t="s">
        <v>80</v>
      </c>
      <c r="D8085" s="46" t="s">
        <v>110</v>
      </c>
      <c r="H8085" s="46">
        <v>17</v>
      </c>
      <c r="L8085" s="46" t="s">
        <v>110</v>
      </c>
      <c r="M8085" s="48" t="s">
        <v>110</v>
      </c>
    </row>
    <row r="8086" spans="1:16" x14ac:dyDescent="0.25">
      <c r="A8086" s="52">
        <v>2021</v>
      </c>
      <c r="B8086" s="69" t="s">
        <v>69</v>
      </c>
      <c r="C8086" s="46" t="s">
        <v>80</v>
      </c>
      <c r="D8086" s="46" t="s">
        <v>88</v>
      </c>
      <c r="H8086" s="68">
        <v>21</v>
      </c>
      <c r="I8086" s="68">
        <v>18</v>
      </c>
      <c r="J8086" s="68">
        <v>17</v>
      </c>
      <c r="L8086" s="46" t="s">
        <v>103</v>
      </c>
      <c r="M8086" s="48" t="s">
        <v>110</v>
      </c>
    </row>
    <row r="8087" spans="1:16" x14ac:dyDescent="0.25">
      <c r="A8087" s="52">
        <v>2021</v>
      </c>
      <c r="B8087" s="45" t="s">
        <v>56</v>
      </c>
      <c r="C8087" s="46" t="s">
        <v>80</v>
      </c>
      <c r="D8087" s="46" t="s">
        <v>88</v>
      </c>
      <c r="H8087" s="57">
        <v>17</v>
      </c>
      <c r="I8087" s="57"/>
      <c r="J8087" s="57"/>
      <c r="K8087" s="57"/>
      <c r="L8087" s="46" t="s">
        <v>103</v>
      </c>
      <c r="M8087" s="48">
        <v>2</v>
      </c>
      <c r="N8087" s="48" t="s">
        <v>117</v>
      </c>
      <c r="O8087" s="48">
        <v>3</v>
      </c>
      <c r="P8087" s="48" t="s">
        <v>116</v>
      </c>
    </row>
    <row r="8088" spans="1:16" x14ac:dyDescent="0.25">
      <c r="A8088" s="52">
        <v>2021</v>
      </c>
      <c r="B8088" s="45" t="s">
        <v>59</v>
      </c>
      <c r="C8088" s="46" t="s">
        <v>80</v>
      </c>
      <c r="D8088" s="46" t="s">
        <v>88</v>
      </c>
      <c r="E8088" s="46" t="s">
        <v>92</v>
      </c>
      <c r="H8088" s="46">
        <v>21</v>
      </c>
      <c r="L8088" s="46" t="s">
        <v>103</v>
      </c>
      <c r="M8088" s="48" t="s">
        <v>110</v>
      </c>
    </row>
    <row r="8089" spans="1:16" x14ac:dyDescent="0.25">
      <c r="A8089" s="52">
        <v>2021</v>
      </c>
      <c r="B8089" s="45" t="s">
        <v>58</v>
      </c>
      <c r="C8089" s="46" t="s">
        <v>80</v>
      </c>
      <c r="D8089" s="46" t="s">
        <v>90</v>
      </c>
      <c r="H8089" s="46">
        <v>15</v>
      </c>
      <c r="L8089" s="46" t="s">
        <v>104</v>
      </c>
      <c r="M8089" s="48" t="s">
        <v>110</v>
      </c>
    </row>
    <row r="8090" spans="1:16" x14ac:dyDescent="0.25">
      <c r="A8090" s="52">
        <v>2021</v>
      </c>
      <c r="B8090" s="45" t="s">
        <v>59</v>
      </c>
      <c r="C8090" s="46" t="s">
        <v>80</v>
      </c>
      <c r="D8090" s="46" t="s">
        <v>88</v>
      </c>
      <c r="H8090" s="46">
        <v>17</v>
      </c>
      <c r="L8090" s="46" t="s">
        <v>103</v>
      </c>
      <c r="M8090" s="48">
        <v>4</v>
      </c>
      <c r="N8090" s="48" t="s">
        <v>116</v>
      </c>
    </row>
    <row r="8091" spans="1:16" x14ac:dyDescent="0.25">
      <c r="A8091" s="52">
        <v>2021</v>
      </c>
      <c r="B8091" s="45" t="s">
        <v>38</v>
      </c>
      <c r="C8091" s="46" t="s">
        <v>80</v>
      </c>
      <c r="D8091" s="46" t="s">
        <v>91</v>
      </c>
      <c r="H8091" s="46">
        <v>12</v>
      </c>
      <c r="I8091" s="68" t="s">
        <v>108</v>
      </c>
      <c r="L8091" s="46" t="s">
        <v>110</v>
      </c>
      <c r="M8091" s="48">
        <v>68</v>
      </c>
    </row>
    <row r="8092" spans="1:16" x14ac:dyDescent="0.25">
      <c r="A8092" s="52">
        <v>2021</v>
      </c>
      <c r="B8092" s="45" t="s">
        <v>56</v>
      </c>
      <c r="C8092" s="46" t="s">
        <v>80</v>
      </c>
      <c r="D8092" s="46" t="s">
        <v>88</v>
      </c>
      <c r="E8092" s="46" t="s">
        <v>92</v>
      </c>
      <c r="F8092" s="46" t="s">
        <v>91</v>
      </c>
      <c r="H8092" s="46">
        <v>17</v>
      </c>
      <c r="L8092" s="46" t="s">
        <v>103</v>
      </c>
      <c r="M8092" s="48">
        <v>2</v>
      </c>
      <c r="N8092" s="48" t="s">
        <v>117</v>
      </c>
      <c r="O8092" s="48">
        <v>3</v>
      </c>
      <c r="P8092" s="48" t="s">
        <v>116</v>
      </c>
    </row>
    <row r="8093" spans="1:16" x14ac:dyDescent="0.25">
      <c r="A8093" s="52">
        <v>2021</v>
      </c>
      <c r="B8093" s="69" t="s">
        <v>66</v>
      </c>
      <c r="C8093" s="46" t="s">
        <v>80</v>
      </c>
      <c r="D8093" s="46" t="s">
        <v>90</v>
      </c>
      <c r="H8093" s="68">
        <v>15</v>
      </c>
      <c r="I8093" s="68" t="s">
        <v>108</v>
      </c>
      <c r="J8093" s="68" t="s">
        <v>108</v>
      </c>
      <c r="L8093" s="46" t="s">
        <v>103</v>
      </c>
      <c r="M8093" s="48" t="s">
        <v>110</v>
      </c>
    </row>
    <row r="8094" spans="1:16" x14ac:dyDescent="0.25">
      <c r="A8094" s="52">
        <v>2021</v>
      </c>
      <c r="B8094" s="45" t="s">
        <v>38</v>
      </c>
      <c r="C8094" s="46" t="s">
        <v>85</v>
      </c>
      <c r="D8094" s="46" t="s">
        <v>110</v>
      </c>
      <c r="H8094" s="46">
        <v>28</v>
      </c>
      <c r="L8094" s="46" t="s">
        <v>103</v>
      </c>
      <c r="M8094" s="48">
        <v>1</v>
      </c>
    </row>
    <row r="8095" spans="1:16" x14ac:dyDescent="0.25">
      <c r="A8095" s="52">
        <v>2021</v>
      </c>
      <c r="B8095" s="45" t="s">
        <v>38</v>
      </c>
      <c r="C8095" s="46" t="s">
        <v>80</v>
      </c>
      <c r="D8095" s="46" t="s">
        <v>93</v>
      </c>
      <c r="H8095" s="46">
        <v>15</v>
      </c>
      <c r="L8095" s="46" t="s">
        <v>104</v>
      </c>
      <c r="M8095" s="48">
        <v>7</v>
      </c>
    </row>
    <row r="8096" spans="1:16" x14ac:dyDescent="0.25">
      <c r="A8096" s="52">
        <v>2021</v>
      </c>
      <c r="B8096" s="45" t="s">
        <v>66</v>
      </c>
      <c r="C8096" s="46" t="s">
        <v>80</v>
      </c>
      <c r="D8096" s="46" t="s">
        <v>93</v>
      </c>
      <c r="H8096" s="46">
        <v>15</v>
      </c>
      <c r="L8096" s="46" t="s">
        <v>103</v>
      </c>
      <c r="M8096" s="48">
        <v>27</v>
      </c>
    </row>
    <row r="8097" spans="1:22" x14ac:dyDescent="0.25">
      <c r="A8097" s="52">
        <v>2021</v>
      </c>
      <c r="B8097" s="45" t="s">
        <v>54</v>
      </c>
      <c r="C8097" s="46" t="s">
        <v>80</v>
      </c>
      <c r="D8097" s="46" t="s">
        <v>88</v>
      </c>
      <c r="H8097" s="46">
        <v>20</v>
      </c>
      <c r="L8097" s="46" t="s">
        <v>103</v>
      </c>
      <c r="M8097" s="48">
        <v>1</v>
      </c>
      <c r="N8097" s="48" t="s">
        <v>117</v>
      </c>
      <c r="O8097" s="48">
        <v>4</v>
      </c>
      <c r="P8097" s="48" t="s">
        <v>116</v>
      </c>
    </row>
    <row r="8098" spans="1:22" x14ac:dyDescent="0.25">
      <c r="A8098" s="52">
        <v>2021</v>
      </c>
      <c r="B8098" s="69" t="s">
        <v>75</v>
      </c>
      <c r="C8098" s="46" t="s">
        <v>80</v>
      </c>
      <c r="D8098" s="46" t="s">
        <v>93</v>
      </c>
      <c r="H8098" s="68">
        <v>15</v>
      </c>
      <c r="I8098" s="68" t="s">
        <v>108</v>
      </c>
      <c r="J8098" s="68" t="s">
        <v>108</v>
      </c>
      <c r="L8098" s="46" t="s">
        <v>103</v>
      </c>
      <c r="M8098" s="48" t="s">
        <v>110</v>
      </c>
    </row>
    <row r="8099" spans="1:22" x14ac:dyDescent="0.25">
      <c r="A8099" s="52">
        <v>2021</v>
      </c>
      <c r="B8099" s="69" t="s">
        <v>75</v>
      </c>
      <c r="C8099" s="46" t="s">
        <v>80</v>
      </c>
      <c r="D8099" s="46" t="s">
        <v>90</v>
      </c>
      <c r="H8099" s="68">
        <v>15</v>
      </c>
      <c r="I8099" s="68" t="s">
        <v>108</v>
      </c>
      <c r="J8099" s="68" t="s">
        <v>108</v>
      </c>
      <c r="L8099" s="46" t="s">
        <v>103</v>
      </c>
      <c r="M8099" s="48" t="s">
        <v>110</v>
      </c>
    </row>
    <row r="8100" spans="1:22" x14ac:dyDescent="0.25">
      <c r="A8100" s="52">
        <v>2021</v>
      </c>
      <c r="B8100" s="70" t="s">
        <v>48</v>
      </c>
      <c r="C8100" s="46" t="s">
        <v>80</v>
      </c>
      <c r="D8100" s="46" t="s">
        <v>93</v>
      </c>
      <c r="H8100" s="68">
        <v>15</v>
      </c>
      <c r="I8100" s="68" t="s">
        <v>108</v>
      </c>
      <c r="J8100" s="68" t="s">
        <v>108</v>
      </c>
      <c r="L8100" s="46" t="s">
        <v>103</v>
      </c>
      <c r="M8100" s="48" t="s">
        <v>110</v>
      </c>
    </row>
    <row r="8101" spans="1:22" x14ac:dyDescent="0.25">
      <c r="A8101" s="52">
        <v>2021</v>
      </c>
      <c r="B8101" s="70" t="s">
        <v>48</v>
      </c>
      <c r="C8101" s="46" t="s">
        <v>80</v>
      </c>
      <c r="D8101" s="46" t="s">
        <v>93</v>
      </c>
      <c r="H8101" s="68">
        <v>15</v>
      </c>
      <c r="I8101" s="68" t="s">
        <v>108</v>
      </c>
      <c r="J8101" s="68" t="s">
        <v>108</v>
      </c>
      <c r="L8101" s="46" t="s">
        <v>103</v>
      </c>
      <c r="M8101" s="48" t="s">
        <v>110</v>
      </c>
    </row>
    <row r="8102" spans="1:22" x14ac:dyDescent="0.25">
      <c r="A8102" s="52">
        <v>2021</v>
      </c>
      <c r="B8102" s="45" t="s">
        <v>54</v>
      </c>
      <c r="C8102" s="46" t="s">
        <v>80</v>
      </c>
      <c r="D8102" s="46" t="s">
        <v>93</v>
      </c>
      <c r="H8102" s="46">
        <v>17</v>
      </c>
      <c r="L8102" s="46" t="s">
        <v>104</v>
      </c>
      <c r="M8102" s="48">
        <v>1</v>
      </c>
      <c r="N8102" s="48" t="s">
        <v>117</v>
      </c>
    </row>
    <row r="8103" spans="1:22" x14ac:dyDescent="0.25">
      <c r="A8103" s="52">
        <v>2021</v>
      </c>
      <c r="B8103" s="45" t="s">
        <v>54</v>
      </c>
      <c r="C8103" s="46" t="s">
        <v>80</v>
      </c>
      <c r="D8103" s="46" t="s">
        <v>88</v>
      </c>
      <c r="H8103" s="46">
        <v>20</v>
      </c>
      <c r="L8103" s="46" t="s">
        <v>103</v>
      </c>
      <c r="M8103" s="48" t="s">
        <v>110</v>
      </c>
    </row>
    <row r="8104" spans="1:22" x14ac:dyDescent="0.25">
      <c r="A8104" s="52">
        <v>2021</v>
      </c>
      <c r="B8104" s="45" t="s">
        <v>65</v>
      </c>
      <c r="C8104" s="46" t="s">
        <v>80</v>
      </c>
      <c r="D8104" s="46" t="s">
        <v>94</v>
      </c>
      <c r="H8104" s="46">
        <v>15</v>
      </c>
      <c r="L8104" s="46" t="s">
        <v>103</v>
      </c>
      <c r="M8104" s="48">
        <v>38</v>
      </c>
    </row>
    <row r="8105" spans="1:22" x14ac:dyDescent="0.25">
      <c r="A8105" s="52">
        <v>2021</v>
      </c>
      <c r="B8105" s="45" t="s">
        <v>65</v>
      </c>
      <c r="C8105" s="46" t="s">
        <v>80</v>
      </c>
      <c r="D8105" s="46" t="s">
        <v>90</v>
      </c>
      <c r="H8105" s="46">
        <v>15</v>
      </c>
      <c r="L8105" s="46" t="s">
        <v>104</v>
      </c>
      <c r="M8105" s="48" t="s">
        <v>110</v>
      </c>
    </row>
    <row r="8106" spans="1:22" x14ac:dyDescent="0.25">
      <c r="A8106" s="52">
        <v>2021</v>
      </c>
      <c r="B8106" s="45" t="s">
        <v>47</v>
      </c>
      <c r="C8106" s="46" t="s">
        <v>80</v>
      </c>
      <c r="D8106" s="46" t="s">
        <v>93</v>
      </c>
      <c r="H8106" s="46">
        <v>17</v>
      </c>
      <c r="L8106" s="46" t="s">
        <v>103</v>
      </c>
      <c r="M8106" s="48">
        <v>2</v>
      </c>
      <c r="N8106" s="48" t="s">
        <v>117</v>
      </c>
      <c r="O8106" s="48">
        <v>2</v>
      </c>
      <c r="P8106" s="48" t="s">
        <v>116</v>
      </c>
    </row>
    <row r="8107" spans="1:22" x14ac:dyDescent="0.25">
      <c r="A8107" s="52">
        <v>2021</v>
      </c>
      <c r="B8107" s="45" t="s">
        <v>68</v>
      </c>
      <c r="C8107" s="46" t="s">
        <v>80</v>
      </c>
      <c r="D8107" s="46" t="s">
        <v>93</v>
      </c>
      <c r="H8107" s="46">
        <v>21</v>
      </c>
      <c r="L8107" s="46" t="s">
        <v>103</v>
      </c>
      <c r="M8107" s="48" t="s">
        <v>110</v>
      </c>
    </row>
    <row r="8108" spans="1:22" x14ac:dyDescent="0.25">
      <c r="A8108" s="52">
        <v>2021</v>
      </c>
      <c r="B8108" s="45" t="s">
        <v>59</v>
      </c>
      <c r="C8108" s="46" t="s">
        <v>80</v>
      </c>
      <c r="D8108" s="46" t="s">
        <v>88</v>
      </c>
      <c r="H8108" s="46">
        <v>17</v>
      </c>
      <c r="L8108" s="46" t="s">
        <v>103</v>
      </c>
      <c r="M8108" s="48">
        <v>3</v>
      </c>
      <c r="N8108" s="48" t="s">
        <v>116</v>
      </c>
    </row>
    <row r="8109" spans="1:22" x14ac:dyDescent="0.25">
      <c r="A8109" s="52">
        <v>2021</v>
      </c>
      <c r="B8109" s="45" t="s">
        <v>59</v>
      </c>
      <c r="C8109" s="46" t="s">
        <v>80</v>
      </c>
      <c r="D8109" s="46" t="s">
        <v>88</v>
      </c>
      <c r="H8109" s="46">
        <v>20</v>
      </c>
      <c r="I8109" s="46">
        <v>17</v>
      </c>
      <c r="L8109" s="46" t="s">
        <v>103</v>
      </c>
      <c r="M8109" s="48">
        <v>2</v>
      </c>
      <c r="N8109" s="48" t="s">
        <v>116</v>
      </c>
      <c r="U8109" s="49">
        <v>3</v>
      </c>
      <c r="V8109" s="49" t="s">
        <v>116</v>
      </c>
    </row>
    <row r="8110" spans="1:22" x14ac:dyDescent="0.25">
      <c r="A8110" s="52">
        <v>2021</v>
      </c>
      <c r="B8110" s="69" t="s">
        <v>69</v>
      </c>
      <c r="C8110" s="46" t="s">
        <v>80</v>
      </c>
      <c r="D8110" s="46" t="s">
        <v>88</v>
      </c>
      <c r="H8110" s="68">
        <v>20</v>
      </c>
      <c r="I8110" s="68">
        <v>18</v>
      </c>
      <c r="J8110" s="68" t="s">
        <v>108</v>
      </c>
      <c r="L8110" s="46" t="s">
        <v>103</v>
      </c>
      <c r="M8110" s="48" t="s">
        <v>110</v>
      </c>
    </row>
    <row r="8111" spans="1:22" x14ac:dyDescent="0.25">
      <c r="A8111" s="52">
        <v>2021</v>
      </c>
      <c r="B8111" s="45" t="s">
        <v>56</v>
      </c>
      <c r="C8111" s="46" t="s">
        <v>80</v>
      </c>
      <c r="D8111" s="46" t="s">
        <v>88</v>
      </c>
      <c r="E8111" s="46" t="s">
        <v>92</v>
      </c>
      <c r="F8111" s="46" t="s">
        <v>91</v>
      </c>
      <c r="H8111" s="46">
        <v>15</v>
      </c>
      <c r="L8111" s="46" t="s">
        <v>103</v>
      </c>
      <c r="M8111" s="48">
        <v>20</v>
      </c>
    </row>
    <row r="8112" spans="1:22" x14ac:dyDescent="0.25">
      <c r="A8112" s="52">
        <v>2021</v>
      </c>
      <c r="B8112" s="45" t="s">
        <v>38</v>
      </c>
      <c r="C8112" s="46" t="s">
        <v>80</v>
      </c>
      <c r="D8112" s="46" t="s">
        <v>93</v>
      </c>
      <c r="H8112" s="68">
        <v>21</v>
      </c>
      <c r="I8112" s="68" t="s">
        <v>108</v>
      </c>
      <c r="L8112" s="46" t="s">
        <v>110</v>
      </c>
      <c r="M8112" s="48">
        <v>1</v>
      </c>
      <c r="N8112" s="48" t="s">
        <v>116</v>
      </c>
    </row>
    <row r="8113" spans="1:16" x14ac:dyDescent="0.25">
      <c r="A8113" s="52">
        <v>2021</v>
      </c>
      <c r="B8113" s="45" t="s">
        <v>56</v>
      </c>
      <c r="C8113" s="46" t="s">
        <v>80</v>
      </c>
      <c r="D8113" s="46" t="s">
        <v>88</v>
      </c>
      <c r="H8113" s="46">
        <v>15</v>
      </c>
      <c r="L8113" s="46" t="s">
        <v>103</v>
      </c>
      <c r="M8113" s="48">
        <v>16</v>
      </c>
    </row>
    <row r="8114" spans="1:16" x14ac:dyDescent="0.25">
      <c r="A8114" s="52">
        <v>2021</v>
      </c>
      <c r="B8114" s="45" t="s">
        <v>59</v>
      </c>
      <c r="C8114" s="46" t="s">
        <v>80</v>
      </c>
      <c r="D8114" s="46" t="s">
        <v>88</v>
      </c>
      <c r="H8114" s="46">
        <v>15</v>
      </c>
      <c r="L8114" s="46" t="s">
        <v>103</v>
      </c>
      <c r="M8114" s="48" t="s">
        <v>110</v>
      </c>
    </row>
    <row r="8115" spans="1:16" x14ac:dyDescent="0.25">
      <c r="A8115" s="52">
        <v>2021</v>
      </c>
      <c r="B8115" s="45" t="s">
        <v>59</v>
      </c>
      <c r="C8115" s="46" t="s">
        <v>80</v>
      </c>
      <c r="D8115" s="46" t="s">
        <v>89</v>
      </c>
      <c r="E8115" s="46" t="s">
        <v>92</v>
      </c>
      <c r="H8115" s="46">
        <v>15</v>
      </c>
      <c r="L8115" s="46" t="s">
        <v>103</v>
      </c>
      <c r="M8115" s="48" t="s">
        <v>110</v>
      </c>
    </row>
    <row r="8116" spans="1:16" x14ac:dyDescent="0.25">
      <c r="A8116" s="52">
        <v>2021</v>
      </c>
      <c r="B8116" s="45" t="s">
        <v>65</v>
      </c>
      <c r="C8116" s="46" t="s">
        <v>82</v>
      </c>
      <c r="D8116" s="46" t="s">
        <v>110</v>
      </c>
      <c r="H8116" s="46">
        <v>17</v>
      </c>
      <c r="L8116" s="46" t="s">
        <v>103</v>
      </c>
      <c r="M8116" s="48">
        <v>3</v>
      </c>
      <c r="N8116" s="48" t="s">
        <v>117</v>
      </c>
      <c r="O8116" s="48">
        <v>4</v>
      </c>
      <c r="P8116" s="48" t="s">
        <v>116</v>
      </c>
    </row>
    <row r="8117" spans="1:16" x14ac:dyDescent="0.25">
      <c r="A8117" s="52">
        <v>2021</v>
      </c>
      <c r="B8117" s="45" t="s">
        <v>65</v>
      </c>
      <c r="C8117" s="46" t="s">
        <v>85</v>
      </c>
      <c r="D8117" s="46" t="s">
        <v>110</v>
      </c>
      <c r="H8117" s="46">
        <v>28</v>
      </c>
      <c r="L8117" s="46" t="s">
        <v>103</v>
      </c>
      <c r="M8117" s="48" t="s">
        <v>110</v>
      </c>
    </row>
    <row r="8118" spans="1:16" x14ac:dyDescent="0.25">
      <c r="A8118" s="52">
        <v>2021</v>
      </c>
      <c r="B8118" s="45" t="s">
        <v>65</v>
      </c>
      <c r="C8118" s="46" t="s">
        <v>80</v>
      </c>
      <c r="D8118" s="46" t="s">
        <v>90</v>
      </c>
      <c r="H8118" s="46">
        <v>14</v>
      </c>
      <c r="L8118" s="46" t="s">
        <v>103</v>
      </c>
      <c r="M8118" s="48" t="s">
        <v>110</v>
      </c>
    </row>
    <row r="8119" spans="1:16" x14ac:dyDescent="0.25">
      <c r="A8119" s="52">
        <v>2021</v>
      </c>
      <c r="B8119" s="45" t="s">
        <v>65</v>
      </c>
      <c r="C8119" s="46" t="s">
        <v>80</v>
      </c>
      <c r="D8119" s="46" t="s">
        <v>90</v>
      </c>
      <c r="H8119" s="46">
        <v>15</v>
      </c>
      <c r="L8119" s="46" t="s">
        <v>104</v>
      </c>
      <c r="M8119" s="48" t="s">
        <v>110</v>
      </c>
    </row>
    <row r="8120" spans="1:16" x14ac:dyDescent="0.25">
      <c r="A8120" s="52">
        <v>2021</v>
      </c>
      <c r="B8120" s="45" t="s">
        <v>65</v>
      </c>
      <c r="C8120" s="46" t="s">
        <v>80</v>
      </c>
      <c r="D8120" s="46" t="s">
        <v>94</v>
      </c>
      <c r="H8120" s="46">
        <v>15</v>
      </c>
      <c r="L8120" s="46" t="s">
        <v>104</v>
      </c>
      <c r="M8120" s="48" t="s">
        <v>110</v>
      </c>
    </row>
    <row r="8121" spans="1:16" x14ac:dyDescent="0.25">
      <c r="A8121" s="52">
        <v>2021</v>
      </c>
      <c r="B8121" s="45" t="s">
        <v>38</v>
      </c>
      <c r="C8121" s="46" t="s">
        <v>80</v>
      </c>
      <c r="D8121" s="46" t="s">
        <v>88</v>
      </c>
      <c r="H8121" s="68">
        <v>17</v>
      </c>
      <c r="I8121" s="68" t="s">
        <v>108</v>
      </c>
      <c r="L8121" s="46" t="s">
        <v>110</v>
      </c>
      <c r="M8121" s="48" t="s">
        <v>110</v>
      </c>
    </row>
    <row r="8122" spans="1:16" x14ac:dyDescent="0.25">
      <c r="A8122" s="52">
        <v>2021</v>
      </c>
      <c r="B8122" s="45" t="s">
        <v>63</v>
      </c>
      <c r="C8122" s="46" t="s">
        <v>80</v>
      </c>
      <c r="D8122" s="46" t="s">
        <v>89</v>
      </c>
      <c r="H8122" s="46">
        <v>15</v>
      </c>
      <c r="L8122" s="46" t="s">
        <v>103</v>
      </c>
      <c r="M8122" s="48">
        <v>16</v>
      </c>
    </row>
    <row r="8123" spans="1:16" x14ac:dyDescent="0.25">
      <c r="A8123" s="52">
        <v>2021</v>
      </c>
      <c r="B8123" s="45" t="s">
        <v>63</v>
      </c>
      <c r="C8123" s="46" t="s">
        <v>80</v>
      </c>
      <c r="D8123" s="46" t="s">
        <v>94</v>
      </c>
      <c r="H8123" s="46">
        <v>17</v>
      </c>
      <c r="L8123" s="46" t="s">
        <v>103</v>
      </c>
      <c r="M8123" s="48">
        <v>2</v>
      </c>
      <c r="N8123" s="48" t="s">
        <v>117</v>
      </c>
      <c r="O8123" s="48">
        <v>3</v>
      </c>
      <c r="P8123" s="48" t="s">
        <v>116</v>
      </c>
    </row>
    <row r="8124" spans="1:16" x14ac:dyDescent="0.25">
      <c r="A8124" s="52">
        <v>2021</v>
      </c>
      <c r="B8124" s="45" t="s">
        <v>38</v>
      </c>
      <c r="C8124" s="46" t="s">
        <v>80</v>
      </c>
      <c r="D8124" s="46" t="s">
        <v>91</v>
      </c>
      <c r="H8124" s="46">
        <v>12</v>
      </c>
      <c r="I8124" s="68" t="s">
        <v>108</v>
      </c>
      <c r="L8124" s="46" t="s">
        <v>110</v>
      </c>
      <c r="M8124" s="48">
        <v>87</v>
      </c>
    </row>
    <row r="8125" spans="1:16" x14ac:dyDescent="0.25">
      <c r="A8125" s="52">
        <v>2021</v>
      </c>
      <c r="B8125" s="45" t="s">
        <v>59</v>
      </c>
      <c r="C8125" s="46" t="s">
        <v>80</v>
      </c>
      <c r="D8125" s="46" t="s">
        <v>88</v>
      </c>
      <c r="H8125" s="46">
        <v>17</v>
      </c>
      <c r="L8125" s="46" t="s">
        <v>110</v>
      </c>
      <c r="M8125" s="48">
        <v>3</v>
      </c>
      <c r="N8125" s="48" t="s">
        <v>117</v>
      </c>
      <c r="O8125" s="48">
        <v>4</v>
      </c>
      <c r="P8125" s="48" t="s">
        <v>116</v>
      </c>
    </row>
    <row r="8126" spans="1:16" x14ac:dyDescent="0.25">
      <c r="A8126" s="52">
        <v>2021</v>
      </c>
      <c r="B8126" s="45" t="s">
        <v>59</v>
      </c>
      <c r="C8126" s="46" t="s">
        <v>80</v>
      </c>
      <c r="D8126" s="46" t="s">
        <v>88</v>
      </c>
      <c r="H8126" s="46">
        <v>17</v>
      </c>
      <c r="L8126" s="46" t="s">
        <v>110</v>
      </c>
      <c r="M8126" s="48">
        <v>3</v>
      </c>
      <c r="N8126" s="48" t="s">
        <v>117</v>
      </c>
      <c r="O8126" s="48">
        <v>3</v>
      </c>
      <c r="P8126" s="48" t="s">
        <v>116</v>
      </c>
    </row>
    <row r="8127" spans="1:16" x14ac:dyDescent="0.25">
      <c r="A8127" s="52">
        <v>2021</v>
      </c>
      <c r="B8127" s="45" t="s">
        <v>38</v>
      </c>
      <c r="C8127" s="46" t="s">
        <v>80</v>
      </c>
      <c r="D8127" s="46" t="s">
        <v>88</v>
      </c>
      <c r="H8127" s="68">
        <v>18</v>
      </c>
      <c r="I8127" s="68" t="s">
        <v>108</v>
      </c>
      <c r="L8127" s="46" t="s">
        <v>110</v>
      </c>
      <c r="M8127" s="48" t="s">
        <v>110</v>
      </c>
    </row>
    <row r="8128" spans="1:16" x14ac:dyDescent="0.25">
      <c r="A8128" s="52">
        <v>2021</v>
      </c>
      <c r="B8128" s="45" t="s">
        <v>54</v>
      </c>
      <c r="C8128" s="46" t="s">
        <v>80</v>
      </c>
      <c r="D8128" s="46" t="s">
        <v>93</v>
      </c>
      <c r="H8128" s="46">
        <v>17</v>
      </c>
      <c r="L8128" s="46" t="s">
        <v>104</v>
      </c>
      <c r="M8128" s="48" t="s">
        <v>110</v>
      </c>
    </row>
    <row r="8129" spans="1:22" x14ac:dyDescent="0.25">
      <c r="A8129" s="52">
        <v>2021</v>
      </c>
      <c r="B8129" s="45" t="s">
        <v>54</v>
      </c>
      <c r="C8129" s="46" t="s">
        <v>80</v>
      </c>
      <c r="D8129" s="46" t="s">
        <v>88</v>
      </c>
      <c r="H8129" s="46">
        <v>21</v>
      </c>
      <c r="L8129" s="46" t="s">
        <v>103</v>
      </c>
      <c r="M8129" s="48" t="s">
        <v>110</v>
      </c>
    </row>
    <row r="8130" spans="1:22" x14ac:dyDescent="0.25">
      <c r="A8130" s="52">
        <v>2021</v>
      </c>
      <c r="B8130" s="45" t="s">
        <v>65</v>
      </c>
      <c r="C8130" s="46" t="s">
        <v>81</v>
      </c>
      <c r="D8130" s="46" t="s">
        <v>110</v>
      </c>
      <c r="H8130" s="46">
        <v>5</v>
      </c>
      <c r="L8130" s="46" t="s">
        <v>103</v>
      </c>
      <c r="M8130" s="48" t="s">
        <v>110</v>
      </c>
    </row>
    <row r="8131" spans="1:22" x14ac:dyDescent="0.25">
      <c r="A8131" s="52">
        <v>2021</v>
      </c>
      <c r="B8131" s="45" t="s">
        <v>65</v>
      </c>
      <c r="C8131" s="46" t="s">
        <v>81</v>
      </c>
      <c r="D8131" s="46" t="s">
        <v>110</v>
      </c>
      <c r="H8131" s="46">
        <v>5</v>
      </c>
      <c r="L8131" s="46" t="s">
        <v>103</v>
      </c>
      <c r="M8131" s="48" t="s">
        <v>110</v>
      </c>
    </row>
    <row r="8132" spans="1:22" x14ac:dyDescent="0.25">
      <c r="A8132" s="52">
        <v>2021</v>
      </c>
      <c r="B8132" s="45" t="s">
        <v>65</v>
      </c>
      <c r="C8132" s="46" t="s">
        <v>81</v>
      </c>
      <c r="D8132" s="46" t="s">
        <v>110</v>
      </c>
      <c r="H8132" s="46">
        <v>5</v>
      </c>
      <c r="L8132" s="46" t="s">
        <v>103</v>
      </c>
      <c r="M8132" s="48" t="s">
        <v>110</v>
      </c>
    </row>
    <row r="8133" spans="1:22" x14ac:dyDescent="0.25">
      <c r="A8133" s="52">
        <v>2021</v>
      </c>
      <c r="B8133" s="45" t="s">
        <v>59</v>
      </c>
      <c r="C8133" s="46" t="s">
        <v>80</v>
      </c>
      <c r="D8133" s="46" t="s">
        <v>88</v>
      </c>
      <c r="H8133" s="46">
        <v>15</v>
      </c>
      <c r="L8133" s="46" t="s">
        <v>103</v>
      </c>
      <c r="M8133" s="48">
        <v>25</v>
      </c>
    </row>
    <row r="8134" spans="1:22" x14ac:dyDescent="0.25">
      <c r="A8134" s="52">
        <v>2021</v>
      </c>
      <c r="B8134" s="45" t="s">
        <v>73</v>
      </c>
      <c r="C8134" s="46" t="s">
        <v>80</v>
      </c>
      <c r="D8134" s="46" t="s">
        <v>110</v>
      </c>
      <c r="H8134" s="46">
        <v>17</v>
      </c>
      <c r="L8134" s="46" t="s">
        <v>110</v>
      </c>
      <c r="M8134" s="48">
        <v>2</v>
      </c>
      <c r="N8134" s="48" t="s">
        <v>117</v>
      </c>
      <c r="O8134" s="48">
        <v>3</v>
      </c>
      <c r="P8134" s="48" t="s">
        <v>116</v>
      </c>
    </row>
    <row r="8135" spans="1:22" x14ac:dyDescent="0.25">
      <c r="A8135" s="52">
        <v>2021</v>
      </c>
      <c r="B8135" s="45" t="s">
        <v>59</v>
      </c>
      <c r="C8135" s="46" t="s">
        <v>80</v>
      </c>
      <c r="D8135" s="46" t="s">
        <v>88</v>
      </c>
      <c r="H8135" s="46">
        <v>20</v>
      </c>
      <c r="I8135" s="46">
        <v>17</v>
      </c>
      <c r="L8135" s="46" t="s">
        <v>103</v>
      </c>
      <c r="M8135" s="48">
        <v>2</v>
      </c>
      <c r="N8135" s="48" t="s">
        <v>116</v>
      </c>
      <c r="U8135" s="49">
        <v>1</v>
      </c>
      <c r="V8135" s="49" t="s">
        <v>116</v>
      </c>
    </row>
    <row r="8136" spans="1:22" x14ac:dyDescent="0.25">
      <c r="A8136" s="52">
        <v>2021</v>
      </c>
      <c r="B8136" s="45" t="s">
        <v>38</v>
      </c>
      <c r="C8136" s="46" t="s">
        <v>80</v>
      </c>
      <c r="D8136" s="46" t="s">
        <v>88</v>
      </c>
      <c r="H8136" s="68">
        <v>17</v>
      </c>
      <c r="I8136" s="68" t="s">
        <v>108</v>
      </c>
      <c r="L8136" s="46" t="s">
        <v>110</v>
      </c>
      <c r="M8136" s="48" t="s">
        <v>110</v>
      </c>
    </row>
    <row r="8137" spans="1:22" x14ac:dyDescent="0.25">
      <c r="A8137" s="52">
        <v>2021</v>
      </c>
      <c r="B8137" s="69" t="s">
        <v>69</v>
      </c>
      <c r="C8137" s="46" t="s">
        <v>80</v>
      </c>
      <c r="D8137" s="46" t="s">
        <v>88</v>
      </c>
      <c r="H8137" s="68">
        <v>17</v>
      </c>
      <c r="I8137" s="68">
        <v>20</v>
      </c>
      <c r="J8137" s="68">
        <v>21</v>
      </c>
      <c r="L8137" s="46" t="s">
        <v>103</v>
      </c>
      <c r="M8137" s="48">
        <v>2</v>
      </c>
      <c r="N8137" s="48" t="s">
        <v>117</v>
      </c>
      <c r="O8137" s="48">
        <v>3</v>
      </c>
      <c r="P8137" s="48" t="s">
        <v>116</v>
      </c>
      <c r="U8137" s="49">
        <v>1</v>
      </c>
      <c r="V8137" s="49" t="s">
        <v>117</v>
      </c>
    </row>
    <row r="8138" spans="1:22" x14ac:dyDescent="0.25">
      <c r="A8138" s="52">
        <v>2021</v>
      </c>
      <c r="B8138" s="69" t="s">
        <v>40</v>
      </c>
      <c r="C8138" s="46" t="s">
        <v>80</v>
      </c>
      <c r="D8138" s="46" t="s">
        <v>90</v>
      </c>
      <c r="H8138" s="68">
        <v>15</v>
      </c>
      <c r="I8138" s="68" t="s">
        <v>108</v>
      </c>
      <c r="J8138" s="68" t="s">
        <v>108</v>
      </c>
      <c r="L8138" s="46" t="s">
        <v>103</v>
      </c>
      <c r="M8138" s="48" t="s">
        <v>110</v>
      </c>
    </row>
    <row r="8139" spans="1:22" x14ac:dyDescent="0.25">
      <c r="A8139" s="52">
        <v>2021</v>
      </c>
      <c r="B8139" s="45" t="s">
        <v>50</v>
      </c>
      <c r="C8139" s="46" t="s">
        <v>80</v>
      </c>
      <c r="D8139" s="46" t="s">
        <v>93</v>
      </c>
      <c r="H8139" s="46">
        <v>17</v>
      </c>
      <c r="I8139" s="46">
        <v>21</v>
      </c>
      <c r="L8139" s="46" t="s">
        <v>110</v>
      </c>
      <c r="M8139" s="48">
        <v>1</v>
      </c>
      <c r="N8139" s="48" t="s">
        <v>117</v>
      </c>
      <c r="U8139" s="49">
        <v>1</v>
      </c>
      <c r="V8139" s="49" t="s">
        <v>116</v>
      </c>
    </row>
    <row r="8140" spans="1:22" x14ac:dyDescent="0.25">
      <c r="A8140" s="52">
        <v>2021</v>
      </c>
      <c r="B8140" s="69" t="s">
        <v>60</v>
      </c>
      <c r="C8140" s="46" t="s">
        <v>80</v>
      </c>
      <c r="D8140" s="46" t="s">
        <v>90</v>
      </c>
      <c r="E8140" s="46" t="s">
        <v>93</v>
      </c>
      <c r="H8140" s="68">
        <v>15</v>
      </c>
      <c r="I8140" s="68" t="s">
        <v>108</v>
      </c>
      <c r="J8140" s="68" t="s">
        <v>108</v>
      </c>
      <c r="L8140" s="46" t="s">
        <v>103</v>
      </c>
      <c r="M8140" s="48" t="s">
        <v>110</v>
      </c>
    </row>
    <row r="8141" spans="1:22" x14ac:dyDescent="0.25">
      <c r="A8141" s="52">
        <v>2021</v>
      </c>
      <c r="B8141" s="69" t="s">
        <v>55</v>
      </c>
      <c r="C8141" s="46" t="s">
        <v>80</v>
      </c>
      <c r="D8141" s="46" t="s">
        <v>93</v>
      </c>
      <c r="H8141" s="68">
        <v>15</v>
      </c>
      <c r="I8141" s="68" t="s">
        <v>108</v>
      </c>
      <c r="J8141" s="68" t="s">
        <v>108</v>
      </c>
      <c r="L8141" s="46" t="s">
        <v>103</v>
      </c>
      <c r="M8141" s="48">
        <v>201</v>
      </c>
    </row>
    <row r="8142" spans="1:22" x14ac:dyDescent="0.25">
      <c r="A8142" s="52">
        <v>2021</v>
      </c>
      <c r="B8142" s="45" t="s">
        <v>59</v>
      </c>
      <c r="C8142" s="46" t="s">
        <v>80</v>
      </c>
      <c r="D8142" s="46" t="s">
        <v>88</v>
      </c>
      <c r="H8142" s="46">
        <v>17</v>
      </c>
      <c r="L8142" s="46" t="s">
        <v>103</v>
      </c>
      <c r="M8142" s="48">
        <v>1</v>
      </c>
      <c r="N8142" s="48" t="s">
        <v>117</v>
      </c>
      <c r="O8142" s="48">
        <v>3</v>
      </c>
      <c r="P8142" s="48" t="s">
        <v>116</v>
      </c>
    </row>
    <row r="8143" spans="1:22" x14ac:dyDescent="0.25">
      <c r="A8143" s="52">
        <v>2021</v>
      </c>
      <c r="B8143" s="45" t="s">
        <v>52</v>
      </c>
      <c r="C8143" s="46" t="s">
        <v>80</v>
      </c>
      <c r="D8143" s="46" t="s">
        <v>88</v>
      </c>
      <c r="H8143" s="46">
        <v>17</v>
      </c>
      <c r="L8143" s="46" t="s">
        <v>110</v>
      </c>
      <c r="M8143" s="48" t="s">
        <v>110</v>
      </c>
    </row>
    <row r="8144" spans="1:22" x14ac:dyDescent="0.25">
      <c r="A8144" s="52">
        <v>2021</v>
      </c>
      <c r="B8144" s="45" t="s">
        <v>59</v>
      </c>
      <c r="C8144" s="46" t="s">
        <v>80</v>
      </c>
      <c r="D8144" s="46" t="s">
        <v>88</v>
      </c>
      <c r="E8144" s="46" t="s">
        <v>89</v>
      </c>
      <c r="H8144" s="46">
        <v>15</v>
      </c>
      <c r="L8144" s="46" t="s">
        <v>103</v>
      </c>
      <c r="M8144" s="48">
        <v>65</v>
      </c>
    </row>
    <row r="8145" spans="1:22" x14ac:dyDescent="0.25">
      <c r="A8145" s="52">
        <v>2021</v>
      </c>
      <c r="B8145" s="45" t="s">
        <v>73</v>
      </c>
      <c r="C8145" s="46" t="s">
        <v>80</v>
      </c>
      <c r="D8145" s="46" t="s">
        <v>110</v>
      </c>
      <c r="H8145" s="46">
        <v>17</v>
      </c>
      <c r="L8145" s="46" t="s">
        <v>110</v>
      </c>
      <c r="M8145" s="48">
        <v>1</v>
      </c>
      <c r="N8145" s="48" t="s">
        <v>117</v>
      </c>
      <c r="O8145" s="48">
        <v>3</v>
      </c>
      <c r="P8145" s="48" t="s">
        <v>116</v>
      </c>
    </row>
    <row r="8146" spans="1:22" x14ac:dyDescent="0.25">
      <c r="A8146" s="52">
        <v>2021</v>
      </c>
      <c r="B8146" s="45" t="s">
        <v>73</v>
      </c>
      <c r="C8146" s="46" t="s">
        <v>80</v>
      </c>
      <c r="D8146" s="46" t="s">
        <v>110</v>
      </c>
      <c r="H8146" s="46">
        <v>17</v>
      </c>
      <c r="L8146" s="46" t="s">
        <v>110</v>
      </c>
      <c r="M8146" s="48">
        <v>2</v>
      </c>
      <c r="N8146" s="48" t="s">
        <v>116</v>
      </c>
    </row>
    <row r="8147" spans="1:22" x14ac:dyDescent="0.25">
      <c r="A8147" s="52">
        <v>2021</v>
      </c>
      <c r="B8147" s="45" t="s">
        <v>63</v>
      </c>
      <c r="C8147" s="46" t="s">
        <v>80</v>
      </c>
      <c r="D8147" s="46" t="s">
        <v>89</v>
      </c>
      <c r="H8147" s="46">
        <v>17</v>
      </c>
      <c r="I8147" s="46">
        <v>21</v>
      </c>
      <c r="L8147" s="46" t="s">
        <v>103</v>
      </c>
      <c r="M8147" s="48">
        <v>5</v>
      </c>
      <c r="N8147" s="48" t="s">
        <v>117</v>
      </c>
      <c r="O8147" s="48">
        <v>3</v>
      </c>
      <c r="P8147" s="48" t="s">
        <v>116</v>
      </c>
      <c r="U8147" s="49">
        <v>3</v>
      </c>
      <c r="V8147" s="49" t="s">
        <v>116</v>
      </c>
    </row>
    <row r="8148" spans="1:22" x14ac:dyDescent="0.25">
      <c r="A8148" s="52">
        <v>2021</v>
      </c>
      <c r="B8148" s="45" t="s">
        <v>54</v>
      </c>
      <c r="C8148" s="46" t="s">
        <v>80</v>
      </c>
      <c r="D8148" s="46" t="s">
        <v>89</v>
      </c>
      <c r="H8148" s="46">
        <v>22</v>
      </c>
      <c r="I8148" s="46">
        <v>18</v>
      </c>
      <c r="L8148" s="46" t="s">
        <v>103</v>
      </c>
      <c r="M8148" s="48">
        <v>2</v>
      </c>
      <c r="N8148" s="48" t="s">
        <v>116</v>
      </c>
      <c r="U8148" s="49">
        <v>1</v>
      </c>
      <c r="V8148" s="49" t="s">
        <v>116</v>
      </c>
    </row>
    <row r="8149" spans="1:22" x14ac:dyDescent="0.25">
      <c r="A8149" s="52">
        <v>2021</v>
      </c>
      <c r="B8149" s="45" t="s">
        <v>65</v>
      </c>
      <c r="C8149" s="46" t="s">
        <v>80</v>
      </c>
      <c r="D8149" s="46" t="s">
        <v>88</v>
      </c>
      <c r="H8149" s="46">
        <v>17</v>
      </c>
      <c r="L8149" s="46" t="s">
        <v>103</v>
      </c>
      <c r="M8149" s="48">
        <v>1</v>
      </c>
      <c r="N8149" s="48" t="s">
        <v>117</v>
      </c>
      <c r="O8149" s="48">
        <v>3</v>
      </c>
      <c r="P8149" s="48" t="s">
        <v>116</v>
      </c>
    </row>
    <row r="8150" spans="1:22" x14ac:dyDescent="0.25">
      <c r="A8150" s="52">
        <v>2021</v>
      </c>
      <c r="B8150" s="45" t="s">
        <v>54</v>
      </c>
      <c r="C8150" s="46" t="s">
        <v>80</v>
      </c>
      <c r="D8150" s="46" t="s">
        <v>88</v>
      </c>
      <c r="H8150" s="46">
        <v>17</v>
      </c>
      <c r="L8150" s="46" t="s">
        <v>104</v>
      </c>
      <c r="M8150" s="48">
        <v>2</v>
      </c>
      <c r="N8150" s="48" t="s">
        <v>117</v>
      </c>
      <c r="O8150" s="48">
        <v>1</v>
      </c>
      <c r="P8150" s="48" t="s">
        <v>116</v>
      </c>
    </row>
    <row r="8151" spans="1:22" x14ac:dyDescent="0.25">
      <c r="A8151" s="52">
        <v>2021</v>
      </c>
      <c r="B8151" s="45" t="s">
        <v>59</v>
      </c>
      <c r="C8151" s="46" t="s">
        <v>80</v>
      </c>
      <c r="D8151" s="46" t="s">
        <v>88</v>
      </c>
      <c r="H8151" s="46">
        <v>17</v>
      </c>
      <c r="L8151" s="46" t="s">
        <v>110</v>
      </c>
      <c r="M8151" s="48">
        <v>4</v>
      </c>
      <c r="N8151" s="48" t="s">
        <v>117</v>
      </c>
    </row>
    <row r="8152" spans="1:22" x14ac:dyDescent="0.25">
      <c r="A8152" s="52">
        <v>2021</v>
      </c>
      <c r="B8152" s="45" t="s">
        <v>73</v>
      </c>
      <c r="C8152" s="46" t="s">
        <v>80</v>
      </c>
      <c r="D8152" s="46" t="s">
        <v>88</v>
      </c>
      <c r="H8152" s="46">
        <v>17</v>
      </c>
      <c r="L8152" s="46" t="s">
        <v>103</v>
      </c>
      <c r="M8152" s="48">
        <v>1</v>
      </c>
      <c r="N8152" s="48" t="s">
        <v>117</v>
      </c>
      <c r="O8152" s="48">
        <v>1</v>
      </c>
      <c r="P8152" s="48" t="s">
        <v>116</v>
      </c>
    </row>
    <row r="8153" spans="1:22" x14ac:dyDescent="0.25">
      <c r="A8153" s="52">
        <v>2021</v>
      </c>
      <c r="B8153" s="45" t="s">
        <v>73</v>
      </c>
      <c r="C8153" s="46" t="s">
        <v>80</v>
      </c>
      <c r="D8153" s="46" t="s">
        <v>93</v>
      </c>
      <c r="H8153" s="46">
        <v>17</v>
      </c>
      <c r="L8153" s="46" t="s">
        <v>103</v>
      </c>
      <c r="M8153" s="48" t="s">
        <v>110</v>
      </c>
    </row>
    <row r="8154" spans="1:22" x14ac:dyDescent="0.25">
      <c r="A8154" s="52">
        <v>2021</v>
      </c>
      <c r="B8154" s="69" t="s">
        <v>75</v>
      </c>
      <c r="C8154" s="46" t="s">
        <v>80</v>
      </c>
      <c r="D8154" s="46" t="s">
        <v>88</v>
      </c>
      <c r="H8154" s="68">
        <v>18</v>
      </c>
      <c r="I8154" s="68">
        <v>21</v>
      </c>
      <c r="J8154" s="68">
        <v>17</v>
      </c>
      <c r="L8154" s="46" t="s">
        <v>103</v>
      </c>
      <c r="M8154" s="48" t="s">
        <v>110</v>
      </c>
    </row>
    <row r="8155" spans="1:22" x14ac:dyDescent="0.25">
      <c r="A8155" s="52">
        <v>2021</v>
      </c>
      <c r="B8155" s="45" t="s">
        <v>65</v>
      </c>
      <c r="C8155" s="46" t="s">
        <v>80</v>
      </c>
      <c r="D8155" s="46" t="s">
        <v>90</v>
      </c>
      <c r="H8155" s="46">
        <v>15</v>
      </c>
      <c r="L8155" s="46" t="s">
        <v>104</v>
      </c>
      <c r="M8155" s="48" t="s">
        <v>110</v>
      </c>
    </row>
    <row r="8156" spans="1:22" x14ac:dyDescent="0.25">
      <c r="A8156" s="52">
        <v>2021</v>
      </c>
      <c r="B8156" s="45" t="s">
        <v>65</v>
      </c>
      <c r="C8156" s="46" t="s">
        <v>80</v>
      </c>
      <c r="D8156" s="46" t="s">
        <v>90</v>
      </c>
      <c r="H8156" s="46">
        <v>15</v>
      </c>
      <c r="L8156" s="46" t="s">
        <v>104</v>
      </c>
      <c r="M8156" s="48" t="s">
        <v>110</v>
      </c>
    </row>
    <row r="8157" spans="1:22" x14ac:dyDescent="0.25">
      <c r="A8157" s="52">
        <v>2021</v>
      </c>
      <c r="B8157" s="45" t="s">
        <v>65</v>
      </c>
      <c r="C8157" s="46" t="s">
        <v>80</v>
      </c>
      <c r="D8157" s="46" t="s">
        <v>90</v>
      </c>
      <c r="H8157" s="46">
        <v>15</v>
      </c>
      <c r="L8157" s="46" t="s">
        <v>104</v>
      </c>
      <c r="M8157" s="48" t="s">
        <v>110</v>
      </c>
    </row>
    <row r="8158" spans="1:22" x14ac:dyDescent="0.25">
      <c r="A8158" s="52">
        <v>2021</v>
      </c>
      <c r="B8158" s="45" t="s">
        <v>73</v>
      </c>
      <c r="C8158" s="46" t="s">
        <v>80</v>
      </c>
      <c r="D8158" s="46" t="s">
        <v>88</v>
      </c>
      <c r="H8158" s="46">
        <v>17</v>
      </c>
      <c r="L8158" s="46" t="s">
        <v>103</v>
      </c>
      <c r="M8158" s="48">
        <v>2</v>
      </c>
      <c r="N8158" s="48" t="s">
        <v>117</v>
      </c>
      <c r="O8158" s="48">
        <v>1</v>
      </c>
      <c r="P8158" s="48" t="s">
        <v>116</v>
      </c>
    </row>
    <row r="8159" spans="1:22" x14ac:dyDescent="0.25">
      <c r="A8159" s="52">
        <v>2021</v>
      </c>
      <c r="B8159" s="69" t="s">
        <v>60</v>
      </c>
      <c r="C8159" s="46" t="s">
        <v>80</v>
      </c>
      <c r="D8159" s="46" t="s">
        <v>90</v>
      </c>
      <c r="H8159" s="68">
        <v>15</v>
      </c>
      <c r="I8159" s="68" t="s">
        <v>108</v>
      </c>
      <c r="J8159" s="68" t="s">
        <v>108</v>
      </c>
      <c r="L8159" s="46" t="s">
        <v>103</v>
      </c>
      <c r="M8159" s="48">
        <v>90</v>
      </c>
    </row>
    <row r="8160" spans="1:22" x14ac:dyDescent="0.25">
      <c r="A8160" s="52">
        <v>2021</v>
      </c>
      <c r="B8160" s="45" t="s">
        <v>56</v>
      </c>
      <c r="C8160" s="46" t="s">
        <v>80</v>
      </c>
      <c r="D8160" s="46" t="s">
        <v>90</v>
      </c>
      <c r="H8160" s="46">
        <v>15</v>
      </c>
      <c r="L8160" s="46" t="s">
        <v>103</v>
      </c>
      <c r="M8160" s="48">
        <v>20</v>
      </c>
    </row>
    <row r="8161" spans="1:16" x14ac:dyDescent="0.25">
      <c r="A8161" s="52">
        <v>2021</v>
      </c>
      <c r="B8161" s="45" t="s">
        <v>59</v>
      </c>
      <c r="C8161" s="46" t="s">
        <v>80</v>
      </c>
      <c r="D8161" s="46" t="s">
        <v>88</v>
      </c>
      <c r="H8161" s="46">
        <v>21</v>
      </c>
      <c r="L8161" s="46" t="s">
        <v>103</v>
      </c>
      <c r="M8161" s="48">
        <v>4</v>
      </c>
      <c r="N8161" s="48" t="s">
        <v>117</v>
      </c>
      <c r="O8161" s="48">
        <v>10</v>
      </c>
      <c r="P8161" s="48" t="s">
        <v>116</v>
      </c>
    </row>
    <row r="8162" spans="1:16" x14ac:dyDescent="0.25">
      <c r="A8162" s="52">
        <v>2021</v>
      </c>
      <c r="B8162" s="45" t="s">
        <v>56</v>
      </c>
      <c r="C8162" s="46" t="s">
        <v>80</v>
      </c>
      <c r="D8162" s="46" t="s">
        <v>89</v>
      </c>
      <c r="H8162" s="46">
        <v>17</v>
      </c>
      <c r="L8162" s="46" t="s">
        <v>103</v>
      </c>
      <c r="M8162" s="48">
        <v>3</v>
      </c>
      <c r="N8162" s="48" t="s">
        <v>117</v>
      </c>
      <c r="O8162" s="48">
        <v>2</v>
      </c>
      <c r="P8162" s="48" t="s">
        <v>116</v>
      </c>
    </row>
    <row r="8163" spans="1:16" x14ac:dyDescent="0.25">
      <c r="A8163" s="52">
        <v>2021</v>
      </c>
      <c r="B8163" s="45" t="s">
        <v>59</v>
      </c>
      <c r="C8163" s="46" t="s">
        <v>80</v>
      </c>
      <c r="D8163" s="46" t="s">
        <v>90</v>
      </c>
      <c r="H8163" s="46">
        <v>15</v>
      </c>
      <c r="L8163" s="46" t="s">
        <v>103</v>
      </c>
      <c r="M8163" s="48">
        <v>75</v>
      </c>
    </row>
    <row r="8164" spans="1:16" x14ac:dyDescent="0.25">
      <c r="A8164" s="52">
        <v>2021</v>
      </c>
      <c r="B8164" s="45" t="s">
        <v>63</v>
      </c>
      <c r="C8164" s="46" t="s">
        <v>80</v>
      </c>
      <c r="D8164" s="46" t="s">
        <v>88</v>
      </c>
      <c r="E8164" s="46" t="s">
        <v>93</v>
      </c>
      <c r="F8164" s="46" t="s">
        <v>91</v>
      </c>
      <c r="H8164" s="46">
        <v>17</v>
      </c>
      <c r="L8164" s="46" t="s">
        <v>103</v>
      </c>
      <c r="M8164" s="48">
        <v>2</v>
      </c>
      <c r="N8164" s="48" t="s">
        <v>116</v>
      </c>
    </row>
    <row r="8165" spans="1:16" x14ac:dyDescent="0.25">
      <c r="A8165" s="52">
        <v>2021</v>
      </c>
      <c r="B8165" s="45" t="s">
        <v>65</v>
      </c>
      <c r="C8165" s="46" t="s">
        <v>80</v>
      </c>
      <c r="D8165" s="46" t="s">
        <v>90</v>
      </c>
      <c r="H8165" s="46">
        <v>17</v>
      </c>
      <c r="L8165" s="46" t="s">
        <v>104</v>
      </c>
      <c r="M8165" s="48" t="s">
        <v>110</v>
      </c>
    </row>
    <row r="8166" spans="1:16" x14ac:dyDescent="0.25">
      <c r="A8166" s="52">
        <v>2021</v>
      </c>
      <c r="B8166" s="45" t="s">
        <v>65</v>
      </c>
      <c r="C8166" s="46" t="s">
        <v>80</v>
      </c>
      <c r="D8166" s="46" t="s">
        <v>88</v>
      </c>
      <c r="H8166" s="46">
        <v>15</v>
      </c>
      <c r="L8166" s="46" t="s">
        <v>103</v>
      </c>
      <c r="M8166" s="48">
        <v>17</v>
      </c>
    </row>
    <row r="8167" spans="1:16" x14ac:dyDescent="0.25">
      <c r="A8167" s="52">
        <v>2021</v>
      </c>
      <c r="B8167" s="45" t="s">
        <v>65</v>
      </c>
      <c r="C8167" s="46" t="s">
        <v>80</v>
      </c>
      <c r="D8167" s="46" t="s">
        <v>88</v>
      </c>
      <c r="E8167" s="46" t="s">
        <v>90</v>
      </c>
      <c r="H8167" s="46">
        <v>17</v>
      </c>
      <c r="L8167" s="46" t="s">
        <v>103</v>
      </c>
      <c r="M8167" s="48" t="s">
        <v>110</v>
      </c>
    </row>
    <row r="8168" spans="1:16" x14ac:dyDescent="0.25">
      <c r="A8168" s="52">
        <v>2021</v>
      </c>
      <c r="B8168" s="45" t="s">
        <v>65</v>
      </c>
      <c r="C8168" s="46" t="s">
        <v>80</v>
      </c>
      <c r="D8168" s="46" t="s">
        <v>90</v>
      </c>
      <c r="H8168" s="46">
        <v>17</v>
      </c>
      <c r="L8168" s="46" t="s">
        <v>104</v>
      </c>
      <c r="M8168" s="48" t="s">
        <v>110</v>
      </c>
    </row>
    <row r="8169" spans="1:16" x14ac:dyDescent="0.25">
      <c r="A8169" s="52">
        <v>2021</v>
      </c>
      <c r="B8169" s="45" t="s">
        <v>65</v>
      </c>
      <c r="C8169" s="46" t="s">
        <v>80</v>
      </c>
      <c r="D8169" s="46" t="s">
        <v>88</v>
      </c>
      <c r="H8169" s="46">
        <v>15</v>
      </c>
      <c r="L8169" s="46" t="s">
        <v>103</v>
      </c>
      <c r="M8169" s="48">
        <v>17</v>
      </c>
    </row>
    <row r="8170" spans="1:16" x14ac:dyDescent="0.25">
      <c r="A8170" s="52">
        <v>2021</v>
      </c>
      <c r="B8170" s="45" t="s">
        <v>65</v>
      </c>
      <c r="C8170" s="46" t="s">
        <v>80</v>
      </c>
      <c r="D8170" s="46" t="s">
        <v>90</v>
      </c>
      <c r="H8170" s="46">
        <v>17</v>
      </c>
      <c r="L8170" s="46" t="s">
        <v>104</v>
      </c>
      <c r="M8170" s="48" t="s">
        <v>110</v>
      </c>
    </row>
    <row r="8171" spans="1:16" x14ac:dyDescent="0.25">
      <c r="A8171" s="52">
        <v>2021</v>
      </c>
      <c r="B8171" s="45" t="s">
        <v>65</v>
      </c>
      <c r="C8171" s="46" t="s">
        <v>80</v>
      </c>
      <c r="D8171" s="46" t="s">
        <v>88</v>
      </c>
      <c r="H8171" s="46">
        <v>15</v>
      </c>
      <c r="L8171" s="46" t="s">
        <v>103</v>
      </c>
      <c r="M8171" s="48">
        <v>17</v>
      </c>
    </row>
    <row r="8172" spans="1:16" x14ac:dyDescent="0.25">
      <c r="A8172" s="52">
        <v>2021</v>
      </c>
      <c r="B8172" s="45" t="s">
        <v>52</v>
      </c>
      <c r="C8172" s="46" t="s">
        <v>80</v>
      </c>
      <c r="D8172" s="46" t="s">
        <v>88</v>
      </c>
      <c r="H8172" s="46">
        <v>17</v>
      </c>
      <c r="L8172" s="46" t="s">
        <v>110</v>
      </c>
      <c r="M8172" s="48" t="s">
        <v>110</v>
      </c>
    </row>
    <row r="8173" spans="1:16" x14ac:dyDescent="0.25">
      <c r="A8173" s="52">
        <v>2021</v>
      </c>
      <c r="B8173" s="45" t="s">
        <v>45</v>
      </c>
      <c r="C8173" s="46" t="s">
        <v>80</v>
      </c>
      <c r="D8173" s="46" t="s">
        <v>92</v>
      </c>
      <c r="E8173" s="46" t="s">
        <v>91</v>
      </c>
      <c r="H8173" s="46">
        <v>20</v>
      </c>
      <c r="L8173" s="46" t="s">
        <v>103</v>
      </c>
      <c r="M8173" s="48">
        <v>1</v>
      </c>
      <c r="N8173" s="48" t="s">
        <v>116</v>
      </c>
    </row>
    <row r="8174" spans="1:16" x14ac:dyDescent="0.25">
      <c r="A8174" s="52">
        <v>2021</v>
      </c>
      <c r="B8174" s="45" t="s">
        <v>65</v>
      </c>
      <c r="C8174" s="46" t="s">
        <v>80</v>
      </c>
      <c r="D8174" s="46" t="s">
        <v>90</v>
      </c>
      <c r="H8174" s="46">
        <v>15</v>
      </c>
      <c r="L8174" s="46" t="s">
        <v>103</v>
      </c>
      <c r="M8174" s="48">
        <v>63</v>
      </c>
    </row>
    <row r="8175" spans="1:16" x14ac:dyDescent="0.25">
      <c r="A8175" s="52">
        <v>2021</v>
      </c>
      <c r="B8175" s="45" t="s">
        <v>38</v>
      </c>
      <c r="C8175" s="46" t="s">
        <v>80</v>
      </c>
      <c r="D8175" s="46" t="s">
        <v>93</v>
      </c>
      <c r="H8175" s="68">
        <v>21</v>
      </c>
      <c r="I8175" s="68">
        <v>20</v>
      </c>
      <c r="L8175" s="46" t="s">
        <v>110</v>
      </c>
      <c r="M8175" s="48" t="s">
        <v>110</v>
      </c>
    </row>
    <row r="8176" spans="1:16" x14ac:dyDescent="0.25">
      <c r="A8176" s="52">
        <v>2021</v>
      </c>
      <c r="B8176" s="45" t="s">
        <v>47</v>
      </c>
      <c r="C8176" s="46" t="s">
        <v>80</v>
      </c>
      <c r="D8176" s="46" t="s">
        <v>88</v>
      </c>
      <c r="H8176" s="46">
        <v>17</v>
      </c>
      <c r="L8176" s="46" t="s">
        <v>103</v>
      </c>
      <c r="M8176" s="48">
        <v>2</v>
      </c>
      <c r="N8176" s="48" t="s">
        <v>117</v>
      </c>
      <c r="O8176" s="48">
        <v>3</v>
      </c>
      <c r="P8176" s="48" t="s">
        <v>116</v>
      </c>
    </row>
    <row r="8177" spans="1:24" x14ac:dyDescent="0.25">
      <c r="A8177" s="52">
        <v>2021</v>
      </c>
      <c r="B8177" s="69" t="s">
        <v>69</v>
      </c>
      <c r="C8177" s="46" t="s">
        <v>80</v>
      </c>
      <c r="D8177" s="46" t="s">
        <v>88</v>
      </c>
      <c r="H8177" s="68">
        <v>17</v>
      </c>
      <c r="I8177" s="68">
        <v>20</v>
      </c>
      <c r="J8177" s="68">
        <v>18</v>
      </c>
      <c r="L8177" s="46" t="s">
        <v>103</v>
      </c>
      <c r="M8177" s="48">
        <v>3</v>
      </c>
      <c r="N8177" s="48" t="s">
        <v>117</v>
      </c>
      <c r="O8177" s="48">
        <v>5</v>
      </c>
      <c r="P8177" s="48" t="s">
        <v>116</v>
      </c>
      <c r="U8177" s="49">
        <v>1</v>
      </c>
      <c r="V8177" s="49" t="s">
        <v>117</v>
      </c>
    </row>
    <row r="8178" spans="1:24" x14ac:dyDescent="0.25">
      <c r="A8178" s="52">
        <v>2021</v>
      </c>
      <c r="B8178" s="69" t="s">
        <v>69</v>
      </c>
      <c r="C8178" s="46" t="s">
        <v>80</v>
      </c>
      <c r="D8178" s="46" t="s">
        <v>88</v>
      </c>
      <c r="H8178" s="68">
        <v>17</v>
      </c>
      <c r="I8178" s="68">
        <v>20</v>
      </c>
      <c r="J8178" s="68">
        <v>21</v>
      </c>
      <c r="L8178" s="46" t="s">
        <v>103</v>
      </c>
      <c r="M8178" s="48">
        <v>3</v>
      </c>
      <c r="N8178" s="48" t="s">
        <v>117</v>
      </c>
      <c r="O8178" s="48">
        <v>7</v>
      </c>
      <c r="P8178" s="48" t="s">
        <v>116</v>
      </c>
      <c r="U8178" s="49">
        <v>1</v>
      </c>
      <c r="V8178" s="49" t="s">
        <v>117</v>
      </c>
      <c r="W8178" s="50">
        <v>3</v>
      </c>
      <c r="X8178" s="50" t="s">
        <v>116</v>
      </c>
    </row>
    <row r="8179" spans="1:24" x14ac:dyDescent="0.25">
      <c r="A8179" s="52">
        <v>2021</v>
      </c>
      <c r="B8179" s="45" t="s">
        <v>52</v>
      </c>
      <c r="C8179" s="46" t="s">
        <v>80</v>
      </c>
      <c r="D8179" s="46" t="s">
        <v>88</v>
      </c>
      <c r="H8179" s="46">
        <v>17</v>
      </c>
      <c r="L8179" s="46" t="s">
        <v>110</v>
      </c>
      <c r="M8179" s="48" t="s">
        <v>110</v>
      </c>
    </row>
    <row r="8180" spans="1:24" x14ac:dyDescent="0.25">
      <c r="A8180" s="52">
        <v>2021</v>
      </c>
      <c r="B8180" s="45" t="s">
        <v>59</v>
      </c>
      <c r="C8180" s="46" t="s">
        <v>80</v>
      </c>
      <c r="D8180" s="46" t="s">
        <v>88</v>
      </c>
      <c r="H8180" s="46">
        <v>21</v>
      </c>
      <c r="L8180" s="46" t="s">
        <v>103</v>
      </c>
      <c r="M8180" s="48">
        <v>2</v>
      </c>
      <c r="N8180" s="48" t="s">
        <v>116</v>
      </c>
    </row>
    <row r="8181" spans="1:24" x14ac:dyDescent="0.25">
      <c r="A8181" s="52">
        <v>2021</v>
      </c>
      <c r="B8181" s="45" t="s">
        <v>65</v>
      </c>
      <c r="C8181" s="46" t="s">
        <v>80</v>
      </c>
      <c r="D8181" s="46" t="s">
        <v>90</v>
      </c>
      <c r="H8181" s="46">
        <v>15</v>
      </c>
      <c r="L8181" s="46" t="s">
        <v>104</v>
      </c>
      <c r="M8181" s="48" t="s">
        <v>110</v>
      </c>
    </row>
    <row r="8182" spans="1:24" x14ac:dyDescent="0.25">
      <c r="A8182" s="52">
        <v>2021</v>
      </c>
      <c r="B8182" s="45" t="s">
        <v>65</v>
      </c>
      <c r="C8182" s="46" t="s">
        <v>80</v>
      </c>
      <c r="D8182" s="46" t="s">
        <v>90</v>
      </c>
      <c r="H8182" s="46">
        <v>15</v>
      </c>
      <c r="L8182" s="46" t="s">
        <v>104</v>
      </c>
      <c r="M8182" s="48" t="s">
        <v>110</v>
      </c>
    </row>
    <row r="8183" spans="1:24" x14ac:dyDescent="0.25">
      <c r="A8183" s="52">
        <v>2021</v>
      </c>
      <c r="B8183" s="45" t="s">
        <v>65</v>
      </c>
      <c r="C8183" s="46" t="s">
        <v>80</v>
      </c>
      <c r="D8183" s="46" t="s">
        <v>90</v>
      </c>
      <c r="H8183" s="46">
        <v>15</v>
      </c>
      <c r="L8183" s="46" t="s">
        <v>104</v>
      </c>
      <c r="M8183" s="48" t="s">
        <v>110</v>
      </c>
    </row>
    <row r="8184" spans="1:24" x14ac:dyDescent="0.25">
      <c r="A8184" s="52">
        <v>2021</v>
      </c>
      <c r="B8184" s="69" t="s">
        <v>69</v>
      </c>
      <c r="C8184" s="46" t="s">
        <v>80</v>
      </c>
      <c r="D8184" s="46" t="s">
        <v>88</v>
      </c>
      <c r="H8184" s="68">
        <v>17</v>
      </c>
      <c r="I8184" s="68">
        <v>20</v>
      </c>
      <c r="J8184" s="68">
        <v>18</v>
      </c>
      <c r="L8184" s="46" t="s">
        <v>103</v>
      </c>
      <c r="M8184" s="48">
        <v>7</v>
      </c>
      <c r="N8184" s="48" t="s">
        <v>117</v>
      </c>
      <c r="O8184" s="48">
        <v>11</v>
      </c>
      <c r="P8184" s="48" t="s">
        <v>116</v>
      </c>
      <c r="U8184" s="49">
        <v>1</v>
      </c>
      <c r="V8184" s="49" t="s">
        <v>116</v>
      </c>
    </row>
    <row r="8185" spans="1:24" x14ac:dyDescent="0.25">
      <c r="A8185" s="52">
        <v>2021</v>
      </c>
      <c r="B8185" s="45" t="s">
        <v>59</v>
      </c>
      <c r="C8185" s="46" t="s">
        <v>80</v>
      </c>
      <c r="D8185" s="46" t="s">
        <v>92</v>
      </c>
      <c r="H8185" s="46">
        <v>17</v>
      </c>
      <c r="L8185" s="46" t="s">
        <v>110</v>
      </c>
      <c r="M8185" s="48">
        <v>1</v>
      </c>
      <c r="N8185" s="48" t="s">
        <v>117</v>
      </c>
    </row>
    <row r="8186" spans="1:24" x14ac:dyDescent="0.25">
      <c r="A8186" s="52">
        <v>2021</v>
      </c>
      <c r="B8186" s="45" t="s">
        <v>58</v>
      </c>
      <c r="C8186" s="46" t="s">
        <v>80</v>
      </c>
      <c r="D8186" s="46" t="s">
        <v>94</v>
      </c>
      <c r="H8186" s="46">
        <v>15</v>
      </c>
      <c r="L8186" s="46" t="s">
        <v>104</v>
      </c>
      <c r="M8186" s="48">
        <v>9</v>
      </c>
    </row>
    <row r="8187" spans="1:24" x14ac:dyDescent="0.25">
      <c r="A8187" s="52">
        <v>2021</v>
      </c>
      <c r="B8187" s="45" t="s">
        <v>52</v>
      </c>
      <c r="C8187" s="46" t="s">
        <v>80</v>
      </c>
      <c r="D8187" s="46" t="s">
        <v>88</v>
      </c>
      <c r="H8187" s="46">
        <v>17</v>
      </c>
      <c r="L8187" s="46" t="s">
        <v>110</v>
      </c>
      <c r="M8187" s="48">
        <v>3</v>
      </c>
      <c r="N8187" s="48" t="s">
        <v>116</v>
      </c>
    </row>
    <row r="8188" spans="1:24" x14ac:dyDescent="0.25">
      <c r="A8188" s="52">
        <v>2021</v>
      </c>
      <c r="B8188" s="45" t="s">
        <v>73</v>
      </c>
      <c r="C8188" s="46" t="s">
        <v>80</v>
      </c>
      <c r="D8188" s="46" t="s">
        <v>94</v>
      </c>
      <c r="H8188" s="46">
        <v>17</v>
      </c>
      <c r="L8188" s="46" t="s">
        <v>103</v>
      </c>
      <c r="M8188" s="48">
        <v>2</v>
      </c>
      <c r="N8188" s="48" t="s">
        <v>117</v>
      </c>
      <c r="O8188" s="48">
        <v>2</v>
      </c>
      <c r="P8188" s="48" t="s">
        <v>116</v>
      </c>
    </row>
    <row r="8189" spans="1:24" x14ac:dyDescent="0.25">
      <c r="A8189" s="52">
        <v>2021</v>
      </c>
      <c r="B8189" s="45" t="s">
        <v>73</v>
      </c>
      <c r="C8189" s="46" t="s">
        <v>80</v>
      </c>
      <c r="D8189" s="46" t="s">
        <v>93</v>
      </c>
      <c r="H8189" s="46">
        <v>17</v>
      </c>
      <c r="L8189" s="46" t="s">
        <v>104</v>
      </c>
      <c r="M8189" s="48" t="s">
        <v>110</v>
      </c>
    </row>
    <row r="8190" spans="1:24" x14ac:dyDescent="0.25">
      <c r="A8190" s="52">
        <v>2021</v>
      </c>
      <c r="B8190" s="45" t="s">
        <v>73</v>
      </c>
      <c r="C8190" s="46" t="s">
        <v>80</v>
      </c>
      <c r="D8190" s="46" t="s">
        <v>90</v>
      </c>
      <c r="H8190" s="46">
        <v>17</v>
      </c>
      <c r="L8190" s="46" t="s">
        <v>104</v>
      </c>
      <c r="M8190" s="48" t="s">
        <v>110</v>
      </c>
    </row>
    <row r="8191" spans="1:24" x14ac:dyDescent="0.25">
      <c r="A8191" s="52">
        <v>2021</v>
      </c>
      <c r="B8191" s="45" t="s">
        <v>73</v>
      </c>
      <c r="C8191" s="46" t="s">
        <v>80</v>
      </c>
      <c r="D8191" s="46" t="s">
        <v>88</v>
      </c>
      <c r="H8191" s="46">
        <v>17</v>
      </c>
      <c r="L8191" s="46" t="s">
        <v>104</v>
      </c>
      <c r="M8191" s="48">
        <v>2</v>
      </c>
      <c r="N8191" s="48" t="s">
        <v>117</v>
      </c>
      <c r="O8191" s="48">
        <v>2</v>
      </c>
      <c r="P8191" s="48" t="s">
        <v>116</v>
      </c>
    </row>
    <row r="8192" spans="1:24" x14ac:dyDescent="0.25">
      <c r="A8192" s="52">
        <v>2021</v>
      </c>
      <c r="B8192" s="45" t="s">
        <v>73</v>
      </c>
      <c r="C8192" s="46" t="s">
        <v>80</v>
      </c>
      <c r="D8192" s="46" t="s">
        <v>110</v>
      </c>
      <c r="H8192" s="46">
        <v>15</v>
      </c>
      <c r="L8192" s="46" t="s">
        <v>103</v>
      </c>
      <c r="M8192" s="48">
        <v>100</v>
      </c>
    </row>
    <row r="8193" spans="1:24" x14ac:dyDescent="0.25">
      <c r="A8193" s="52">
        <v>2021</v>
      </c>
      <c r="B8193" s="45" t="s">
        <v>50</v>
      </c>
      <c r="C8193" s="46" t="s">
        <v>80</v>
      </c>
      <c r="D8193" s="46" t="s">
        <v>94</v>
      </c>
      <c r="H8193" s="46">
        <v>4</v>
      </c>
      <c r="L8193" s="46" t="s">
        <v>110</v>
      </c>
      <c r="M8193" s="48" t="s">
        <v>110</v>
      </c>
    </row>
    <row r="8194" spans="1:24" x14ac:dyDescent="0.25">
      <c r="A8194" s="52">
        <v>2021</v>
      </c>
      <c r="B8194" s="45" t="s">
        <v>59</v>
      </c>
      <c r="C8194" s="46" t="s">
        <v>80</v>
      </c>
      <c r="D8194" s="46" t="s">
        <v>88</v>
      </c>
      <c r="H8194" s="46">
        <v>20</v>
      </c>
      <c r="L8194" s="46" t="s">
        <v>103</v>
      </c>
      <c r="M8194" s="48" t="s">
        <v>110</v>
      </c>
    </row>
    <row r="8195" spans="1:24" x14ac:dyDescent="0.25">
      <c r="A8195" s="52">
        <v>2021</v>
      </c>
      <c r="B8195" s="45" t="s">
        <v>59</v>
      </c>
      <c r="C8195" s="46" t="s">
        <v>80</v>
      </c>
      <c r="D8195" s="46" t="s">
        <v>88</v>
      </c>
      <c r="H8195" s="46">
        <v>20</v>
      </c>
      <c r="L8195" s="46" t="s">
        <v>103</v>
      </c>
      <c r="M8195" s="48" t="s">
        <v>110</v>
      </c>
    </row>
    <row r="8196" spans="1:24" x14ac:dyDescent="0.25">
      <c r="A8196" s="52">
        <v>2021</v>
      </c>
      <c r="B8196" s="45" t="s">
        <v>54</v>
      </c>
      <c r="C8196" s="46" t="s">
        <v>80</v>
      </c>
      <c r="D8196" s="46" t="s">
        <v>93</v>
      </c>
      <c r="H8196" s="46">
        <v>17</v>
      </c>
      <c r="L8196" s="46" t="s">
        <v>104</v>
      </c>
      <c r="M8196" s="48" t="s">
        <v>110</v>
      </c>
    </row>
    <row r="8197" spans="1:24" x14ac:dyDescent="0.25">
      <c r="A8197" s="52">
        <v>2021</v>
      </c>
      <c r="B8197" s="45" t="s">
        <v>54</v>
      </c>
      <c r="C8197" s="46" t="s">
        <v>80</v>
      </c>
      <c r="D8197" s="46" t="s">
        <v>88</v>
      </c>
      <c r="H8197" s="46">
        <v>17</v>
      </c>
      <c r="I8197" s="46">
        <v>20</v>
      </c>
      <c r="L8197" s="46" t="s">
        <v>103</v>
      </c>
      <c r="M8197" s="48">
        <v>3</v>
      </c>
      <c r="N8197" s="48" t="s">
        <v>117</v>
      </c>
      <c r="O8197" s="48">
        <v>2</v>
      </c>
      <c r="P8197" s="48" t="s">
        <v>116</v>
      </c>
      <c r="U8197" s="49">
        <v>1</v>
      </c>
      <c r="V8197" s="49" t="s">
        <v>117</v>
      </c>
      <c r="W8197" s="50">
        <v>1</v>
      </c>
      <c r="X8197" s="50" t="s">
        <v>116</v>
      </c>
    </row>
    <row r="8198" spans="1:24" x14ac:dyDescent="0.25">
      <c r="A8198" s="52">
        <v>2021</v>
      </c>
      <c r="B8198" s="45" t="s">
        <v>38</v>
      </c>
      <c r="C8198" s="46" t="s">
        <v>80</v>
      </c>
      <c r="D8198" s="46" t="s">
        <v>88</v>
      </c>
      <c r="H8198" s="68">
        <v>15</v>
      </c>
      <c r="I8198" s="68" t="s">
        <v>108</v>
      </c>
      <c r="L8198" s="46" t="s">
        <v>103</v>
      </c>
      <c r="M8198" s="48">
        <v>30</v>
      </c>
    </row>
    <row r="8199" spans="1:24" x14ac:dyDescent="0.25">
      <c r="A8199" s="52">
        <v>2021</v>
      </c>
      <c r="B8199" s="45" t="s">
        <v>38</v>
      </c>
      <c r="C8199" s="46" t="s">
        <v>80</v>
      </c>
      <c r="D8199" s="46" t="s">
        <v>93</v>
      </c>
      <c r="H8199" s="68">
        <v>15</v>
      </c>
      <c r="I8199" s="68" t="s">
        <v>108</v>
      </c>
      <c r="L8199" s="46" t="s">
        <v>103</v>
      </c>
      <c r="M8199" s="48">
        <v>28</v>
      </c>
    </row>
    <row r="8200" spans="1:24" x14ac:dyDescent="0.25">
      <c r="A8200" s="52">
        <v>2021</v>
      </c>
      <c r="B8200" s="45" t="s">
        <v>56</v>
      </c>
      <c r="C8200" s="46" t="s">
        <v>80</v>
      </c>
      <c r="D8200" s="46" t="s">
        <v>88</v>
      </c>
      <c r="H8200" s="46">
        <v>17</v>
      </c>
      <c r="L8200" s="46" t="s">
        <v>103</v>
      </c>
      <c r="M8200" s="48">
        <v>3</v>
      </c>
      <c r="N8200" s="48" t="s">
        <v>116</v>
      </c>
    </row>
    <row r="8201" spans="1:24" x14ac:dyDescent="0.25">
      <c r="A8201" s="52">
        <v>2021</v>
      </c>
      <c r="B8201" s="45" t="s">
        <v>65</v>
      </c>
      <c r="C8201" s="46" t="s">
        <v>80</v>
      </c>
      <c r="D8201" s="46" t="s">
        <v>94</v>
      </c>
      <c r="H8201" s="46">
        <v>15</v>
      </c>
      <c r="L8201" s="46" t="s">
        <v>104</v>
      </c>
      <c r="M8201" s="48" t="s">
        <v>110</v>
      </c>
    </row>
    <row r="8202" spans="1:24" x14ac:dyDescent="0.25">
      <c r="A8202" s="52">
        <v>2021</v>
      </c>
      <c r="B8202" s="45" t="s">
        <v>73</v>
      </c>
      <c r="C8202" s="46" t="s">
        <v>80</v>
      </c>
      <c r="D8202" s="46" t="s">
        <v>110</v>
      </c>
      <c r="H8202" s="46">
        <v>17</v>
      </c>
      <c r="L8202" s="46" t="s">
        <v>110</v>
      </c>
      <c r="M8202" s="48">
        <v>9</v>
      </c>
      <c r="N8202" s="48" t="s">
        <v>117</v>
      </c>
      <c r="O8202" s="48">
        <v>10</v>
      </c>
      <c r="P8202" s="48" t="s">
        <v>116</v>
      </c>
    </row>
    <row r="8203" spans="1:24" x14ac:dyDescent="0.25">
      <c r="A8203" s="52">
        <v>2021</v>
      </c>
      <c r="B8203" s="45" t="s">
        <v>71</v>
      </c>
      <c r="C8203" s="46" t="s">
        <v>81</v>
      </c>
      <c r="D8203" s="46" t="s">
        <v>110</v>
      </c>
      <c r="H8203" s="46">
        <v>5</v>
      </c>
      <c r="L8203" s="46" t="s">
        <v>104</v>
      </c>
      <c r="M8203" s="48">
        <v>200</v>
      </c>
    </row>
    <row r="8204" spans="1:24" x14ac:dyDescent="0.25">
      <c r="A8204" s="52">
        <v>2021</v>
      </c>
      <c r="B8204" s="45" t="s">
        <v>38</v>
      </c>
      <c r="C8204" s="46" t="s">
        <v>80</v>
      </c>
      <c r="D8204" s="46" t="s">
        <v>88</v>
      </c>
      <c r="H8204" s="68">
        <v>18</v>
      </c>
      <c r="I8204" s="68" t="s">
        <v>108</v>
      </c>
      <c r="L8204" s="46" t="s">
        <v>110</v>
      </c>
      <c r="M8204" s="48">
        <v>1</v>
      </c>
      <c r="N8204" s="48" t="s">
        <v>116</v>
      </c>
    </row>
    <row r="8205" spans="1:24" x14ac:dyDescent="0.25">
      <c r="A8205" s="52">
        <v>2021</v>
      </c>
      <c r="B8205" s="45" t="s">
        <v>73</v>
      </c>
      <c r="C8205" s="46" t="s">
        <v>80</v>
      </c>
      <c r="D8205" s="46" t="s">
        <v>110</v>
      </c>
      <c r="H8205" s="46">
        <v>17</v>
      </c>
      <c r="L8205" s="46" t="s">
        <v>110</v>
      </c>
      <c r="M8205" s="48">
        <v>1</v>
      </c>
      <c r="N8205" s="48" t="s">
        <v>117</v>
      </c>
      <c r="O8205" s="48">
        <v>2</v>
      </c>
      <c r="P8205" s="48" t="s">
        <v>116</v>
      </c>
    </row>
    <row r="8206" spans="1:24" x14ac:dyDescent="0.25">
      <c r="A8206" s="52">
        <v>2021</v>
      </c>
      <c r="B8206" s="45" t="s">
        <v>73</v>
      </c>
      <c r="C8206" s="46" t="s">
        <v>80</v>
      </c>
      <c r="D8206" s="46" t="s">
        <v>110</v>
      </c>
      <c r="H8206" s="46">
        <v>17</v>
      </c>
      <c r="L8206" s="46" t="s">
        <v>110</v>
      </c>
      <c r="M8206" s="48">
        <v>2</v>
      </c>
      <c r="N8206" s="48" t="s">
        <v>116</v>
      </c>
    </row>
    <row r="8207" spans="1:24" x14ac:dyDescent="0.25">
      <c r="A8207" s="52">
        <v>2021</v>
      </c>
      <c r="B8207" s="69" t="s">
        <v>69</v>
      </c>
      <c r="C8207" s="46" t="s">
        <v>80</v>
      </c>
      <c r="D8207" s="46" t="s">
        <v>88</v>
      </c>
      <c r="H8207" s="68">
        <v>17</v>
      </c>
      <c r="I8207" s="68" t="s">
        <v>108</v>
      </c>
      <c r="J8207" s="68" t="s">
        <v>108</v>
      </c>
      <c r="L8207" s="46" t="s">
        <v>103</v>
      </c>
      <c r="M8207" s="48">
        <v>3</v>
      </c>
      <c r="N8207" s="48" t="s">
        <v>117</v>
      </c>
      <c r="O8207" s="48">
        <v>3</v>
      </c>
      <c r="P8207" s="48" t="s">
        <v>116</v>
      </c>
    </row>
    <row r="8208" spans="1:24" x14ac:dyDescent="0.25">
      <c r="A8208" s="52">
        <v>2021</v>
      </c>
      <c r="B8208" s="45" t="s">
        <v>59</v>
      </c>
      <c r="C8208" s="46" t="s">
        <v>80</v>
      </c>
      <c r="D8208" s="46" t="s">
        <v>92</v>
      </c>
      <c r="H8208" s="46">
        <v>15</v>
      </c>
      <c r="L8208" s="46" t="s">
        <v>104</v>
      </c>
      <c r="M8208" s="48" t="s">
        <v>110</v>
      </c>
    </row>
    <row r="8209" spans="1:16" x14ac:dyDescent="0.25">
      <c r="A8209" s="52">
        <v>2021</v>
      </c>
      <c r="B8209" s="45" t="s">
        <v>65</v>
      </c>
      <c r="C8209" s="46" t="s">
        <v>80</v>
      </c>
      <c r="D8209" s="46" t="s">
        <v>90</v>
      </c>
      <c r="H8209" s="46">
        <v>15</v>
      </c>
      <c r="L8209" s="46" t="s">
        <v>104</v>
      </c>
      <c r="M8209" s="48">
        <v>132</v>
      </c>
    </row>
    <row r="8210" spans="1:16" x14ac:dyDescent="0.25">
      <c r="A8210" s="52">
        <v>2021</v>
      </c>
      <c r="B8210" s="45" t="s">
        <v>65</v>
      </c>
      <c r="C8210" s="46" t="s">
        <v>80</v>
      </c>
      <c r="D8210" s="46" t="s">
        <v>89</v>
      </c>
      <c r="H8210" s="46">
        <v>15</v>
      </c>
      <c r="L8210" s="46" t="s">
        <v>104</v>
      </c>
      <c r="M8210" s="48" t="s">
        <v>110</v>
      </c>
    </row>
    <row r="8211" spans="1:16" x14ac:dyDescent="0.25">
      <c r="A8211" s="52">
        <v>2021</v>
      </c>
      <c r="B8211" s="45" t="s">
        <v>65</v>
      </c>
      <c r="C8211" s="46" t="s">
        <v>82</v>
      </c>
      <c r="D8211" s="46" t="s">
        <v>110</v>
      </c>
      <c r="H8211" s="46">
        <v>15</v>
      </c>
      <c r="L8211" s="46" t="s">
        <v>104</v>
      </c>
      <c r="M8211" s="48">
        <v>61</v>
      </c>
    </row>
    <row r="8212" spans="1:16" x14ac:dyDescent="0.25">
      <c r="A8212" s="52">
        <v>2021</v>
      </c>
      <c r="B8212" s="45" t="s">
        <v>73</v>
      </c>
      <c r="C8212" s="46" t="s">
        <v>80</v>
      </c>
      <c r="D8212" s="46" t="s">
        <v>110</v>
      </c>
      <c r="H8212" s="46">
        <v>17</v>
      </c>
      <c r="L8212" s="46" t="s">
        <v>110</v>
      </c>
      <c r="M8212" s="48">
        <v>2</v>
      </c>
      <c r="N8212" s="48" t="s">
        <v>116</v>
      </c>
    </row>
    <row r="8213" spans="1:16" x14ac:dyDescent="0.25">
      <c r="A8213" s="52">
        <v>2021</v>
      </c>
      <c r="B8213" s="45" t="s">
        <v>73</v>
      </c>
      <c r="C8213" s="46" t="s">
        <v>80</v>
      </c>
      <c r="D8213" s="46" t="s">
        <v>92</v>
      </c>
      <c r="H8213" s="46">
        <v>17</v>
      </c>
      <c r="L8213" s="46" t="s">
        <v>104</v>
      </c>
      <c r="M8213" s="48" t="s">
        <v>110</v>
      </c>
    </row>
    <row r="8214" spans="1:16" x14ac:dyDescent="0.25">
      <c r="A8214" s="52">
        <v>2021</v>
      </c>
      <c r="B8214" s="45" t="s">
        <v>65</v>
      </c>
      <c r="C8214" s="46" t="s">
        <v>80</v>
      </c>
      <c r="D8214" s="46" t="s">
        <v>94</v>
      </c>
      <c r="H8214" s="46">
        <v>15</v>
      </c>
      <c r="L8214" s="46" t="s">
        <v>104</v>
      </c>
      <c r="M8214" s="48">
        <v>90</v>
      </c>
    </row>
    <row r="8215" spans="1:16" x14ac:dyDescent="0.25">
      <c r="A8215" s="52">
        <v>2021</v>
      </c>
      <c r="B8215" s="45" t="s">
        <v>65</v>
      </c>
      <c r="C8215" s="46" t="s">
        <v>80</v>
      </c>
      <c r="D8215" s="46" t="s">
        <v>90</v>
      </c>
      <c r="H8215" s="46">
        <v>15</v>
      </c>
      <c r="L8215" s="46" t="s">
        <v>104</v>
      </c>
      <c r="M8215" s="48">
        <v>80</v>
      </c>
    </row>
    <row r="8216" spans="1:16" x14ac:dyDescent="0.25">
      <c r="A8216" s="52">
        <v>2021</v>
      </c>
      <c r="B8216" s="45" t="s">
        <v>56</v>
      </c>
      <c r="C8216" s="46" t="s">
        <v>80</v>
      </c>
      <c r="D8216" s="46" t="s">
        <v>88</v>
      </c>
      <c r="H8216" s="46">
        <v>17</v>
      </c>
      <c r="L8216" s="46" t="s">
        <v>103</v>
      </c>
      <c r="M8216" s="48">
        <v>1</v>
      </c>
      <c r="N8216" s="48" t="s">
        <v>117</v>
      </c>
      <c r="O8216" s="48">
        <v>2</v>
      </c>
      <c r="P8216" s="48" t="s">
        <v>116</v>
      </c>
    </row>
    <row r="8217" spans="1:16" x14ac:dyDescent="0.25">
      <c r="A8217" s="52">
        <v>2021</v>
      </c>
      <c r="B8217" s="69" t="s">
        <v>66</v>
      </c>
      <c r="C8217" s="46" t="s">
        <v>80</v>
      </c>
      <c r="D8217" s="46" t="s">
        <v>93</v>
      </c>
      <c r="H8217" s="68">
        <v>15</v>
      </c>
      <c r="I8217" s="68" t="s">
        <v>108</v>
      </c>
      <c r="J8217" s="68" t="s">
        <v>108</v>
      </c>
      <c r="L8217" s="46" t="s">
        <v>103</v>
      </c>
      <c r="M8217" s="48">
        <v>55</v>
      </c>
    </row>
    <row r="8218" spans="1:16" x14ac:dyDescent="0.25">
      <c r="A8218" s="52">
        <v>2021</v>
      </c>
      <c r="B8218" s="45" t="s">
        <v>38</v>
      </c>
      <c r="C8218" s="46" t="s">
        <v>80</v>
      </c>
      <c r="D8218" s="46" t="s">
        <v>93</v>
      </c>
      <c r="H8218" s="68">
        <v>17</v>
      </c>
      <c r="I8218" s="68" t="s">
        <v>108</v>
      </c>
      <c r="L8218" s="46" t="s">
        <v>103</v>
      </c>
      <c r="M8218" s="48">
        <v>10</v>
      </c>
      <c r="N8218" s="48" t="s">
        <v>117</v>
      </c>
      <c r="O8218" s="48">
        <v>15</v>
      </c>
      <c r="P8218" s="48" t="s">
        <v>116</v>
      </c>
    </row>
    <row r="8219" spans="1:16" x14ac:dyDescent="0.25">
      <c r="A8219" s="52">
        <v>2021</v>
      </c>
      <c r="B8219" s="45" t="s">
        <v>47</v>
      </c>
      <c r="C8219" s="46" t="s">
        <v>80</v>
      </c>
      <c r="D8219" s="46" t="s">
        <v>90</v>
      </c>
      <c r="H8219" s="46">
        <v>17</v>
      </c>
      <c r="L8219" s="46" t="s">
        <v>104</v>
      </c>
      <c r="M8219" s="48" t="s">
        <v>110</v>
      </c>
    </row>
    <row r="8220" spans="1:16" x14ac:dyDescent="0.25">
      <c r="A8220" s="52">
        <v>2021</v>
      </c>
      <c r="B8220" s="45" t="s">
        <v>73</v>
      </c>
      <c r="C8220" s="46" t="s">
        <v>80</v>
      </c>
      <c r="D8220" s="46" t="s">
        <v>90</v>
      </c>
      <c r="H8220" s="46">
        <v>7</v>
      </c>
      <c r="L8220" s="46" t="s">
        <v>103</v>
      </c>
      <c r="M8220" s="48">
        <v>40</v>
      </c>
    </row>
    <row r="8221" spans="1:16" x14ac:dyDescent="0.25">
      <c r="A8221" s="52">
        <v>2021</v>
      </c>
      <c r="B8221" s="69" t="s">
        <v>75</v>
      </c>
      <c r="C8221" s="46" t="s">
        <v>80</v>
      </c>
      <c r="D8221" s="46" t="s">
        <v>90</v>
      </c>
      <c r="H8221" s="68">
        <v>15</v>
      </c>
      <c r="I8221" s="68" t="s">
        <v>108</v>
      </c>
      <c r="J8221" s="68" t="s">
        <v>108</v>
      </c>
      <c r="L8221" s="46" t="s">
        <v>103</v>
      </c>
      <c r="M8221" s="48" t="s">
        <v>110</v>
      </c>
    </row>
    <row r="8222" spans="1:16" x14ac:dyDescent="0.25">
      <c r="A8222" s="52">
        <v>2021</v>
      </c>
      <c r="B8222" s="45" t="s">
        <v>54</v>
      </c>
      <c r="C8222" s="46" t="s">
        <v>80</v>
      </c>
      <c r="D8222" s="46" t="s">
        <v>93</v>
      </c>
      <c r="H8222" s="46">
        <v>17</v>
      </c>
      <c r="L8222" s="46" t="s">
        <v>104</v>
      </c>
      <c r="M8222" s="48">
        <v>1</v>
      </c>
      <c r="N8222" s="48" t="s">
        <v>116</v>
      </c>
    </row>
    <row r="8223" spans="1:16" x14ac:dyDescent="0.25">
      <c r="A8223" s="52">
        <v>2021</v>
      </c>
      <c r="B8223" s="45" t="s">
        <v>59</v>
      </c>
      <c r="C8223" s="46" t="s">
        <v>80</v>
      </c>
      <c r="D8223" s="46" t="s">
        <v>88</v>
      </c>
      <c r="H8223" s="46">
        <v>21</v>
      </c>
      <c r="L8223" s="46" t="s">
        <v>103</v>
      </c>
      <c r="M8223" s="48">
        <v>1</v>
      </c>
      <c r="N8223" s="48" t="s">
        <v>116</v>
      </c>
    </row>
    <row r="8224" spans="1:16" x14ac:dyDescent="0.25">
      <c r="A8224" s="52">
        <v>2021</v>
      </c>
      <c r="B8224" s="45" t="s">
        <v>38</v>
      </c>
      <c r="C8224" s="46" t="s">
        <v>80</v>
      </c>
      <c r="D8224" s="46" t="s">
        <v>93</v>
      </c>
      <c r="H8224" s="68">
        <v>15</v>
      </c>
      <c r="I8224" s="68" t="s">
        <v>108</v>
      </c>
      <c r="L8224" s="46" t="s">
        <v>103</v>
      </c>
      <c r="M8224" s="48">
        <v>18</v>
      </c>
    </row>
    <row r="8225" spans="1:16" x14ac:dyDescent="0.25">
      <c r="A8225" s="52">
        <v>2021</v>
      </c>
      <c r="B8225" s="45" t="s">
        <v>73</v>
      </c>
      <c r="C8225" s="46" t="s">
        <v>80</v>
      </c>
      <c r="D8225" s="46" t="s">
        <v>110</v>
      </c>
      <c r="H8225" s="46">
        <v>17</v>
      </c>
      <c r="L8225" s="46" t="s">
        <v>110</v>
      </c>
      <c r="M8225" s="48">
        <v>10</v>
      </c>
      <c r="N8225" s="48" t="s">
        <v>117</v>
      </c>
      <c r="O8225" s="48">
        <v>14</v>
      </c>
      <c r="P8225" s="48" t="s">
        <v>116</v>
      </c>
    </row>
    <row r="8226" spans="1:16" x14ac:dyDescent="0.25">
      <c r="A8226" s="52">
        <v>2021</v>
      </c>
      <c r="B8226" s="45" t="s">
        <v>59</v>
      </c>
      <c r="C8226" s="46" t="s">
        <v>82</v>
      </c>
      <c r="D8226" s="46" t="s">
        <v>110</v>
      </c>
      <c r="H8226" s="46">
        <v>17</v>
      </c>
      <c r="L8226" s="46" t="s">
        <v>103</v>
      </c>
      <c r="M8226" s="48" t="s">
        <v>110</v>
      </c>
    </row>
    <row r="8227" spans="1:16" x14ac:dyDescent="0.25">
      <c r="A8227" s="52">
        <v>2021</v>
      </c>
      <c r="B8227" s="45" t="s">
        <v>38</v>
      </c>
      <c r="C8227" s="46" t="s">
        <v>80</v>
      </c>
      <c r="D8227" s="46" t="s">
        <v>88</v>
      </c>
      <c r="H8227" s="68">
        <v>18</v>
      </c>
      <c r="I8227" s="68" t="s">
        <v>108</v>
      </c>
      <c r="L8227" s="46" t="s">
        <v>103</v>
      </c>
      <c r="M8227" s="48">
        <v>1</v>
      </c>
      <c r="N8227" s="48" t="s">
        <v>116</v>
      </c>
    </row>
    <row r="8228" spans="1:16" x14ac:dyDescent="0.25">
      <c r="A8228" s="52">
        <v>2021</v>
      </c>
      <c r="B8228" s="45" t="s">
        <v>47</v>
      </c>
      <c r="C8228" s="46" t="s">
        <v>80</v>
      </c>
      <c r="D8228" s="46" t="s">
        <v>90</v>
      </c>
      <c r="H8228" s="46">
        <v>17</v>
      </c>
      <c r="L8228" s="46" t="s">
        <v>104</v>
      </c>
      <c r="M8228" s="48" t="s">
        <v>110</v>
      </c>
    </row>
    <row r="8229" spans="1:16" x14ac:dyDescent="0.25">
      <c r="A8229" s="52">
        <v>2021</v>
      </c>
      <c r="B8229" s="69" t="s">
        <v>75</v>
      </c>
      <c r="C8229" s="46" t="s">
        <v>80</v>
      </c>
      <c r="D8229" s="46" t="s">
        <v>93</v>
      </c>
      <c r="H8229" s="68">
        <v>15</v>
      </c>
      <c r="I8229" s="68" t="s">
        <v>108</v>
      </c>
      <c r="J8229" s="68" t="s">
        <v>108</v>
      </c>
      <c r="L8229" s="46" t="s">
        <v>103</v>
      </c>
      <c r="M8229" s="48" t="s">
        <v>110</v>
      </c>
    </row>
    <row r="8230" spans="1:16" x14ac:dyDescent="0.25">
      <c r="A8230" s="52">
        <v>2021</v>
      </c>
      <c r="B8230" s="45" t="s">
        <v>63</v>
      </c>
      <c r="C8230" s="46" t="s">
        <v>80</v>
      </c>
      <c r="D8230" s="46" t="s">
        <v>88</v>
      </c>
      <c r="E8230" s="46" t="s">
        <v>89</v>
      </c>
      <c r="H8230" s="46">
        <v>21</v>
      </c>
      <c r="L8230" s="46" t="s">
        <v>103</v>
      </c>
      <c r="M8230" s="48">
        <v>3</v>
      </c>
      <c r="N8230" s="48" t="s">
        <v>116</v>
      </c>
    </row>
    <row r="8231" spans="1:16" x14ac:dyDescent="0.25">
      <c r="A8231" s="52">
        <v>2021</v>
      </c>
      <c r="B8231" s="45" t="s">
        <v>38</v>
      </c>
      <c r="C8231" s="46" t="s">
        <v>80</v>
      </c>
      <c r="D8231" s="46" t="s">
        <v>93</v>
      </c>
      <c r="H8231" s="68">
        <v>17</v>
      </c>
      <c r="I8231" s="68" t="s">
        <v>108</v>
      </c>
      <c r="L8231" s="46" t="s">
        <v>110</v>
      </c>
      <c r="M8231" s="48">
        <v>3</v>
      </c>
      <c r="N8231" s="48" t="s">
        <v>117</v>
      </c>
      <c r="O8231" s="48">
        <v>5</v>
      </c>
      <c r="P8231" s="48" t="s">
        <v>116</v>
      </c>
    </row>
    <row r="8232" spans="1:16" x14ac:dyDescent="0.25">
      <c r="A8232" s="52">
        <v>2021</v>
      </c>
      <c r="B8232" s="45" t="s">
        <v>59</v>
      </c>
      <c r="C8232" s="46" t="s">
        <v>80</v>
      </c>
      <c r="D8232" s="46" t="s">
        <v>88</v>
      </c>
      <c r="H8232" s="46">
        <v>21</v>
      </c>
      <c r="L8232" s="46" t="s">
        <v>103</v>
      </c>
      <c r="M8232" s="48" t="s">
        <v>110</v>
      </c>
    </row>
    <row r="8233" spans="1:16" x14ac:dyDescent="0.25">
      <c r="A8233" s="52">
        <v>2021</v>
      </c>
      <c r="B8233" s="45" t="s">
        <v>68</v>
      </c>
      <c r="C8233" s="46" t="s">
        <v>80</v>
      </c>
      <c r="D8233" s="46" t="s">
        <v>88</v>
      </c>
      <c r="H8233" s="46">
        <v>15</v>
      </c>
      <c r="L8233" s="46" t="s">
        <v>103</v>
      </c>
      <c r="M8233" s="48" t="s">
        <v>110</v>
      </c>
    </row>
    <row r="8234" spans="1:16" x14ac:dyDescent="0.25">
      <c r="A8234" s="52">
        <v>2021</v>
      </c>
      <c r="B8234" s="45" t="s">
        <v>65</v>
      </c>
      <c r="C8234" s="46" t="s">
        <v>80</v>
      </c>
      <c r="D8234" s="46" t="s">
        <v>88</v>
      </c>
      <c r="E8234" s="46" t="s">
        <v>92</v>
      </c>
      <c r="H8234" s="46">
        <v>15</v>
      </c>
      <c r="L8234" s="46" t="s">
        <v>103</v>
      </c>
      <c r="M8234" s="48">
        <v>29</v>
      </c>
    </row>
    <row r="8235" spans="1:16" x14ac:dyDescent="0.25">
      <c r="A8235" s="52">
        <v>2021</v>
      </c>
      <c r="B8235" s="45" t="s">
        <v>65</v>
      </c>
      <c r="C8235" s="46" t="s">
        <v>80</v>
      </c>
      <c r="D8235" s="46" t="s">
        <v>90</v>
      </c>
      <c r="H8235" s="46">
        <v>15</v>
      </c>
      <c r="L8235" s="46" t="s">
        <v>104</v>
      </c>
      <c r="M8235" s="48" t="s">
        <v>110</v>
      </c>
    </row>
    <row r="8236" spans="1:16" x14ac:dyDescent="0.25">
      <c r="A8236" s="52">
        <v>2021</v>
      </c>
      <c r="B8236" s="45" t="s">
        <v>38</v>
      </c>
      <c r="C8236" s="46" t="s">
        <v>82</v>
      </c>
      <c r="D8236" s="46" t="s">
        <v>93</v>
      </c>
      <c r="H8236" s="68">
        <v>15</v>
      </c>
      <c r="I8236" s="68" t="s">
        <v>108</v>
      </c>
      <c r="L8236" s="46" t="s">
        <v>103</v>
      </c>
      <c r="M8236" s="48">
        <v>41</v>
      </c>
    </row>
    <row r="8237" spans="1:16" x14ac:dyDescent="0.25">
      <c r="A8237" s="52">
        <v>2021</v>
      </c>
      <c r="B8237" s="45" t="s">
        <v>38</v>
      </c>
      <c r="C8237" s="46" t="s">
        <v>80</v>
      </c>
      <c r="D8237" s="46" t="s">
        <v>93</v>
      </c>
      <c r="H8237" s="68">
        <v>15</v>
      </c>
      <c r="I8237" s="68" t="s">
        <v>108</v>
      </c>
      <c r="L8237" s="46" t="s">
        <v>110</v>
      </c>
      <c r="M8237" s="48">
        <v>19</v>
      </c>
    </row>
    <row r="8238" spans="1:16" x14ac:dyDescent="0.25">
      <c r="A8238" s="52">
        <v>2021</v>
      </c>
      <c r="B8238" s="45" t="s">
        <v>59</v>
      </c>
      <c r="C8238" s="46" t="s">
        <v>80</v>
      </c>
      <c r="D8238" s="46" t="s">
        <v>93</v>
      </c>
      <c r="H8238" s="46">
        <v>17</v>
      </c>
      <c r="L8238" s="46" t="s">
        <v>110</v>
      </c>
      <c r="M8238" s="48" t="s">
        <v>110</v>
      </c>
    </row>
    <row r="8239" spans="1:16" x14ac:dyDescent="0.25">
      <c r="A8239" s="52">
        <v>2021</v>
      </c>
      <c r="B8239" s="45" t="s">
        <v>50</v>
      </c>
      <c r="C8239" s="46" t="s">
        <v>80</v>
      </c>
      <c r="D8239" s="46" t="s">
        <v>93</v>
      </c>
      <c r="H8239" s="46">
        <v>5</v>
      </c>
      <c r="L8239" s="46" t="s">
        <v>110</v>
      </c>
      <c r="M8239" s="48">
        <v>8</v>
      </c>
    </row>
    <row r="8240" spans="1:16" x14ac:dyDescent="0.25">
      <c r="A8240" s="52">
        <v>2021</v>
      </c>
      <c r="B8240" s="45" t="s">
        <v>65</v>
      </c>
      <c r="C8240" s="46" t="s">
        <v>80</v>
      </c>
      <c r="D8240" s="46" t="s">
        <v>90</v>
      </c>
      <c r="H8240" s="46">
        <v>15</v>
      </c>
      <c r="L8240" s="46" t="s">
        <v>104</v>
      </c>
      <c r="M8240" s="48">
        <v>62</v>
      </c>
    </row>
    <row r="8241" spans="1:16" x14ac:dyDescent="0.25">
      <c r="A8241" s="52">
        <v>2021</v>
      </c>
      <c r="B8241" s="45" t="s">
        <v>65</v>
      </c>
      <c r="C8241" s="46" t="s">
        <v>80</v>
      </c>
      <c r="D8241" s="46" t="s">
        <v>90</v>
      </c>
      <c r="H8241" s="46">
        <v>17</v>
      </c>
      <c r="L8241" s="46" t="s">
        <v>103</v>
      </c>
      <c r="M8241" s="48">
        <v>6</v>
      </c>
      <c r="N8241" s="48" t="s">
        <v>117</v>
      </c>
      <c r="O8241" s="48">
        <v>7</v>
      </c>
      <c r="P8241" s="48" t="s">
        <v>116</v>
      </c>
    </row>
    <row r="8242" spans="1:16" x14ac:dyDescent="0.25">
      <c r="A8242" s="52">
        <v>2021</v>
      </c>
      <c r="B8242" s="45" t="s">
        <v>65</v>
      </c>
      <c r="C8242" s="46" t="s">
        <v>80</v>
      </c>
      <c r="D8242" s="46" t="s">
        <v>90</v>
      </c>
      <c r="H8242" s="46">
        <v>15</v>
      </c>
      <c r="L8242" s="46" t="s">
        <v>104</v>
      </c>
      <c r="M8242" s="48" t="s">
        <v>110</v>
      </c>
    </row>
    <row r="8243" spans="1:16" x14ac:dyDescent="0.25">
      <c r="A8243" s="52">
        <v>2021</v>
      </c>
      <c r="B8243" s="45" t="s">
        <v>65</v>
      </c>
      <c r="C8243" s="46" t="s">
        <v>80</v>
      </c>
      <c r="D8243" s="46" t="s">
        <v>90</v>
      </c>
      <c r="H8243" s="46">
        <v>15</v>
      </c>
      <c r="L8243" s="46" t="s">
        <v>104</v>
      </c>
      <c r="M8243" s="48" t="s">
        <v>110</v>
      </c>
    </row>
    <row r="8244" spans="1:16" x14ac:dyDescent="0.25">
      <c r="A8244" s="52">
        <v>2021</v>
      </c>
      <c r="B8244" s="45" t="s">
        <v>65</v>
      </c>
      <c r="C8244" s="46" t="s">
        <v>80</v>
      </c>
      <c r="D8244" s="46" t="s">
        <v>90</v>
      </c>
      <c r="H8244" s="46">
        <v>15</v>
      </c>
      <c r="L8244" s="46" t="s">
        <v>104</v>
      </c>
      <c r="M8244" s="48" t="s">
        <v>110</v>
      </c>
    </row>
    <row r="8245" spans="1:16" x14ac:dyDescent="0.25">
      <c r="A8245" s="52">
        <v>2021</v>
      </c>
      <c r="B8245" s="45" t="s">
        <v>50</v>
      </c>
      <c r="C8245" s="46" t="s">
        <v>80</v>
      </c>
      <c r="D8245" s="46" t="s">
        <v>94</v>
      </c>
      <c r="H8245" s="46">
        <v>4</v>
      </c>
      <c r="L8245" s="46" t="s">
        <v>110</v>
      </c>
      <c r="M8245" s="48" t="s">
        <v>110</v>
      </c>
    </row>
    <row r="8246" spans="1:16" x14ac:dyDescent="0.25">
      <c r="A8246" s="52">
        <v>2021</v>
      </c>
      <c r="B8246" s="45" t="s">
        <v>52</v>
      </c>
      <c r="C8246" s="46" t="s">
        <v>80</v>
      </c>
      <c r="D8246" s="46" t="s">
        <v>88</v>
      </c>
      <c r="E8246" s="46" t="s">
        <v>92</v>
      </c>
      <c r="H8246" s="46">
        <v>17</v>
      </c>
      <c r="L8246" s="46" t="s">
        <v>110</v>
      </c>
      <c r="M8246" s="48">
        <v>3</v>
      </c>
      <c r="N8246" s="48" t="s">
        <v>117</v>
      </c>
      <c r="O8246" s="48">
        <v>2</v>
      </c>
      <c r="P8246" s="48" t="s">
        <v>116</v>
      </c>
    </row>
    <row r="8247" spans="1:16" x14ac:dyDescent="0.25">
      <c r="A8247" s="52">
        <v>2021</v>
      </c>
      <c r="B8247" s="45" t="s">
        <v>59</v>
      </c>
      <c r="C8247" s="46" t="s">
        <v>80</v>
      </c>
      <c r="D8247" s="46" t="s">
        <v>90</v>
      </c>
      <c r="H8247" s="46">
        <v>15</v>
      </c>
      <c r="L8247" s="46" t="s">
        <v>103</v>
      </c>
      <c r="M8247" s="48">
        <v>90</v>
      </c>
    </row>
    <row r="8248" spans="1:16" x14ac:dyDescent="0.25">
      <c r="A8248" s="52">
        <v>2021</v>
      </c>
      <c r="B8248" s="45" t="s">
        <v>38</v>
      </c>
      <c r="C8248" s="46" t="s">
        <v>80</v>
      </c>
      <c r="D8248" s="46" t="s">
        <v>93</v>
      </c>
      <c r="H8248" s="68">
        <v>15</v>
      </c>
      <c r="I8248" s="68" t="s">
        <v>108</v>
      </c>
      <c r="L8248" s="46" t="s">
        <v>103</v>
      </c>
      <c r="M8248" s="48">
        <v>35</v>
      </c>
    </row>
    <row r="8249" spans="1:16" x14ac:dyDescent="0.25">
      <c r="A8249" s="52">
        <v>2021</v>
      </c>
      <c r="B8249" s="45" t="s">
        <v>71</v>
      </c>
      <c r="C8249" s="46" t="s">
        <v>81</v>
      </c>
      <c r="D8249" s="46" t="s">
        <v>110</v>
      </c>
      <c r="H8249" s="46">
        <v>5</v>
      </c>
      <c r="L8249" s="46" t="s">
        <v>104</v>
      </c>
      <c r="M8249" s="48">
        <v>60</v>
      </c>
    </row>
    <row r="8250" spans="1:16" x14ac:dyDescent="0.25">
      <c r="A8250" s="52">
        <v>2021</v>
      </c>
      <c r="B8250" s="69" t="s">
        <v>72</v>
      </c>
      <c r="C8250" s="46" t="s">
        <v>81</v>
      </c>
      <c r="D8250" s="46" t="s">
        <v>110</v>
      </c>
      <c r="H8250" s="68">
        <v>5</v>
      </c>
      <c r="I8250" s="68" t="s">
        <v>108</v>
      </c>
      <c r="J8250" s="68" t="s">
        <v>108</v>
      </c>
      <c r="L8250" s="46" t="s">
        <v>110</v>
      </c>
      <c r="M8250" s="48" t="s">
        <v>110</v>
      </c>
    </row>
    <row r="8251" spans="1:16" x14ac:dyDescent="0.25">
      <c r="A8251" s="52">
        <v>2021</v>
      </c>
      <c r="B8251" s="45" t="s">
        <v>73</v>
      </c>
      <c r="C8251" s="46" t="s">
        <v>80</v>
      </c>
      <c r="D8251" s="46" t="s">
        <v>110</v>
      </c>
      <c r="H8251" s="46">
        <v>17</v>
      </c>
      <c r="L8251" s="46" t="s">
        <v>110</v>
      </c>
      <c r="M8251" s="48">
        <v>3</v>
      </c>
      <c r="N8251" s="48" t="s">
        <v>116</v>
      </c>
    </row>
    <row r="8252" spans="1:16" x14ac:dyDescent="0.25">
      <c r="A8252" s="52">
        <v>2021</v>
      </c>
      <c r="B8252" s="45" t="s">
        <v>73</v>
      </c>
      <c r="C8252" s="46" t="s">
        <v>80</v>
      </c>
      <c r="D8252" s="46" t="s">
        <v>88</v>
      </c>
      <c r="H8252" s="46">
        <v>17</v>
      </c>
      <c r="L8252" s="46" t="s">
        <v>103</v>
      </c>
      <c r="M8252" s="48">
        <v>7</v>
      </c>
      <c r="N8252" s="48" t="s">
        <v>117</v>
      </c>
      <c r="O8252" s="48">
        <v>17</v>
      </c>
      <c r="P8252" s="48" t="s">
        <v>116</v>
      </c>
    </row>
    <row r="8253" spans="1:16" x14ac:dyDescent="0.25">
      <c r="A8253" s="52">
        <v>2021</v>
      </c>
      <c r="B8253" s="45" t="s">
        <v>38</v>
      </c>
      <c r="C8253" s="46" t="s">
        <v>80</v>
      </c>
      <c r="D8253" s="46" t="s">
        <v>93</v>
      </c>
      <c r="H8253" s="68">
        <v>15</v>
      </c>
      <c r="I8253" s="68" t="s">
        <v>108</v>
      </c>
      <c r="L8253" s="46" t="s">
        <v>110</v>
      </c>
      <c r="M8253" s="48">
        <v>41</v>
      </c>
    </row>
    <row r="8254" spans="1:16" x14ac:dyDescent="0.25">
      <c r="A8254" s="52">
        <v>2021</v>
      </c>
      <c r="B8254" s="45" t="s">
        <v>38</v>
      </c>
      <c r="C8254" s="46" t="s">
        <v>80</v>
      </c>
      <c r="D8254" s="46" t="s">
        <v>93</v>
      </c>
      <c r="H8254" s="68">
        <v>15</v>
      </c>
      <c r="I8254" s="68" t="s">
        <v>108</v>
      </c>
      <c r="L8254" s="46" t="s">
        <v>110</v>
      </c>
      <c r="M8254" s="48" t="s">
        <v>110</v>
      </c>
    </row>
    <row r="8255" spans="1:16" x14ac:dyDescent="0.25">
      <c r="A8255" s="52">
        <v>2021</v>
      </c>
      <c r="B8255" s="45" t="s">
        <v>38</v>
      </c>
      <c r="C8255" s="46" t="s">
        <v>80</v>
      </c>
      <c r="D8255" s="46" t="s">
        <v>93</v>
      </c>
      <c r="H8255" s="46">
        <v>15</v>
      </c>
      <c r="L8255" s="46" t="s">
        <v>103</v>
      </c>
      <c r="M8255" s="48">
        <v>38</v>
      </c>
    </row>
    <row r="8256" spans="1:16" x14ac:dyDescent="0.25">
      <c r="A8256" s="52">
        <v>2021</v>
      </c>
      <c r="B8256" s="45" t="s">
        <v>59</v>
      </c>
      <c r="C8256" s="46" t="s">
        <v>80</v>
      </c>
      <c r="D8256" s="46" t="s">
        <v>92</v>
      </c>
      <c r="H8256" s="46">
        <v>20</v>
      </c>
      <c r="L8256" s="46" t="s">
        <v>110</v>
      </c>
      <c r="M8256" s="48">
        <v>2</v>
      </c>
      <c r="N8256" s="48" t="s">
        <v>117</v>
      </c>
      <c r="O8256" s="48">
        <v>2</v>
      </c>
      <c r="P8256" s="48" t="s">
        <v>116</v>
      </c>
    </row>
    <row r="8257" spans="1:24" x14ac:dyDescent="0.25">
      <c r="A8257" s="52">
        <v>2021</v>
      </c>
      <c r="B8257" s="45" t="s">
        <v>73</v>
      </c>
      <c r="C8257" s="46" t="s">
        <v>80</v>
      </c>
      <c r="D8257" s="46" t="s">
        <v>94</v>
      </c>
      <c r="H8257" s="46">
        <v>17</v>
      </c>
      <c r="L8257" s="46" t="s">
        <v>103</v>
      </c>
      <c r="M8257" s="48">
        <v>2</v>
      </c>
      <c r="N8257" s="48" t="s">
        <v>117</v>
      </c>
      <c r="O8257" s="48">
        <v>1</v>
      </c>
      <c r="P8257" s="48" t="s">
        <v>116</v>
      </c>
    </row>
    <row r="8258" spans="1:24" x14ac:dyDescent="0.25">
      <c r="A8258" s="52">
        <v>2021</v>
      </c>
      <c r="B8258" s="45" t="s">
        <v>73</v>
      </c>
      <c r="C8258" s="46" t="s">
        <v>80</v>
      </c>
      <c r="D8258" s="46" t="s">
        <v>88</v>
      </c>
      <c r="H8258" s="46">
        <v>20</v>
      </c>
      <c r="I8258" s="46">
        <v>17</v>
      </c>
      <c r="L8258" s="46" t="s">
        <v>103</v>
      </c>
      <c r="M8258" s="48">
        <v>1</v>
      </c>
      <c r="N8258" s="48" t="s">
        <v>117</v>
      </c>
      <c r="O8258" s="48">
        <v>1</v>
      </c>
      <c r="P8258" s="48" t="s">
        <v>116</v>
      </c>
      <c r="U8258" s="49">
        <v>1</v>
      </c>
      <c r="V8258" s="49" t="s">
        <v>117</v>
      </c>
      <c r="W8258" s="50">
        <v>1</v>
      </c>
      <c r="X8258" s="50" t="s">
        <v>116</v>
      </c>
    </row>
    <row r="8259" spans="1:24" x14ac:dyDescent="0.25">
      <c r="A8259" s="52">
        <v>2021</v>
      </c>
      <c r="B8259" s="45" t="s">
        <v>59</v>
      </c>
      <c r="C8259" s="46" t="s">
        <v>80</v>
      </c>
      <c r="D8259" s="46" t="s">
        <v>92</v>
      </c>
      <c r="H8259" s="46">
        <v>20</v>
      </c>
      <c r="L8259" s="46" t="s">
        <v>110</v>
      </c>
      <c r="M8259" s="48">
        <v>3</v>
      </c>
      <c r="N8259" s="48" t="s">
        <v>117</v>
      </c>
      <c r="O8259" s="48">
        <v>6</v>
      </c>
      <c r="P8259" s="48" t="s">
        <v>116</v>
      </c>
    </row>
    <row r="8260" spans="1:24" x14ac:dyDescent="0.25">
      <c r="A8260" s="52">
        <v>2021</v>
      </c>
      <c r="B8260" s="45" t="s">
        <v>38</v>
      </c>
      <c r="C8260" s="46" t="s">
        <v>80</v>
      </c>
      <c r="D8260" s="46" t="s">
        <v>88</v>
      </c>
      <c r="H8260" s="68">
        <v>18</v>
      </c>
      <c r="I8260" s="68" t="s">
        <v>108</v>
      </c>
      <c r="L8260" s="46" t="s">
        <v>103</v>
      </c>
      <c r="M8260" s="48" t="s">
        <v>110</v>
      </c>
    </row>
    <row r="8261" spans="1:24" x14ac:dyDescent="0.25">
      <c r="A8261" s="52">
        <v>2021</v>
      </c>
      <c r="B8261" s="45" t="s">
        <v>38</v>
      </c>
      <c r="C8261" s="46" t="s">
        <v>80</v>
      </c>
      <c r="D8261" s="46" t="s">
        <v>88</v>
      </c>
      <c r="H8261" s="68">
        <v>18</v>
      </c>
      <c r="I8261" s="68" t="s">
        <v>108</v>
      </c>
      <c r="L8261" s="46" t="s">
        <v>110</v>
      </c>
      <c r="M8261" s="48" t="s">
        <v>110</v>
      </c>
    </row>
    <row r="8262" spans="1:24" x14ac:dyDescent="0.25">
      <c r="A8262" s="52">
        <v>2021</v>
      </c>
      <c r="B8262" s="45" t="s">
        <v>65</v>
      </c>
      <c r="C8262" s="46" t="s">
        <v>80</v>
      </c>
      <c r="D8262" s="46" t="s">
        <v>88</v>
      </c>
      <c r="H8262" s="46">
        <v>15</v>
      </c>
      <c r="L8262" s="46" t="s">
        <v>103</v>
      </c>
      <c r="M8262" s="48">
        <v>12</v>
      </c>
    </row>
    <row r="8263" spans="1:24" x14ac:dyDescent="0.25">
      <c r="A8263" s="52">
        <v>2021</v>
      </c>
      <c r="B8263" s="45" t="s">
        <v>65</v>
      </c>
      <c r="C8263" s="46" t="s">
        <v>80</v>
      </c>
      <c r="D8263" s="46" t="s">
        <v>92</v>
      </c>
      <c r="H8263" s="46">
        <v>15</v>
      </c>
      <c r="L8263" s="46" t="s">
        <v>103</v>
      </c>
      <c r="M8263" s="48" t="s">
        <v>110</v>
      </c>
    </row>
    <row r="8264" spans="1:24" x14ac:dyDescent="0.25">
      <c r="A8264" s="52">
        <v>2021</v>
      </c>
      <c r="B8264" s="45" t="s">
        <v>73</v>
      </c>
      <c r="C8264" s="46" t="s">
        <v>80</v>
      </c>
      <c r="D8264" s="46" t="s">
        <v>94</v>
      </c>
      <c r="H8264" s="46">
        <v>15</v>
      </c>
      <c r="L8264" s="46" t="s">
        <v>103</v>
      </c>
      <c r="M8264" s="48">
        <v>65</v>
      </c>
    </row>
    <row r="8265" spans="1:24" x14ac:dyDescent="0.25">
      <c r="A8265" s="52">
        <v>2021</v>
      </c>
      <c r="B8265" s="69" t="s">
        <v>75</v>
      </c>
      <c r="C8265" s="46" t="s">
        <v>80</v>
      </c>
      <c r="D8265" s="46" t="s">
        <v>90</v>
      </c>
      <c r="H8265" s="68">
        <v>15</v>
      </c>
      <c r="I8265" s="68" t="s">
        <v>108</v>
      </c>
      <c r="J8265" s="68" t="s">
        <v>108</v>
      </c>
      <c r="L8265" s="46" t="s">
        <v>103</v>
      </c>
      <c r="M8265" s="48">
        <v>45</v>
      </c>
    </row>
    <row r="8266" spans="1:24" x14ac:dyDescent="0.25">
      <c r="A8266" s="52">
        <v>2021</v>
      </c>
      <c r="B8266" s="70" t="s">
        <v>48</v>
      </c>
      <c r="C8266" s="46" t="s">
        <v>80</v>
      </c>
      <c r="D8266" s="46" t="s">
        <v>90</v>
      </c>
      <c r="H8266" s="68">
        <v>15</v>
      </c>
      <c r="I8266" s="68" t="s">
        <v>108</v>
      </c>
      <c r="J8266" s="68" t="s">
        <v>108</v>
      </c>
      <c r="L8266" s="46" t="s">
        <v>103</v>
      </c>
      <c r="M8266" s="48">
        <v>30</v>
      </c>
    </row>
    <row r="8267" spans="1:24" x14ac:dyDescent="0.25">
      <c r="A8267" s="52">
        <v>2021</v>
      </c>
      <c r="B8267" s="70" t="s">
        <v>48</v>
      </c>
      <c r="C8267" s="46" t="s">
        <v>80</v>
      </c>
      <c r="D8267" s="46" t="s">
        <v>90</v>
      </c>
      <c r="H8267" s="68">
        <v>15</v>
      </c>
      <c r="I8267" s="68" t="s">
        <v>108</v>
      </c>
      <c r="J8267" s="68" t="s">
        <v>108</v>
      </c>
      <c r="L8267" s="46" t="s">
        <v>103</v>
      </c>
      <c r="M8267" s="48">
        <v>40</v>
      </c>
    </row>
    <row r="8268" spans="1:24" x14ac:dyDescent="0.25">
      <c r="A8268" s="52">
        <v>2021</v>
      </c>
      <c r="B8268" s="45" t="s">
        <v>63</v>
      </c>
      <c r="C8268" s="46" t="s">
        <v>80</v>
      </c>
      <c r="D8268" s="46" t="s">
        <v>88</v>
      </c>
      <c r="H8268" s="46">
        <v>21</v>
      </c>
      <c r="L8268" s="46" t="s">
        <v>103</v>
      </c>
      <c r="M8268" s="48">
        <v>3</v>
      </c>
      <c r="N8268" s="48" t="s">
        <v>116</v>
      </c>
    </row>
    <row r="8269" spans="1:24" x14ac:dyDescent="0.25">
      <c r="A8269" s="52">
        <v>2021</v>
      </c>
      <c r="B8269" s="45" t="s">
        <v>65</v>
      </c>
      <c r="C8269" s="46" t="s">
        <v>80</v>
      </c>
      <c r="D8269" s="46" t="s">
        <v>90</v>
      </c>
      <c r="H8269" s="46">
        <v>17</v>
      </c>
      <c r="L8269" s="46" t="s">
        <v>103</v>
      </c>
      <c r="M8269" s="48">
        <v>1</v>
      </c>
      <c r="N8269" s="48" t="s">
        <v>117</v>
      </c>
      <c r="O8269" s="48">
        <v>2</v>
      </c>
      <c r="P8269" s="48" t="s">
        <v>116</v>
      </c>
    </row>
    <row r="8270" spans="1:24" x14ac:dyDescent="0.25">
      <c r="A8270" s="52">
        <v>2021</v>
      </c>
      <c r="B8270" s="45" t="s">
        <v>47</v>
      </c>
      <c r="C8270" s="46" t="s">
        <v>80</v>
      </c>
      <c r="D8270" s="46" t="s">
        <v>93</v>
      </c>
      <c r="H8270" s="46">
        <v>17</v>
      </c>
      <c r="L8270" s="46" t="s">
        <v>103</v>
      </c>
      <c r="M8270" s="48" t="s">
        <v>110</v>
      </c>
    </row>
    <row r="8271" spans="1:24" x14ac:dyDescent="0.25">
      <c r="A8271" s="52">
        <v>2021</v>
      </c>
      <c r="B8271" s="45" t="s">
        <v>47</v>
      </c>
      <c r="C8271" s="46" t="s">
        <v>80</v>
      </c>
      <c r="D8271" s="46" t="s">
        <v>93</v>
      </c>
      <c r="H8271" s="46">
        <v>17</v>
      </c>
      <c r="L8271" s="46" t="s">
        <v>103</v>
      </c>
      <c r="M8271" s="48">
        <v>3</v>
      </c>
      <c r="N8271" s="48" t="s">
        <v>117</v>
      </c>
      <c r="O8271" s="48">
        <v>2</v>
      </c>
      <c r="P8271" s="48" t="s">
        <v>116</v>
      </c>
    </row>
    <row r="8272" spans="1:24" x14ac:dyDescent="0.25">
      <c r="A8272" s="52">
        <v>2021</v>
      </c>
      <c r="B8272" s="45" t="s">
        <v>59</v>
      </c>
      <c r="C8272" s="46" t="s">
        <v>80</v>
      </c>
      <c r="D8272" s="46" t="s">
        <v>90</v>
      </c>
      <c r="H8272" s="46">
        <v>15</v>
      </c>
      <c r="L8272" s="46" t="s">
        <v>103</v>
      </c>
      <c r="M8272" s="48" t="s">
        <v>110</v>
      </c>
    </row>
    <row r="8273" spans="1:16" x14ac:dyDescent="0.25">
      <c r="A8273" s="52">
        <v>2021</v>
      </c>
      <c r="B8273" s="45" t="s">
        <v>73</v>
      </c>
      <c r="C8273" s="46" t="s">
        <v>80</v>
      </c>
      <c r="D8273" s="46" t="s">
        <v>91</v>
      </c>
      <c r="H8273" s="46">
        <v>17</v>
      </c>
      <c r="L8273" s="46" t="s">
        <v>103</v>
      </c>
      <c r="M8273" s="48">
        <v>2</v>
      </c>
      <c r="N8273" s="48" t="s">
        <v>116</v>
      </c>
    </row>
    <row r="8274" spans="1:16" x14ac:dyDescent="0.25">
      <c r="A8274" s="52">
        <v>2021</v>
      </c>
      <c r="B8274" s="45" t="s">
        <v>73</v>
      </c>
      <c r="C8274" s="46" t="s">
        <v>80</v>
      </c>
      <c r="D8274" s="46" t="s">
        <v>110</v>
      </c>
      <c r="H8274" s="46">
        <v>17</v>
      </c>
      <c r="L8274" s="46" t="s">
        <v>110</v>
      </c>
      <c r="M8274" s="48">
        <v>2</v>
      </c>
      <c r="N8274" s="48" t="s">
        <v>117</v>
      </c>
      <c r="O8274" s="48">
        <v>2</v>
      </c>
      <c r="P8274" s="48" t="s">
        <v>116</v>
      </c>
    </row>
    <row r="8275" spans="1:16" x14ac:dyDescent="0.25">
      <c r="A8275" s="52">
        <v>2021</v>
      </c>
      <c r="B8275" s="45" t="s">
        <v>73</v>
      </c>
      <c r="C8275" s="46" t="s">
        <v>80</v>
      </c>
      <c r="D8275" s="46" t="s">
        <v>110</v>
      </c>
      <c r="H8275" s="46">
        <v>17</v>
      </c>
      <c r="L8275" s="46" t="s">
        <v>110</v>
      </c>
      <c r="M8275" s="48">
        <v>2</v>
      </c>
      <c r="N8275" s="48" t="s">
        <v>116</v>
      </c>
    </row>
    <row r="8276" spans="1:16" x14ac:dyDescent="0.25">
      <c r="A8276" s="52">
        <v>2021</v>
      </c>
      <c r="B8276" s="45" t="s">
        <v>50</v>
      </c>
      <c r="C8276" s="46" t="s">
        <v>80</v>
      </c>
      <c r="D8276" s="46" t="s">
        <v>94</v>
      </c>
      <c r="H8276" s="46">
        <v>5</v>
      </c>
      <c r="L8276" s="46" t="s">
        <v>110</v>
      </c>
      <c r="M8276" s="48" t="s">
        <v>110</v>
      </c>
    </row>
    <row r="8277" spans="1:16" x14ac:dyDescent="0.25">
      <c r="A8277" s="52">
        <v>2021</v>
      </c>
      <c r="B8277" s="45" t="s">
        <v>68</v>
      </c>
      <c r="C8277" s="46" t="s">
        <v>80</v>
      </c>
      <c r="D8277" s="46" t="s">
        <v>90</v>
      </c>
      <c r="H8277" s="46">
        <v>15</v>
      </c>
      <c r="L8277" s="46" t="s">
        <v>103</v>
      </c>
      <c r="M8277" s="48" t="s">
        <v>110</v>
      </c>
    </row>
    <row r="8278" spans="1:16" x14ac:dyDescent="0.25">
      <c r="A8278" s="52">
        <v>2021</v>
      </c>
      <c r="B8278" s="45" t="s">
        <v>56</v>
      </c>
      <c r="C8278" s="46" t="s">
        <v>80</v>
      </c>
      <c r="D8278" s="46" t="s">
        <v>88</v>
      </c>
      <c r="E8278" s="46" t="s">
        <v>92</v>
      </c>
      <c r="H8278" s="46">
        <v>17</v>
      </c>
      <c r="L8278" s="46" t="s">
        <v>103</v>
      </c>
      <c r="M8278" s="48">
        <v>1</v>
      </c>
      <c r="N8278" s="48" t="s">
        <v>116</v>
      </c>
    </row>
    <row r="8279" spans="1:16" x14ac:dyDescent="0.25">
      <c r="A8279" s="52">
        <v>2021</v>
      </c>
      <c r="B8279" s="45" t="s">
        <v>65</v>
      </c>
      <c r="C8279" s="46" t="s">
        <v>80</v>
      </c>
      <c r="D8279" s="46" t="s">
        <v>88</v>
      </c>
      <c r="E8279" s="46" t="s">
        <v>90</v>
      </c>
      <c r="H8279" s="46">
        <v>22</v>
      </c>
      <c r="L8279" s="46" t="s">
        <v>103</v>
      </c>
      <c r="M8279" s="48" t="s">
        <v>110</v>
      </c>
    </row>
    <row r="8280" spans="1:16" x14ac:dyDescent="0.25">
      <c r="A8280" s="52">
        <v>2021</v>
      </c>
      <c r="B8280" s="45" t="s">
        <v>65</v>
      </c>
      <c r="C8280" s="46" t="s">
        <v>80</v>
      </c>
      <c r="D8280" s="46" t="s">
        <v>89</v>
      </c>
      <c r="H8280" s="46">
        <v>15</v>
      </c>
      <c r="L8280" s="46" t="s">
        <v>104</v>
      </c>
      <c r="M8280" s="48">
        <v>26</v>
      </c>
    </row>
    <row r="8281" spans="1:16" x14ac:dyDescent="0.25">
      <c r="A8281" s="52">
        <v>2021</v>
      </c>
      <c r="B8281" s="45" t="s">
        <v>59</v>
      </c>
      <c r="C8281" s="46" t="s">
        <v>80</v>
      </c>
      <c r="D8281" s="46" t="s">
        <v>88</v>
      </c>
      <c r="H8281" s="46">
        <v>17</v>
      </c>
      <c r="L8281" s="46" t="s">
        <v>103</v>
      </c>
      <c r="M8281" s="48" t="s">
        <v>110</v>
      </c>
    </row>
    <row r="8282" spans="1:16" x14ac:dyDescent="0.25">
      <c r="A8282" s="52">
        <v>2021</v>
      </c>
      <c r="B8282" s="45" t="s">
        <v>47</v>
      </c>
      <c r="C8282" s="46" t="s">
        <v>80</v>
      </c>
      <c r="D8282" s="46" t="s">
        <v>90</v>
      </c>
      <c r="H8282" s="46">
        <v>15</v>
      </c>
      <c r="L8282" s="46" t="s">
        <v>103</v>
      </c>
      <c r="M8282" s="48">
        <v>130</v>
      </c>
    </row>
    <row r="8283" spans="1:16" x14ac:dyDescent="0.25">
      <c r="A8283" s="52">
        <v>2021</v>
      </c>
      <c r="B8283" s="45" t="s">
        <v>73</v>
      </c>
      <c r="C8283" s="46" t="s">
        <v>80</v>
      </c>
      <c r="D8283" s="46" t="s">
        <v>88</v>
      </c>
      <c r="H8283" s="46">
        <v>17</v>
      </c>
      <c r="L8283" s="46" t="s">
        <v>103</v>
      </c>
      <c r="M8283" s="48">
        <v>1</v>
      </c>
      <c r="N8283" s="48" t="s">
        <v>117</v>
      </c>
      <c r="O8283" s="48">
        <v>1</v>
      </c>
      <c r="P8283" s="48" t="s">
        <v>116</v>
      </c>
    </row>
    <row r="8284" spans="1:16" x14ac:dyDescent="0.25">
      <c r="A8284" s="52">
        <v>2021</v>
      </c>
      <c r="B8284" s="45" t="s">
        <v>38</v>
      </c>
      <c r="C8284" s="46" t="s">
        <v>80</v>
      </c>
      <c r="D8284" s="46" t="s">
        <v>93</v>
      </c>
      <c r="H8284" s="68">
        <v>17</v>
      </c>
      <c r="I8284" s="68" t="s">
        <v>108</v>
      </c>
      <c r="L8284" s="46" t="s">
        <v>110</v>
      </c>
      <c r="M8284" s="48" t="s">
        <v>110</v>
      </c>
    </row>
    <row r="8285" spans="1:16" x14ac:dyDescent="0.25">
      <c r="A8285" s="52">
        <v>2021</v>
      </c>
      <c r="B8285" s="69" t="s">
        <v>60</v>
      </c>
      <c r="C8285" s="46" t="s">
        <v>80</v>
      </c>
      <c r="D8285" s="46" t="s">
        <v>90</v>
      </c>
      <c r="E8285" s="46" t="s">
        <v>93</v>
      </c>
      <c r="H8285" s="68">
        <v>15</v>
      </c>
      <c r="I8285" s="68" t="s">
        <v>108</v>
      </c>
      <c r="J8285" s="68" t="s">
        <v>108</v>
      </c>
      <c r="L8285" s="46" t="s">
        <v>103</v>
      </c>
      <c r="M8285" s="48" t="s">
        <v>110</v>
      </c>
    </row>
    <row r="8286" spans="1:16" x14ac:dyDescent="0.25">
      <c r="A8286" s="52">
        <v>2021</v>
      </c>
      <c r="B8286" s="45" t="s">
        <v>73</v>
      </c>
      <c r="C8286" s="46" t="s">
        <v>80</v>
      </c>
      <c r="D8286" s="46" t="s">
        <v>110</v>
      </c>
      <c r="H8286" s="46">
        <v>17</v>
      </c>
      <c r="L8286" s="46" t="s">
        <v>110</v>
      </c>
      <c r="M8286" s="48">
        <v>3</v>
      </c>
      <c r="N8286" s="48" t="s">
        <v>116</v>
      </c>
    </row>
    <row r="8287" spans="1:16" x14ac:dyDescent="0.25">
      <c r="A8287" s="52">
        <v>2021</v>
      </c>
      <c r="B8287" s="45" t="s">
        <v>73</v>
      </c>
      <c r="C8287" s="46" t="s">
        <v>80</v>
      </c>
      <c r="D8287" s="46" t="s">
        <v>110</v>
      </c>
      <c r="H8287" s="46">
        <v>17</v>
      </c>
      <c r="L8287" s="46" t="s">
        <v>110</v>
      </c>
      <c r="M8287" s="48">
        <v>2</v>
      </c>
      <c r="N8287" s="48" t="s">
        <v>117</v>
      </c>
      <c r="O8287" s="48">
        <v>2</v>
      </c>
      <c r="P8287" s="48" t="s">
        <v>116</v>
      </c>
    </row>
    <row r="8288" spans="1:16" x14ac:dyDescent="0.25">
      <c r="A8288" s="52">
        <v>2021</v>
      </c>
      <c r="B8288" s="45" t="s">
        <v>73</v>
      </c>
      <c r="C8288" s="46" t="s">
        <v>80</v>
      </c>
      <c r="D8288" s="46" t="s">
        <v>110</v>
      </c>
      <c r="H8288" s="46">
        <v>17</v>
      </c>
      <c r="L8288" s="46" t="s">
        <v>110</v>
      </c>
      <c r="M8288" s="48">
        <v>2</v>
      </c>
      <c r="N8288" s="48" t="s">
        <v>116</v>
      </c>
    </row>
    <row r="8289" spans="1:16" x14ac:dyDescent="0.25">
      <c r="A8289" s="52">
        <v>2021</v>
      </c>
      <c r="B8289" s="45" t="s">
        <v>59</v>
      </c>
      <c r="C8289" s="46" t="s">
        <v>80</v>
      </c>
      <c r="D8289" s="46" t="s">
        <v>88</v>
      </c>
      <c r="E8289" s="46" t="s">
        <v>89</v>
      </c>
      <c r="H8289" s="46">
        <v>15</v>
      </c>
      <c r="L8289" s="46" t="s">
        <v>103</v>
      </c>
      <c r="M8289" s="48" t="s">
        <v>110</v>
      </c>
    </row>
    <row r="8290" spans="1:16" x14ac:dyDescent="0.25">
      <c r="A8290" s="52">
        <v>2021</v>
      </c>
      <c r="B8290" s="45" t="s">
        <v>73</v>
      </c>
      <c r="C8290" s="46" t="s">
        <v>80</v>
      </c>
      <c r="D8290" s="46" t="s">
        <v>110</v>
      </c>
      <c r="H8290" s="46">
        <v>17</v>
      </c>
      <c r="L8290" s="46" t="s">
        <v>110</v>
      </c>
      <c r="M8290" s="48">
        <v>1</v>
      </c>
      <c r="N8290" s="48" t="s">
        <v>117</v>
      </c>
    </row>
    <row r="8291" spans="1:16" x14ac:dyDescent="0.25">
      <c r="A8291" s="52">
        <v>2021</v>
      </c>
      <c r="B8291" s="45" t="s">
        <v>73</v>
      </c>
      <c r="C8291" s="46" t="s">
        <v>80</v>
      </c>
      <c r="D8291" s="46" t="s">
        <v>110</v>
      </c>
      <c r="H8291" s="46">
        <v>17</v>
      </c>
      <c r="L8291" s="46" t="s">
        <v>110</v>
      </c>
      <c r="M8291" s="48">
        <v>1</v>
      </c>
      <c r="N8291" s="48" t="s">
        <v>116</v>
      </c>
    </row>
    <row r="8292" spans="1:16" x14ac:dyDescent="0.25">
      <c r="A8292" s="52">
        <v>2021</v>
      </c>
      <c r="B8292" s="45" t="s">
        <v>38</v>
      </c>
      <c r="C8292" s="46" t="s">
        <v>80</v>
      </c>
      <c r="D8292" s="46" t="s">
        <v>93</v>
      </c>
      <c r="H8292" s="68">
        <v>15</v>
      </c>
      <c r="I8292" s="68" t="s">
        <v>108</v>
      </c>
      <c r="L8292" s="46" t="s">
        <v>110</v>
      </c>
      <c r="M8292" s="48" t="s">
        <v>110</v>
      </c>
    </row>
    <row r="8293" spans="1:16" x14ac:dyDescent="0.25">
      <c r="A8293" s="52">
        <v>2021</v>
      </c>
      <c r="B8293" s="45" t="s">
        <v>73</v>
      </c>
      <c r="C8293" s="46" t="s">
        <v>80</v>
      </c>
      <c r="D8293" s="46" t="s">
        <v>88</v>
      </c>
      <c r="H8293" s="46">
        <v>17</v>
      </c>
      <c r="L8293" s="46" t="s">
        <v>103</v>
      </c>
      <c r="M8293" s="48" t="s">
        <v>110</v>
      </c>
    </row>
    <row r="8294" spans="1:16" x14ac:dyDescent="0.25">
      <c r="A8294" s="52">
        <v>2021</v>
      </c>
      <c r="B8294" s="70" t="s">
        <v>48</v>
      </c>
      <c r="C8294" s="46" t="s">
        <v>80</v>
      </c>
      <c r="D8294" s="46" t="s">
        <v>93</v>
      </c>
      <c r="H8294" s="68">
        <v>17</v>
      </c>
      <c r="I8294" s="68">
        <v>15</v>
      </c>
      <c r="J8294" s="68" t="s">
        <v>108</v>
      </c>
      <c r="L8294" s="46" t="s">
        <v>103</v>
      </c>
      <c r="M8294" s="48" t="s">
        <v>110</v>
      </c>
    </row>
    <row r="8295" spans="1:16" x14ac:dyDescent="0.25">
      <c r="A8295" s="52">
        <v>2021</v>
      </c>
      <c r="B8295" s="45" t="s">
        <v>59</v>
      </c>
      <c r="C8295" s="46" t="s">
        <v>82</v>
      </c>
      <c r="D8295" s="46" t="s">
        <v>110</v>
      </c>
      <c r="H8295" s="46">
        <v>17</v>
      </c>
      <c r="L8295" s="46" t="s">
        <v>103</v>
      </c>
      <c r="M8295" s="48" t="s">
        <v>110</v>
      </c>
    </row>
    <row r="8296" spans="1:16" x14ac:dyDescent="0.25">
      <c r="A8296" s="52">
        <v>2021</v>
      </c>
      <c r="B8296" s="45" t="s">
        <v>56</v>
      </c>
      <c r="C8296" s="46" t="s">
        <v>80</v>
      </c>
      <c r="D8296" s="46" t="s">
        <v>88</v>
      </c>
      <c r="H8296" s="46">
        <v>17</v>
      </c>
      <c r="L8296" s="46" t="s">
        <v>103</v>
      </c>
      <c r="M8296" s="48">
        <v>1</v>
      </c>
      <c r="N8296" s="48" t="s">
        <v>116</v>
      </c>
    </row>
    <row r="8297" spans="1:16" x14ac:dyDescent="0.25">
      <c r="A8297" s="52">
        <v>2021</v>
      </c>
      <c r="B8297" s="45" t="s">
        <v>59</v>
      </c>
      <c r="C8297" s="46" t="s">
        <v>80</v>
      </c>
      <c r="D8297" s="46" t="s">
        <v>93</v>
      </c>
      <c r="H8297" s="46">
        <v>20</v>
      </c>
      <c r="L8297" s="46" t="s">
        <v>110</v>
      </c>
      <c r="M8297" s="48">
        <v>2</v>
      </c>
      <c r="N8297" s="48" t="s">
        <v>116</v>
      </c>
    </row>
    <row r="8298" spans="1:16" x14ac:dyDescent="0.25">
      <c r="A8298" s="52">
        <v>2021</v>
      </c>
      <c r="B8298" s="45" t="s">
        <v>59</v>
      </c>
      <c r="C8298" s="46" t="s">
        <v>80</v>
      </c>
      <c r="D8298" s="46" t="s">
        <v>94</v>
      </c>
      <c r="H8298" s="46">
        <v>15</v>
      </c>
      <c r="L8298" s="46" t="s">
        <v>103</v>
      </c>
      <c r="M8298" s="48" t="s">
        <v>110</v>
      </c>
    </row>
    <row r="8299" spans="1:16" x14ac:dyDescent="0.25">
      <c r="A8299" s="52">
        <v>2021</v>
      </c>
      <c r="B8299" s="45" t="s">
        <v>73</v>
      </c>
      <c r="C8299" s="46" t="s">
        <v>80</v>
      </c>
      <c r="D8299" s="46" t="s">
        <v>110</v>
      </c>
      <c r="H8299" s="46">
        <v>17</v>
      </c>
      <c r="L8299" s="46" t="s">
        <v>110</v>
      </c>
      <c r="M8299" s="48">
        <v>2</v>
      </c>
      <c r="N8299" s="48" t="s">
        <v>117</v>
      </c>
      <c r="O8299" s="48">
        <v>2</v>
      </c>
      <c r="P8299" s="48" t="s">
        <v>116</v>
      </c>
    </row>
    <row r="8300" spans="1:16" x14ac:dyDescent="0.25">
      <c r="A8300" s="52">
        <v>2021</v>
      </c>
      <c r="B8300" s="45" t="s">
        <v>73</v>
      </c>
      <c r="C8300" s="46" t="s">
        <v>80</v>
      </c>
      <c r="D8300" s="46" t="s">
        <v>110</v>
      </c>
      <c r="H8300" s="46">
        <v>17</v>
      </c>
      <c r="L8300" s="46" t="s">
        <v>110</v>
      </c>
      <c r="M8300" s="48">
        <v>2</v>
      </c>
      <c r="N8300" s="48" t="s">
        <v>117</v>
      </c>
      <c r="O8300" s="48">
        <v>3</v>
      </c>
      <c r="P8300" s="48" t="s">
        <v>116</v>
      </c>
    </row>
    <row r="8301" spans="1:16" x14ac:dyDescent="0.25">
      <c r="A8301" s="52">
        <v>2021</v>
      </c>
      <c r="B8301" s="45" t="s">
        <v>73</v>
      </c>
      <c r="C8301" s="46" t="s">
        <v>80</v>
      </c>
      <c r="D8301" s="46" t="s">
        <v>88</v>
      </c>
      <c r="E8301" s="46" t="s">
        <v>89</v>
      </c>
      <c r="H8301" s="46">
        <v>15</v>
      </c>
      <c r="L8301" s="46" t="s">
        <v>104</v>
      </c>
      <c r="M8301" s="48" t="s">
        <v>110</v>
      </c>
    </row>
    <row r="8302" spans="1:16" x14ac:dyDescent="0.25">
      <c r="A8302" s="52">
        <v>2021</v>
      </c>
      <c r="B8302" s="45" t="s">
        <v>65</v>
      </c>
      <c r="C8302" s="46" t="s">
        <v>80</v>
      </c>
      <c r="D8302" s="46" t="s">
        <v>90</v>
      </c>
      <c r="H8302" s="46">
        <v>15</v>
      </c>
      <c r="L8302" s="46" t="s">
        <v>104</v>
      </c>
      <c r="M8302" s="48" t="s">
        <v>110</v>
      </c>
    </row>
    <row r="8303" spans="1:16" x14ac:dyDescent="0.25">
      <c r="A8303" s="52">
        <v>2021</v>
      </c>
      <c r="B8303" s="45" t="s">
        <v>65</v>
      </c>
      <c r="C8303" s="46" t="s">
        <v>80</v>
      </c>
      <c r="D8303" s="46" t="s">
        <v>89</v>
      </c>
      <c r="H8303" s="46">
        <v>15</v>
      </c>
      <c r="L8303" s="46" t="s">
        <v>104</v>
      </c>
      <c r="M8303" s="48" t="s">
        <v>110</v>
      </c>
    </row>
    <row r="8304" spans="1:16" x14ac:dyDescent="0.25">
      <c r="A8304" s="52">
        <v>2021</v>
      </c>
      <c r="B8304" s="45" t="s">
        <v>65</v>
      </c>
      <c r="C8304" s="46" t="s">
        <v>80</v>
      </c>
      <c r="D8304" s="46" t="s">
        <v>90</v>
      </c>
      <c r="H8304" s="46">
        <v>15</v>
      </c>
      <c r="L8304" s="46" t="s">
        <v>104</v>
      </c>
      <c r="M8304" s="48" t="s">
        <v>110</v>
      </c>
    </row>
    <row r="8305" spans="1:16" x14ac:dyDescent="0.25">
      <c r="A8305" s="52">
        <v>2021</v>
      </c>
      <c r="B8305" s="45" t="s">
        <v>65</v>
      </c>
      <c r="C8305" s="46" t="s">
        <v>80</v>
      </c>
      <c r="D8305" s="46" t="s">
        <v>89</v>
      </c>
      <c r="H8305" s="46">
        <v>15</v>
      </c>
      <c r="L8305" s="46" t="s">
        <v>104</v>
      </c>
      <c r="M8305" s="48" t="s">
        <v>110</v>
      </c>
    </row>
    <row r="8306" spans="1:16" x14ac:dyDescent="0.25">
      <c r="A8306" s="52">
        <v>2021</v>
      </c>
      <c r="B8306" s="45" t="s">
        <v>65</v>
      </c>
      <c r="C8306" s="46" t="s">
        <v>80</v>
      </c>
      <c r="D8306" s="46" t="s">
        <v>90</v>
      </c>
      <c r="H8306" s="46">
        <v>15</v>
      </c>
      <c r="L8306" s="46" t="s">
        <v>104</v>
      </c>
      <c r="M8306" s="48" t="s">
        <v>110</v>
      </c>
    </row>
    <row r="8307" spans="1:16" x14ac:dyDescent="0.25">
      <c r="A8307" s="52">
        <v>2021</v>
      </c>
      <c r="B8307" s="45" t="s">
        <v>65</v>
      </c>
      <c r="C8307" s="46" t="s">
        <v>80</v>
      </c>
      <c r="D8307" s="46" t="s">
        <v>89</v>
      </c>
      <c r="H8307" s="46">
        <v>15</v>
      </c>
      <c r="L8307" s="46" t="s">
        <v>104</v>
      </c>
      <c r="M8307" s="48" t="s">
        <v>110</v>
      </c>
    </row>
    <row r="8308" spans="1:16" x14ac:dyDescent="0.25">
      <c r="A8308" s="52">
        <v>2021</v>
      </c>
      <c r="B8308" s="69" t="s">
        <v>66</v>
      </c>
      <c r="C8308" s="46" t="s">
        <v>80</v>
      </c>
      <c r="D8308" s="46" t="s">
        <v>88</v>
      </c>
      <c r="H8308" s="68">
        <v>17</v>
      </c>
      <c r="I8308" s="68" t="s">
        <v>108</v>
      </c>
      <c r="J8308" s="68" t="s">
        <v>108</v>
      </c>
      <c r="L8308" s="46" t="s">
        <v>103</v>
      </c>
      <c r="M8308" s="48">
        <v>1</v>
      </c>
      <c r="N8308" s="48" t="s">
        <v>117</v>
      </c>
      <c r="O8308" s="48">
        <v>2</v>
      </c>
      <c r="P8308" s="48" t="s">
        <v>116</v>
      </c>
    </row>
    <row r="8309" spans="1:16" x14ac:dyDescent="0.25">
      <c r="A8309" s="52">
        <v>2021</v>
      </c>
      <c r="B8309" s="45" t="s">
        <v>59</v>
      </c>
      <c r="C8309" s="46" t="s">
        <v>82</v>
      </c>
      <c r="D8309" s="46" t="s">
        <v>110</v>
      </c>
      <c r="H8309" s="46">
        <v>17</v>
      </c>
      <c r="L8309" s="46" t="s">
        <v>103</v>
      </c>
      <c r="M8309" s="48" t="s">
        <v>110</v>
      </c>
    </row>
    <row r="8310" spans="1:16" x14ac:dyDescent="0.25">
      <c r="A8310" s="52">
        <v>2021</v>
      </c>
      <c r="B8310" s="45" t="s">
        <v>47</v>
      </c>
      <c r="C8310" s="46" t="s">
        <v>80</v>
      </c>
      <c r="D8310" s="46" t="s">
        <v>90</v>
      </c>
      <c r="H8310" s="46">
        <v>17</v>
      </c>
      <c r="L8310" s="46" t="s">
        <v>103</v>
      </c>
      <c r="M8310" s="48">
        <v>1</v>
      </c>
      <c r="N8310" s="48" t="s">
        <v>117</v>
      </c>
    </row>
    <row r="8311" spans="1:16" x14ac:dyDescent="0.25">
      <c r="A8311" s="52">
        <v>2021</v>
      </c>
      <c r="B8311" s="45" t="s">
        <v>59</v>
      </c>
      <c r="C8311" s="46" t="s">
        <v>80</v>
      </c>
      <c r="D8311" s="46" t="s">
        <v>92</v>
      </c>
      <c r="H8311" s="46">
        <v>17</v>
      </c>
      <c r="L8311" s="46" t="s">
        <v>110</v>
      </c>
      <c r="M8311" s="48" t="s">
        <v>110</v>
      </c>
    </row>
    <row r="8312" spans="1:16" x14ac:dyDescent="0.25">
      <c r="A8312" s="52">
        <v>2021</v>
      </c>
      <c r="B8312" s="45" t="s">
        <v>78</v>
      </c>
      <c r="C8312" s="46" t="s">
        <v>80</v>
      </c>
      <c r="D8312" s="46" t="s">
        <v>94</v>
      </c>
      <c r="H8312" s="46">
        <v>15</v>
      </c>
      <c r="L8312" s="46" t="s">
        <v>104</v>
      </c>
      <c r="M8312" s="48">
        <v>30</v>
      </c>
    </row>
    <row r="8313" spans="1:16" x14ac:dyDescent="0.25">
      <c r="A8313" s="52">
        <v>2021</v>
      </c>
      <c r="B8313" s="70" t="s">
        <v>48</v>
      </c>
      <c r="C8313" s="46" t="s">
        <v>80</v>
      </c>
      <c r="D8313" s="46" t="s">
        <v>93</v>
      </c>
      <c r="H8313" s="68">
        <v>15</v>
      </c>
      <c r="I8313" s="68" t="s">
        <v>108</v>
      </c>
      <c r="J8313" s="68" t="s">
        <v>108</v>
      </c>
      <c r="L8313" s="46" t="s">
        <v>103</v>
      </c>
      <c r="M8313" s="48" t="s">
        <v>110</v>
      </c>
    </row>
    <row r="8314" spans="1:16" x14ac:dyDescent="0.25">
      <c r="A8314" s="52">
        <v>2021</v>
      </c>
      <c r="B8314" s="69" t="s">
        <v>69</v>
      </c>
      <c r="C8314" s="46" t="s">
        <v>80</v>
      </c>
      <c r="D8314" s="46" t="s">
        <v>88</v>
      </c>
      <c r="H8314" s="68">
        <v>17</v>
      </c>
      <c r="I8314" s="68" t="s">
        <v>108</v>
      </c>
      <c r="J8314" s="68" t="s">
        <v>108</v>
      </c>
      <c r="L8314" s="46" t="s">
        <v>103</v>
      </c>
      <c r="M8314" s="48" t="s">
        <v>110</v>
      </c>
    </row>
    <row r="8315" spans="1:16" x14ac:dyDescent="0.25">
      <c r="A8315" s="52">
        <v>2021</v>
      </c>
      <c r="B8315" s="45" t="s">
        <v>50</v>
      </c>
      <c r="C8315" s="46" t="s">
        <v>80</v>
      </c>
      <c r="D8315" s="46" t="s">
        <v>92</v>
      </c>
      <c r="H8315" s="46">
        <v>17</v>
      </c>
      <c r="L8315" s="46" t="s">
        <v>110</v>
      </c>
      <c r="M8315" s="48" t="s">
        <v>110</v>
      </c>
    </row>
    <row r="8316" spans="1:16" x14ac:dyDescent="0.25">
      <c r="A8316" s="52">
        <v>2021</v>
      </c>
      <c r="B8316" s="45" t="s">
        <v>71</v>
      </c>
      <c r="C8316" s="46" t="s">
        <v>80</v>
      </c>
      <c r="D8316" s="46" t="s">
        <v>90</v>
      </c>
      <c r="H8316" s="46">
        <v>15</v>
      </c>
      <c r="L8316" s="46" t="s">
        <v>106</v>
      </c>
      <c r="M8316" s="48">
        <v>150</v>
      </c>
    </row>
    <row r="8317" spans="1:16" x14ac:dyDescent="0.25">
      <c r="A8317" s="52">
        <v>2021</v>
      </c>
      <c r="B8317" s="45" t="s">
        <v>71</v>
      </c>
      <c r="C8317" s="46" t="s">
        <v>85</v>
      </c>
      <c r="D8317" s="46" t="s">
        <v>90</v>
      </c>
      <c r="H8317" s="46">
        <v>28</v>
      </c>
      <c r="L8317" s="46" t="s">
        <v>103</v>
      </c>
      <c r="M8317" s="48" t="s">
        <v>110</v>
      </c>
    </row>
    <row r="8318" spans="1:16" x14ac:dyDescent="0.25">
      <c r="A8318" s="52">
        <v>2021</v>
      </c>
      <c r="B8318" s="45" t="s">
        <v>54</v>
      </c>
      <c r="C8318" s="46" t="s">
        <v>80</v>
      </c>
      <c r="D8318" s="46" t="s">
        <v>89</v>
      </c>
      <c r="H8318" s="46">
        <v>17</v>
      </c>
      <c r="L8318" s="46" t="s">
        <v>104</v>
      </c>
      <c r="M8318" s="48" t="s">
        <v>110</v>
      </c>
    </row>
    <row r="8319" spans="1:16" x14ac:dyDescent="0.25">
      <c r="A8319" s="52">
        <v>2021</v>
      </c>
      <c r="B8319" s="45" t="s">
        <v>38</v>
      </c>
      <c r="C8319" s="46" t="s">
        <v>80</v>
      </c>
      <c r="D8319" s="46" t="s">
        <v>93</v>
      </c>
      <c r="H8319" s="68">
        <v>15</v>
      </c>
      <c r="I8319" s="68" t="s">
        <v>108</v>
      </c>
      <c r="L8319" s="46" t="s">
        <v>110</v>
      </c>
      <c r="M8319" s="48" t="s">
        <v>110</v>
      </c>
    </row>
    <row r="8320" spans="1:16" x14ac:dyDescent="0.25">
      <c r="A8320" s="52">
        <v>2021</v>
      </c>
      <c r="B8320" s="45" t="s">
        <v>50</v>
      </c>
      <c r="C8320" s="46" t="s">
        <v>80</v>
      </c>
      <c r="D8320" s="46" t="s">
        <v>94</v>
      </c>
      <c r="H8320" s="46">
        <v>17</v>
      </c>
      <c r="L8320" s="46" t="s">
        <v>110</v>
      </c>
      <c r="M8320" s="48" t="s">
        <v>110</v>
      </c>
    </row>
    <row r="8321" spans="1:16" x14ac:dyDescent="0.25">
      <c r="A8321" s="52">
        <v>2021</v>
      </c>
      <c r="B8321" s="45" t="s">
        <v>58</v>
      </c>
      <c r="C8321" s="46" t="s">
        <v>80</v>
      </c>
      <c r="D8321" s="46" t="s">
        <v>90</v>
      </c>
      <c r="H8321" s="46">
        <v>15</v>
      </c>
      <c r="L8321" s="46" t="s">
        <v>104</v>
      </c>
      <c r="M8321" s="48" t="s">
        <v>110</v>
      </c>
    </row>
    <row r="8322" spans="1:16" x14ac:dyDescent="0.25">
      <c r="A8322" s="52">
        <v>2021</v>
      </c>
      <c r="B8322" s="45" t="s">
        <v>47</v>
      </c>
      <c r="C8322" s="46" t="s">
        <v>80</v>
      </c>
      <c r="D8322" s="46" t="s">
        <v>88</v>
      </c>
      <c r="H8322" s="46">
        <v>15</v>
      </c>
      <c r="L8322" s="46" t="s">
        <v>104</v>
      </c>
      <c r="M8322" s="48">
        <v>18</v>
      </c>
    </row>
    <row r="8323" spans="1:16" x14ac:dyDescent="0.25">
      <c r="A8323" s="52">
        <v>2021</v>
      </c>
      <c r="B8323" s="45" t="s">
        <v>38</v>
      </c>
      <c r="C8323" s="46" t="s">
        <v>80</v>
      </c>
      <c r="D8323" s="46" t="s">
        <v>93</v>
      </c>
      <c r="H8323" s="68">
        <v>15</v>
      </c>
      <c r="I8323" s="68" t="s">
        <v>108</v>
      </c>
      <c r="L8323" s="46" t="s">
        <v>110</v>
      </c>
      <c r="M8323" s="48" t="s">
        <v>110</v>
      </c>
    </row>
    <row r="8324" spans="1:16" x14ac:dyDescent="0.25">
      <c r="A8324" s="52">
        <v>2021</v>
      </c>
      <c r="B8324" s="45" t="s">
        <v>38</v>
      </c>
      <c r="C8324" s="46" t="s">
        <v>80</v>
      </c>
      <c r="D8324" s="46" t="s">
        <v>88</v>
      </c>
      <c r="H8324" s="68">
        <v>18</v>
      </c>
      <c r="I8324" s="68" t="s">
        <v>108</v>
      </c>
      <c r="L8324" s="46" t="s">
        <v>110</v>
      </c>
      <c r="M8324" s="48">
        <v>1</v>
      </c>
      <c r="N8324" s="48" t="s">
        <v>117</v>
      </c>
    </row>
    <row r="8325" spans="1:16" x14ac:dyDescent="0.25">
      <c r="A8325" s="52">
        <v>2021</v>
      </c>
      <c r="B8325" s="45" t="s">
        <v>59</v>
      </c>
      <c r="C8325" s="46" t="s">
        <v>80</v>
      </c>
      <c r="D8325" s="46" t="s">
        <v>88</v>
      </c>
      <c r="H8325" s="46">
        <v>17</v>
      </c>
      <c r="L8325" s="46" t="s">
        <v>110</v>
      </c>
      <c r="M8325" s="48">
        <v>2</v>
      </c>
      <c r="N8325" s="48" t="s">
        <v>117</v>
      </c>
      <c r="O8325" s="48">
        <v>3</v>
      </c>
      <c r="P8325" s="48" t="s">
        <v>116</v>
      </c>
    </row>
    <row r="8326" spans="1:16" x14ac:dyDescent="0.25">
      <c r="A8326" s="52">
        <v>2021</v>
      </c>
      <c r="B8326" s="45" t="s">
        <v>63</v>
      </c>
      <c r="C8326" s="46" t="s">
        <v>80</v>
      </c>
      <c r="D8326" s="46" t="s">
        <v>93</v>
      </c>
      <c r="H8326" s="46">
        <v>17</v>
      </c>
      <c r="L8326" s="46" t="s">
        <v>103</v>
      </c>
      <c r="M8326" s="48">
        <v>2</v>
      </c>
      <c r="N8326" s="48" t="s">
        <v>117</v>
      </c>
    </row>
    <row r="8327" spans="1:16" x14ac:dyDescent="0.25">
      <c r="A8327" s="52">
        <v>2021</v>
      </c>
      <c r="B8327" s="45" t="s">
        <v>54</v>
      </c>
      <c r="C8327" s="46" t="s">
        <v>80</v>
      </c>
      <c r="D8327" s="46" t="s">
        <v>88</v>
      </c>
      <c r="H8327" s="46">
        <v>20</v>
      </c>
      <c r="L8327" s="46" t="s">
        <v>103</v>
      </c>
      <c r="M8327" s="48">
        <v>2</v>
      </c>
      <c r="N8327" s="48" t="s">
        <v>117</v>
      </c>
    </row>
    <row r="8328" spans="1:16" x14ac:dyDescent="0.25">
      <c r="A8328" s="52">
        <v>2021</v>
      </c>
      <c r="B8328" s="45" t="s">
        <v>73</v>
      </c>
      <c r="C8328" s="46" t="s">
        <v>80</v>
      </c>
      <c r="D8328" s="46" t="s">
        <v>91</v>
      </c>
      <c r="H8328" s="46">
        <v>17</v>
      </c>
      <c r="L8328" s="46" t="s">
        <v>103</v>
      </c>
      <c r="M8328" s="48">
        <v>2</v>
      </c>
      <c r="N8328" s="48" t="s">
        <v>116</v>
      </c>
    </row>
    <row r="8329" spans="1:16" x14ac:dyDescent="0.25">
      <c r="A8329" s="52">
        <v>2021</v>
      </c>
      <c r="B8329" s="45" t="s">
        <v>73</v>
      </c>
      <c r="C8329" s="46" t="s">
        <v>80</v>
      </c>
      <c r="D8329" s="46" t="s">
        <v>110</v>
      </c>
      <c r="H8329" s="46">
        <v>17</v>
      </c>
      <c r="L8329" s="46" t="s">
        <v>110</v>
      </c>
      <c r="M8329" s="48">
        <v>2</v>
      </c>
      <c r="N8329" s="48" t="s">
        <v>116</v>
      </c>
    </row>
    <row r="8330" spans="1:16" x14ac:dyDescent="0.25">
      <c r="A8330" s="52">
        <v>2021</v>
      </c>
      <c r="B8330" s="45" t="s">
        <v>73</v>
      </c>
      <c r="C8330" s="46" t="s">
        <v>80</v>
      </c>
      <c r="D8330" s="46" t="s">
        <v>110</v>
      </c>
      <c r="H8330" s="46">
        <v>17</v>
      </c>
      <c r="L8330" s="46" t="s">
        <v>110</v>
      </c>
      <c r="M8330" s="48">
        <v>1</v>
      </c>
      <c r="N8330" s="48" t="s">
        <v>116</v>
      </c>
    </row>
    <row r="8331" spans="1:16" x14ac:dyDescent="0.25">
      <c r="A8331" s="52">
        <v>2021</v>
      </c>
      <c r="B8331" s="45" t="s">
        <v>73</v>
      </c>
      <c r="C8331" s="46" t="s">
        <v>80</v>
      </c>
      <c r="D8331" s="46" t="s">
        <v>90</v>
      </c>
      <c r="H8331" s="46">
        <v>17</v>
      </c>
      <c r="L8331" s="46" t="s">
        <v>103</v>
      </c>
      <c r="M8331" s="48">
        <v>4</v>
      </c>
      <c r="N8331" s="48" t="s">
        <v>116</v>
      </c>
    </row>
    <row r="8332" spans="1:16" x14ac:dyDescent="0.25">
      <c r="A8332" s="52">
        <v>2021</v>
      </c>
      <c r="B8332" s="45" t="s">
        <v>73</v>
      </c>
      <c r="C8332" s="46" t="s">
        <v>80</v>
      </c>
      <c r="D8332" s="46" t="s">
        <v>88</v>
      </c>
      <c r="E8332" s="46" t="s">
        <v>90</v>
      </c>
      <c r="H8332" s="46">
        <v>17</v>
      </c>
      <c r="L8332" s="46" t="s">
        <v>103</v>
      </c>
      <c r="M8332" s="48">
        <v>2</v>
      </c>
      <c r="N8332" s="48" t="s">
        <v>116</v>
      </c>
    </row>
    <row r="8333" spans="1:16" x14ac:dyDescent="0.25">
      <c r="A8333" s="52">
        <v>2021</v>
      </c>
      <c r="B8333" s="45" t="s">
        <v>73</v>
      </c>
      <c r="C8333" s="46" t="s">
        <v>80</v>
      </c>
      <c r="D8333" s="46" t="s">
        <v>110</v>
      </c>
      <c r="H8333" s="46">
        <v>17</v>
      </c>
      <c r="L8333" s="46" t="s">
        <v>110</v>
      </c>
      <c r="M8333" s="48">
        <v>10</v>
      </c>
      <c r="N8333" s="48" t="s">
        <v>117</v>
      </c>
      <c r="O8333" s="48">
        <v>15</v>
      </c>
      <c r="P8333" s="48" t="s">
        <v>116</v>
      </c>
    </row>
    <row r="8334" spans="1:16" x14ac:dyDescent="0.25">
      <c r="A8334" s="52">
        <v>2021</v>
      </c>
      <c r="B8334" s="45" t="s">
        <v>47</v>
      </c>
      <c r="C8334" s="46" t="s">
        <v>80</v>
      </c>
      <c r="D8334" s="46" t="s">
        <v>90</v>
      </c>
      <c r="H8334" s="46">
        <v>17</v>
      </c>
      <c r="L8334" s="46" t="s">
        <v>103</v>
      </c>
      <c r="M8334" s="48">
        <v>2</v>
      </c>
      <c r="N8334" s="48" t="s">
        <v>116</v>
      </c>
    </row>
    <row r="8335" spans="1:16" x14ac:dyDescent="0.25">
      <c r="A8335" s="52">
        <v>2021</v>
      </c>
      <c r="B8335" s="45" t="s">
        <v>47</v>
      </c>
      <c r="C8335" s="46" t="s">
        <v>80</v>
      </c>
      <c r="D8335" s="46" t="s">
        <v>88</v>
      </c>
      <c r="H8335" s="46">
        <v>17</v>
      </c>
      <c r="L8335" s="46" t="s">
        <v>103</v>
      </c>
      <c r="M8335" s="48">
        <v>1</v>
      </c>
      <c r="N8335" s="48" t="s">
        <v>117</v>
      </c>
      <c r="O8335" s="48">
        <v>1</v>
      </c>
      <c r="P8335" s="48" t="s">
        <v>116</v>
      </c>
    </row>
    <row r="8336" spans="1:16" x14ac:dyDescent="0.25">
      <c r="A8336" s="52">
        <v>2021</v>
      </c>
      <c r="B8336" s="45" t="s">
        <v>47</v>
      </c>
      <c r="C8336" s="46" t="s">
        <v>80</v>
      </c>
      <c r="D8336" s="46" t="s">
        <v>88</v>
      </c>
      <c r="H8336" s="46">
        <v>17</v>
      </c>
      <c r="L8336" s="46" t="s">
        <v>103</v>
      </c>
      <c r="M8336" s="48">
        <v>10</v>
      </c>
      <c r="N8336" s="48" t="s">
        <v>117</v>
      </c>
      <c r="O8336" s="48">
        <v>9</v>
      </c>
      <c r="P8336" s="48" t="s">
        <v>116</v>
      </c>
    </row>
    <row r="8337" spans="1:20" x14ac:dyDescent="0.25">
      <c r="A8337" s="52">
        <v>2021</v>
      </c>
      <c r="B8337" s="45" t="s">
        <v>73</v>
      </c>
      <c r="C8337" s="46" t="s">
        <v>80</v>
      </c>
      <c r="D8337" s="46" t="s">
        <v>110</v>
      </c>
      <c r="H8337" s="46">
        <v>17</v>
      </c>
      <c r="L8337" s="46" t="s">
        <v>110</v>
      </c>
      <c r="M8337" s="48">
        <v>2</v>
      </c>
      <c r="N8337" s="48" t="s">
        <v>117</v>
      </c>
      <c r="O8337" s="48">
        <v>3</v>
      </c>
      <c r="P8337" s="48" t="s">
        <v>116</v>
      </c>
    </row>
    <row r="8338" spans="1:20" x14ac:dyDescent="0.25">
      <c r="A8338" s="52">
        <v>2021</v>
      </c>
      <c r="B8338" s="45" t="s">
        <v>73</v>
      </c>
      <c r="C8338" s="46" t="s">
        <v>80</v>
      </c>
      <c r="D8338" s="46" t="s">
        <v>110</v>
      </c>
      <c r="H8338" s="46">
        <v>17</v>
      </c>
      <c r="L8338" s="46" t="s">
        <v>110</v>
      </c>
      <c r="M8338" s="48">
        <v>2</v>
      </c>
      <c r="N8338" s="48" t="s">
        <v>116</v>
      </c>
    </row>
    <row r="8339" spans="1:20" x14ac:dyDescent="0.25">
      <c r="A8339" s="52">
        <v>2021</v>
      </c>
      <c r="B8339" s="45" t="s">
        <v>73</v>
      </c>
      <c r="C8339" s="46" t="s">
        <v>80</v>
      </c>
      <c r="D8339" s="46" t="s">
        <v>94</v>
      </c>
      <c r="H8339" s="46">
        <v>15</v>
      </c>
      <c r="L8339" s="46" t="s">
        <v>104</v>
      </c>
      <c r="M8339" s="48" t="s">
        <v>110</v>
      </c>
    </row>
    <row r="8340" spans="1:20" x14ac:dyDescent="0.25">
      <c r="A8340" s="52">
        <v>2021</v>
      </c>
      <c r="B8340" s="45" t="s">
        <v>47</v>
      </c>
      <c r="C8340" s="46" t="s">
        <v>80</v>
      </c>
      <c r="D8340" s="46" t="s">
        <v>89</v>
      </c>
      <c r="H8340" s="46">
        <v>17</v>
      </c>
      <c r="L8340" s="46" t="s">
        <v>103</v>
      </c>
      <c r="M8340" s="48">
        <v>2</v>
      </c>
      <c r="N8340" s="48" t="s">
        <v>117</v>
      </c>
    </row>
    <row r="8341" spans="1:20" x14ac:dyDescent="0.25">
      <c r="A8341" s="52">
        <v>2021</v>
      </c>
      <c r="B8341" s="45" t="s">
        <v>73</v>
      </c>
      <c r="C8341" s="46" t="s">
        <v>81</v>
      </c>
      <c r="D8341" s="46" t="s">
        <v>110</v>
      </c>
      <c r="H8341" s="46">
        <v>5</v>
      </c>
      <c r="L8341" s="46" t="s">
        <v>110</v>
      </c>
      <c r="M8341" s="48">
        <v>120</v>
      </c>
    </row>
    <row r="8342" spans="1:20" x14ac:dyDescent="0.25">
      <c r="A8342" s="52">
        <v>2021</v>
      </c>
      <c r="B8342" s="45" t="s">
        <v>73</v>
      </c>
      <c r="C8342" s="46" t="s">
        <v>80</v>
      </c>
      <c r="D8342" s="46" t="s">
        <v>110</v>
      </c>
      <c r="H8342" s="46">
        <v>17</v>
      </c>
      <c r="L8342" s="46" t="s">
        <v>110</v>
      </c>
      <c r="M8342" s="48">
        <v>1</v>
      </c>
      <c r="N8342" s="48" t="s">
        <v>117</v>
      </c>
    </row>
    <row r="8343" spans="1:20" x14ac:dyDescent="0.25">
      <c r="A8343" s="52">
        <v>2021</v>
      </c>
      <c r="B8343" s="45" t="s">
        <v>63</v>
      </c>
      <c r="C8343" s="46" t="s">
        <v>80</v>
      </c>
      <c r="D8343" s="46" t="s">
        <v>92</v>
      </c>
      <c r="H8343" s="46">
        <v>15</v>
      </c>
      <c r="L8343" s="46" t="s">
        <v>103</v>
      </c>
      <c r="M8343" s="48">
        <v>25</v>
      </c>
    </row>
    <row r="8344" spans="1:20" x14ac:dyDescent="0.25">
      <c r="A8344" s="52">
        <v>2021</v>
      </c>
      <c r="B8344" s="45" t="s">
        <v>63</v>
      </c>
      <c r="C8344" s="46" t="s">
        <v>80</v>
      </c>
      <c r="D8344" s="46" t="s">
        <v>88</v>
      </c>
      <c r="H8344" s="46">
        <v>18</v>
      </c>
      <c r="L8344" s="46" t="s">
        <v>103</v>
      </c>
      <c r="M8344" s="48">
        <v>2</v>
      </c>
      <c r="N8344" s="48" t="s">
        <v>116</v>
      </c>
    </row>
    <row r="8345" spans="1:20" x14ac:dyDescent="0.25">
      <c r="A8345" s="52">
        <v>2021</v>
      </c>
      <c r="B8345" s="45" t="s">
        <v>63</v>
      </c>
      <c r="C8345" s="46" t="s">
        <v>80</v>
      </c>
      <c r="D8345" s="46" t="s">
        <v>89</v>
      </c>
      <c r="H8345" s="46">
        <v>17</v>
      </c>
      <c r="L8345" s="46" t="s">
        <v>103</v>
      </c>
      <c r="M8345" s="48" t="s">
        <v>110</v>
      </c>
    </row>
    <row r="8346" spans="1:20" x14ac:dyDescent="0.25">
      <c r="A8346" s="52">
        <v>2021</v>
      </c>
      <c r="B8346" s="45" t="s">
        <v>54</v>
      </c>
      <c r="C8346" s="46" t="s">
        <v>80</v>
      </c>
      <c r="D8346" s="46" t="s">
        <v>88</v>
      </c>
      <c r="E8346" s="46" t="s">
        <v>91</v>
      </c>
      <c r="H8346" s="46">
        <v>17</v>
      </c>
      <c r="L8346" s="46" t="s">
        <v>103</v>
      </c>
      <c r="M8346" s="48">
        <v>2</v>
      </c>
      <c r="N8346" s="48" t="s">
        <v>117</v>
      </c>
    </row>
    <row r="8347" spans="1:20" x14ac:dyDescent="0.25">
      <c r="A8347" s="52">
        <v>2021</v>
      </c>
      <c r="B8347" s="45" t="s">
        <v>56</v>
      </c>
      <c r="C8347" s="46" t="s">
        <v>80</v>
      </c>
      <c r="D8347" s="46" t="s">
        <v>88</v>
      </c>
      <c r="E8347" s="46" t="s">
        <v>91</v>
      </c>
      <c r="H8347" s="46">
        <v>17</v>
      </c>
      <c r="L8347" s="46" t="s">
        <v>103</v>
      </c>
      <c r="M8347" s="48">
        <v>2</v>
      </c>
      <c r="N8347" s="48" t="s">
        <v>117</v>
      </c>
      <c r="O8347" s="48">
        <v>3</v>
      </c>
      <c r="P8347" s="48" t="s">
        <v>116</v>
      </c>
    </row>
    <row r="8348" spans="1:20" x14ac:dyDescent="0.25">
      <c r="A8348" s="52">
        <v>2021</v>
      </c>
      <c r="B8348" s="45" t="s">
        <v>56</v>
      </c>
      <c r="C8348" s="46" t="s">
        <v>80</v>
      </c>
      <c r="D8348" s="46" t="s">
        <v>88</v>
      </c>
      <c r="H8348" s="46">
        <v>17</v>
      </c>
      <c r="L8348" s="46" t="s">
        <v>103</v>
      </c>
      <c r="M8348" s="48">
        <v>3</v>
      </c>
      <c r="N8348" s="48" t="s">
        <v>117</v>
      </c>
      <c r="O8348" s="48">
        <v>2</v>
      </c>
      <c r="P8348" s="48" t="s">
        <v>116</v>
      </c>
    </row>
    <row r="8349" spans="1:20" x14ac:dyDescent="0.25">
      <c r="A8349" s="52">
        <v>2021</v>
      </c>
      <c r="B8349" s="45" t="s">
        <v>56</v>
      </c>
      <c r="C8349" s="46" t="s">
        <v>80</v>
      </c>
      <c r="D8349" s="46" t="s">
        <v>88</v>
      </c>
      <c r="E8349" s="46" t="s">
        <v>91</v>
      </c>
      <c r="H8349" s="46">
        <v>15</v>
      </c>
      <c r="L8349" s="46" t="s">
        <v>103</v>
      </c>
      <c r="M8349" s="48">
        <v>38</v>
      </c>
    </row>
    <row r="8350" spans="1:20" x14ac:dyDescent="0.25">
      <c r="A8350" s="52">
        <v>2021</v>
      </c>
      <c r="B8350" s="45" t="s">
        <v>56</v>
      </c>
      <c r="C8350" s="46" t="s">
        <v>80</v>
      </c>
      <c r="D8350" s="46" t="s">
        <v>88</v>
      </c>
      <c r="H8350" s="46">
        <v>17</v>
      </c>
      <c r="L8350" s="46" t="s">
        <v>103</v>
      </c>
      <c r="M8350" s="48" t="s">
        <v>110</v>
      </c>
    </row>
    <row r="8351" spans="1:20" x14ac:dyDescent="0.25">
      <c r="A8351" s="52">
        <v>2021</v>
      </c>
      <c r="B8351" s="45" t="s">
        <v>54</v>
      </c>
      <c r="C8351" s="46" t="s">
        <v>80</v>
      </c>
      <c r="D8351" s="46" t="s">
        <v>88</v>
      </c>
      <c r="H8351" s="46">
        <v>17</v>
      </c>
      <c r="I8351" s="46">
        <v>18</v>
      </c>
      <c r="J8351" s="46">
        <v>23</v>
      </c>
      <c r="L8351" s="46" t="s">
        <v>103</v>
      </c>
      <c r="M8351" s="48">
        <v>1</v>
      </c>
      <c r="N8351" s="48" t="s">
        <v>117</v>
      </c>
      <c r="S8351" s="49">
        <v>1</v>
      </c>
      <c r="T8351" s="49" t="s">
        <v>116</v>
      </c>
    </row>
    <row r="8352" spans="1:20" x14ac:dyDescent="0.25">
      <c r="A8352" s="52">
        <v>2021</v>
      </c>
      <c r="B8352" s="45" t="s">
        <v>54</v>
      </c>
      <c r="C8352" s="46" t="s">
        <v>80</v>
      </c>
      <c r="D8352" s="46" t="s">
        <v>88</v>
      </c>
      <c r="H8352" s="46">
        <v>17</v>
      </c>
      <c r="L8352" s="46" t="s">
        <v>103</v>
      </c>
      <c r="M8352" s="48">
        <v>2</v>
      </c>
      <c r="N8352" s="48" t="s">
        <v>117</v>
      </c>
      <c r="O8352" s="48">
        <v>4</v>
      </c>
      <c r="P8352" s="48" t="s">
        <v>116</v>
      </c>
    </row>
    <row r="8353" spans="1:24" x14ac:dyDescent="0.25">
      <c r="A8353" s="52">
        <v>2021</v>
      </c>
      <c r="B8353" s="45" t="s">
        <v>54</v>
      </c>
      <c r="C8353" s="46" t="s">
        <v>80</v>
      </c>
      <c r="D8353" s="46" t="s">
        <v>93</v>
      </c>
      <c r="H8353" s="46">
        <v>17</v>
      </c>
      <c r="L8353" s="46" t="s">
        <v>104</v>
      </c>
      <c r="M8353" s="48">
        <v>3</v>
      </c>
      <c r="N8353" s="48" t="s">
        <v>117</v>
      </c>
    </row>
    <row r="8354" spans="1:24" x14ac:dyDescent="0.25">
      <c r="A8354" s="52">
        <v>2021</v>
      </c>
      <c r="B8354" s="45" t="s">
        <v>73</v>
      </c>
      <c r="C8354" s="46" t="s">
        <v>80</v>
      </c>
      <c r="D8354" s="46" t="s">
        <v>110</v>
      </c>
      <c r="H8354" s="46">
        <v>17</v>
      </c>
      <c r="L8354" s="46" t="s">
        <v>110</v>
      </c>
      <c r="M8354" s="48" t="s">
        <v>110</v>
      </c>
    </row>
    <row r="8355" spans="1:24" x14ac:dyDescent="0.25">
      <c r="A8355" s="52">
        <v>2021</v>
      </c>
      <c r="B8355" s="45" t="s">
        <v>47</v>
      </c>
      <c r="C8355" s="46" t="s">
        <v>80</v>
      </c>
      <c r="D8355" s="46" t="s">
        <v>88</v>
      </c>
      <c r="H8355" s="46">
        <v>17</v>
      </c>
      <c r="L8355" s="46" t="s">
        <v>103</v>
      </c>
      <c r="M8355" s="48">
        <v>2</v>
      </c>
      <c r="N8355" s="48" t="s">
        <v>117</v>
      </c>
      <c r="O8355" s="48">
        <v>1</v>
      </c>
      <c r="P8355" s="48" t="s">
        <v>116</v>
      </c>
    </row>
    <row r="8356" spans="1:24" x14ac:dyDescent="0.25">
      <c r="A8356" s="52">
        <v>2021</v>
      </c>
      <c r="B8356" s="45" t="s">
        <v>47</v>
      </c>
      <c r="C8356" s="46" t="s">
        <v>80</v>
      </c>
      <c r="D8356" s="46" t="s">
        <v>88</v>
      </c>
      <c r="H8356" s="46">
        <v>20</v>
      </c>
      <c r="L8356" s="46" t="s">
        <v>103</v>
      </c>
      <c r="M8356" s="48">
        <v>1</v>
      </c>
      <c r="N8356" s="48" t="s">
        <v>116</v>
      </c>
    </row>
    <row r="8357" spans="1:24" x14ac:dyDescent="0.25">
      <c r="A8357" s="52">
        <v>2021</v>
      </c>
      <c r="B8357" s="45" t="s">
        <v>73</v>
      </c>
      <c r="C8357" s="46" t="s">
        <v>80</v>
      </c>
      <c r="D8357" s="46" t="s">
        <v>94</v>
      </c>
      <c r="H8357" s="46">
        <v>15</v>
      </c>
      <c r="L8357" s="46" t="s">
        <v>103</v>
      </c>
      <c r="M8357" s="48" t="s">
        <v>110</v>
      </c>
    </row>
    <row r="8358" spans="1:24" x14ac:dyDescent="0.25">
      <c r="A8358" s="52">
        <v>2021</v>
      </c>
      <c r="B8358" s="45" t="s">
        <v>73</v>
      </c>
      <c r="C8358" s="46" t="s">
        <v>80</v>
      </c>
      <c r="D8358" s="46" t="s">
        <v>94</v>
      </c>
      <c r="H8358" s="46">
        <v>15</v>
      </c>
      <c r="L8358" s="46" t="s">
        <v>103</v>
      </c>
      <c r="M8358" s="48" t="s">
        <v>110</v>
      </c>
    </row>
    <row r="8359" spans="1:24" x14ac:dyDescent="0.25">
      <c r="A8359" s="52">
        <v>2021</v>
      </c>
      <c r="B8359" s="45" t="s">
        <v>56</v>
      </c>
      <c r="C8359" s="46" t="s">
        <v>80</v>
      </c>
      <c r="D8359" s="46" t="s">
        <v>90</v>
      </c>
      <c r="H8359" s="46">
        <v>15</v>
      </c>
      <c r="L8359" s="46" t="s">
        <v>104</v>
      </c>
      <c r="M8359" s="48">
        <v>176</v>
      </c>
    </row>
    <row r="8360" spans="1:24" x14ac:dyDescent="0.25">
      <c r="A8360" s="52">
        <v>2021</v>
      </c>
      <c r="B8360" s="45" t="s">
        <v>47</v>
      </c>
      <c r="C8360" s="46" t="s">
        <v>80</v>
      </c>
      <c r="D8360" s="46" t="s">
        <v>90</v>
      </c>
      <c r="H8360" s="46">
        <v>15</v>
      </c>
      <c r="L8360" s="46" t="s">
        <v>104</v>
      </c>
      <c r="M8360" s="48" t="s">
        <v>110</v>
      </c>
    </row>
    <row r="8361" spans="1:24" x14ac:dyDescent="0.25">
      <c r="A8361" s="52">
        <v>2021</v>
      </c>
      <c r="B8361" s="45" t="s">
        <v>47</v>
      </c>
      <c r="C8361" s="46" t="s">
        <v>80</v>
      </c>
      <c r="D8361" s="46" t="s">
        <v>90</v>
      </c>
      <c r="H8361" s="46">
        <v>15</v>
      </c>
      <c r="L8361" s="46" t="s">
        <v>104</v>
      </c>
      <c r="M8361" s="48" t="s">
        <v>110</v>
      </c>
    </row>
    <row r="8362" spans="1:24" x14ac:dyDescent="0.25">
      <c r="A8362" s="52">
        <v>2021</v>
      </c>
      <c r="B8362" s="45" t="s">
        <v>56</v>
      </c>
      <c r="C8362" s="46" t="s">
        <v>80</v>
      </c>
      <c r="D8362" s="46" t="s">
        <v>90</v>
      </c>
      <c r="H8362" s="46">
        <v>15</v>
      </c>
      <c r="L8362" s="46" t="s">
        <v>104</v>
      </c>
      <c r="M8362" s="48">
        <v>200</v>
      </c>
    </row>
    <row r="8363" spans="1:24" x14ac:dyDescent="0.25">
      <c r="A8363" s="52">
        <v>2021</v>
      </c>
      <c r="B8363" s="45" t="s">
        <v>54</v>
      </c>
      <c r="C8363" s="46" t="s">
        <v>80</v>
      </c>
      <c r="D8363" s="46" t="s">
        <v>88</v>
      </c>
      <c r="H8363" s="46">
        <v>22</v>
      </c>
      <c r="I8363" s="46">
        <v>18</v>
      </c>
      <c r="L8363" s="46" t="s">
        <v>103</v>
      </c>
      <c r="M8363" s="48">
        <v>4</v>
      </c>
      <c r="N8363" s="48" t="s">
        <v>117</v>
      </c>
      <c r="O8363" s="48">
        <v>1</v>
      </c>
      <c r="P8363" s="48" t="s">
        <v>116</v>
      </c>
      <c r="U8363" s="49">
        <v>1</v>
      </c>
      <c r="V8363" s="49" t="s">
        <v>117</v>
      </c>
      <c r="W8363" s="50">
        <v>1</v>
      </c>
      <c r="X8363" s="50" t="s">
        <v>116</v>
      </c>
    </row>
    <row r="8364" spans="1:24" x14ac:dyDescent="0.25">
      <c r="A8364" s="52">
        <v>2021</v>
      </c>
      <c r="B8364" s="45" t="s">
        <v>73</v>
      </c>
      <c r="C8364" s="46" t="s">
        <v>80</v>
      </c>
      <c r="D8364" s="46" t="s">
        <v>91</v>
      </c>
      <c r="H8364" s="46">
        <v>15</v>
      </c>
      <c r="L8364" s="46" t="s">
        <v>103</v>
      </c>
      <c r="M8364" s="48" t="s">
        <v>110</v>
      </c>
    </row>
    <row r="8365" spans="1:24" x14ac:dyDescent="0.25">
      <c r="A8365" s="52">
        <v>2021</v>
      </c>
      <c r="B8365" s="45" t="s">
        <v>63</v>
      </c>
      <c r="C8365" s="46" t="s">
        <v>80</v>
      </c>
      <c r="D8365" s="46" t="s">
        <v>88</v>
      </c>
      <c r="H8365" s="46">
        <v>17</v>
      </c>
      <c r="L8365" s="46" t="s">
        <v>103</v>
      </c>
      <c r="M8365" s="48">
        <v>4</v>
      </c>
      <c r="N8365" s="48" t="s">
        <v>116</v>
      </c>
    </row>
    <row r="8366" spans="1:24" x14ac:dyDescent="0.25">
      <c r="A8366" s="52">
        <v>2021</v>
      </c>
      <c r="B8366" s="45" t="s">
        <v>63</v>
      </c>
      <c r="C8366" s="46" t="s">
        <v>80</v>
      </c>
      <c r="D8366" s="46" t="s">
        <v>88</v>
      </c>
      <c r="H8366" s="46">
        <v>21</v>
      </c>
      <c r="L8366" s="46" t="s">
        <v>103</v>
      </c>
      <c r="M8366" s="48" t="s">
        <v>110</v>
      </c>
    </row>
    <row r="8367" spans="1:24" x14ac:dyDescent="0.25">
      <c r="A8367" s="52">
        <v>2021</v>
      </c>
      <c r="B8367" s="45" t="s">
        <v>63</v>
      </c>
      <c r="C8367" s="46" t="s">
        <v>80</v>
      </c>
      <c r="D8367" s="46" t="s">
        <v>88</v>
      </c>
      <c r="H8367" s="46">
        <v>17</v>
      </c>
      <c r="I8367" s="46">
        <v>21</v>
      </c>
      <c r="L8367" s="46" t="s">
        <v>103</v>
      </c>
      <c r="M8367" s="48">
        <v>2</v>
      </c>
      <c r="N8367" s="48" t="s">
        <v>116</v>
      </c>
      <c r="U8367" s="49">
        <v>1</v>
      </c>
      <c r="V8367" s="49" t="s">
        <v>116</v>
      </c>
    </row>
    <row r="8368" spans="1:24" x14ac:dyDescent="0.25">
      <c r="A8368" s="52">
        <v>2021</v>
      </c>
      <c r="B8368" s="45" t="s">
        <v>63</v>
      </c>
      <c r="C8368" s="46" t="s">
        <v>80</v>
      </c>
      <c r="D8368" s="46" t="s">
        <v>88</v>
      </c>
      <c r="E8368" s="46" t="s">
        <v>93</v>
      </c>
      <c r="H8368" s="46">
        <v>17</v>
      </c>
      <c r="L8368" s="46" t="s">
        <v>103</v>
      </c>
      <c r="M8368" s="48">
        <v>1</v>
      </c>
      <c r="N8368" s="48" t="s">
        <v>116</v>
      </c>
    </row>
    <row r="8369" spans="1:22" x14ac:dyDescent="0.25">
      <c r="A8369" s="52">
        <v>2021</v>
      </c>
      <c r="B8369" s="45" t="s">
        <v>63</v>
      </c>
      <c r="C8369" s="46" t="s">
        <v>80</v>
      </c>
      <c r="D8369" s="46" t="s">
        <v>88</v>
      </c>
      <c r="H8369" s="46">
        <v>17</v>
      </c>
      <c r="I8369" s="46">
        <v>18</v>
      </c>
      <c r="L8369" s="46" t="s">
        <v>103</v>
      </c>
      <c r="M8369" s="48">
        <v>5</v>
      </c>
      <c r="N8369" s="48" t="s">
        <v>116</v>
      </c>
      <c r="U8369" s="49">
        <v>1</v>
      </c>
      <c r="V8369" s="49" t="s">
        <v>116</v>
      </c>
    </row>
    <row r="8370" spans="1:22" x14ac:dyDescent="0.25">
      <c r="A8370" s="52">
        <v>2021</v>
      </c>
      <c r="B8370" s="45" t="s">
        <v>56</v>
      </c>
      <c r="C8370" s="46" t="s">
        <v>80</v>
      </c>
      <c r="D8370" s="46" t="s">
        <v>88</v>
      </c>
      <c r="E8370" s="46" t="s">
        <v>92</v>
      </c>
      <c r="F8370" s="46" t="s">
        <v>91</v>
      </c>
      <c r="H8370" s="46">
        <v>15</v>
      </c>
      <c r="L8370" s="46" t="s">
        <v>103</v>
      </c>
      <c r="M8370" s="48">
        <v>43</v>
      </c>
    </row>
    <row r="8371" spans="1:22" x14ac:dyDescent="0.25">
      <c r="A8371" s="52">
        <v>2021</v>
      </c>
      <c r="B8371" s="45" t="s">
        <v>56</v>
      </c>
      <c r="C8371" s="46" t="s">
        <v>80</v>
      </c>
      <c r="D8371" s="46" t="s">
        <v>88</v>
      </c>
      <c r="E8371" s="46" t="s">
        <v>92</v>
      </c>
      <c r="F8371" s="46" t="s">
        <v>91</v>
      </c>
      <c r="H8371" s="46">
        <v>17</v>
      </c>
      <c r="L8371" s="46" t="s">
        <v>103</v>
      </c>
      <c r="M8371" s="48">
        <v>2</v>
      </c>
      <c r="N8371" s="48" t="s">
        <v>117</v>
      </c>
      <c r="O8371" s="48">
        <v>2</v>
      </c>
      <c r="P8371" s="48" t="s">
        <v>116</v>
      </c>
    </row>
    <row r="8372" spans="1:22" x14ac:dyDescent="0.25">
      <c r="A8372" s="52">
        <v>2021</v>
      </c>
      <c r="B8372" s="45" t="s">
        <v>47</v>
      </c>
      <c r="C8372" s="46" t="s">
        <v>80</v>
      </c>
      <c r="D8372" s="46" t="s">
        <v>90</v>
      </c>
      <c r="H8372" s="46">
        <v>17</v>
      </c>
      <c r="L8372" s="46" t="s">
        <v>103</v>
      </c>
      <c r="M8372" s="48">
        <v>1</v>
      </c>
      <c r="N8372" s="48" t="s">
        <v>116</v>
      </c>
    </row>
    <row r="8373" spans="1:22" x14ac:dyDescent="0.25">
      <c r="A8373" s="52">
        <v>2021</v>
      </c>
      <c r="B8373" s="45" t="s">
        <v>73</v>
      </c>
      <c r="C8373" s="46" t="s">
        <v>80</v>
      </c>
      <c r="D8373" s="46" t="s">
        <v>91</v>
      </c>
      <c r="H8373" s="46">
        <v>17</v>
      </c>
      <c r="L8373" s="46" t="s">
        <v>103</v>
      </c>
      <c r="M8373" s="48" t="s">
        <v>110</v>
      </c>
    </row>
    <row r="8374" spans="1:22" x14ac:dyDescent="0.25">
      <c r="A8374" s="52">
        <v>2021</v>
      </c>
      <c r="B8374" s="45" t="s">
        <v>73</v>
      </c>
      <c r="C8374" s="46" t="s">
        <v>80</v>
      </c>
      <c r="D8374" s="46" t="s">
        <v>91</v>
      </c>
      <c r="H8374" s="46">
        <v>17</v>
      </c>
      <c r="L8374" s="46" t="s">
        <v>103</v>
      </c>
      <c r="M8374" s="48" t="s">
        <v>110</v>
      </c>
    </row>
    <row r="8375" spans="1:22" x14ac:dyDescent="0.25">
      <c r="A8375" s="52">
        <v>2021</v>
      </c>
      <c r="B8375" s="45" t="s">
        <v>54</v>
      </c>
      <c r="C8375" s="46" t="s">
        <v>80</v>
      </c>
      <c r="D8375" s="46" t="s">
        <v>93</v>
      </c>
      <c r="H8375" s="46">
        <v>17</v>
      </c>
      <c r="L8375" s="46" t="s">
        <v>104</v>
      </c>
      <c r="M8375" s="48">
        <v>1</v>
      </c>
      <c r="N8375" s="48" t="s">
        <v>117</v>
      </c>
    </row>
    <row r="8376" spans="1:22" x14ac:dyDescent="0.25">
      <c r="A8376" s="52">
        <v>2021</v>
      </c>
      <c r="B8376" s="45" t="s">
        <v>54</v>
      </c>
      <c r="C8376" s="46" t="s">
        <v>80</v>
      </c>
      <c r="D8376" s="46" t="s">
        <v>93</v>
      </c>
      <c r="H8376" s="46">
        <v>17</v>
      </c>
      <c r="L8376" s="46" t="s">
        <v>104</v>
      </c>
      <c r="M8376" s="48">
        <v>1</v>
      </c>
      <c r="N8376" s="48" t="s">
        <v>117</v>
      </c>
    </row>
    <row r="8377" spans="1:22" x14ac:dyDescent="0.25">
      <c r="A8377" s="52">
        <v>2021</v>
      </c>
      <c r="B8377" s="45" t="s">
        <v>54</v>
      </c>
      <c r="C8377" s="46" t="s">
        <v>80</v>
      </c>
      <c r="D8377" s="46" t="s">
        <v>93</v>
      </c>
      <c r="H8377" s="46">
        <v>17</v>
      </c>
      <c r="L8377" s="46" t="s">
        <v>103</v>
      </c>
      <c r="M8377" s="48" t="s">
        <v>110</v>
      </c>
    </row>
    <row r="8378" spans="1:22" x14ac:dyDescent="0.25">
      <c r="A8378" s="52">
        <v>2021</v>
      </c>
      <c r="B8378" s="45" t="s">
        <v>54</v>
      </c>
      <c r="C8378" s="46" t="s">
        <v>80</v>
      </c>
      <c r="D8378" s="46" t="s">
        <v>88</v>
      </c>
      <c r="H8378" s="46">
        <v>20</v>
      </c>
      <c r="L8378" s="46" t="s">
        <v>103</v>
      </c>
      <c r="M8378" s="48">
        <v>1</v>
      </c>
      <c r="N8378" s="48" t="s">
        <v>116</v>
      </c>
    </row>
    <row r="8379" spans="1:22" x14ac:dyDescent="0.25">
      <c r="A8379" s="52">
        <v>2021</v>
      </c>
      <c r="B8379" s="45" t="s">
        <v>54</v>
      </c>
      <c r="C8379" s="46" t="s">
        <v>80</v>
      </c>
      <c r="D8379" s="46" t="s">
        <v>88</v>
      </c>
      <c r="H8379" s="46">
        <v>21</v>
      </c>
      <c r="L8379" s="46" t="s">
        <v>103</v>
      </c>
      <c r="M8379" s="48">
        <v>1</v>
      </c>
      <c r="N8379" s="48" t="s">
        <v>117</v>
      </c>
    </row>
    <row r="8380" spans="1:22" x14ac:dyDescent="0.25">
      <c r="A8380" s="52">
        <v>2021</v>
      </c>
      <c r="B8380" s="45" t="s">
        <v>54</v>
      </c>
      <c r="C8380" s="46" t="s">
        <v>80</v>
      </c>
      <c r="D8380" s="46" t="s">
        <v>88</v>
      </c>
      <c r="H8380" s="46">
        <v>17</v>
      </c>
      <c r="L8380" s="46" t="s">
        <v>103</v>
      </c>
      <c r="M8380" s="48" t="s">
        <v>110</v>
      </c>
    </row>
    <row r="8381" spans="1:22" x14ac:dyDescent="0.25">
      <c r="A8381" s="52">
        <v>2021</v>
      </c>
      <c r="B8381" s="45" t="s">
        <v>53</v>
      </c>
      <c r="C8381" s="46" t="s">
        <v>80</v>
      </c>
      <c r="D8381" s="46" t="s">
        <v>94</v>
      </c>
      <c r="H8381" s="46">
        <v>17</v>
      </c>
      <c r="L8381" s="46" t="s">
        <v>103</v>
      </c>
      <c r="M8381" s="48">
        <v>3</v>
      </c>
      <c r="N8381" s="48" t="s">
        <v>117</v>
      </c>
      <c r="O8381" s="48">
        <v>3</v>
      </c>
      <c r="P8381" s="48" t="s">
        <v>116</v>
      </c>
    </row>
    <row r="8382" spans="1:22" x14ac:dyDescent="0.25">
      <c r="A8382" s="52">
        <v>2021</v>
      </c>
      <c r="B8382" s="45" t="s">
        <v>53</v>
      </c>
      <c r="C8382" s="46" t="s">
        <v>80</v>
      </c>
      <c r="D8382" s="46" t="s">
        <v>94</v>
      </c>
      <c r="H8382" s="46">
        <v>17</v>
      </c>
      <c r="L8382" s="46" t="s">
        <v>104</v>
      </c>
      <c r="M8382" s="48">
        <v>2</v>
      </c>
      <c r="N8382" s="48" t="s">
        <v>117</v>
      </c>
      <c r="O8382" s="48">
        <v>2</v>
      </c>
      <c r="P8382" s="48" t="s">
        <v>116</v>
      </c>
    </row>
    <row r="8383" spans="1:22" x14ac:dyDescent="0.25">
      <c r="A8383" s="52">
        <v>2021</v>
      </c>
      <c r="B8383" s="45" t="s">
        <v>53</v>
      </c>
      <c r="C8383" s="46" t="s">
        <v>80</v>
      </c>
      <c r="D8383" s="46" t="s">
        <v>94</v>
      </c>
      <c r="H8383" s="46">
        <v>17</v>
      </c>
      <c r="L8383" s="46" t="s">
        <v>103</v>
      </c>
      <c r="M8383" s="48">
        <v>5</v>
      </c>
      <c r="N8383" s="48" t="s">
        <v>117</v>
      </c>
      <c r="O8383" s="48">
        <v>5</v>
      </c>
      <c r="P8383" s="48" t="s">
        <v>116</v>
      </c>
    </row>
    <row r="8384" spans="1:22" x14ac:dyDescent="0.25">
      <c r="A8384" s="52">
        <v>2021</v>
      </c>
      <c r="B8384" s="45" t="s">
        <v>53</v>
      </c>
      <c r="C8384" s="46" t="s">
        <v>80</v>
      </c>
      <c r="D8384" s="46" t="s">
        <v>94</v>
      </c>
      <c r="H8384" s="46">
        <v>17</v>
      </c>
      <c r="L8384" s="46" t="s">
        <v>104</v>
      </c>
      <c r="M8384" s="48">
        <v>5</v>
      </c>
      <c r="N8384" s="48" t="s">
        <v>117</v>
      </c>
      <c r="O8384" s="48">
        <v>5</v>
      </c>
      <c r="P8384" s="48" t="s">
        <v>116</v>
      </c>
    </row>
    <row r="8385" spans="1:22" x14ac:dyDescent="0.25">
      <c r="A8385" s="52">
        <v>2021</v>
      </c>
      <c r="B8385" s="45" t="s">
        <v>53</v>
      </c>
      <c r="C8385" s="46" t="s">
        <v>80</v>
      </c>
      <c r="D8385" s="46" t="s">
        <v>94</v>
      </c>
      <c r="H8385" s="46">
        <v>17</v>
      </c>
      <c r="L8385" s="46" t="s">
        <v>104</v>
      </c>
      <c r="M8385" s="48">
        <v>1</v>
      </c>
      <c r="N8385" s="48" t="s">
        <v>117</v>
      </c>
    </row>
    <row r="8386" spans="1:22" x14ac:dyDescent="0.25">
      <c r="A8386" s="52">
        <v>2021</v>
      </c>
      <c r="B8386" s="45" t="s">
        <v>53</v>
      </c>
      <c r="C8386" s="46" t="s">
        <v>81</v>
      </c>
      <c r="D8386" s="46" t="s">
        <v>110</v>
      </c>
      <c r="H8386" s="46">
        <v>5</v>
      </c>
      <c r="L8386" s="46" t="s">
        <v>104</v>
      </c>
      <c r="M8386" s="48" t="s">
        <v>110</v>
      </c>
    </row>
    <row r="8387" spans="1:22" x14ac:dyDescent="0.25">
      <c r="A8387" s="52">
        <v>2021</v>
      </c>
      <c r="B8387" s="45" t="s">
        <v>53</v>
      </c>
      <c r="C8387" s="46" t="s">
        <v>81</v>
      </c>
      <c r="D8387" s="46" t="s">
        <v>110</v>
      </c>
      <c r="H8387" s="46">
        <v>5</v>
      </c>
      <c r="L8387" s="46" t="s">
        <v>104</v>
      </c>
      <c r="M8387" s="48">
        <v>100</v>
      </c>
    </row>
    <row r="8388" spans="1:22" x14ac:dyDescent="0.25">
      <c r="A8388" s="52">
        <v>2021</v>
      </c>
      <c r="B8388" s="45" t="s">
        <v>53</v>
      </c>
      <c r="C8388" s="46" t="s">
        <v>80</v>
      </c>
      <c r="D8388" s="46" t="s">
        <v>94</v>
      </c>
      <c r="H8388" s="46">
        <v>17</v>
      </c>
      <c r="L8388" s="46" t="s">
        <v>103</v>
      </c>
      <c r="M8388" s="48">
        <v>2</v>
      </c>
      <c r="N8388" s="48" t="s">
        <v>118</v>
      </c>
      <c r="O8388" s="48">
        <v>5</v>
      </c>
      <c r="P8388" s="48" t="s">
        <v>121</v>
      </c>
    </row>
    <row r="8389" spans="1:22" x14ac:dyDescent="0.25">
      <c r="A8389" s="52">
        <v>2021</v>
      </c>
      <c r="B8389" s="45" t="s">
        <v>53</v>
      </c>
      <c r="C8389" s="46" t="s">
        <v>80</v>
      </c>
      <c r="D8389" s="46" t="s">
        <v>94</v>
      </c>
      <c r="H8389" s="46">
        <v>17</v>
      </c>
      <c r="L8389" s="46" t="s">
        <v>104</v>
      </c>
      <c r="M8389" s="48">
        <v>1</v>
      </c>
      <c r="N8389" s="48" t="s">
        <v>117</v>
      </c>
      <c r="O8389" s="48">
        <v>1</v>
      </c>
      <c r="P8389" s="48" t="s">
        <v>116</v>
      </c>
    </row>
    <row r="8390" spans="1:22" x14ac:dyDescent="0.25">
      <c r="A8390" s="52">
        <v>2021</v>
      </c>
      <c r="B8390" s="45" t="s">
        <v>71</v>
      </c>
      <c r="C8390" s="46" t="s">
        <v>82</v>
      </c>
      <c r="D8390" s="46" t="s">
        <v>110</v>
      </c>
      <c r="H8390" s="46">
        <v>15</v>
      </c>
      <c r="L8390" s="46" t="s">
        <v>103</v>
      </c>
      <c r="M8390" s="48">
        <v>110</v>
      </c>
    </row>
    <row r="8391" spans="1:22" x14ac:dyDescent="0.25">
      <c r="A8391" s="52">
        <v>2021</v>
      </c>
      <c r="B8391" s="45" t="s">
        <v>53</v>
      </c>
      <c r="C8391" s="46" t="s">
        <v>81</v>
      </c>
      <c r="D8391" s="46" t="s">
        <v>110</v>
      </c>
      <c r="H8391" s="46">
        <v>5</v>
      </c>
      <c r="L8391" s="46" t="s">
        <v>104</v>
      </c>
      <c r="M8391" s="48">
        <v>150</v>
      </c>
    </row>
    <row r="8392" spans="1:22" x14ac:dyDescent="0.25">
      <c r="A8392" s="52">
        <v>2021</v>
      </c>
      <c r="B8392" s="45" t="s">
        <v>53</v>
      </c>
      <c r="C8392" s="46" t="s">
        <v>81</v>
      </c>
      <c r="D8392" s="46" t="s">
        <v>110</v>
      </c>
      <c r="H8392" s="46">
        <v>5</v>
      </c>
      <c r="L8392" s="46" t="s">
        <v>104</v>
      </c>
      <c r="M8392" s="48" t="s">
        <v>110</v>
      </c>
    </row>
    <row r="8393" spans="1:22" x14ac:dyDescent="0.25">
      <c r="A8393" s="52">
        <v>2021</v>
      </c>
      <c r="B8393" s="45" t="s">
        <v>53</v>
      </c>
      <c r="C8393" s="46" t="s">
        <v>80</v>
      </c>
      <c r="D8393" s="46" t="s">
        <v>94</v>
      </c>
      <c r="H8393" s="46">
        <v>17</v>
      </c>
      <c r="L8393" s="46" t="s">
        <v>103</v>
      </c>
      <c r="M8393" s="48">
        <v>9</v>
      </c>
      <c r="N8393" s="48" t="s">
        <v>117</v>
      </c>
      <c r="O8393" s="48">
        <v>3</v>
      </c>
      <c r="P8393" s="48" t="s">
        <v>116</v>
      </c>
    </row>
    <row r="8394" spans="1:22" x14ac:dyDescent="0.25">
      <c r="A8394" s="52">
        <v>2021</v>
      </c>
      <c r="B8394" s="45" t="s">
        <v>53</v>
      </c>
      <c r="C8394" s="46" t="s">
        <v>80</v>
      </c>
      <c r="D8394" s="46" t="s">
        <v>89</v>
      </c>
      <c r="H8394" s="46">
        <v>15</v>
      </c>
      <c r="L8394" s="46" t="s">
        <v>104</v>
      </c>
      <c r="M8394" s="48">
        <v>72</v>
      </c>
    </row>
    <row r="8395" spans="1:22" x14ac:dyDescent="0.25">
      <c r="A8395" s="52">
        <v>2021</v>
      </c>
      <c r="B8395" s="45" t="s">
        <v>53</v>
      </c>
      <c r="C8395" s="46" t="s">
        <v>80</v>
      </c>
      <c r="D8395" s="46" t="s">
        <v>89</v>
      </c>
      <c r="H8395" s="46">
        <v>15</v>
      </c>
      <c r="L8395" s="46" t="s">
        <v>104</v>
      </c>
      <c r="M8395" s="48">
        <v>16</v>
      </c>
    </row>
    <row r="8396" spans="1:22" x14ac:dyDescent="0.25">
      <c r="A8396" s="52">
        <v>2021</v>
      </c>
      <c r="B8396" s="45" t="s">
        <v>53</v>
      </c>
      <c r="C8396" s="46" t="s">
        <v>80</v>
      </c>
      <c r="D8396" s="46" t="s">
        <v>90</v>
      </c>
      <c r="H8396" s="46">
        <v>15</v>
      </c>
      <c r="L8396" s="46" t="s">
        <v>104</v>
      </c>
      <c r="M8396" s="48">
        <v>16</v>
      </c>
    </row>
    <row r="8397" spans="1:22" x14ac:dyDescent="0.25">
      <c r="A8397" s="52">
        <v>2021</v>
      </c>
      <c r="B8397" s="45" t="s">
        <v>53</v>
      </c>
      <c r="C8397" s="46" t="s">
        <v>80</v>
      </c>
      <c r="D8397" s="46" t="s">
        <v>89</v>
      </c>
      <c r="H8397" s="46">
        <v>15</v>
      </c>
      <c r="L8397" s="46" t="s">
        <v>104</v>
      </c>
      <c r="M8397" s="48">
        <v>21</v>
      </c>
    </row>
    <row r="8398" spans="1:22" x14ac:dyDescent="0.25">
      <c r="A8398" s="52">
        <v>2021</v>
      </c>
      <c r="B8398" s="45" t="s">
        <v>47</v>
      </c>
      <c r="C8398" s="46" t="s">
        <v>80</v>
      </c>
      <c r="D8398" s="46" t="s">
        <v>90</v>
      </c>
      <c r="H8398" s="46">
        <v>17</v>
      </c>
      <c r="I8398" s="46">
        <v>20</v>
      </c>
      <c r="L8398" s="46" t="s">
        <v>103</v>
      </c>
      <c r="M8398" s="48">
        <v>3</v>
      </c>
      <c r="N8398" s="48" t="s">
        <v>116</v>
      </c>
      <c r="U8398" s="49">
        <v>1</v>
      </c>
      <c r="V8398" s="49" t="s">
        <v>116</v>
      </c>
    </row>
    <row r="8399" spans="1:22" x14ac:dyDescent="0.25">
      <c r="A8399" s="52">
        <v>2021</v>
      </c>
      <c r="B8399" s="45" t="s">
        <v>54</v>
      </c>
      <c r="C8399" s="46" t="s">
        <v>80</v>
      </c>
      <c r="D8399" s="46" t="s">
        <v>91</v>
      </c>
      <c r="H8399" s="46">
        <v>17</v>
      </c>
      <c r="L8399" s="46" t="s">
        <v>103</v>
      </c>
      <c r="M8399" s="48">
        <v>1</v>
      </c>
      <c r="N8399" s="48" t="s">
        <v>117</v>
      </c>
      <c r="O8399" s="48">
        <v>1</v>
      </c>
      <c r="P8399" s="48" t="s">
        <v>116</v>
      </c>
    </row>
    <row r="8400" spans="1:22" x14ac:dyDescent="0.25">
      <c r="A8400" s="52">
        <v>2021</v>
      </c>
      <c r="B8400" s="45" t="s">
        <v>54</v>
      </c>
      <c r="C8400" s="46" t="s">
        <v>80</v>
      </c>
      <c r="D8400" s="46" t="s">
        <v>93</v>
      </c>
      <c r="H8400" s="46">
        <v>17</v>
      </c>
      <c r="L8400" s="46" t="s">
        <v>104</v>
      </c>
      <c r="M8400" s="48" t="s">
        <v>110</v>
      </c>
    </row>
    <row r="8401" spans="1:26" x14ac:dyDescent="0.25">
      <c r="A8401" s="52">
        <v>2021</v>
      </c>
      <c r="B8401" s="45" t="s">
        <v>71</v>
      </c>
      <c r="C8401" s="46" t="s">
        <v>80</v>
      </c>
      <c r="D8401" s="46" t="s">
        <v>93</v>
      </c>
      <c r="H8401" s="46">
        <v>15</v>
      </c>
      <c r="L8401" s="46" t="s">
        <v>103</v>
      </c>
      <c r="M8401" s="48">
        <v>25</v>
      </c>
    </row>
    <row r="8402" spans="1:26" x14ac:dyDescent="0.25">
      <c r="A8402" s="52">
        <v>2021</v>
      </c>
      <c r="B8402" s="45" t="s">
        <v>47</v>
      </c>
      <c r="C8402" s="46" t="s">
        <v>80</v>
      </c>
      <c r="D8402" s="46" t="s">
        <v>90</v>
      </c>
      <c r="H8402" s="46">
        <v>15</v>
      </c>
      <c r="L8402" s="46" t="s">
        <v>104</v>
      </c>
      <c r="M8402" s="48" t="s">
        <v>110</v>
      </c>
    </row>
    <row r="8403" spans="1:26" x14ac:dyDescent="0.25">
      <c r="A8403" s="52">
        <v>2021</v>
      </c>
      <c r="B8403" s="45" t="s">
        <v>73</v>
      </c>
      <c r="C8403" s="46" t="s">
        <v>80</v>
      </c>
      <c r="D8403" s="46" t="s">
        <v>110</v>
      </c>
      <c r="H8403" s="46">
        <v>17</v>
      </c>
      <c r="L8403" s="46" t="s">
        <v>110</v>
      </c>
      <c r="M8403" s="48">
        <v>2</v>
      </c>
      <c r="N8403" s="48" t="s">
        <v>116</v>
      </c>
    </row>
    <row r="8404" spans="1:26" x14ac:dyDescent="0.25">
      <c r="A8404" s="52">
        <v>2021</v>
      </c>
      <c r="B8404" s="45" t="s">
        <v>53</v>
      </c>
      <c r="C8404" s="46" t="s">
        <v>80</v>
      </c>
      <c r="D8404" s="46" t="s">
        <v>90</v>
      </c>
      <c r="H8404" s="46">
        <v>15</v>
      </c>
      <c r="L8404" s="46" t="s">
        <v>104</v>
      </c>
      <c r="M8404" s="48">
        <v>152</v>
      </c>
    </row>
    <row r="8405" spans="1:26" x14ac:dyDescent="0.25">
      <c r="A8405" s="52">
        <v>2021</v>
      </c>
      <c r="B8405" s="45" t="s">
        <v>73</v>
      </c>
      <c r="C8405" s="46" t="s">
        <v>80</v>
      </c>
      <c r="D8405" s="46" t="s">
        <v>110</v>
      </c>
      <c r="H8405" s="46">
        <v>17</v>
      </c>
      <c r="L8405" s="46" t="s">
        <v>110</v>
      </c>
      <c r="M8405" s="48">
        <v>1</v>
      </c>
      <c r="N8405" s="48" t="s">
        <v>117</v>
      </c>
    </row>
    <row r="8406" spans="1:26" x14ac:dyDescent="0.25">
      <c r="A8406" s="52">
        <v>2021</v>
      </c>
      <c r="B8406" s="45" t="s">
        <v>63</v>
      </c>
      <c r="C8406" s="46" t="s">
        <v>80</v>
      </c>
      <c r="D8406" s="46" t="s">
        <v>94</v>
      </c>
      <c r="H8406" s="46">
        <v>17</v>
      </c>
      <c r="L8406" s="46" t="s">
        <v>103</v>
      </c>
      <c r="M8406" s="48">
        <v>2</v>
      </c>
      <c r="N8406" s="48" t="s">
        <v>116</v>
      </c>
    </row>
    <row r="8407" spans="1:26" x14ac:dyDescent="0.25">
      <c r="A8407" s="52">
        <v>2021</v>
      </c>
      <c r="B8407" s="45" t="s">
        <v>56</v>
      </c>
      <c r="C8407" s="46" t="s">
        <v>80</v>
      </c>
      <c r="D8407" s="46" t="s">
        <v>88</v>
      </c>
      <c r="E8407" s="46" t="s">
        <v>92</v>
      </c>
      <c r="H8407" s="46">
        <v>17</v>
      </c>
      <c r="L8407" s="46" t="s">
        <v>103</v>
      </c>
      <c r="M8407" s="48" t="s">
        <v>110</v>
      </c>
    </row>
    <row r="8408" spans="1:26" x14ac:dyDescent="0.25">
      <c r="A8408" s="52">
        <v>2021</v>
      </c>
      <c r="B8408" s="45" t="s">
        <v>53</v>
      </c>
      <c r="C8408" s="46" t="s">
        <v>80</v>
      </c>
      <c r="D8408" s="46" t="s">
        <v>90</v>
      </c>
      <c r="H8408" s="46">
        <v>17</v>
      </c>
      <c r="L8408" s="46" t="s">
        <v>104</v>
      </c>
      <c r="M8408" s="48">
        <v>2</v>
      </c>
      <c r="N8408" s="48" t="s">
        <v>117</v>
      </c>
      <c r="O8408" s="48">
        <v>1</v>
      </c>
      <c r="P8408" s="48" t="s">
        <v>116</v>
      </c>
    </row>
    <row r="8409" spans="1:26" x14ac:dyDescent="0.25">
      <c r="A8409" s="52">
        <v>2021</v>
      </c>
      <c r="B8409" s="45" t="s">
        <v>41</v>
      </c>
      <c r="C8409" s="46" t="s">
        <v>80</v>
      </c>
      <c r="D8409" s="46" t="s">
        <v>88</v>
      </c>
      <c r="E8409" s="46" t="s">
        <v>91</v>
      </c>
      <c r="H8409" s="46">
        <v>22</v>
      </c>
      <c r="L8409" s="46" t="s">
        <v>103</v>
      </c>
      <c r="M8409" s="48" t="s">
        <v>110</v>
      </c>
    </row>
    <row r="8410" spans="1:26" x14ac:dyDescent="0.25">
      <c r="A8410" s="52">
        <v>2021</v>
      </c>
      <c r="B8410" s="45" t="s">
        <v>41</v>
      </c>
      <c r="C8410" s="46" t="s">
        <v>80</v>
      </c>
      <c r="D8410" s="46" t="s">
        <v>88</v>
      </c>
      <c r="E8410" s="46" t="s">
        <v>91</v>
      </c>
      <c r="H8410" s="46">
        <v>17</v>
      </c>
      <c r="I8410" s="46">
        <v>21</v>
      </c>
      <c r="J8410" s="46">
        <v>22</v>
      </c>
      <c r="K8410" s="46">
        <v>18</v>
      </c>
      <c r="L8410" s="46" t="s">
        <v>103</v>
      </c>
      <c r="M8410" s="48">
        <v>2</v>
      </c>
      <c r="N8410" s="48" t="s">
        <v>117</v>
      </c>
      <c r="O8410" s="48">
        <v>2</v>
      </c>
      <c r="P8410" s="48" t="s">
        <v>116</v>
      </c>
      <c r="U8410" s="49">
        <v>1</v>
      </c>
      <c r="V8410" s="49" t="s">
        <v>117</v>
      </c>
      <c r="Y8410" s="51">
        <v>1</v>
      </c>
      <c r="Z8410" s="51" t="s">
        <v>116</v>
      </c>
    </row>
    <row r="8411" spans="1:26" x14ac:dyDescent="0.25">
      <c r="A8411" s="52">
        <v>2021</v>
      </c>
      <c r="B8411" s="45" t="s">
        <v>41</v>
      </c>
      <c r="C8411" s="46" t="s">
        <v>80</v>
      </c>
      <c r="D8411" s="46" t="s">
        <v>88</v>
      </c>
      <c r="H8411" s="46">
        <v>17</v>
      </c>
      <c r="I8411" s="46">
        <v>22</v>
      </c>
      <c r="L8411" s="46" t="s">
        <v>103</v>
      </c>
      <c r="M8411" s="48">
        <v>1</v>
      </c>
      <c r="N8411" s="48" t="s">
        <v>117</v>
      </c>
      <c r="O8411" s="48">
        <v>1</v>
      </c>
      <c r="P8411" s="48" t="s">
        <v>116</v>
      </c>
      <c r="U8411" s="49">
        <v>1</v>
      </c>
      <c r="V8411" s="49" t="s">
        <v>116</v>
      </c>
    </row>
    <row r="8412" spans="1:26" x14ac:dyDescent="0.25">
      <c r="A8412" s="52">
        <v>2021</v>
      </c>
      <c r="B8412" s="45" t="s">
        <v>41</v>
      </c>
      <c r="C8412" s="46" t="s">
        <v>80</v>
      </c>
      <c r="D8412" s="46" t="s">
        <v>91</v>
      </c>
      <c r="H8412" s="46">
        <v>17</v>
      </c>
      <c r="L8412" s="46" t="s">
        <v>103</v>
      </c>
      <c r="M8412" s="48" t="s">
        <v>110</v>
      </c>
    </row>
    <row r="8413" spans="1:26" x14ac:dyDescent="0.25">
      <c r="A8413" s="52">
        <v>2021</v>
      </c>
      <c r="B8413" s="45" t="s">
        <v>41</v>
      </c>
      <c r="C8413" s="46" t="s">
        <v>80</v>
      </c>
      <c r="D8413" s="46" t="s">
        <v>91</v>
      </c>
      <c r="H8413" s="46">
        <v>17</v>
      </c>
      <c r="I8413" s="46">
        <v>22</v>
      </c>
      <c r="L8413" s="46" t="s">
        <v>103</v>
      </c>
      <c r="M8413" s="48">
        <v>3</v>
      </c>
      <c r="N8413" s="48" t="s">
        <v>117</v>
      </c>
      <c r="O8413" s="48">
        <v>2</v>
      </c>
      <c r="P8413" s="48" t="s">
        <v>116</v>
      </c>
      <c r="U8413" s="49">
        <v>1</v>
      </c>
      <c r="V8413" s="49" t="s">
        <v>117</v>
      </c>
      <c r="W8413" s="50">
        <v>2</v>
      </c>
      <c r="X8413" s="50" t="s">
        <v>116</v>
      </c>
    </row>
    <row r="8414" spans="1:26" x14ac:dyDescent="0.25">
      <c r="A8414" s="52">
        <v>2021</v>
      </c>
      <c r="B8414" s="45" t="s">
        <v>41</v>
      </c>
      <c r="C8414" s="46" t="s">
        <v>80</v>
      </c>
      <c r="D8414" s="46" t="s">
        <v>88</v>
      </c>
      <c r="H8414" s="46">
        <v>17</v>
      </c>
      <c r="I8414" s="46">
        <v>22</v>
      </c>
      <c r="L8414" s="46" t="s">
        <v>103</v>
      </c>
      <c r="M8414" s="48">
        <v>3</v>
      </c>
      <c r="N8414" s="48" t="s">
        <v>117</v>
      </c>
      <c r="O8414" s="48">
        <v>2</v>
      </c>
      <c r="P8414" s="48" t="s">
        <v>116</v>
      </c>
      <c r="S8414" s="49">
        <v>1</v>
      </c>
      <c r="T8414" s="49" t="s">
        <v>117</v>
      </c>
      <c r="U8414" s="49">
        <v>1</v>
      </c>
      <c r="V8414" s="49" t="s">
        <v>116</v>
      </c>
    </row>
    <row r="8415" spans="1:26" x14ac:dyDescent="0.25">
      <c r="A8415" s="52">
        <v>2021</v>
      </c>
      <c r="B8415" s="45" t="s">
        <v>41</v>
      </c>
      <c r="C8415" s="46" t="s">
        <v>80</v>
      </c>
      <c r="D8415" s="46" t="s">
        <v>88</v>
      </c>
      <c r="E8415" s="46" t="s">
        <v>92</v>
      </c>
      <c r="H8415" s="46">
        <v>22</v>
      </c>
      <c r="L8415" s="46" t="s">
        <v>103</v>
      </c>
      <c r="M8415" s="48">
        <v>1</v>
      </c>
      <c r="N8415" s="48" t="s">
        <v>117</v>
      </c>
      <c r="O8415" s="48">
        <v>1</v>
      </c>
      <c r="P8415" s="48" t="s">
        <v>116</v>
      </c>
    </row>
    <row r="8416" spans="1:26" x14ac:dyDescent="0.25">
      <c r="A8416" s="52">
        <v>2021</v>
      </c>
      <c r="B8416" s="45" t="s">
        <v>41</v>
      </c>
      <c r="C8416" s="46" t="s">
        <v>80</v>
      </c>
      <c r="D8416" s="46" t="s">
        <v>88</v>
      </c>
      <c r="E8416" s="46" t="s">
        <v>92</v>
      </c>
      <c r="H8416" s="46">
        <v>18</v>
      </c>
      <c r="L8416" s="46" t="s">
        <v>103</v>
      </c>
      <c r="M8416" s="48" t="s">
        <v>110</v>
      </c>
    </row>
    <row r="8417" spans="1:24" x14ac:dyDescent="0.25">
      <c r="A8417" s="52">
        <v>2021</v>
      </c>
      <c r="B8417" s="45" t="s">
        <v>41</v>
      </c>
      <c r="C8417" s="46" t="s">
        <v>80</v>
      </c>
      <c r="D8417" s="46" t="s">
        <v>91</v>
      </c>
      <c r="H8417" s="46">
        <v>18</v>
      </c>
      <c r="L8417" s="46" t="s">
        <v>103</v>
      </c>
      <c r="M8417" s="48" t="s">
        <v>110</v>
      </c>
    </row>
    <row r="8418" spans="1:24" x14ac:dyDescent="0.25">
      <c r="A8418" s="52">
        <v>2021</v>
      </c>
      <c r="B8418" s="45" t="s">
        <v>41</v>
      </c>
      <c r="C8418" s="46" t="s">
        <v>80</v>
      </c>
      <c r="D8418" s="46" t="s">
        <v>88</v>
      </c>
      <c r="E8418" s="46" t="s">
        <v>91</v>
      </c>
      <c r="H8418" s="46">
        <v>22</v>
      </c>
      <c r="L8418" s="46" t="s">
        <v>103</v>
      </c>
      <c r="M8418" s="48" t="s">
        <v>110</v>
      </c>
    </row>
    <row r="8419" spans="1:24" x14ac:dyDescent="0.25">
      <c r="A8419" s="52">
        <v>2021</v>
      </c>
      <c r="B8419" s="45" t="s">
        <v>41</v>
      </c>
      <c r="C8419" s="46" t="s">
        <v>80</v>
      </c>
      <c r="D8419" s="46" t="s">
        <v>88</v>
      </c>
      <c r="H8419" s="46">
        <v>15</v>
      </c>
      <c r="L8419" s="46" t="s">
        <v>103</v>
      </c>
      <c r="M8419" s="48">
        <v>40</v>
      </c>
    </row>
    <row r="8420" spans="1:24" x14ac:dyDescent="0.25">
      <c r="A8420" s="52">
        <v>2021</v>
      </c>
      <c r="B8420" s="45" t="s">
        <v>41</v>
      </c>
      <c r="C8420" s="46" t="s">
        <v>80</v>
      </c>
      <c r="D8420" s="46" t="s">
        <v>91</v>
      </c>
      <c r="H8420" s="46">
        <v>22</v>
      </c>
      <c r="L8420" s="46" t="s">
        <v>103</v>
      </c>
      <c r="M8420" s="48" t="s">
        <v>110</v>
      </c>
    </row>
    <row r="8421" spans="1:24" x14ac:dyDescent="0.25">
      <c r="A8421" s="52">
        <v>2021</v>
      </c>
      <c r="B8421" s="45" t="s">
        <v>41</v>
      </c>
      <c r="C8421" s="46" t="s">
        <v>80</v>
      </c>
      <c r="D8421" s="46" t="s">
        <v>91</v>
      </c>
      <c r="H8421" s="46">
        <v>17</v>
      </c>
      <c r="I8421" s="46">
        <v>21</v>
      </c>
      <c r="J8421" s="46">
        <v>22</v>
      </c>
      <c r="L8421" s="46" t="s">
        <v>103</v>
      </c>
      <c r="M8421" s="48">
        <v>1</v>
      </c>
      <c r="N8421" s="48" t="s">
        <v>117</v>
      </c>
      <c r="O8421" s="48">
        <v>2</v>
      </c>
      <c r="P8421" s="48" t="s">
        <v>116</v>
      </c>
      <c r="U8421" s="49">
        <v>1</v>
      </c>
      <c r="V8421" s="49" t="s">
        <v>117</v>
      </c>
      <c r="W8421" s="50">
        <v>1</v>
      </c>
      <c r="X8421" s="50" t="s">
        <v>116</v>
      </c>
    </row>
    <row r="8422" spans="1:24" x14ac:dyDescent="0.25">
      <c r="A8422" s="52">
        <v>2021</v>
      </c>
      <c r="B8422" s="45" t="s">
        <v>41</v>
      </c>
      <c r="C8422" s="46" t="s">
        <v>80</v>
      </c>
      <c r="D8422" s="46" t="s">
        <v>88</v>
      </c>
      <c r="H8422" s="46">
        <v>22</v>
      </c>
      <c r="L8422" s="46" t="s">
        <v>103</v>
      </c>
      <c r="M8422" s="48">
        <v>2</v>
      </c>
      <c r="N8422" s="48" t="s">
        <v>117</v>
      </c>
    </row>
    <row r="8423" spans="1:24" x14ac:dyDescent="0.25">
      <c r="A8423" s="52">
        <v>2021</v>
      </c>
      <c r="B8423" s="45" t="s">
        <v>73</v>
      </c>
      <c r="C8423" s="46" t="s">
        <v>80</v>
      </c>
      <c r="D8423" s="46" t="s">
        <v>110</v>
      </c>
      <c r="H8423" s="46">
        <v>17</v>
      </c>
      <c r="L8423" s="46" t="s">
        <v>110</v>
      </c>
      <c r="M8423" s="48" t="s">
        <v>110</v>
      </c>
    </row>
    <row r="8424" spans="1:24" x14ac:dyDescent="0.25">
      <c r="A8424" s="52">
        <v>2021</v>
      </c>
      <c r="B8424" s="45" t="s">
        <v>73</v>
      </c>
      <c r="C8424" s="46" t="s">
        <v>80</v>
      </c>
      <c r="D8424" s="46" t="s">
        <v>110</v>
      </c>
      <c r="H8424" s="46">
        <v>17</v>
      </c>
      <c r="L8424" s="46" t="s">
        <v>110</v>
      </c>
      <c r="M8424" s="48" t="s">
        <v>110</v>
      </c>
    </row>
    <row r="8425" spans="1:24" x14ac:dyDescent="0.25">
      <c r="A8425" s="52">
        <v>2021</v>
      </c>
      <c r="B8425" s="45" t="s">
        <v>56</v>
      </c>
      <c r="C8425" s="46" t="s">
        <v>80</v>
      </c>
      <c r="D8425" s="46" t="s">
        <v>90</v>
      </c>
      <c r="H8425" s="46">
        <v>17</v>
      </c>
      <c r="L8425" s="46" t="s">
        <v>103</v>
      </c>
      <c r="M8425" s="48" t="s">
        <v>110</v>
      </c>
    </row>
    <row r="8426" spans="1:24" x14ac:dyDescent="0.25">
      <c r="A8426" s="52">
        <v>2021</v>
      </c>
      <c r="B8426" s="45" t="s">
        <v>41</v>
      </c>
      <c r="C8426" s="46" t="s">
        <v>80</v>
      </c>
      <c r="D8426" s="46" t="s">
        <v>88</v>
      </c>
      <c r="H8426" s="46">
        <v>17</v>
      </c>
      <c r="I8426" s="46">
        <v>22</v>
      </c>
      <c r="L8426" s="46" t="s">
        <v>103</v>
      </c>
      <c r="M8426" s="48">
        <v>1</v>
      </c>
      <c r="N8426" s="48" t="s">
        <v>117</v>
      </c>
      <c r="O8426" s="48">
        <v>1</v>
      </c>
      <c r="P8426" s="48" t="s">
        <v>116</v>
      </c>
      <c r="S8426" s="49">
        <v>1</v>
      </c>
      <c r="T8426" s="49" t="s">
        <v>116</v>
      </c>
    </row>
    <row r="8427" spans="1:24" x14ac:dyDescent="0.25">
      <c r="A8427" s="52">
        <v>2021</v>
      </c>
      <c r="B8427" s="45" t="s">
        <v>47</v>
      </c>
      <c r="C8427" s="46" t="s">
        <v>80</v>
      </c>
      <c r="D8427" s="46" t="s">
        <v>90</v>
      </c>
      <c r="H8427" s="46">
        <v>17</v>
      </c>
      <c r="L8427" s="46" t="s">
        <v>103</v>
      </c>
      <c r="M8427" s="48">
        <v>2</v>
      </c>
      <c r="N8427" s="48" t="s">
        <v>117</v>
      </c>
      <c r="O8427" s="48">
        <v>2</v>
      </c>
      <c r="P8427" s="48" t="s">
        <v>116</v>
      </c>
    </row>
    <row r="8428" spans="1:24" x14ac:dyDescent="0.25">
      <c r="A8428" s="52">
        <v>2021</v>
      </c>
      <c r="B8428" s="45" t="s">
        <v>47</v>
      </c>
      <c r="C8428" s="46" t="s">
        <v>80</v>
      </c>
      <c r="D8428" s="46" t="s">
        <v>90</v>
      </c>
      <c r="H8428" s="46">
        <v>15</v>
      </c>
      <c r="L8428" s="46" t="s">
        <v>104</v>
      </c>
      <c r="M8428" s="48" t="s">
        <v>110</v>
      </c>
    </row>
    <row r="8429" spans="1:24" x14ac:dyDescent="0.25">
      <c r="A8429" s="52">
        <v>2021</v>
      </c>
      <c r="B8429" s="45" t="s">
        <v>47</v>
      </c>
      <c r="C8429" s="46" t="s">
        <v>80</v>
      </c>
      <c r="D8429" s="46" t="s">
        <v>90</v>
      </c>
      <c r="H8429" s="46">
        <v>20</v>
      </c>
      <c r="L8429" s="46" t="s">
        <v>103</v>
      </c>
      <c r="M8429" s="48" t="s">
        <v>110</v>
      </c>
    </row>
    <row r="8430" spans="1:24" x14ac:dyDescent="0.25">
      <c r="A8430" s="52">
        <v>2021</v>
      </c>
      <c r="B8430" s="45" t="s">
        <v>47</v>
      </c>
      <c r="C8430" s="46" t="s">
        <v>80</v>
      </c>
      <c r="D8430" s="46" t="s">
        <v>90</v>
      </c>
      <c r="H8430" s="46">
        <v>15</v>
      </c>
      <c r="L8430" s="46" t="s">
        <v>104</v>
      </c>
      <c r="M8430" s="48" t="s">
        <v>110</v>
      </c>
    </row>
    <row r="8431" spans="1:24" x14ac:dyDescent="0.25">
      <c r="A8431" s="52">
        <v>2021</v>
      </c>
      <c r="B8431" s="53" t="s">
        <v>76</v>
      </c>
      <c r="C8431" s="46" t="s">
        <v>80</v>
      </c>
      <c r="D8431" s="46" t="s">
        <v>110</v>
      </c>
      <c r="H8431" s="54">
        <v>12</v>
      </c>
      <c r="I8431" s="54"/>
      <c r="J8431" s="54"/>
      <c r="K8431" s="54"/>
      <c r="L8431" s="46" t="s">
        <v>110</v>
      </c>
      <c r="M8431" s="48">
        <v>250</v>
      </c>
    </row>
    <row r="8432" spans="1:24" x14ac:dyDescent="0.25">
      <c r="A8432" s="52">
        <v>2021</v>
      </c>
      <c r="B8432" s="45" t="s">
        <v>54</v>
      </c>
      <c r="C8432" s="46" t="s">
        <v>80</v>
      </c>
      <c r="D8432" s="46" t="s">
        <v>88</v>
      </c>
      <c r="H8432" s="46">
        <v>17</v>
      </c>
      <c r="L8432" s="46" t="s">
        <v>103</v>
      </c>
      <c r="M8432" s="48" t="s">
        <v>110</v>
      </c>
    </row>
    <row r="8433" spans="1:16" x14ac:dyDescent="0.25">
      <c r="A8433" s="52">
        <v>2021</v>
      </c>
      <c r="B8433" s="45" t="s">
        <v>54</v>
      </c>
      <c r="C8433" s="46" t="s">
        <v>80</v>
      </c>
      <c r="D8433" s="46" t="s">
        <v>91</v>
      </c>
      <c r="H8433" s="46">
        <v>20</v>
      </c>
      <c r="L8433" s="46" t="s">
        <v>103</v>
      </c>
      <c r="M8433" s="48">
        <v>1</v>
      </c>
      <c r="N8433" s="48" t="s">
        <v>117</v>
      </c>
      <c r="O8433" s="48">
        <v>1</v>
      </c>
      <c r="P8433" s="48" t="s">
        <v>116</v>
      </c>
    </row>
    <row r="8434" spans="1:16" x14ac:dyDescent="0.25">
      <c r="A8434" s="52">
        <v>2021</v>
      </c>
      <c r="B8434" s="45" t="s">
        <v>56</v>
      </c>
      <c r="C8434" s="46" t="s">
        <v>80</v>
      </c>
      <c r="D8434" s="46" t="s">
        <v>88</v>
      </c>
      <c r="H8434" s="46">
        <v>15</v>
      </c>
      <c r="L8434" s="46" t="s">
        <v>103</v>
      </c>
      <c r="M8434" s="48">
        <v>43</v>
      </c>
    </row>
    <row r="8435" spans="1:16" x14ac:dyDescent="0.25">
      <c r="A8435" s="52">
        <v>2021</v>
      </c>
      <c r="B8435" s="45" t="s">
        <v>56</v>
      </c>
      <c r="C8435" s="46" t="s">
        <v>80</v>
      </c>
      <c r="D8435" s="46" t="s">
        <v>88</v>
      </c>
      <c r="H8435" s="46">
        <v>17</v>
      </c>
      <c r="L8435" s="46" t="s">
        <v>103</v>
      </c>
      <c r="M8435" s="48">
        <v>2</v>
      </c>
      <c r="N8435" s="48" t="s">
        <v>117</v>
      </c>
      <c r="O8435" s="48">
        <v>3</v>
      </c>
      <c r="P8435" s="48" t="s">
        <v>116</v>
      </c>
    </row>
    <row r="8436" spans="1:16" x14ac:dyDescent="0.25">
      <c r="A8436" s="52">
        <v>2021</v>
      </c>
      <c r="B8436" s="45" t="s">
        <v>56</v>
      </c>
      <c r="C8436" s="46" t="s">
        <v>80</v>
      </c>
      <c r="D8436" s="46" t="s">
        <v>90</v>
      </c>
      <c r="H8436" s="46">
        <v>15</v>
      </c>
      <c r="L8436" s="46" t="s">
        <v>104</v>
      </c>
      <c r="M8436" s="48">
        <v>176</v>
      </c>
    </row>
    <row r="8437" spans="1:16" x14ac:dyDescent="0.25">
      <c r="A8437" s="52">
        <v>2021</v>
      </c>
      <c r="B8437" s="45" t="s">
        <v>56</v>
      </c>
      <c r="C8437" s="46" t="s">
        <v>80</v>
      </c>
      <c r="D8437" s="46" t="s">
        <v>88</v>
      </c>
      <c r="H8437" s="46">
        <v>17</v>
      </c>
      <c r="L8437" s="46" t="s">
        <v>103</v>
      </c>
      <c r="M8437" s="48">
        <v>2</v>
      </c>
      <c r="N8437" s="48" t="s">
        <v>117</v>
      </c>
      <c r="O8437" s="48">
        <v>2</v>
      </c>
      <c r="P8437" s="48" t="s">
        <v>116</v>
      </c>
    </row>
    <row r="8438" spans="1:16" x14ac:dyDescent="0.25">
      <c r="A8438" s="52">
        <v>2021</v>
      </c>
      <c r="B8438" s="45" t="s">
        <v>37</v>
      </c>
      <c r="C8438" s="46" t="s">
        <v>80</v>
      </c>
      <c r="D8438" s="46" t="s">
        <v>93</v>
      </c>
      <c r="H8438" s="46">
        <v>17</v>
      </c>
      <c r="L8438" s="46" t="s">
        <v>103</v>
      </c>
      <c r="M8438" s="48">
        <v>2</v>
      </c>
      <c r="N8438" s="48" t="s">
        <v>117</v>
      </c>
      <c r="O8438" s="48">
        <v>3</v>
      </c>
      <c r="P8438" s="48" t="s">
        <v>116</v>
      </c>
    </row>
    <row r="8439" spans="1:16" x14ac:dyDescent="0.25">
      <c r="A8439" s="52">
        <v>2021</v>
      </c>
      <c r="B8439" s="45" t="s">
        <v>37</v>
      </c>
      <c r="C8439" s="46" t="s">
        <v>80</v>
      </c>
      <c r="D8439" s="46" t="s">
        <v>93</v>
      </c>
      <c r="H8439" s="46">
        <v>17</v>
      </c>
      <c r="L8439" s="46" t="s">
        <v>103</v>
      </c>
      <c r="M8439" s="48">
        <v>3</v>
      </c>
      <c r="N8439" s="48" t="s">
        <v>117</v>
      </c>
      <c r="O8439" s="48">
        <v>9</v>
      </c>
      <c r="P8439" s="48" t="s">
        <v>116</v>
      </c>
    </row>
    <row r="8440" spans="1:16" x14ac:dyDescent="0.25">
      <c r="A8440" s="52">
        <v>2021</v>
      </c>
      <c r="B8440" s="45" t="s">
        <v>37</v>
      </c>
      <c r="C8440" s="46" t="s">
        <v>80</v>
      </c>
      <c r="D8440" s="46" t="s">
        <v>93</v>
      </c>
      <c r="H8440" s="46">
        <v>17</v>
      </c>
      <c r="L8440" s="46" t="s">
        <v>103</v>
      </c>
      <c r="M8440" s="48">
        <v>6</v>
      </c>
      <c r="N8440" s="48" t="s">
        <v>117</v>
      </c>
      <c r="O8440" s="48">
        <v>3</v>
      </c>
      <c r="P8440" s="48" t="s">
        <v>116</v>
      </c>
    </row>
    <row r="8441" spans="1:16" x14ac:dyDescent="0.25">
      <c r="A8441" s="52">
        <v>2021</v>
      </c>
      <c r="B8441" s="45" t="s">
        <v>37</v>
      </c>
      <c r="C8441" s="46" t="s">
        <v>80</v>
      </c>
      <c r="D8441" s="46" t="s">
        <v>93</v>
      </c>
      <c r="H8441" s="46">
        <v>17</v>
      </c>
      <c r="L8441" s="46" t="s">
        <v>103</v>
      </c>
      <c r="M8441" s="48">
        <v>2</v>
      </c>
      <c r="N8441" s="48" t="s">
        <v>117</v>
      </c>
    </row>
    <row r="8442" spans="1:16" x14ac:dyDescent="0.25">
      <c r="A8442" s="52">
        <v>2021</v>
      </c>
      <c r="B8442" s="45" t="s">
        <v>73</v>
      </c>
      <c r="C8442" s="46" t="s">
        <v>80</v>
      </c>
      <c r="D8442" s="46" t="s">
        <v>88</v>
      </c>
      <c r="H8442" s="46">
        <v>17</v>
      </c>
      <c r="L8442" s="46" t="s">
        <v>103</v>
      </c>
      <c r="M8442" s="48">
        <v>1</v>
      </c>
      <c r="N8442" s="48" t="s">
        <v>117</v>
      </c>
      <c r="O8442" s="48">
        <v>1</v>
      </c>
      <c r="P8442" s="48" t="s">
        <v>116</v>
      </c>
    </row>
    <row r="8443" spans="1:16" x14ac:dyDescent="0.25">
      <c r="A8443" s="52">
        <v>2021</v>
      </c>
      <c r="B8443" s="45" t="s">
        <v>73</v>
      </c>
      <c r="C8443" s="46" t="s">
        <v>80</v>
      </c>
      <c r="D8443" s="46" t="s">
        <v>88</v>
      </c>
      <c r="H8443" s="46">
        <v>17</v>
      </c>
      <c r="L8443" s="46" t="s">
        <v>103</v>
      </c>
      <c r="M8443" s="48">
        <v>2</v>
      </c>
      <c r="N8443" s="48" t="s">
        <v>117</v>
      </c>
      <c r="O8443" s="48">
        <v>1</v>
      </c>
      <c r="P8443" s="48" t="s">
        <v>116</v>
      </c>
    </row>
    <row r="8444" spans="1:16" x14ac:dyDescent="0.25">
      <c r="A8444" s="52">
        <v>2021</v>
      </c>
      <c r="B8444" s="45" t="s">
        <v>73</v>
      </c>
      <c r="C8444" s="46" t="s">
        <v>80</v>
      </c>
      <c r="D8444" s="46" t="s">
        <v>88</v>
      </c>
      <c r="H8444" s="46">
        <v>17</v>
      </c>
      <c r="L8444" s="46" t="s">
        <v>103</v>
      </c>
      <c r="M8444" s="48">
        <v>2</v>
      </c>
      <c r="N8444" s="48" t="s">
        <v>117</v>
      </c>
      <c r="O8444" s="48">
        <v>2</v>
      </c>
      <c r="P8444" s="48" t="s">
        <v>116</v>
      </c>
    </row>
    <row r="8445" spans="1:16" x14ac:dyDescent="0.25">
      <c r="A8445" s="52">
        <v>2021</v>
      </c>
      <c r="B8445" s="45" t="s">
        <v>73</v>
      </c>
      <c r="C8445" s="46" t="s">
        <v>80</v>
      </c>
      <c r="D8445" s="46" t="s">
        <v>88</v>
      </c>
      <c r="H8445" s="46">
        <v>17</v>
      </c>
      <c r="L8445" s="46" t="s">
        <v>103</v>
      </c>
      <c r="M8445" s="48">
        <v>1</v>
      </c>
      <c r="N8445" s="48" t="s">
        <v>117</v>
      </c>
    </row>
    <row r="8446" spans="1:16" x14ac:dyDescent="0.25">
      <c r="A8446" s="52">
        <v>2021</v>
      </c>
      <c r="B8446" s="45" t="s">
        <v>73</v>
      </c>
      <c r="C8446" s="46" t="s">
        <v>80</v>
      </c>
      <c r="D8446" s="46" t="s">
        <v>91</v>
      </c>
      <c r="H8446" s="46">
        <v>17</v>
      </c>
      <c r="L8446" s="46" t="s">
        <v>103</v>
      </c>
      <c r="M8446" s="48">
        <v>10</v>
      </c>
      <c r="N8446" s="48" t="s">
        <v>117</v>
      </c>
    </row>
    <row r="8447" spans="1:16" x14ac:dyDescent="0.25">
      <c r="A8447" s="52">
        <v>2021</v>
      </c>
      <c r="B8447" s="45" t="s">
        <v>47</v>
      </c>
      <c r="C8447" s="46" t="s">
        <v>80</v>
      </c>
      <c r="D8447" s="46" t="s">
        <v>93</v>
      </c>
      <c r="H8447" s="46">
        <v>17</v>
      </c>
      <c r="L8447" s="46" t="s">
        <v>103</v>
      </c>
      <c r="M8447" s="48">
        <v>2</v>
      </c>
      <c r="N8447" s="48" t="s">
        <v>117</v>
      </c>
      <c r="O8447" s="48">
        <v>2</v>
      </c>
      <c r="P8447" s="48" t="s">
        <v>116</v>
      </c>
    </row>
    <row r="8448" spans="1:16" x14ac:dyDescent="0.25">
      <c r="A8448" s="52">
        <v>2021</v>
      </c>
      <c r="B8448" s="45" t="s">
        <v>47</v>
      </c>
      <c r="C8448" s="46" t="s">
        <v>80</v>
      </c>
      <c r="D8448" s="46" t="s">
        <v>93</v>
      </c>
      <c r="H8448" s="46">
        <v>17</v>
      </c>
      <c r="L8448" s="46" t="s">
        <v>103</v>
      </c>
      <c r="M8448" s="48">
        <v>3</v>
      </c>
      <c r="N8448" s="48" t="s">
        <v>117</v>
      </c>
      <c r="O8448" s="48">
        <v>1</v>
      </c>
      <c r="P8448" s="48" t="s">
        <v>116</v>
      </c>
    </row>
    <row r="8449" spans="1:24" x14ac:dyDescent="0.25">
      <c r="A8449" s="52">
        <v>2021</v>
      </c>
      <c r="B8449" s="45" t="s">
        <v>64</v>
      </c>
      <c r="C8449" s="46" t="s">
        <v>80</v>
      </c>
      <c r="D8449" s="46" t="s">
        <v>88</v>
      </c>
      <c r="H8449" s="46">
        <v>17</v>
      </c>
      <c r="L8449" s="46" t="s">
        <v>103</v>
      </c>
      <c r="M8449" s="48">
        <v>3</v>
      </c>
      <c r="N8449" s="48" t="s">
        <v>117</v>
      </c>
      <c r="O8449" s="48">
        <v>2</v>
      </c>
      <c r="P8449" s="48" t="s">
        <v>116</v>
      </c>
    </row>
    <row r="8450" spans="1:24" x14ac:dyDescent="0.25">
      <c r="A8450" s="52">
        <v>2021</v>
      </c>
      <c r="B8450" s="45" t="s">
        <v>53</v>
      </c>
      <c r="C8450" s="46" t="s">
        <v>80</v>
      </c>
      <c r="D8450" s="46" t="s">
        <v>110</v>
      </c>
      <c r="H8450" s="46">
        <v>17</v>
      </c>
      <c r="I8450" s="46">
        <v>22</v>
      </c>
      <c r="L8450" s="46" t="s">
        <v>103</v>
      </c>
      <c r="M8450" s="48">
        <v>2</v>
      </c>
      <c r="N8450" s="48" t="s">
        <v>117</v>
      </c>
      <c r="O8450" s="48">
        <v>1</v>
      </c>
      <c r="P8450" s="48" t="s">
        <v>116</v>
      </c>
      <c r="U8450" s="49">
        <v>1</v>
      </c>
      <c r="V8450" s="49" t="s">
        <v>117</v>
      </c>
      <c r="W8450" s="50">
        <v>2</v>
      </c>
      <c r="X8450" s="50" t="s">
        <v>116</v>
      </c>
    </row>
    <row r="8451" spans="1:24" x14ac:dyDescent="0.25">
      <c r="A8451" s="52">
        <v>2021</v>
      </c>
      <c r="B8451" s="45" t="s">
        <v>53</v>
      </c>
      <c r="C8451" s="46" t="s">
        <v>80</v>
      </c>
      <c r="D8451" s="46" t="s">
        <v>110</v>
      </c>
      <c r="H8451" s="46">
        <v>17</v>
      </c>
      <c r="I8451" s="46">
        <v>22</v>
      </c>
      <c r="L8451" s="46" t="s">
        <v>103</v>
      </c>
      <c r="M8451" s="48">
        <v>3</v>
      </c>
      <c r="N8451" s="48" t="s">
        <v>117</v>
      </c>
      <c r="O8451" s="48">
        <v>2</v>
      </c>
      <c r="P8451" s="48" t="s">
        <v>116</v>
      </c>
      <c r="U8451" s="49">
        <v>1</v>
      </c>
      <c r="V8451" s="49" t="s">
        <v>117</v>
      </c>
      <c r="W8451" s="50">
        <v>3</v>
      </c>
      <c r="X8451" s="50" t="s">
        <v>116</v>
      </c>
    </row>
    <row r="8452" spans="1:24" x14ac:dyDescent="0.25">
      <c r="A8452" s="52">
        <v>2021</v>
      </c>
      <c r="B8452" s="45" t="s">
        <v>53</v>
      </c>
      <c r="C8452" s="46" t="s">
        <v>80</v>
      </c>
      <c r="D8452" s="46" t="s">
        <v>94</v>
      </c>
      <c r="H8452" s="46">
        <v>15</v>
      </c>
      <c r="L8452" s="46" t="s">
        <v>104</v>
      </c>
      <c r="M8452" s="48">
        <v>21</v>
      </c>
    </row>
    <row r="8453" spans="1:24" x14ac:dyDescent="0.25">
      <c r="A8453" s="52">
        <v>2021</v>
      </c>
      <c r="B8453" s="45" t="s">
        <v>53</v>
      </c>
      <c r="C8453" s="46" t="s">
        <v>80</v>
      </c>
      <c r="D8453" s="46" t="s">
        <v>90</v>
      </c>
      <c r="H8453" s="46">
        <v>17</v>
      </c>
      <c r="L8453" s="46" t="s">
        <v>104</v>
      </c>
      <c r="M8453" s="48">
        <v>3</v>
      </c>
      <c r="N8453" s="48" t="s">
        <v>117</v>
      </c>
    </row>
    <row r="8454" spans="1:24" x14ac:dyDescent="0.25">
      <c r="A8454" s="52">
        <v>2021</v>
      </c>
      <c r="B8454" s="45" t="s">
        <v>53</v>
      </c>
      <c r="C8454" s="46" t="s">
        <v>80</v>
      </c>
      <c r="D8454" s="46" t="s">
        <v>90</v>
      </c>
      <c r="H8454" s="46">
        <v>15</v>
      </c>
      <c r="L8454" s="46" t="s">
        <v>104</v>
      </c>
      <c r="M8454" s="48">
        <v>152</v>
      </c>
    </row>
    <row r="8455" spans="1:24" x14ac:dyDescent="0.25">
      <c r="A8455" s="52">
        <v>2021</v>
      </c>
      <c r="B8455" s="45" t="s">
        <v>53</v>
      </c>
      <c r="C8455" s="46" t="s">
        <v>80</v>
      </c>
      <c r="D8455" s="46" t="s">
        <v>94</v>
      </c>
      <c r="H8455" s="46">
        <v>15</v>
      </c>
      <c r="L8455" s="46" t="s">
        <v>104</v>
      </c>
      <c r="M8455" s="48">
        <v>16</v>
      </c>
    </row>
    <row r="8456" spans="1:24" x14ac:dyDescent="0.25">
      <c r="A8456" s="52">
        <v>2021</v>
      </c>
      <c r="B8456" s="45" t="s">
        <v>53</v>
      </c>
      <c r="C8456" s="46" t="s">
        <v>80</v>
      </c>
      <c r="D8456" s="46" t="s">
        <v>90</v>
      </c>
      <c r="H8456" s="46">
        <v>15</v>
      </c>
      <c r="L8456" s="46" t="s">
        <v>104</v>
      </c>
      <c r="M8456" s="48">
        <v>16</v>
      </c>
    </row>
    <row r="8457" spans="1:24" x14ac:dyDescent="0.25">
      <c r="A8457" s="52">
        <v>2021</v>
      </c>
      <c r="B8457" s="45" t="s">
        <v>53</v>
      </c>
      <c r="C8457" s="46" t="s">
        <v>80</v>
      </c>
      <c r="D8457" s="46" t="s">
        <v>94</v>
      </c>
      <c r="H8457" s="46">
        <v>17</v>
      </c>
      <c r="L8457" s="46" t="s">
        <v>103</v>
      </c>
      <c r="M8457" s="48">
        <v>9</v>
      </c>
      <c r="N8457" s="48" t="s">
        <v>117</v>
      </c>
      <c r="O8457" s="48">
        <v>3</v>
      </c>
      <c r="P8457" s="48" t="s">
        <v>116</v>
      </c>
    </row>
    <row r="8458" spans="1:24" x14ac:dyDescent="0.25">
      <c r="A8458" s="52">
        <v>2021</v>
      </c>
      <c r="B8458" s="45" t="s">
        <v>53</v>
      </c>
      <c r="C8458" s="46" t="s">
        <v>80</v>
      </c>
      <c r="D8458" s="46" t="s">
        <v>94</v>
      </c>
      <c r="H8458" s="46">
        <v>15</v>
      </c>
      <c r="L8458" s="46" t="s">
        <v>104</v>
      </c>
      <c r="M8458" s="48">
        <v>72</v>
      </c>
    </row>
    <row r="8459" spans="1:24" x14ac:dyDescent="0.25">
      <c r="A8459" s="52">
        <v>2021</v>
      </c>
      <c r="B8459" s="45" t="s">
        <v>53</v>
      </c>
      <c r="C8459" s="46" t="s">
        <v>81</v>
      </c>
      <c r="D8459" s="46" t="s">
        <v>110</v>
      </c>
      <c r="H8459" s="46">
        <v>5</v>
      </c>
      <c r="L8459" s="46" t="s">
        <v>104</v>
      </c>
      <c r="M8459" s="48">
        <v>150</v>
      </c>
    </row>
    <row r="8460" spans="1:24" x14ac:dyDescent="0.25">
      <c r="A8460" s="52">
        <v>2021</v>
      </c>
      <c r="B8460" s="45" t="s">
        <v>53</v>
      </c>
      <c r="C8460" s="46" t="s">
        <v>81</v>
      </c>
      <c r="D8460" s="46" t="s">
        <v>110</v>
      </c>
      <c r="H8460" s="46">
        <v>5</v>
      </c>
      <c r="L8460" s="46" t="s">
        <v>104</v>
      </c>
      <c r="M8460" s="48" t="s">
        <v>110</v>
      </c>
    </row>
    <row r="8461" spans="1:24" x14ac:dyDescent="0.25">
      <c r="A8461" s="52">
        <v>2021</v>
      </c>
      <c r="B8461" s="45" t="s">
        <v>53</v>
      </c>
      <c r="C8461" s="46" t="s">
        <v>81</v>
      </c>
      <c r="D8461" s="46" t="s">
        <v>110</v>
      </c>
      <c r="H8461" s="46">
        <v>5</v>
      </c>
      <c r="L8461" s="46" t="s">
        <v>104</v>
      </c>
      <c r="M8461" s="48">
        <v>100</v>
      </c>
    </row>
    <row r="8462" spans="1:24" x14ac:dyDescent="0.25">
      <c r="A8462" s="52">
        <v>2021</v>
      </c>
      <c r="B8462" s="45" t="s">
        <v>53</v>
      </c>
      <c r="C8462" s="46" t="s">
        <v>82</v>
      </c>
      <c r="D8462" s="46" t="s">
        <v>110</v>
      </c>
      <c r="H8462" s="46">
        <v>17</v>
      </c>
      <c r="L8462" s="46" t="s">
        <v>104</v>
      </c>
      <c r="M8462" s="48">
        <v>1</v>
      </c>
      <c r="N8462" s="48" t="s">
        <v>117</v>
      </c>
      <c r="O8462" s="48">
        <v>1</v>
      </c>
      <c r="P8462" s="48" t="s">
        <v>116</v>
      </c>
    </row>
    <row r="8463" spans="1:24" x14ac:dyDescent="0.25">
      <c r="A8463" s="52">
        <v>2021</v>
      </c>
      <c r="B8463" s="45" t="s">
        <v>53</v>
      </c>
      <c r="C8463" s="46" t="s">
        <v>80</v>
      </c>
      <c r="D8463" s="46" t="s">
        <v>94</v>
      </c>
      <c r="H8463" s="46">
        <v>17</v>
      </c>
      <c r="L8463" s="46" t="s">
        <v>103</v>
      </c>
      <c r="M8463" s="48">
        <v>2</v>
      </c>
      <c r="N8463" s="48" t="s">
        <v>117</v>
      </c>
      <c r="O8463" s="48">
        <v>5</v>
      </c>
      <c r="P8463" s="48" t="s">
        <v>116</v>
      </c>
    </row>
    <row r="8464" spans="1:24" x14ac:dyDescent="0.25">
      <c r="A8464" s="52">
        <v>2021</v>
      </c>
      <c r="B8464" s="45" t="s">
        <v>53</v>
      </c>
      <c r="C8464" s="46" t="s">
        <v>82</v>
      </c>
      <c r="D8464" s="46" t="s">
        <v>110</v>
      </c>
      <c r="H8464" s="46">
        <v>17</v>
      </c>
      <c r="L8464" s="46" t="s">
        <v>104</v>
      </c>
      <c r="M8464" s="48">
        <v>1</v>
      </c>
      <c r="N8464" s="48" t="s">
        <v>117</v>
      </c>
    </row>
    <row r="8465" spans="1:16" x14ac:dyDescent="0.25">
      <c r="A8465" s="52">
        <v>2021</v>
      </c>
      <c r="B8465" s="45" t="s">
        <v>53</v>
      </c>
      <c r="C8465" s="46" t="s">
        <v>80</v>
      </c>
      <c r="D8465" s="46" t="s">
        <v>94</v>
      </c>
      <c r="H8465" s="46">
        <v>17</v>
      </c>
      <c r="L8465" s="46" t="s">
        <v>103</v>
      </c>
      <c r="M8465" s="48">
        <v>3</v>
      </c>
      <c r="N8465" s="48" t="s">
        <v>117</v>
      </c>
      <c r="O8465" s="48">
        <v>3</v>
      </c>
      <c r="P8465" s="48" t="s">
        <v>116</v>
      </c>
    </row>
    <row r="8466" spans="1:16" x14ac:dyDescent="0.25">
      <c r="A8466" s="52">
        <v>2021</v>
      </c>
      <c r="B8466" s="45" t="s">
        <v>53</v>
      </c>
      <c r="C8466" s="46" t="s">
        <v>82</v>
      </c>
      <c r="D8466" s="46" t="s">
        <v>110</v>
      </c>
      <c r="H8466" s="46">
        <v>17</v>
      </c>
      <c r="L8466" s="46" t="s">
        <v>104</v>
      </c>
      <c r="M8466" s="48">
        <v>5</v>
      </c>
      <c r="N8466" s="48" t="s">
        <v>117</v>
      </c>
      <c r="O8466" s="48">
        <v>5</v>
      </c>
      <c r="P8466" s="48" t="s">
        <v>116</v>
      </c>
    </row>
    <row r="8467" spans="1:16" x14ac:dyDescent="0.25">
      <c r="A8467" s="52">
        <v>2021</v>
      </c>
      <c r="B8467" s="45" t="s">
        <v>53</v>
      </c>
      <c r="C8467" s="46" t="s">
        <v>82</v>
      </c>
      <c r="D8467" s="46" t="s">
        <v>110</v>
      </c>
      <c r="H8467" s="46">
        <v>17</v>
      </c>
      <c r="L8467" s="46" t="s">
        <v>104</v>
      </c>
      <c r="M8467" s="48">
        <v>5</v>
      </c>
      <c r="N8467" s="48" t="s">
        <v>117</v>
      </c>
      <c r="O8467" s="48">
        <v>5</v>
      </c>
      <c r="P8467" s="48" t="s">
        <v>116</v>
      </c>
    </row>
    <row r="8468" spans="1:16" x14ac:dyDescent="0.25">
      <c r="A8468" s="52">
        <v>2021</v>
      </c>
      <c r="B8468" s="45" t="s">
        <v>71</v>
      </c>
      <c r="C8468" s="46" t="s">
        <v>80</v>
      </c>
      <c r="D8468" s="46" t="s">
        <v>90</v>
      </c>
      <c r="H8468" s="46">
        <v>15</v>
      </c>
      <c r="L8468" s="46" t="s">
        <v>106</v>
      </c>
      <c r="M8468" s="48">
        <v>110</v>
      </c>
    </row>
    <row r="8469" spans="1:16" x14ac:dyDescent="0.25">
      <c r="A8469" s="52">
        <v>2021</v>
      </c>
      <c r="B8469" s="45" t="s">
        <v>71</v>
      </c>
      <c r="C8469" s="46" t="s">
        <v>80</v>
      </c>
      <c r="D8469" s="46" t="s">
        <v>90</v>
      </c>
      <c r="H8469" s="46">
        <v>15</v>
      </c>
      <c r="L8469" s="46" t="s">
        <v>106</v>
      </c>
      <c r="M8469" s="48">
        <v>25</v>
      </c>
    </row>
    <row r="8470" spans="1:16" x14ac:dyDescent="0.25">
      <c r="A8470" s="52">
        <v>2021</v>
      </c>
      <c r="B8470" s="45" t="s">
        <v>71</v>
      </c>
      <c r="C8470" s="46" t="s">
        <v>80</v>
      </c>
      <c r="D8470" s="46" t="s">
        <v>90</v>
      </c>
      <c r="H8470" s="46">
        <v>15</v>
      </c>
      <c r="L8470" s="46" t="s">
        <v>104</v>
      </c>
      <c r="M8470" s="48">
        <v>15</v>
      </c>
    </row>
    <row r="8471" spans="1:16" x14ac:dyDescent="0.25">
      <c r="A8471" s="52">
        <v>2021</v>
      </c>
      <c r="B8471" s="45" t="s">
        <v>71</v>
      </c>
      <c r="C8471" s="46" t="s">
        <v>85</v>
      </c>
      <c r="D8471" s="46" t="s">
        <v>110</v>
      </c>
      <c r="H8471" s="46">
        <v>28</v>
      </c>
      <c r="L8471" s="46" t="s">
        <v>103</v>
      </c>
      <c r="M8471" s="48">
        <v>1</v>
      </c>
    </row>
    <row r="8472" spans="1:16" x14ac:dyDescent="0.25">
      <c r="A8472" s="52">
        <v>2021</v>
      </c>
      <c r="B8472" s="45" t="s">
        <v>71</v>
      </c>
      <c r="C8472" s="46" t="s">
        <v>80</v>
      </c>
      <c r="D8472" s="46" t="s">
        <v>90</v>
      </c>
      <c r="H8472" s="46">
        <v>15</v>
      </c>
      <c r="L8472" s="46" t="s">
        <v>106</v>
      </c>
      <c r="M8472" s="48">
        <v>150</v>
      </c>
    </row>
    <row r="8473" spans="1:16" x14ac:dyDescent="0.25">
      <c r="A8473" s="52">
        <v>2021</v>
      </c>
      <c r="B8473" s="45" t="s">
        <v>71</v>
      </c>
      <c r="C8473" s="46" t="s">
        <v>81</v>
      </c>
      <c r="D8473" s="46" t="s">
        <v>110</v>
      </c>
      <c r="H8473" s="46">
        <v>5</v>
      </c>
      <c r="L8473" s="46" t="s">
        <v>104</v>
      </c>
      <c r="M8473" s="48">
        <v>60</v>
      </c>
    </row>
    <row r="8474" spans="1:16" x14ac:dyDescent="0.25">
      <c r="A8474" s="52">
        <v>2021</v>
      </c>
      <c r="B8474" s="45" t="s">
        <v>71</v>
      </c>
      <c r="C8474" s="46" t="s">
        <v>81</v>
      </c>
      <c r="D8474" s="46" t="s">
        <v>110</v>
      </c>
      <c r="H8474" s="46">
        <v>5</v>
      </c>
      <c r="L8474" s="46" t="s">
        <v>104</v>
      </c>
      <c r="M8474" s="48">
        <v>200</v>
      </c>
    </row>
    <row r="8475" spans="1:16" x14ac:dyDescent="0.25">
      <c r="A8475" s="52">
        <v>2021</v>
      </c>
      <c r="B8475" s="45" t="s">
        <v>71</v>
      </c>
      <c r="C8475" s="46" t="s">
        <v>81</v>
      </c>
      <c r="D8475" s="46" t="s">
        <v>110</v>
      </c>
      <c r="H8475" s="46">
        <v>5</v>
      </c>
      <c r="L8475" s="46" t="s">
        <v>104</v>
      </c>
      <c r="M8475" s="48">
        <v>90</v>
      </c>
    </row>
    <row r="8476" spans="1:16" x14ac:dyDescent="0.25">
      <c r="A8476" s="52">
        <v>2021</v>
      </c>
      <c r="B8476" s="45" t="s">
        <v>71</v>
      </c>
      <c r="C8476" s="46" t="s">
        <v>81</v>
      </c>
      <c r="D8476" s="46" t="s">
        <v>110</v>
      </c>
      <c r="H8476" s="46">
        <v>5</v>
      </c>
      <c r="L8476" s="46" t="s">
        <v>104</v>
      </c>
      <c r="M8476" s="48">
        <v>80</v>
      </c>
    </row>
    <row r="8477" spans="1:16" x14ac:dyDescent="0.25">
      <c r="A8477" s="52">
        <v>2021</v>
      </c>
      <c r="B8477" s="45" t="s">
        <v>78</v>
      </c>
      <c r="C8477" s="46" t="s">
        <v>82</v>
      </c>
      <c r="D8477" s="46" t="s">
        <v>110</v>
      </c>
      <c r="H8477" s="46">
        <v>15</v>
      </c>
      <c r="L8477" s="46" t="s">
        <v>104</v>
      </c>
      <c r="M8477" s="48">
        <v>30</v>
      </c>
    </row>
    <row r="8478" spans="1:16" x14ac:dyDescent="0.25">
      <c r="A8478" s="52">
        <v>2021</v>
      </c>
      <c r="B8478" s="45" t="s">
        <v>61</v>
      </c>
      <c r="C8478" s="46" t="s">
        <v>80</v>
      </c>
      <c r="D8478" s="46" t="s">
        <v>90</v>
      </c>
      <c r="H8478" s="46">
        <v>15</v>
      </c>
      <c r="L8478" s="46" t="s">
        <v>104</v>
      </c>
      <c r="M8478" s="48">
        <v>21</v>
      </c>
    </row>
    <row r="8479" spans="1:16" x14ac:dyDescent="0.25">
      <c r="A8479" s="52">
        <v>2021</v>
      </c>
      <c r="B8479" s="45" t="s">
        <v>57</v>
      </c>
      <c r="C8479" s="46" t="s">
        <v>80</v>
      </c>
      <c r="D8479" s="46" t="s">
        <v>88</v>
      </c>
      <c r="H8479" s="46">
        <v>15</v>
      </c>
      <c r="L8479" s="46" t="s">
        <v>104</v>
      </c>
      <c r="M8479" s="48" t="s">
        <v>110</v>
      </c>
    </row>
    <row r="8480" spans="1:16" x14ac:dyDescent="0.25">
      <c r="A8480" s="52">
        <v>2021</v>
      </c>
      <c r="B8480" s="45" t="s">
        <v>57</v>
      </c>
      <c r="C8480" s="46" t="s">
        <v>80</v>
      </c>
      <c r="D8480" s="46" t="s">
        <v>88</v>
      </c>
      <c r="H8480" s="46">
        <v>15</v>
      </c>
      <c r="L8480" s="46" t="s">
        <v>104</v>
      </c>
      <c r="M8480" s="48">
        <v>80</v>
      </c>
    </row>
    <row r="8481" spans="1:22" x14ac:dyDescent="0.25">
      <c r="A8481" s="52">
        <v>2021</v>
      </c>
      <c r="B8481" s="45" t="s">
        <v>54</v>
      </c>
      <c r="C8481" s="46" t="s">
        <v>80</v>
      </c>
      <c r="D8481" s="46" t="s">
        <v>93</v>
      </c>
      <c r="H8481" s="46">
        <v>17</v>
      </c>
      <c r="L8481" s="46" t="s">
        <v>103</v>
      </c>
      <c r="M8481" s="48">
        <v>2</v>
      </c>
      <c r="N8481" s="48" t="s">
        <v>117</v>
      </c>
      <c r="O8481" s="48">
        <v>2</v>
      </c>
      <c r="P8481" s="48" t="s">
        <v>116</v>
      </c>
    </row>
    <row r="8482" spans="1:22" x14ac:dyDescent="0.25">
      <c r="A8482" s="52">
        <v>2021</v>
      </c>
      <c r="B8482" s="45" t="s">
        <v>54</v>
      </c>
      <c r="C8482" s="46" t="s">
        <v>80</v>
      </c>
      <c r="D8482" s="46" t="s">
        <v>93</v>
      </c>
      <c r="H8482" s="46">
        <v>17</v>
      </c>
      <c r="L8482" s="46" t="s">
        <v>104</v>
      </c>
      <c r="M8482" s="48">
        <v>1</v>
      </c>
      <c r="N8482" s="48" t="s">
        <v>117</v>
      </c>
    </row>
    <row r="8483" spans="1:22" x14ac:dyDescent="0.25">
      <c r="A8483" s="52">
        <v>2021</v>
      </c>
      <c r="B8483" s="45" t="s">
        <v>54</v>
      </c>
      <c r="C8483" s="46" t="s">
        <v>80</v>
      </c>
      <c r="D8483" s="46" t="s">
        <v>110</v>
      </c>
      <c r="H8483" s="46">
        <v>17</v>
      </c>
      <c r="L8483" s="46" t="s">
        <v>104</v>
      </c>
      <c r="M8483" s="48">
        <v>1</v>
      </c>
      <c r="N8483" s="48" t="s">
        <v>116</v>
      </c>
    </row>
    <row r="8484" spans="1:22" x14ac:dyDescent="0.25">
      <c r="A8484" s="52">
        <v>2021</v>
      </c>
      <c r="B8484" s="45" t="s">
        <v>54</v>
      </c>
      <c r="C8484" s="46" t="s">
        <v>80</v>
      </c>
      <c r="D8484" s="46" t="s">
        <v>88</v>
      </c>
      <c r="H8484" s="46">
        <v>20</v>
      </c>
      <c r="L8484" s="46" t="s">
        <v>103</v>
      </c>
      <c r="M8484" s="48">
        <v>1</v>
      </c>
      <c r="N8484" s="48" t="s">
        <v>116</v>
      </c>
    </row>
    <row r="8485" spans="1:22" x14ac:dyDescent="0.25">
      <c r="A8485" s="52">
        <v>2021</v>
      </c>
      <c r="B8485" s="45" t="s">
        <v>54</v>
      </c>
      <c r="C8485" s="46" t="s">
        <v>80</v>
      </c>
      <c r="D8485" s="46" t="s">
        <v>110</v>
      </c>
      <c r="H8485" s="46">
        <v>17</v>
      </c>
      <c r="L8485" s="46" t="s">
        <v>104</v>
      </c>
      <c r="M8485" s="48">
        <v>1</v>
      </c>
      <c r="N8485" s="48" t="s">
        <v>117</v>
      </c>
    </row>
    <row r="8486" spans="1:22" x14ac:dyDescent="0.25">
      <c r="A8486" s="52">
        <v>2021</v>
      </c>
      <c r="B8486" s="45" t="s">
        <v>54</v>
      </c>
      <c r="C8486" s="46" t="s">
        <v>80</v>
      </c>
      <c r="D8486" s="46" t="s">
        <v>88</v>
      </c>
      <c r="H8486" s="46">
        <v>17</v>
      </c>
      <c r="L8486" s="46" t="s">
        <v>104</v>
      </c>
      <c r="M8486" s="48" t="s">
        <v>110</v>
      </c>
    </row>
    <row r="8487" spans="1:22" x14ac:dyDescent="0.25">
      <c r="A8487" s="52">
        <v>2021</v>
      </c>
      <c r="B8487" s="45" t="s">
        <v>54</v>
      </c>
      <c r="C8487" s="46" t="s">
        <v>80</v>
      </c>
      <c r="D8487" s="46" t="s">
        <v>88</v>
      </c>
      <c r="H8487" s="46">
        <v>18</v>
      </c>
      <c r="I8487" s="46">
        <v>22</v>
      </c>
      <c r="L8487" s="46" t="s">
        <v>103</v>
      </c>
      <c r="M8487" s="48">
        <v>1</v>
      </c>
      <c r="N8487" s="48" t="s">
        <v>117</v>
      </c>
      <c r="O8487" s="48">
        <v>1</v>
      </c>
      <c r="P8487" s="48" t="s">
        <v>116</v>
      </c>
      <c r="S8487" s="49">
        <v>1</v>
      </c>
      <c r="T8487" s="49" t="s">
        <v>117</v>
      </c>
      <c r="U8487" s="49">
        <v>4</v>
      </c>
      <c r="V8487" s="49" t="s">
        <v>116</v>
      </c>
    </row>
    <row r="8488" spans="1:22" x14ac:dyDescent="0.25">
      <c r="A8488" s="52">
        <v>2021</v>
      </c>
      <c r="B8488" s="45" t="s">
        <v>54</v>
      </c>
      <c r="C8488" s="46" t="s">
        <v>80</v>
      </c>
      <c r="D8488" s="46" t="s">
        <v>110</v>
      </c>
      <c r="H8488" s="46">
        <v>20</v>
      </c>
      <c r="L8488" s="46" t="s">
        <v>103</v>
      </c>
      <c r="M8488" s="48">
        <v>11</v>
      </c>
      <c r="N8488" s="48" t="s">
        <v>116</v>
      </c>
      <c r="O8488" s="48">
        <v>4</v>
      </c>
      <c r="P8488" s="48" t="s">
        <v>117</v>
      </c>
    </row>
    <row r="8489" spans="1:22" x14ac:dyDescent="0.25">
      <c r="A8489" s="52">
        <v>2021</v>
      </c>
      <c r="B8489" s="45" t="s">
        <v>54</v>
      </c>
      <c r="C8489" s="46" t="s">
        <v>80</v>
      </c>
      <c r="D8489" s="46" t="s">
        <v>88</v>
      </c>
      <c r="H8489" s="46">
        <v>18</v>
      </c>
      <c r="I8489" s="46">
        <v>22</v>
      </c>
      <c r="L8489" s="46" t="s">
        <v>103</v>
      </c>
      <c r="M8489" s="48">
        <v>1</v>
      </c>
      <c r="N8489" s="48" t="s">
        <v>116</v>
      </c>
      <c r="S8489" s="49">
        <v>3</v>
      </c>
      <c r="T8489" s="49" t="s">
        <v>116</v>
      </c>
    </row>
    <row r="8490" spans="1:22" x14ac:dyDescent="0.25">
      <c r="A8490" s="52">
        <v>2021</v>
      </c>
      <c r="B8490" s="45" t="s">
        <v>54</v>
      </c>
      <c r="C8490" s="46" t="s">
        <v>80</v>
      </c>
      <c r="D8490" s="46" t="s">
        <v>88</v>
      </c>
      <c r="H8490" s="46">
        <v>17</v>
      </c>
      <c r="L8490" s="46" t="s">
        <v>110</v>
      </c>
      <c r="M8490" s="48" t="s">
        <v>110</v>
      </c>
    </row>
    <row r="8491" spans="1:22" x14ac:dyDescent="0.25">
      <c r="A8491" s="52">
        <v>2021</v>
      </c>
      <c r="B8491" s="45" t="s">
        <v>54</v>
      </c>
      <c r="C8491" s="46" t="s">
        <v>80</v>
      </c>
      <c r="D8491" s="46" t="s">
        <v>89</v>
      </c>
      <c r="H8491" s="46">
        <v>18</v>
      </c>
      <c r="I8491" s="46">
        <v>22</v>
      </c>
      <c r="L8491" s="46" t="s">
        <v>103</v>
      </c>
      <c r="M8491" s="48">
        <v>2</v>
      </c>
      <c r="N8491" s="48" t="s">
        <v>116</v>
      </c>
      <c r="S8491" s="49">
        <v>2</v>
      </c>
      <c r="T8491" s="49" t="s">
        <v>116</v>
      </c>
    </row>
    <row r="8492" spans="1:22" x14ac:dyDescent="0.25">
      <c r="A8492" s="52">
        <v>2021</v>
      </c>
      <c r="B8492" s="45" t="s">
        <v>54</v>
      </c>
      <c r="C8492" s="46" t="s">
        <v>80</v>
      </c>
      <c r="D8492" s="46" t="s">
        <v>88</v>
      </c>
      <c r="H8492" s="46">
        <v>17</v>
      </c>
      <c r="L8492" s="46" t="s">
        <v>103</v>
      </c>
      <c r="M8492" s="48">
        <v>1</v>
      </c>
      <c r="N8492" s="48" t="s">
        <v>117</v>
      </c>
    </row>
    <row r="8493" spans="1:22" x14ac:dyDescent="0.25">
      <c r="A8493" s="52">
        <v>2021</v>
      </c>
      <c r="B8493" s="45" t="s">
        <v>54</v>
      </c>
      <c r="C8493" s="46" t="s">
        <v>80</v>
      </c>
      <c r="D8493" s="46" t="s">
        <v>88</v>
      </c>
      <c r="H8493" s="46">
        <v>17</v>
      </c>
      <c r="L8493" s="46" t="s">
        <v>110</v>
      </c>
      <c r="M8493" s="48" t="s">
        <v>110</v>
      </c>
    </row>
    <row r="8494" spans="1:22" x14ac:dyDescent="0.25">
      <c r="A8494" s="52">
        <v>2021</v>
      </c>
      <c r="B8494" s="45" t="s">
        <v>54</v>
      </c>
      <c r="C8494" s="46" t="s">
        <v>80</v>
      </c>
      <c r="D8494" s="46" t="s">
        <v>88</v>
      </c>
      <c r="H8494" s="46">
        <v>17</v>
      </c>
      <c r="L8494" s="46" t="s">
        <v>103</v>
      </c>
      <c r="M8494" s="48">
        <v>2</v>
      </c>
      <c r="N8494" s="48" t="s">
        <v>116</v>
      </c>
    </row>
    <row r="8495" spans="1:22" x14ac:dyDescent="0.25">
      <c r="A8495" s="52">
        <v>2021</v>
      </c>
      <c r="B8495" s="45" t="s">
        <v>54</v>
      </c>
      <c r="C8495" s="46" t="s">
        <v>80</v>
      </c>
      <c r="D8495" s="46" t="s">
        <v>88</v>
      </c>
      <c r="H8495" s="46">
        <v>17</v>
      </c>
      <c r="I8495" s="46">
        <v>18</v>
      </c>
      <c r="L8495" s="46" t="s">
        <v>103</v>
      </c>
      <c r="M8495" s="48">
        <v>1</v>
      </c>
      <c r="N8495" s="48" t="s">
        <v>117</v>
      </c>
      <c r="O8495" s="48">
        <v>2</v>
      </c>
      <c r="P8495" s="48" t="s">
        <v>116</v>
      </c>
      <c r="S8495" s="49">
        <v>1</v>
      </c>
      <c r="T8495" s="49" t="s">
        <v>116</v>
      </c>
    </row>
    <row r="8496" spans="1:22" x14ac:dyDescent="0.25">
      <c r="A8496" s="52">
        <v>2021</v>
      </c>
      <c r="B8496" s="45" t="s">
        <v>54</v>
      </c>
      <c r="C8496" s="46" t="s">
        <v>80</v>
      </c>
      <c r="D8496" s="46" t="s">
        <v>88</v>
      </c>
      <c r="H8496" s="46">
        <v>17</v>
      </c>
      <c r="L8496" s="46" t="s">
        <v>104</v>
      </c>
      <c r="M8496" s="48">
        <v>3</v>
      </c>
      <c r="N8496" s="48" t="s">
        <v>117</v>
      </c>
    </row>
    <row r="8497" spans="1:22" x14ac:dyDescent="0.25">
      <c r="A8497" s="52">
        <v>2021</v>
      </c>
      <c r="B8497" s="45" t="s">
        <v>54</v>
      </c>
      <c r="C8497" s="46" t="s">
        <v>80</v>
      </c>
      <c r="D8497" s="46" t="s">
        <v>88</v>
      </c>
      <c r="H8497" s="46">
        <v>17</v>
      </c>
      <c r="I8497" s="46">
        <v>20</v>
      </c>
      <c r="L8497" s="46" t="s">
        <v>103</v>
      </c>
      <c r="M8497" s="48">
        <v>3</v>
      </c>
      <c r="N8497" s="48" t="s">
        <v>117</v>
      </c>
      <c r="O8497" s="48">
        <v>2</v>
      </c>
      <c r="P8497" s="48" t="s">
        <v>116</v>
      </c>
      <c r="S8497" s="49">
        <v>5</v>
      </c>
      <c r="T8497" s="49" t="s">
        <v>117</v>
      </c>
      <c r="U8497" s="49">
        <v>6</v>
      </c>
      <c r="V8497" s="49" t="s">
        <v>116</v>
      </c>
    </row>
    <row r="8498" spans="1:22" x14ac:dyDescent="0.25">
      <c r="A8498" s="52">
        <v>2021</v>
      </c>
      <c r="B8498" s="45" t="s">
        <v>54</v>
      </c>
      <c r="C8498" s="46" t="s">
        <v>80</v>
      </c>
      <c r="D8498" s="46" t="s">
        <v>93</v>
      </c>
      <c r="H8498" s="46">
        <v>17</v>
      </c>
      <c r="L8498" s="46" t="s">
        <v>110</v>
      </c>
      <c r="M8498" s="48" t="s">
        <v>110</v>
      </c>
    </row>
    <row r="8499" spans="1:22" x14ac:dyDescent="0.25">
      <c r="A8499" s="52">
        <v>2021</v>
      </c>
      <c r="B8499" s="45" t="s">
        <v>54</v>
      </c>
      <c r="C8499" s="46" t="s">
        <v>80</v>
      </c>
      <c r="D8499" s="46" t="s">
        <v>88</v>
      </c>
      <c r="H8499" s="46">
        <v>17</v>
      </c>
      <c r="L8499" s="46" t="s">
        <v>103</v>
      </c>
      <c r="M8499" s="48">
        <v>2</v>
      </c>
      <c r="N8499" s="48" t="s">
        <v>117</v>
      </c>
      <c r="O8499" s="48">
        <v>1</v>
      </c>
      <c r="P8499" s="48" t="s">
        <v>116</v>
      </c>
    </row>
    <row r="8500" spans="1:22" x14ac:dyDescent="0.25">
      <c r="A8500" s="52">
        <v>2021</v>
      </c>
      <c r="B8500" s="45" t="s">
        <v>54</v>
      </c>
      <c r="C8500" s="46" t="s">
        <v>80</v>
      </c>
      <c r="D8500" s="46" t="s">
        <v>88</v>
      </c>
      <c r="H8500" s="46">
        <v>20</v>
      </c>
      <c r="L8500" s="46" t="s">
        <v>103</v>
      </c>
      <c r="M8500" s="48">
        <v>2</v>
      </c>
      <c r="N8500" s="48" t="s">
        <v>117</v>
      </c>
      <c r="O8500" s="48">
        <v>2</v>
      </c>
      <c r="P8500" s="48" t="s">
        <v>116</v>
      </c>
    </row>
    <row r="8501" spans="1:22" x14ac:dyDescent="0.25">
      <c r="A8501" s="52">
        <v>2021</v>
      </c>
      <c r="B8501" s="45" t="s">
        <v>54</v>
      </c>
      <c r="C8501" s="46" t="s">
        <v>80</v>
      </c>
      <c r="D8501" s="46" t="s">
        <v>88</v>
      </c>
      <c r="H8501" s="46">
        <v>17</v>
      </c>
      <c r="L8501" s="46" t="s">
        <v>104</v>
      </c>
      <c r="M8501" s="48">
        <v>1</v>
      </c>
      <c r="N8501" s="48" t="s">
        <v>117</v>
      </c>
    </row>
    <row r="8502" spans="1:22" x14ac:dyDescent="0.25">
      <c r="A8502" s="52">
        <v>2021</v>
      </c>
      <c r="B8502" s="45" t="s">
        <v>54</v>
      </c>
      <c r="C8502" s="46" t="s">
        <v>80</v>
      </c>
      <c r="D8502" s="46" t="s">
        <v>93</v>
      </c>
      <c r="H8502" s="46">
        <v>17</v>
      </c>
      <c r="L8502" s="46" t="s">
        <v>104</v>
      </c>
      <c r="M8502" s="48">
        <v>1</v>
      </c>
      <c r="N8502" s="48" t="s">
        <v>116</v>
      </c>
    </row>
    <row r="8503" spans="1:22" x14ac:dyDescent="0.25">
      <c r="A8503" s="52">
        <v>2021</v>
      </c>
      <c r="B8503" s="45" t="s">
        <v>54</v>
      </c>
      <c r="C8503" s="46" t="s">
        <v>80</v>
      </c>
      <c r="D8503" s="46" t="s">
        <v>93</v>
      </c>
      <c r="H8503" s="46">
        <v>17</v>
      </c>
      <c r="L8503" s="46" t="s">
        <v>103</v>
      </c>
      <c r="M8503" s="48">
        <v>1</v>
      </c>
      <c r="N8503" s="48" t="s">
        <v>117</v>
      </c>
    </row>
    <row r="8504" spans="1:22" x14ac:dyDescent="0.25">
      <c r="A8504" s="52">
        <v>2021</v>
      </c>
      <c r="B8504" s="45" t="s">
        <v>54</v>
      </c>
      <c r="C8504" s="46" t="s">
        <v>80</v>
      </c>
      <c r="D8504" s="46" t="s">
        <v>88</v>
      </c>
      <c r="H8504" s="46">
        <v>17</v>
      </c>
      <c r="L8504" s="46" t="s">
        <v>104</v>
      </c>
      <c r="M8504" s="48">
        <v>1</v>
      </c>
      <c r="N8504" s="48" t="s">
        <v>117</v>
      </c>
    </row>
    <row r="8505" spans="1:22" x14ac:dyDescent="0.25">
      <c r="A8505" s="52">
        <v>2021</v>
      </c>
      <c r="B8505" s="45" t="s">
        <v>54</v>
      </c>
      <c r="C8505" s="46" t="s">
        <v>80</v>
      </c>
      <c r="D8505" s="46" t="s">
        <v>93</v>
      </c>
      <c r="H8505" s="46">
        <v>17</v>
      </c>
      <c r="L8505" s="46" t="s">
        <v>104</v>
      </c>
      <c r="M8505" s="48">
        <v>2</v>
      </c>
      <c r="N8505" s="48" t="s">
        <v>117</v>
      </c>
      <c r="O8505" s="48">
        <v>2</v>
      </c>
      <c r="P8505" s="48" t="s">
        <v>116</v>
      </c>
    </row>
    <row r="8506" spans="1:22" x14ac:dyDescent="0.25">
      <c r="A8506" s="52">
        <v>2021</v>
      </c>
      <c r="B8506" s="45" t="s">
        <v>54</v>
      </c>
      <c r="C8506" s="46" t="s">
        <v>80</v>
      </c>
      <c r="D8506" s="46" t="s">
        <v>88</v>
      </c>
      <c r="H8506" s="46">
        <v>21</v>
      </c>
      <c r="L8506" s="46" t="s">
        <v>103</v>
      </c>
      <c r="M8506" s="48">
        <v>1</v>
      </c>
      <c r="N8506" s="48" t="s">
        <v>117</v>
      </c>
    </row>
    <row r="8507" spans="1:22" x14ac:dyDescent="0.25">
      <c r="A8507" s="52">
        <v>2021</v>
      </c>
      <c r="B8507" s="45" t="s">
        <v>63</v>
      </c>
      <c r="C8507" s="46" t="s">
        <v>80</v>
      </c>
      <c r="D8507" s="46" t="s">
        <v>88</v>
      </c>
      <c r="H8507" s="46">
        <v>17</v>
      </c>
      <c r="I8507" s="46">
        <v>18</v>
      </c>
      <c r="L8507" s="46" t="s">
        <v>103</v>
      </c>
      <c r="M8507" s="48">
        <v>2</v>
      </c>
      <c r="N8507" s="48" t="s">
        <v>117</v>
      </c>
      <c r="O8507" s="48">
        <v>1</v>
      </c>
      <c r="P8507" s="48" t="s">
        <v>116</v>
      </c>
      <c r="S8507" s="49">
        <v>1</v>
      </c>
      <c r="T8507" s="49" t="s">
        <v>117</v>
      </c>
    </row>
    <row r="8508" spans="1:22" x14ac:dyDescent="0.25">
      <c r="A8508" s="52">
        <v>2021</v>
      </c>
      <c r="B8508" s="45" t="s">
        <v>63</v>
      </c>
      <c r="C8508" s="46" t="s">
        <v>80</v>
      </c>
      <c r="D8508" s="46" t="s">
        <v>88</v>
      </c>
      <c r="H8508" s="46">
        <v>21</v>
      </c>
      <c r="L8508" s="46" t="s">
        <v>103</v>
      </c>
      <c r="M8508" s="48">
        <v>3</v>
      </c>
      <c r="N8508" s="48" t="s">
        <v>116</v>
      </c>
    </row>
    <row r="8509" spans="1:22" x14ac:dyDescent="0.25">
      <c r="A8509" s="52">
        <v>2021</v>
      </c>
      <c r="B8509" s="45" t="s">
        <v>63</v>
      </c>
      <c r="C8509" s="46" t="s">
        <v>80</v>
      </c>
      <c r="D8509" s="46" t="s">
        <v>88</v>
      </c>
      <c r="H8509" s="46">
        <v>15</v>
      </c>
      <c r="L8509" s="46" t="s">
        <v>103</v>
      </c>
      <c r="M8509" s="48">
        <v>12</v>
      </c>
    </row>
    <row r="8510" spans="1:22" x14ac:dyDescent="0.25">
      <c r="A8510" s="52">
        <v>2021</v>
      </c>
      <c r="B8510" s="45" t="s">
        <v>63</v>
      </c>
      <c r="C8510" s="46" t="s">
        <v>80</v>
      </c>
      <c r="D8510" s="46" t="s">
        <v>88</v>
      </c>
      <c r="H8510" s="46">
        <v>17</v>
      </c>
      <c r="L8510" s="46" t="s">
        <v>103</v>
      </c>
      <c r="M8510" s="48">
        <v>6</v>
      </c>
      <c r="N8510" s="48" t="s">
        <v>117</v>
      </c>
      <c r="O8510" s="48">
        <v>12</v>
      </c>
      <c r="P8510" s="48" t="s">
        <v>116</v>
      </c>
    </row>
    <row r="8511" spans="1:22" x14ac:dyDescent="0.25">
      <c r="A8511" s="52">
        <v>2021</v>
      </c>
      <c r="B8511" s="45" t="s">
        <v>63</v>
      </c>
      <c r="C8511" s="46" t="s">
        <v>80</v>
      </c>
      <c r="D8511" s="46" t="s">
        <v>88</v>
      </c>
      <c r="H8511" s="46">
        <v>25</v>
      </c>
      <c r="L8511" s="46" t="s">
        <v>103</v>
      </c>
      <c r="M8511" s="48">
        <v>63</v>
      </c>
    </row>
    <row r="8512" spans="1:22" x14ac:dyDescent="0.25">
      <c r="A8512" s="52">
        <v>2021</v>
      </c>
      <c r="B8512" s="45" t="s">
        <v>63</v>
      </c>
      <c r="C8512" s="46" t="s">
        <v>80</v>
      </c>
      <c r="D8512" s="46" t="s">
        <v>88</v>
      </c>
      <c r="H8512" s="46">
        <v>21</v>
      </c>
      <c r="L8512" s="46" t="s">
        <v>103</v>
      </c>
      <c r="M8512" s="48">
        <v>3</v>
      </c>
      <c r="N8512" s="48" t="s">
        <v>116</v>
      </c>
    </row>
    <row r="8513" spans="1:20" x14ac:dyDescent="0.25">
      <c r="A8513" s="52">
        <v>2021</v>
      </c>
      <c r="B8513" s="45" t="s">
        <v>63</v>
      </c>
      <c r="C8513" s="46" t="s">
        <v>80</v>
      </c>
      <c r="D8513" s="46" t="s">
        <v>88</v>
      </c>
      <c r="H8513" s="46">
        <v>25</v>
      </c>
      <c r="L8513" s="46" t="s">
        <v>103</v>
      </c>
      <c r="M8513" s="48">
        <v>52</v>
      </c>
    </row>
    <row r="8514" spans="1:20" x14ac:dyDescent="0.25">
      <c r="A8514" s="52">
        <v>2021</v>
      </c>
      <c r="B8514" s="45" t="s">
        <v>63</v>
      </c>
      <c r="C8514" s="46" t="s">
        <v>80</v>
      </c>
      <c r="D8514" s="46" t="s">
        <v>88</v>
      </c>
      <c r="H8514" s="46">
        <v>17</v>
      </c>
      <c r="I8514" s="46">
        <v>21</v>
      </c>
      <c r="J8514" s="46">
        <v>18</v>
      </c>
      <c r="L8514" s="46" t="s">
        <v>103</v>
      </c>
      <c r="M8514" s="48">
        <v>2</v>
      </c>
      <c r="N8514" s="48" t="s">
        <v>117</v>
      </c>
      <c r="O8514" s="48">
        <v>3</v>
      </c>
      <c r="P8514" s="48" t="s">
        <v>116</v>
      </c>
      <c r="S8514" s="49">
        <v>3</v>
      </c>
      <c r="T8514" s="49" t="s">
        <v>116</v>
      </c>
    </row>
    <row r="8515" spans="1:20" x14ac:dyDescent="0.25">
      <c r="A8515" s="52">
        <v>2021</v>
      </c>
      <c r="B8515" s="45" t="s">
        <v>63</v>
      </c>
      <c r="C8515" s="46" t="s">
        <v>80</v>
      </c>
      <c r="D8515" s="46" t="s">
        <v>88</v>
      </c>
      <c r="H8515" s="46">
        <v>15</v>
      </c>
      <c r="L8515" s="46" t="s">
        <v>103</v>
      </c>
      <c r="M8515" s="48">
        <v>16</v>
      </c>
    </row>
    <row r="8516" spans="1:20" x14ac:dyDescent="0.25">
      <c r="A8516" s="52">
        <v>2021</v>
      </c>
      <c r="B8516" s="45" t="s">
        <v>63</v>
      </c>
      <c r="C8516" s="46" t="s">
        <v>80</v>
      </c>
      <c r="D8516" s="46" t="s">
        <v>88</v>
      </c>
      <c r="H8516" s="46">
        <v>17</v>
      </c>
      <c r="L8516" s="46" t="s">
        <v>103</v>
      </c>
      <c r="M8516" s="48">
        <v>2</v>
      </c>
      <c r="N8516" s="48" t="s">
        <v>117</v>
      </c>
      <c r="O8516" s="48">
        <v>3</v>
      </c>
      <c r="P8516" s="48" t="s">
        <v>116</v>
      </c>
    </row>
    <row r="8517" spans="1:20" x14ac:dyDescent="0.25">
      <c r="A8517" s="52">
        <v>2021</v>
      </c>
      <c r="B8517" s="45" t="s">
        <v>63</v>
      </c>
      <c r="C8517" s="46" t="s">
        <v>80</v>
      </c>
      <c r="D8517" s="46" t="s">
        <v>88</v>
      </c>
      <c r="H8517" s="46">
        <v>17</v>
      </c>
      <c r="L8517" s="46" t="s">
        <v>103</v>
      </c>
      <c r="M8517" s="48">
        <v>3</v>
      </c>
      <c r="N8517" s="48" t="s">
        <v>117</v>
      </c>
      <c r="O8517" s="48">
        <v>8</v>
      </c>
      <c r="P8517" s="48" t="s">
        <v>116</v>
      </c>
    </row>
    <row r="8518" spans="1:20" x14ac:dyDescent="0.25">
      <c r="A8518" s="52">
        <v>2021</v>
      </c>
      <c r="B8518" s="45" t="s">
        <v>63</v>
      </c>
      <c r="C8518" s="46" t="s">
        <v>80</v>
      </c>
      <c r="D8518" s="46" t="s">
        <v>88</v>
      </c>
      <c r="H8518" s="46">
        <v>17</v>
      </c>
      <c r="L8518" s="46" t="s">
        <v>103</v>
      </c>
      <c r="M8518" s="48">
        <v>2</v>
      </c>
      <c r="N8518" s="48" t="s">
        <v>117</v>
      </c>
    </row>
    <row r="8519" spans="1:20" x14ac:dyDescent="0.25">
      <c r="A8519" s="52">
        <v>2021</v>
      </c>
      <c r="B8519" s="45" t="s">
        <v>63</v>
      </c>
      <c r="C8519" s="46" t="s">
        <v>80</v>
      </c>
      <c r="D8519" s="46" t="s">
        <v>88</v>
      </c>
      <c r="H8519" s="46">
        <v>21</v>
      </c>
      <c r="L8519" s="46" t="s">
        <v>103</v>
      </c>
      <c r="M8519" s="48">
        <v>3</v>
      </c>
      <c r="N8519" s="48" t="s">
        <v>116</v>
      </c>
    </row>
    <row r="8520" spans="1:20" x14ac:dyDescent="0.25">
      <c r="A8520" s="52">
        <v>2021</v>
      </c>
      <c r="B8520" s="45" t="s">
        <v>63</v>
      </c>
      <c r="C8520" s="46" t="s">
        <v>80</v>
      </c>
      <c r="D8520" s="46" t="s">
        <v>88</v>
      </c>
      <c r="H8520" s="46">
        <v>21</v>
      </c>
      <c r="L8520" s="46" t="s">
        <v>103</v>
      </c>
      <c r="M8520" s="48">
        <v>3</v>
      </c>
      <c r="N8520" s="48" t="s">
        <v>116</v>
      </c>
    </row>
    <row r="8521" spans="1:20" x14ac:dyDescent="0.25">
      <c r="A8521" s="52">
        <v>2021</v>
      </c>
      <c r="B8521" s="45" t="s">
        <v>63</v>
      </c>
      <c r="C8521" s="46" t="s">
        <v>80</v>
      </c>
      <c r="D8521" s="46" t="s">
        <v>88</v>
      </c>
      <c r="H8521" s="46">
        <v>17</v>
      </c>
      <c r="L8521" s="46" t="s">
        <v>103</v>
      </c>
      <c r="M8521" s="48">
        <v>1</v>
      </c>
      <c r="N8521" s="48" t="s">
        <v>117</v>
      </c>
      <c r="O8521" s="48">
        <v>1</v>
      </c>
      <c r="P8521" s="48" t="s">
        <v>116</v>
      </c>
    </row>
    <row r="8522" spans="1:20" x14ac:dyDescent="0.25">
      <c r="A8522" s="52">
        <v>2021</v>
      </c>
      <c r="B8522" s="45" t="s">
        <v>63</v>
      </c>
      <c r="C8522" s="46" t="s">
        <v>80</v>
      </c>
      <c r="D8522" s="46" t="s">
        <v>88</v>
      </c>
      <c r="H8522" s="46">
        <v>21</v>
      </c>
      <c r="L8522" s="46" t="s">
        <v>103</v>
      </c>
      <c r="M8522" s="48">
        <v>2</v>
      </c>
      <c r="N8522" s="48" t="s">
        <v>116</v>
      </c>
    </row>
    <row r="8523" spans="1:20" x14ac:dyDescent="0.25">
      <c r="A8523" s="52">
        <v>2021</v>
      </c>
      <c r="B8523" s="45" t="s">
        <v>63</v>
      </c>
      <c r="C8523" s="46" t="s">
        <v>80</v>
      </c>
      <c r="D8523" s="46" t="s">
        <v>88</v>
      </c>
      <c r="H8523" s="46">
        <v>17</v>
      </c>
      <c r="L8523" s="46" t="s">
        <v>103</v>
      </c>
      <c r="M8523" s="48">
        <v>1</v>
      </c>
      <c r="N8523" s="48" t="s">
        <v>117</v>
      </c>
      <c r="O8523" s="48">
        <v>3</v>
      </c>
      <c r="P8523" s="48" t="s">
        <v>116</v>
      </c>
    </row>
    <row r="8524" spans="1:20" x14ac:dyDescent="0.25">
      <c r="A8524" s="52">
        <v>2021</v>
      </c>
      <c r="B8524" s="45" t="s">
        <v>63</v>
      </c>
      <c r="C8524" s="46" t="s">
        <v>80</v>
      </c>
      <c r="D8524" s="46" t="s">
        <v>88</v>
      </c>
      <c r="H8524" s="46">
        <v>17</v>
      </c>
      <c r="I8524" s="46">
        <v>21</v>
      </c>
      <c r="L8524" s="46" t="s">
        <v>103</v>
      </c>
      <c r="M8524" s="48">
        <v>2</v>
      </c>
      <c r="N8524" s="48" t="s">
        <v>116</v>
      </c>
      <c r="S8524" s="49">
        <v>2</v>
      </c>
      <c r="T8524" s="49" t="s">
        <v>116</v>
      </c>
    </row>
    <row r="8525" spans="1:20" x14ac:dyDescent="0.25">
      <c r="A8525" s="52">
        <v>2021</v>
      </c>
      <c r="B8525" s="45" t="s">
        <v>63</v>
      </c>
      <c r="C8525" s="46" t="s">
        <v>80</v>
      </c>
      <c r="D8525" s="46" t="s">
        <v>88</v>
      </c>
      <c r="H8525" s="46">
        <v>17</v>
      </c>
      <c r="L8525" s="46" t="s">
        <v>103</v>
      </c>
      <c r="M8525" s="48">
        <v>1</v>
      </c>
      <c r="N8525" s="48" t="s">
        <v>117</v>
      </c>
    </row>
    <row r="8526" spans="1:20" x14ac:dyDescent="0.25">
      <c r="A8526" s="52">
        <v>2021</v>
      </c>
      <c r="B8526" s="45" t="s">
        <v>63</v>
      </c>
      <c r="C8526" s="46" t="s">
        <v>80</v>
      </c>
      <c r="D8526" s="46" t="s">
        <v>88</v>
      </c>
      <c r="H8526" s="46">
        <v>17</v>
      </c>
      <c r="L8526" s="46" t="s">
        <v>103</v>
      </c>
      <c r="M8526" s="48">
        <v>2</v>
      </c>
      <c r="N8526" s="48" t="s">
        <v>116</v>
      </c>
    </row>
    <row r="8527" spans="1:20" x14ac:dyDescent="0.25">
      <c r="A8527" s="52">
        <v>2021</v>
      </c>
      <c r="B8527" s="45" t="s">
        <v>63</v>
      </c>
      <c r="C8527" s="46" t="s">
        <v>80</v>
      </c>
      <c r="D8527" s="46" t="s">
        <v>88</v>
      </c>
      <c r="H8527" s="46">
        <v>17</v>
      </c>
      <c r="I8527" s="46">
        <v>21</v>
      </c>
      <c r="L8527" s="46" t="s">
        <v>103</v>
      </c>
      <c r="M8527" s="48">
        <v>4</v>
      </c>
      <c r="N8527" s="48" t="s">
        <v>117</v>
      </c>
      <c r="S8527" s="49">
        <v>3</v>
      </c>
      <c r="T8527" s="49" t="s">
        <v>116</v>
      </c>
    </row>
    <row r="8528" spans="1:20" x14ac:dyDescent="0.25">
      <c r="A8528" s="52">
        <v>2021</v>
      </c>
      <c r="B8528" s="45" t="s">
        <v>63</v>
      </c>
      <c r="C8528" s="46" t="s">
        <v>80</v>
      </c>
      <c r="D8528" s="46" t="s">
        <v>88</v>
      </c>
      <c r="H8528" s="46">
        <v>17</v>
      </c>
      <c r="I8528" s="46">
        <v>18</v>
      </c>
      <c r="L8528" s="46" t="s">
        <v>103</v>
      </c>
      <c r="M8528" s="48">
        <v>4</v>
      </c>
      <c r="N8528" s="48" t="s">
        <v>117</v>
      </c>
      <c r="O8528" s="48">
        <v>5</v>
      </c>
      <c r="P8528" s="48" t="s">
        <v>116</v>
      </c>
      <c r="S8528" s="49">
        <v>2</v>
      </c>
      <c r="T8528" s="49" t="s">
        <v>116</v>
      </c>
    </row>
    <row r="8529" spans="1:21" x14ac:dyDescent="0.25">
      <c r="A8529" s="52">
        <v>2021</v>
      </c>
      <c r="B8529" s="45" t="s">
        <v>63</v>
      </c>
      <c r="C8529" s="46" t="s">
        <v>80</v>
      </c>
      <c r="D8529" s="46" t="s">
        <v>88</v>
      </c>
      <c r="H8529" s="46">
        <v>17</v>
      </c>
      <c r="L8529" s="46" t="s">
        <v>103</v>
      </c>
      <c r="M8529" s="48">
        <v>2</v>
      </c>
      <c r="N8529" s="48" t="s">
        <v>117</v>
      </c>
      <c r="O8529" s="48">
        <v>1</v>
      </c>
      <c r="P8529" s="48" t="s">
        <v>116</v>
      </c>
    </row>
    <row r="8530" spans="1:21" x14ac:dyDescent="0.25">
      <c r="A8530" s="52">
        <v>2021</v>
      </c>
      <c r="B8530" s="45" t="s">
        <v>63</v>
      </c>
      <c r="C8530" s="46" t="s">
        <v>80</v>
      </c>
      <c r="D8530" s="46" t="s">
        <v>88</v>
      </c>
      <c r="H8530" s="46">
        <v>17</v>
      </c>
      <c r="L8530" s="46" t="s">
        <v>103</v>
      </c>
      <c r="M8530" s="48">
        <v>3</v>
      </c>
      <c r="N8530" s="48" t="s">
        <v>117</v>
      </c>
      <c r="O8530" s="48">
        <v>4</v>
      </c>
      <c r="P8530" s="48" t="s">
        <v>116</v>
      </c>
    </row>
    <row r="8531" spans="1:21" x14ac:dyDescent="0.25">
      <c r="A8531" s="52">
        <v>2022</v>
      </c>
      <c r="B8531" s="45" t="s">
        <v>59</v>
      </c>
      <c r="C8531" s="46" t="s">
        <v>80</v>
      </c>
      <c r="D8531" s="46" t="s">
        <v>92</v>
      </c>
      <c r="H8531" s="46">
        <v>20</v>
      </c>
      <c r="L8531" s="46" t="s">
        <v>103</v>
      </c>
      <c r="M8531" s="48">
        <v>1</v>
      </c>
      <c r="N8531" s="48" t="s">
        <v>117</v>
      </c>
      <c r="O8531" s="48">
        <v>2</v>
      </c>
      <c r="P8531" s="48" t="s">
        <v>116</v>
      </c>
    </row>
    <row r="8532" spans="1:21" x14ac:dyDescent="0.25">
      <c r="A8532" s="52">
        <v>2022</v>
      </c>
      <c r="B8532" s="45" t="s">
        <v>50</v>
      </c>
      <c r="C8532" s="46" t="s">
        <v>80</v>
      </c>
      <c r="D8532" s="46" t="s">
        <v>93</v>
      </c>
      <c r="H8532" s="46">
        <v>17</v>
      </c>
      <c r="L8532" s="46" t="s">
        <v>110</v>
      </c>
      <c r="M8532" s="48">
        <v>1</v>
      </c>
      <c r="N8532" s="48" t="s">
        <v>117</v>
      </c>
      <c r="O8532" s="48">
        <v>1</v>
      </c>
      <c r="P8532" s="48" t="s">
        <v>116</v>
      </c>
    </row>
    <row r="8533" spans="1:21" x14ac:dyDescent="0.25">
      <c r="A8533" s="52">
        <v>2022</v>
      </c>
      <c r="B8533" s="45" t="s">
        <v>50</v>
      </c>
      <c r="C8533" s="46" t="s">
        <v>80</v>
      </c>
      <c r="D8533" s="46" t="s">
        <v>93</v>
      </c>
      <c r="H8533" s="46">
        <v>18</v>
      </c>
      <c r="L8533" s="46" t="s">
        <v>110</v>
      </c>
      <c r="M8533" s="48" t="s">
        <v>110</v>
      </c>
    </row>
    <row r="8534" spans="1:21" x14ac:dyDescent="0.25">
      <c r="A8534" s="52">
        <v>2022</v>
      </c>
      <c r="B8534" s="45" t="s">
        <v>50</v>
      </c>
      <c r="C8534" s="46" t="s">
        <v>80</v>
      </c>
      <c r="D8534" s="46" t="s">
        <v>94</v>
      </c>
      <c r="H8534" s="46">
        <v>17</v>
      </c>
      <c r="L8534" s="46" t="s">
        <v>110</v>
      </c>
      <c r="M8534" s="48" t="s">
        <v>110</v>
      </c>
    </row>
    <row r="8535" spans="1:21" x14ac:dyDescent="0.25">
      <c r="A8535" s="52">
        <v>2022</v>
      </c>
      <c r="B8535" s="45" t="s">
        <v>50</v>
      </c>
      <c r="C8535" s="46" t="s">
        <v>85</v>
      </c>
      <c r="D8535" s="46" t="s">
        <v>110</v>
      </c>
      <c r="H8535" s="46">
        <v>25</v>
      </c>
      <c r="L8535" s="46" t="s">
        <v>110</v>
      </c>
      <c r="M8535" s="48" t="s">
        <v>110</v>
      </c>
    </row>
    <row r="8536" spans="1:21" x14ac:dyDescent="0.25">
      <c r="U8536" s="49">
        <v>1</v>
      </c>
    </row>
  </sheetData>
  <conditionalFormatting sqref="D2:G1048576">
    <cfRule type="expression" dxfId="13" priority="9" stopIfTrue="1">
      <formula>"E2=SD"</formula>
    </cfRule>
  </conditionalFormatting>
  <conditionalFormatting sqref="D2:D1048576">
    <cfRule type="containsText" dxfId="12" priority="5" operator="containsText" text="TIPO CULTIVO_1">
      <formula>NOT(ISERROR(SEARCH("TIPO CULTIVO_1",D2)))</formula>
    </cfRule>
    <cfRule type="containsText" dxfId="11" priority="7" operator="containsText" text="SD">
      <formula>NOT(ISERROR(SEARCH("SD",D2)))</formula>
    </cfRule>
    <cfRule type="cellIs" dxfId="10" priority="8" operator="equal">
      <formula>"SD"</formula>
    </cfRule>
  </conditionalFormatting>
  <conditionalFormatting sqref="L1:L1048576">
    <cfRule type="containsText" dxfId="9" priority="1" operator="containsText" text="SD">
      <formula>NOT(ISERROR(SEARCH("SD",L1)))</formula>
    </cfRule>
    <cfRule type="containsText" dxfId="8" priority="3" operator="containsText" text="TIPO CAPTURA_1">
      <formula>NOT(ISERROR(SEARCH("TIPO CAPTURA_1",L1)))</formula>
    </cfRule>
    <cfRule type="containsText" dxfId="7" priority="4" operator="containsText" text="SD">
      <formula>NOT(ISERROR(SEARCH("SD",L1)))</formula>
    </cfRule>
    <cfRule type="containsText" dxfId="6" priority="6" operator="containsText" text="SD">
      <formula>NOT(ISERROR(SEARCH("SD",L1)))</formula>
    </cfRule>
  </conditionalFormatting>
  <conditionalFormatting sqref="D1:D1048576">
    <cfRule type="containsText" dxfId="5" priority="2" operator="containsText" text="SD">
      <formula>NOT(ISERROR(SEARCH("SD",D1)))</formula>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A1:AF8548"/>
  <sheetViews>
    <sheetView showGridLines="0" tabSelected="1" topLeftCell="A34" zoomScale="85" zoomScaleNormal="85" workbookViewId="0">
      <selection activeCell="G44" sqref="G44"/>
    </sheetView>
  </sheetViews>
  <sheetFormatPr baseColWidth="10" defaultRowHeight="15" x14ac:dyDescent="0.25"/>
  <cols>
    <col min="1" max="1" width="32.42578125" style="45" customWidth="1"/>
    <col min="14" max="14" width="16" bestFit="1" customWidth="1"/>
  </cols>
  <sheetData>
    <row r="1" spans="1:25" x14ac:dyDescent="0.25">
      <c r="A1" s="144"/>
    </row>
    <row r="2" spans="1:25" x14ac:dyDescent="0.25">
      <c r="A2" s="144"/>
      <c r="B2" s="145" t="s">
        <v>0</v>
      </c>
      <c r="C2" s="145"/>
      <c r="D2" s="145"/>
      <c r="E2" s="145"/>
      <c r="F2" s="145"/>
      <c r="G2" s="145"/>
    </row>
    <row r="3" spans="1:25" x14ac:dyDescent="0.25">
      <c r="A3" s="144"/>
      <c r="B3" s="145" t="s">
        <v>1</v>
      </c>
      <c r="C3" s="145"/>
      <c r="D3" s="145"/>
      <c r="E3" s="145"/>
      <c r="F3" s="145"/>
      <c r="G3" s="145"/>
    </row>
    <row r="4" spans="1:25" x14ac:dyDescent="0.25">
      <c r="A4" s="144"/>
      <c r="B4" s="145" t="s">
        <v>2</v>
      </c>
      <c r="C4" s="145"/>
      <c r="D4" s="145"/>
      <c r="E4" s="145"/>
      <c r="F4" s="145"/>
      <c r="G4" s="145"/>
    </row>
    <row r="5" spans="1:25" x14ac:dyDescent="0.25">
      <c r="A5" s="144"/>
      <c r="B5" s="145" t="s">
        <v>33</v>
      </c>
      <c r="C5" s="145"/>
      <c r="D5" s="145"/>
      <c r="E5" s="145"/>
      <c r="F5" s="145"/>
      <c r="G5" s="145"/>
    </row>
    <row r="6" spans="1:25" x14ac:dyDescent="0.25">
      <c r="A6" s="144"/>
      <c r="B6" s="146" t="s">
        <v>3</v>
      </c>
      <c r="C6" s="146"/>
      <c r="D6" s="146"/>
      <c r="E6" s="146"/>
      <c r="F6" s="146"/>
      <c r="G6" s="146"/>
    </row>
    <row r="7" spans="1:25" x14ac:dyDescent="0.25">
      <c r="A7" s="144"/>
    </row>
    <row r="8" spans="1:25" x14ac:dyDescent="0.25">
      <c r="A8" s="144"/>
    </row>
    <row r="9" spans="1:25" x14ac:dyDescent="0.25">
      <c r="A9" s="147" t="s">
        <v>161</v>
      </c>
      <c r="B9" s="147"/>
      <c r="C9" s="147"/>
      <c r="D9" s="147"/>
      <c r="E9" s="147"/>
      <c r="F9" s="147"/>
      <c r="G9" s="147"/>
      <c r="H9" s="147"/>
      <c r="I9" s="147"/>
      <c r="J9" s="147"/>
      <c r="K9" s="147"/>
      <c r="L9" s="147"/>
      <c r="M9" s="147"/>
      <c r="N9" s="147"/>
    </row>
    <row r="10" spans="1:25" ht="15.75" thickBot="1" x14ac:dyDescent="0.3">
      <c r="A10" s="86"/>
    </row>
    <row r="11" spans="1:25" ht="42.75" customHeight="1" thickBot="1" x14ac:dyDescent="0.3">
      <c r="A11" s="87" t="s">
        <v>158</v>
      </c>
    </row>
    <row r="12" spans="1:25" x14ac:dyDescent="0.25">
      <c r="A12" s="86"/>
      <c r="F12" s="85">
        <v>28</v>
      </c>
      <c r="P12" s="142" t="s">
        <v>159</v>
      </c>
      <c r="Q12" s="142"/>
      <c r="R12" s="142"/>
      <c r="S12" s="142"/>
      <c r="T12" s="142"/>
      <c r="U12" s="142"/>
      <c r="V12" s="142"/>
      <c r="W12" s="142"/>
      <c r="X12" s="142"/>
      <c r="Y12" s="142"/>
    </row>
    <row r="13" spans="1:25" x14ac:dyDescent="0.25">
      <c r="A13" s="74" t="s">
        <v>157</v>
      </c>
      <c r="B13" s="75">
        <v>2012</v>
      </c>
      <c r="C13" s="75">
        <v>2013</v>
      </c>
      <c r="D13" s="75">
        <v>2014</v>
      </c>
      <c r="E13" s="75">
        <v>2015</v>
      </c>
      <c r="F13" s="75">
        <v>2016</v>
      </c>
      <c r="G13" s="75">
        <v>2017</v>
      </c>
      <c r="H13" s="75">
        <v>2018</v>
      </c>
      <c r="I13" s="75">
        <v>2019</v>
      </c>
      <c r="J13" s="75">
        <v>2020</v>
      </c>
      <c r="K13" s="75">
        <v>2021</v>
      </c>
      <c r="L13" s="75">
        <v>2022</v>
      </c>
      <c r="M13" s="82" t="s">
        <v>155</v>
      </c>
      <c r="N13" s="81" t="s">
        <v>156</v>
      </c>
    </row>
    <row r="14" spans="1:25" x14ac:dyDescent="0.25">
      <c r="A14" s="76" t="s">
        <v>41</v>
      </c>
      <c r="B14" s="73">
        <f>COUNTIFS(BRUTO!$B:$B,ANALISIS_AUTORIZACIONES!$A14,BRUTO!$A:$A,ANALISIS_AUTORIZACIONES!B$13,BRUTO!$H:$H,ANALISIS_AUTORIZACIONES!$F$12)+COUNTIFS(BRUTO!$B:$B,ANALISIS_AUTORIZACIONES!$A14,BRUTO!$A:$A,ANALISIS_AUTORIZACIONES!B$13,BRUTO!$I:$I,ANALISIS_AUTORIZACIONES!$F$12)+COUNTIFS(BRUTO!$B:$B,ANALISIS_AUTORIZACIONES!$A14,BRUTO!$A:$A,ANALISIS_AUTORIZACIONES!B$13,BRUTO!$J:$J,ANALISIS_AUTORIZACIONES!$F$12)+COUNTIFS(BRUTO!$B:$B,ANALISIS_AUTORIZACIONES!$A14,BRUTO!$A:$A,ANALISIS_AUTORIZACIONES!B$13,BRUTO!$K:$K,ANALISIS_AUTORIZACIONES!$F$12)</f>
        <v>0</v>
      </c>
      <c r="C14" s="73">
        <f>COUNTIFS(BRUTO!$B:$B,ANALISIS_AUTORIZACIONES!$A14,BRUTO!$A:$A,ANALISIS_AUTORIZACIONES!C$13,BRUTO!$H:$H,ANALISIS_AUTORIZACIONES!$F$12)+COUNTIFS(BRUTO!$B:$B,ANALISIS_AUTORIZACIONES!$A14,BRUTO!$A:$A,ANALISIS_AUTORIZACIONES!C$13,BRUTO!$I:$I,ANALISIS_AUTORIZACIONES!$F$12)+COUNTIFS(BRUTO!$B:$B,ANALISIS_AUTORIZACIONES!$A14,BRUTO!$A:$A,ANALISIS_AUTORIZACIONES!C$13,BRUTO!$J:$J,ANALISIS_AUTORIZACIONES!$F$12)+COUNTIFS(BRUTO!$B:$B,ANALISIS_AUTORIZACIONES!$A14,BRUTO!$A:$A,ANALISIS_AUTORIZACIONES!C$13,BRUTO!$K:$K,ANALISIS_AUTORIZACIONES!$F$12)</f>
        <v>1</v>
      </c>
      <c r="D14" s="73">
        <f>COUNTIFS(BRUTO!$B:$B,ANALISIS_AUTORIZACIONES!$A14,BRUTO!$A:$A,ANALISIS_AUTORIZACIONES!D$13,BRUTO!$H:$H,ANALISIS_AUTORIZACIONES!$F$12)+COUNTIFS(BRUTO!$B:$B,ANALISIS_AUTORIZACIONES!$A14,BRUTO!$A:$A,ANALISIS_AUTORIZACIONES!D$13,BRUTO!$I:$I,ANALISIS_AUTORIZACIONES!$F$12)+COUNTIFS(BRUTO!$B:$B,ANALISIS_AUTORIZACIONES!$A14,BRUTO!$A:$A,ANALISIS_AUTORIZACIONES!D$13,BRUTO!$J:$J,ANALISIS_AUTORIZACIONES!$F$12)+COUNTIFS(BRUTO!$B:$B,ANALISIS_AUTORIZACIONES!$A14,BRUTO!$A:$A,ANALISIS_AUTORIZACIONES!D$13,BRUTO!$K:$K,ANALISIS_AUTORIZACIONES!$F$12)</f>
        <v>0</v>
      </c>
      <c r="E14" s="73">
        <f>COUNTIFS(BRUTO!$B:$B,ANALISIS_AUTORIZACIONES!$A14,BRUTO!$A:$A,ANALISIS_AUTORIZACIONES!E$13,BRUTO!$H:$H,ANALISIS_AUTORIZACIONES!$F$12)+COUNTIFS(BRUTO!$B:$B,ANALISIS_AUTORIZACIONES!$A14,BRUTO!$A:$A,ANALISIS_AUTORIZACIONES!E$13,BRUTO!$I:$I,ANALISIS_AUTORIZACIONES!$F$12)+COUNTIFS(BRUTO!$B:$B,ANALISIS_AUTORIZACIONES!$A14,BRUTO!$A:$A,ANALISIS_AUTORIZACIONES!E$13,BRUTO!$J:$J,ANALISIS_AUTORIZACIONES!$F$12)+COUNTIFS(BRUTO!$B:$B,ANALISIS_AUTORIZACIONES!$A14,BRUTO!$A:$A,ANALISIS_AUTORIZACIONES!E$13,BRUTO!$K:$K,ANALISIS_AUTORIZACIONES!$F$12)</f>
        <v>0</v>
      </c>
      <c r="F14" s="73">
        <f>COUNTIFS(BRUTO!$B:$B,ANALISIS_AUTORIZACIONES!$A14,BRUTO!$A:$A,ANALISIS_AUTORIZACIONES!F$13,BRUTO!$H:$H,ANALISIS_AUTORIZACIONES!$F$12)+COUNTIFS(BRUTO!$B:$B,ANALISIS_AUTORIZACIONES!$A14,BRUTO!$A:$A,ANALISIS_AUTORIZACIONES!F$13,BRUTO!$I:$I,ANALISIS_AUTORIZACIONES!$F$12)+COUNTIFS(BRUTO!$B:$B,ANALISIS_AUTORIZACIONES!$A14,BRUTO!$A:$A,ANALISIS_AUTORIZACIONES!F$13,BRUTO!$J:$J,ANALISIS_AUTORIZACIONES!$F$12)+COUNTIFS(BRUTO!$B:$B,ANALISIS_AUTORIZACIONES!$A14,BRUTO!$A:$A,ANALISIS_AUTORIZACIONES!F$13,BRUTO!$K:$K,ANALISIS_AUTORIZACIONES!$F$12)</f>
        <v>0</v>
      </c>
      <c r="G14" s="73">
        <f>COUNTIFS(BRUTO!$B:$B,ANALISIS_AUTORIZACIONES!$A14,BRUTO!$A:$A,ANALISIS_AUTORIZACIONES!G$13,BRUTO!$H:$H,ANALISIS_AUTORIZACIONES!$F$12)+COUNTIFS(BRUTO!$B:$B,ANALISIS_AUTORIZACIONES!$A14,BRUTO!$A:$A,ANALISIS_AUTORIZACIONES!G$13,BRUTO!$I:$I,ANALISIS_AUTORIZACIONES!$F$12)+COUNTIFS(BRUTO!$B:$B,ANALISIS_AUTORIZACIONES!$A14,BRUTO!$A:$A,ANALISIS_AUTORIZACIONES!G$13,BRUTO!$J:$J,ANALISIS_AUTORIZACIONES!$F$12)+COUNTIFS(BRUTO!$B:$B,ANALISIS_AUTORIZACIONES!$A14,BRUTO!$A:$A,ANALISIS_AUTORIZACIONES!G$13,BRUTO!$K:$K,ANALISIS_AUTORIZACIONES!$F$12)</f>
        <v>0</v>
      </c>
      <c r="H14" s="73">
        <f>COUNTIFS(BRUTO!$B:$B,ANALISIS_AUTORIZACIONES!$A14,BRUTO!$A:$A,ANALISIS_AUTORIZACIONES!H$13,BRUTO!$H:$H,ANALISIS_AUTORIZACIONES!$F$12)+COUNTIFS(BRUTO!$B:$B,ANALISIS_AUTORIZACIONES!$A14,BRUTO!$A:$A,ANALISIS_AUTORIZACIONES!H$13,BRUTO!$I:$I,ANALISIS_AUTORIZACIONES!$F$12)+COUNTIFS(BRUTO!$B:$B,ANALISIS_AUTORIZACIONES!$A14,BRUTO!$A:$A,ANALISIS_AUTORIZACIONES!H$13,BRUTO!$J:$J,ANALISIS_AUTORIZACIONES!$F$12)+COUNTIFS(BRUTO!$B:$B,ANALISIS_AUTORIZACIONES!$A14,BRUTO!$A:$A,ANALISIS_AUTORIZACIONES!H$13,BRUTO!$K:$K,ANALISIS_AUTORIZACIONES!$F$12)</f>
        <v>0</v>
      </c>
      <c r="I14" s="73">
        <f>COUNTIFS(BRUTO!$B:$B,ANALISIS_AUTORIZACIONES!$A14,BRUTO!$A:$A,ANALISIS_AUTORIZACIONES!I$13,BRUTO!$H:$H,ANALISIS_AUTORIZACIONES!$F$12)+COUNTIFS(BRUTO!$B:$B,ANALISIS_AUTORIZACIONES!$A14,BRUTO!$A:$A,ANALISIS_AUTORIZACIONES!I$13,BRUTO!$I:$I,ANALISIS_AUTORIZACIONES!$F$12)+COUNTIFS(BRUTO!$B:$B,ANALISIS_AUTORIZACIONES!$A14,BRUTO!$A:$A,ANALISIS_AUTORIZACIONES!I$13,BRUTO!$J:$J,ANALISIS_AUTORIZACIONES!$F$12)+COUNTIFS(BRUTO!$B:$B,ANALISIS_AUTORIZACIONES!$A14,BRUTO!$A:$A,ANALISIS_AUTORIZACIONES!I$13,BRUTO!$K:$K,ANALISIS_AUTORIZACIONES!$F$12)</f>
        <v>0</v>
      </c>
      <c r="J14" s="73">
        <f>COUNTIFS(BRUTO!$B:$B,ANALISIS_AUTORIZACIONES!$A14,BRUTO!$A:$A,ANALISIS_AUTORIZACIONES!J$13,BRUTO!$H:$H,ANALISIS_AUTORIZACIONES!$F$12)+COUNTIFS(BRUTO!$B:$B,ANALISIS_AUTORIZACIONES!$A14,BRUTO!$A:$A,ANALISIS_AUTORIZACIONES!J$13,BRUTO!$I:$I,ANALISIS_AUTORIZACIONES!$F$12)+COUNTIFS(BRUTO!$B:$B,ANALISIS_AUTORIZACIONES!$A14,BRUTO!$A:$A,ANALISIS_AUTORIZACIONES!J$13,BRUTO!$J:$J,ANALISIS_AUTORIZACIONES!$F$12)+COUNTIFS(BRUTO!$B:$B,ANALISIS_AUTORIZACIONES!$A14,BRUTO!$A:$A,ANALISIS_AUTORIZACIONES!J$13,BRUTO!$K:$K,ANALISIS_AUTORIZACIONES!$F$12)</f>
        <v>0</v>
      </c>
      <c r="K14" s="73">
        <f>COUNTIFS(BRUTO!$B:$B,ANALISIS_AUTORIZACIONES!$A14,BRUTO!$A:$A,ANALISIS_AUTORIZACIONES!K$13,BRUTO!$H:$H,ANALISIS_AUTORIZACIONES!$F$12)+COUNTIFS(BRUTO!$B:$B,ANALISIS_AUTORIZACIONES!$A14,BRUTO!$A:$A,ANALISIS_AUTORIZACIONES!K$13,BRUTO!$I:$I,ANALISIS_AUTORIZACIONES!$F$12)+COUNTIFS(BRUTO!$B:$B,ANALISIS_AUTORIZACIONES!$A14,BRUTO!$A:$A,ANALISIS_AUTORIZACIONES!K$13,BRUTO!$J:$J,ANALISIS_AUTORIZACIONES!$F$12)+COUNTIFS(BRUTO!$B:$B,ANALISIS_AUTORIZACIONES!$A14,BRUTO!$A:$A,ANALISIS_AUTORIZACIONES!K$13,BRUTO!$K:$K,ANALISIS_AUTORIZACIONES!$F$12)</f>
        <v>0</v>
      </c>
      <c r="L14" s="73">
        <f>COUNTIFS(BRUTO!$B:$B,ANALISIS_AUTORIZACIONES!$A14,BRUTO!$A:$A,ANALISIS_AUTORIZACIONES!L$13,BRUTO!$H:$H,ANALISIS_AUTORIZACIONES!$F$12)+COUNTIFS(BRUTO!$B:$B,ANALISIS_AUTORIZACIONES!$A14,BRUTO!$A:$A,ANALISIS_AUTORIZACIONES!L$13,BRUTO!$I:$I,ANALISIS_AUTORIZACIONES!$F$12)+COUNTIFS(BRUTO!$B:$B,ANALISIS_AUTORIZACIONES!$A14,BRUTO!$A:$A,ANALISIS_AUTORIZACIONES!L$13,BRUTO!$J:$J,ANALISIS_AUTORIZACIONES!$F$12)+COUNTIFS(BRUTO!$B:$B,ANALISIS_AUTORIZACIONES!$A14,BRUTO!$A:$A,ANALISIS_AUTORIZACIONES!L$13,BRUTO!$K:$K,ANALISIS_AUTORIZACIONES!$F$12)</f>
        <v>0</v>
      </c>
      <c r="M14" s="83">
        <f>SUM(B14:L14)</f>
        <v>1</v>
      </c>
      <c r="N14" s="80">
        <f>M14*100/$M$57</f>
        <v>0.41493775933609961</v>
      </c>
    </row>
    <row r="15" spans="1:25" x14ac:dyDescent="0.25">
      <c r="A15" s="76" t="s">
        <v>42</v>
      </c>
      <c r="B15" s="73">
        <f>COUNTIFS(BRUTO!$B:$B,ANALISIS_AUTORIZACIONES!$A15,BRUTO!$A:$A,ANALISIS_AUTORIZACIONES!B$13,BRUTO!$H:$H,ANALISIS_AUTORIZACIONES!$F$12)+COUNTIFS(BRUTO!$B:$B,ANALISIS_AUTORIZACIONES!$A15,BRUTO!$A:$A,ANALISIS_AUTORIZACIONES!B$13,BRUTO!$I:$I,ANALISIS_AUTORIZACIONES!$F$12)+COUNTIFS(BRUTO!$B:$B,ANALISIS_AUTORIZACIONES!$A15,BRUTO!$A:$A,ANALISIS_AUTORIZACIONES!B$13,BRUTO!$J:$J,ANALISIS_AUTORIZACIONES!$F$12)+COUNTIFS(BRUTO!$B:$B,ANALISIS_AUTORIZACIONES!$A15,BRUTO!$A:$A,ANALISIS_AUTORIZACIONES!B$13,BRUTO!$K:$K,ANALISIS_AUTORIZACIONES!$F$12)</f>
        <v>2</v>
      </c>
      <c r="C15" s="73">
        <f>COUNTIFS(BRUTO!$B:$B,ANALISIS_AUTORIZACIONES!$A15,BRUTO!$A:$A,ANALISIS_AUTORIZACIONES!C$13,BRUTO!$H:$H,ANALISIS_AUTORIZACIONES!$F$12)+COUNTIFS(BRUTO!$B:$B,ANALISIS_AUTORIZACIONES!$A15,BRUTO!$A:$A,ANALISIS_AUTORIZACIONES!C$13,BRUTO!$I:$I,ANALISIS_AUTORIZACIONES!$F$12)+COUNTIFS(BRUTO!$B:$B,ANALISIS_AUTORIZACIONES!$A15,BRUTO!$A:$A,ANALISIS_AUTORIZACIONES!C$13,BRUTO!$J:$J,ANALISIS_AUTORIZACIONES!$F$12)+COUNTIFS(BRUTO!$B:$B,ANALISIS_AUTORIZACIONES!$A15,BRUTO!$A:$A,ANALISIS_AUTORIZACIONES!C$13,BRUTO!$K:$K,ANALISIS_AUTORIZACIONES!$F$12)</f>
        <v>0</v>
      </c>
      <c r="D15" s="73">
        <f>COUNTIFS(BRUTO!$B:$B,ANALISIS_AUTORIZACIONES!$A15,BRUTO!$A:$A,ANALISIS_AUTORIZACIONES!D$13,BRUTO!$H:$H,ANALISIS_AUTORIZACIONES!$F$12)+COUNTIFS(BRUTO!$B:$B,ANALISIS_AUTORIZACIONES!$A15,BRUTO!$A:$A,ANALISIS_AUTORIZACIONES!D$13,BRUTO!$I:$I,ANALISIS_AUTORIZACIONES!$F$12)+COUNTIFS(BRUTO!$B:$B,ANALISIS_AUTORIZACIONES!$A15,BRUTO!$A:$A,ANALISIS_AUTORIZACIONES!D$13,BRUTO!$J:$J,ANALISIS_AUTORIZACIONES!$F$12)+COUNTIFS(BRUTO!$B:$B,ANALISIS_AUTORIZACIONES!$A15,BRUTO!$A:$A,ANALISIS_AUTORIZACIONES!D$13,BRUTO!$K:$K,ANALISIS_AUTORIZACIONES!$F$12)</f>
        <v>0</v>
      </c>
      <c r="E15" s="73">
        <f>COUNTIFS(BRUTO!$B:$B,ANALISIS_AUTORIZACIONES!$A15,BRUTO!$A:$A,ANALISIS_AUTORIZACIONES!E$13,BRUTO!$H:$H,ANALISIS_AUTORIZACIONES!$F$12)+COUNTIFS(BRUTO!$B:$B,ANALISIS_AUTORIZACIONES!$A15,BRUTO!$A:$A,ANALISIS_AUTORIZACIONES!E$13,BRUTO!$I:$I,ANALISIS_AUTORIZACIONES!$F$12)+COUNTIFS(BRUTO!$B:$B,ANALISIS_AUTORIZACIONES!$A15,BRUTO!$A:$A,ANALISIS_AUTORIZACIONES!E$13,BRUTO!$J:$J,ANALISIS_AUTORIZACIONES!$F$12)+COUNTIFS(BRUTO!$B:$B,ANALISIS_AUTORIZACIONES!$A15,BRUTO!$A:$A,ANALISIS_AUTORIZACIONES!E$13,BRUTO!$K:$K,ANALISIS_AUTORIZACIONES!$F$12)</f>
        <v>0</v>
      </c>
      <c r="F15" s="73">
        <f>COUNTIFS(BRUTO!$B:$B,ANALISIS_AUTORIZACIONES!$A15,BRUTO!$A:$A,ANALISIS_AUTORIZACIONES!F$13,BRUTO!$H:$H,ANALISIS_AUTORIZACIONES!$F$12)+COUNTIFS(BRUTO!$B:$B,ANALISIS_AUTORIZACIONES!$A15,BRUTO!$A:$A,ANALISIS_AUTORIZACIONES!F$13,BRUTO!$I:$I,ANALISIS_AUTORIZACIONES!$F$12)+COUNTIFS(BRUTO!$B:$B,ANALISIS_AUTORIZACIONES!$A15,BRUTO!$A:$A,ANALISIS_AUTORIZACIONES!F$13,BRUTO!$J:$J,ANALISIS_AUTORIZACIONES!$F$12)+COUNTIFS(BRUTO!$B:$B,ANALISIS_AUTORIZACIONES!$A15,BRUTO!$A:$A,ANALISIS_AUTORIZACIONES!F$13,BRUTO!$K:$K,ANALISIS_AUTORIZACIONES!$F$12)</f>
        <v>0</v>
      </c>
      <c r="G15" s="73">
        <f>COUNTIFS(BRUTO!$B:$B,ANALISIS_AUTORIZACIONES!$A15,BRUTO!$A:$A,ANALISIS_AUTORIZACIONES!G$13,BRUTO!$H:$H,ANALISIS_AUTORIZACIONES!$F$12)+COUNTIFS(BRUTO!$B:$B,ANALISIS_AUTORIZACIONES!$A15,BRUTO!$A:$A,ANALISIS_AUTORIZACIONES!G$13,BRUTO!$I:$I,ANALISIS_AUTORIZACIONES!$F$12)+COUNTIFS(BRUTO!$B:$B,ANALISIS_AUTORIZACIONES!$A15,BRUTO!$A:$A,ANALISIS_AUTORIZACIONES!G$13,BRUTO!$J:$J,ANALISIS_AUTORIZACIONES!$F$12)+COUNTIFS(BRUTO!$B:$B,ANALISIS_AUTORIZACIONES!$A15,BRUTO!$A:$A,ANALISIS_AUTORIZACIONES!G$13,BRUTO!$K:$K,ANALISIS_AUTORIZACIONES!$F$12)</f>
        <v>0</v>
      </c>
      <c r="H15" s="73">
        <f>COUNTIFS(BRUTO!$B:$B,ANALISIS_AUTORIZACIONES!$A15,BRUTO!$A:$A,ANALISIS_AUTORIZACIONES!H$13,BRUTO!$H:$H,ANALISIS_AUTORIZACIONES!$F$12)+COUNTIFS(BRUTO!$B:$B,ANALISIS_AUTORIZACIONES!$A15,BRUTO!$A:$A,ANALISIS_AUTORIZACIONES!H$13,BRUTO!$I:$I,ANALISIS_AUTORIZACIONES!$F$12)+COUNTIFS(BRUTO!$B:$B,ANALISIS_AUTORIZACIONES!$A15,BRUTO!$A:$A,ANALISIS_AUTORIZACIONES!H$13,BRUTO!$J:$J,ANALISIS_AUTORIZACIONES!$F$12)+COUNTIFS(BRUTO!$B:$B,ANALISIS_AUTORIZACIONES!$A15,BRUTO!$A:$A,ANALISIS_AUTORIZACIONES!H$13,BRUTO!$K:$K,ANALISIS_AUTORIZACIONES!$F$12)</f>
        <v>2</v>
      </c>
      <c r="I15" s="73">
        <f>COUNTIFS(BRUTO!$B:$B,ANALISIS_AUTORIZACIONES!$A15,BRUTO!$A:$A,ANALISIS_AUTORIZACIONES!I$13,BRUTO!$H:$H,ANALISIS_AUTORIZACIONES!$F$12)+COUNTIFS(BRUTO!$B:$B,ANALISIS_AUTORIZACIONES!$A15,BRUTO!$A:$A,ANALISIS_AUTORIZACIONES!I$13,BRUTO!$I:$I,ANALISIS_AUTORIZACIONES!$F$12)+COUNTIFS(BRUTO!$B:$B,ANALISIS_AUTORIZACIONES!$A15,BRUTO!$A:$A,ANALISIS_AUTORIZACIONES!I$13,BRUTO!$J:$J,ANALISIS_AUTORIZACIONES!$F$12)+COUNTIFS(BRUTO!$B:$B,ANALISIS_AUTORIZACIONES!$A15,BRUTO!$A:$A,ANALISIS_AUTORIZACIONES!I$13,BRUTO!$K:$K,ANALISIS_AUTORIZACIONES!$F$12)</f>
        <v>0</v>
      </c>
      <c r="J15" s="73">
        <f>COUNTIFS(BRUTO!$B:$B,ANALISIS_AUTORIZACIONES!$A15,BRUTO!$A:$A,ANALISIS_AUTORIZACIONES!J$13,BRUTO!$H:$H,ANALISIS_AUTORIZACIONES!$F$12)+COUNTIFS(BRUTO!$B:$B,ANALISIS_AUTORIZACIONES!$A15,BRUTO!$A:$A,ANALISIS_AUTORIZACIONES!J$13,BRUTO!$I:$I,ANALISIS_AUTORIZACIONES!$F$12)+COUNTIFS(BRUTO!$B:$B,ANALISIS_AUTORIZACIONES!$A15,BRUTO!$A:$A,ANALISIS_AUTORIZACIONES!J$13,BRUTO!$J:$J,ANALISIS_AUTORIZACIONES!$F$12)+COUNTIFS(BRUTO!$B:$B,ANALISIS_AUTORIZACIONES!$A15,BRUTO!$A:$A,ANALISIS_AUTORIZACIONES!J$13,BRUTO!$K:$K,ANALISIS_AUTORIZACIONES!$F$12)</f>
        <v>0</v>
      </c>
      <c r="K15" s="73">
        <f>COUNTIFS(BRUTO!$B:$B,ANALISIS_AUTORIZACIONES!$A15,BRUTO!$A:$A,ANALISIS_AUTORIZACIONES!K$13,BRUTO!$H:$H,ANALISIS_AUTORIZACIONES!$F$12)+COUNTIFS(BRUTO!$B:$B,ANALISIS_AUTORIZACIONES!$A15,BRUTO!$A:$A,ANALISIS_AUTORIZACIONES!K$13,BRUTO!$I:$I,ANALISIS_AUTORIZACIONES!$F$12)+COUNTIFS(BRUTO!$B:$B,ANALISIS_AUTORIZACIONES!$A15,BRUTO!$A:$A,ANALISIS_AUTORIZACIONES!K$13,BRUTO!$J:$J,ANALISIS_AUTORIZACIONES!$F$12)+COUNTIFS(BRUTO!$B:$B,ANALISIS_AUTORIZACIONES!$A15,BRUTO!$A:$A,ANALISIS_AUTORIZACIONES!K$13,BRUTO!$K:$K,ANALISIS_AUTORIZACIONES!$F$12)</f>
        <v>0</v>
      </c>
      <c r="L15" s="73">
        <f>COUNTIFS(BRUTO!$B:$B,ANALISIS_AUTORIZACIONES!$A15,BRUTO!$A:$A,ANALISIS_AUTORIZACIONES!L$13,BRUTO!$H:$H,ANALISIS_AUTORIZACIONES!$F$12)+COUNTIFS(BRUTO!$B:$B,ANALISIS_AUTORIZACIONES!$A15,BRUTO!$A:$A,ANALISIS_AUTORIZACIONES!L$13,BRUTO!$I:$I,ANALISIS_AUTORIZACIONES!$F$12)+COUNTIFS(BRUTO!$B:$B,ANALISIS_AUTORIZACIONES!$A15,BRUTO!$A:$A,ANALISIS_AUTORIZACIONES!L$13,BRUTO!$J:$J,ANALISIS_AUTORIZACIONES!$F$12)+COUNTIFS(BRUTO!$B:$B,ANALISIS_AUTORIZACIONES!$A15,BRUTO!$A:$A,ANALISIS_AUTORIZACIONES!L$13,BRUTO!$K:$K,ANALISIS_AUTORIZACIONES!$F$12)</f>
        <v>0</v>
      </c>
      <c r="M15" s="83">
        <f t="shared" ref="M15:M56" si="0">SUM(B15:L15)</f>
        <v>4</v>
      </c>
      <c r="N15" s="80">
        <f t="shared" ref="N15:N57" si="1">M15*100/$M$57</f>
        <v>1.6597510373443984</v>
      </c>
    </row>
    <row r="16" spans="1:25" x14ac:dyDescent="0.25">
      <c r="A16" s="76" t="s">
        <v>43</v>
      </c>
      <c r="B16" s="73">
        <f>COUNTIFS(BRUTO!$B:$B,ANALISIS_AUTORIZACIONES!$A16,BRUTO!$A:$A,ANALISIS_AUTORIZACIONES!B$13,BRUTO!$H:$H,ANALISIS_AUTORIZACIONES!$F$12)+COUNTIFS(BRUTO!$B:$B,ANALISIS_AUTORIZACIONES!$A16,BRUTO!$A:$A,ANALISIS_AUTORIZACIONES!B$13,BRUTO!$I:$I,ANALISIS_AUTORIZACIONES!$F$12)+COUNTIFS(BRUTO!$B:$B,ANALISIS_AUTORIZACIONES!$A16,BRUTO!$A:$A,ANALISIS_AUTORIZACIONES!B$13,BRUTO!$J:$J,ANALISIS_AUTORIZACIONES!$F$12)+COUNTIFS(BRUTO!$B:$B,ANALISIS_AUTORIZACIONES!$A16,BRUTO!$A:$A,ANALISIS_AUTORIZACIONES!B$13,BRUTO!$K:$K,ANALISIS_AUTORIZACIONES!$F$12)</f>
        <v>0</v>
      </c>
      <c r="C16" s="73">
        <f>COUNTIFS(BRUTO!$B:$B,ANALISIS_AUTORIZACIONES!$A16,BRUTO!$A:$A,ANALISIS_AUTORIZACIONES!C$13,BRUTO!$H:$H,ANALISIS_AUTORIZACIONES!$F$12)+COUNTIFS(BRUTO!$B:$B,ANALISIS_AUTORIZACIONES!$A16,BRUTO!$A:$A,ANALISIS_AUTORIZACIONES!C$13,BRUTO!$I:$I,ANALISIS_AUTORIZACIONES!$F$12)+COUNTIFS(BRUTO!$B:$B,ANALISIS_AUTORIZACIONES!$A16,BRUTO!$A:$A,ANALISIS_AUTORIZACIONES!C$13,BRUTO!$J:$J,ANALISIS_AUTORIZACIONES!$F$12)+COUNTIFS(BRUTO!$B:$B,ANALISIS_AUTORIZACIONES!$A16,BRUTO!$A:$A,ANALISIS_AUTORIZACIONES!C$13,BRUTO!$K:$K,ANALISIS_AUTORIZACIONES!$F$12)</f>
        <v>3</v>
      </c>
      <c r="D16" s="73">
        <f>COUNTIFS(BRUTO!$B:$B,ANALISIS_AUTORIZACIONES!$A16,BRUTO!$A:$A,ANALISIS_AUTORIZACIONES!D$13,BRUTO!$H:$H,ANALISIS_AUTORIZACIONES!$F$12)+COUNTIFS(BRUTO!$B:$B,ANALISIS_AUTORIZACIONES!$A16,BRUTO!$A:$A,ANALISIS_AUTORIZACIONES!D$13,BRUTO!$I:$I,ANALISIS_AUTORIZACIONES!$F$12)+COUNTIFS(BRUTO!$B:$B,ANALISIS_AUTORIZACIONES!$A16,BRUTO!$A:$A,ANALISIS_AUTORIZACIONES!D$13,BRUTO!$J:$J,ANALISIS_AUTORIZACIONES!$F$12)+COUNTIFS(BRUTO!$B:$B,ANALISIS_AUTORIZACIONES!$A16,BRUTO!$A:$A,ANALISIS_AUTORIZACIONES!D$13,BRUTO!$K:$K,ANALISIS_AUTORIZACIONES!$F$12)</f>
        <v>0</v>
      </c>
      <c r="E16" s="73">
        <f>COUNTIFS(BRUTO!$B:$B,ANALISIS_AUTORIZACIONES!$A16,BRUTO!$A:$A,ANALISIS_AUTORIZACIONES!E$13,BRUTO!$H:$H,ANALISIS_AUTORIZACIONES!$F$12)+COUNTIFS(BRUTO!$B:$B,ANALISIS_AUTORIZACIONES!$A16,BRUTO!$A:$A,ANALISIS_AUTORIZACIONES!E$13,BRUTO!$I:$I,ANALISIS_AUTORIZACIONES!$F$12)+COUNTIFS(BRUTO!$B:$B,ANALISIS_AUTORIZACIONES!$A16,BRUTO!$A:$A,ANALISIS_AUTORIZACIONES!E$13,BRUTO!$J:$J,ANALISIS_AUTORIZACIONES!$F$12)+COUNTIFS(BRUTO!$B:$B,ANALISIS_AUTORIZACIONES!$A16,BRUTO!$A:$A,ANALISIS_AUTORIZACIONES!E$13,BRUTO!$K:$K,ANALISIS_AUTORIZACIONES!$F$12)</f>
        <v>0</v>
      </c>
      <c r="F16" s="73">
        <f>COUNTIFS(BRUTO!$B:$B,ANALISIS_AUTORIZACIONES!$A16,BRUTO!$A:$A,ANALISIS_AUTORIZACIONES!F$13,BRUTO!$H:$H,ANALISIS_AUTORIZACIONES!$F$12)+COUNTIFS(BRUTO!$B:$B,ANALISIS_AUTORIZACIONES!$A16,BRUTO!$A:$A,ANALISIS_AUTORIZACIONES!F$13,BRUTO!$I:$I,ANALISIS_AUTORIZACIONES!$F$12)+COUNTIFS(BRUTO!$B:$B,ANALISIS_AUTORIZACIONES!$A16,BRUTO!$A:$A,ANALISIS_AUTORIZACIONES!F$13,BRUTO!$J:$J,ANALISIS_AUTORIZACIONES!$F$12)+COUNTIFS(BRUTO!$B:$B,ANALISIS_AUTORIZACIONES!$A16,BRUTO!$A:$A,ANALISIS_AUTORIZACIONES!F$13,BRUTO!$K:$K,ANALISIS_AUTORIZACIONES!$F$12)</f>
        <v>0</v>
      </c>
      <c r="G16" s="73">
        <f>COUNTIFS(BRUTO!$B:$B,ANALISIS_AUTORIZACIONES!$A16,BRUTO!$A:$A,ANALISIS_AUTORIZACIONES!G$13,BRUTO!$H:$H,ANALISIS_AUTORIZACIONES!$F$12)+COUNTIFS(BRUTO!$B:$B,ANALISIS_AUTORIZACIONES!$A16,BRUTO!$A:$A,ANALISIS_AUTORIZACIONES!G$13,BRUTO!$I:$I,ANALISIS_AUTORIZACIONES!$F$12)+COUNTIFS(BRUTO!$B:$B,ANALISIS_AUTORIZACIONES!$A16,BRUTO!$A:$A,ANALISIS_AUTORIZACIONES!G$13,BRUTO!$J:$J,ANALISIS_AUTORIZACIONES!$F$12)+COUNTIFS(BRUTO!$B:$B,ANALISIS_AUTORIZACIONES!$A16,BRUTO!$A:$A,ANALISIS_AUTORIZACIONES!G$13,BRUTO!$K:$K,ANALISIS_AUTORIZACIONES!$F$12)</f>
        <v>0</v>
      </c>
      <c r="H16" s="73">
        <f>COUNTIFS(BRUTO!$B:$B,ANALISIS_AUTORIZACIONES!$A16,BRUTO!$A:$A,ANALISIS_AUTORIZACIONES!H$13,BRUTO!$H:$H,ANALISIS_AUTORIZACIONES!$F$12)+COUNTIFS(BRUTO!$B:$B,ANALISIS_AUTORIZACIONES!$A16,BRUTO!$A:$A,ANALISIS_AUTORIZACIONES!H$13,BRUTO!$I:$I,ANALISIS_AUTORIZACIONES!$F$12)+COUNTIFS(BRUTO!$B:$B,ANALISIS_AUTORIZACIONES!$A16,BRUTO!$A:$A,ANALISIS_AUTORIZACIONES!H$13,BRUTO!$J:$J,ANALISIS_AUTORIZACIONES!$F$12)+COUNTIFS(BRUTO!$B:$B,ANALISIS_AUTORIZACIONES!$A16,BRUTO!$A:$A,ANALISIS_AUTORIZACIONES!H$13,BRUTO!$K:$K,ANALISIS_AUTORIZACIONES!$F$12)</f>
        <v>0</v>
      </c>
      <c r="I16" s="73">
        <f>COUNTIFS(BRUTO!$B:$B,ANALISIS_AUTORIZACIONES!$A16,BRUTO!$A:$A,ANALISIS_AUTORIZACIONES!I$13,BRUTO!$H:$H,ANALISIS_AUTORIZACIONES!$F$12)+COUNTIFS(BRUTO!$B:$B,ANALISIS_AUTORIZACIONES!$A16,BRUTO!$A:$A,ANALISIS_AUTORIZACIONES!I$13,BRUTO!$I:$I,ANALISIS_AUTORIZACIONES!$F$12)+COUNTIFS(BRUTO!$B:$B,ANALISIS_AUTORIZACIONES!$A16,BRUTO!$A:$A,ANALISIS_AUTORIZACIONES!I$13,BRUTO!$J:$J,ANALISIS_AUTORIZACIONES!$F$12)+COUNTIFS(BRUTO!$B:$B,ANALISIS_AUTORIZACIONES!$A16,BRUTO!$A:$A,ANALISIS_AUTORIZACIONES!I$13,BRUTO!$K:$K,ANALISIS_AUTORIZACIONES!$F$12)</f>
        <v>0</v>
      </c>
      <c r="J16" s="73">
        <f>COUNTIFS(BRUTO!$B:$B,ANALISIS_AUTORIZACIONES!$A16,BRUTO!$A:$A,ANALISIS_AUTORIZACIONES!J$13,BRUTO!$H:$H,ANALISIS_AUTORIZACIONES!$F$12)+COUNTIFS(BRUTO!$B:$B,ANALISIS_AUTORIZACIONES!$A16,BRUTO!$A:$A,ANALISIS_AUTORIZACIONES!J$13,BRUTO!$I:$I,ANALISIS_AUTORIZACIONES!$F$12)+COUNTIFS(BRUTO!$B:$B,ANALISIS_AUTORIZACIONES!$A16,BRUTO!$A:$A,ANALISIS_AUTORIZACIONES!J$13,BRUTO!$J:$J,ANALISIS_AUTORIZACIONES!$F$12)+COUNTIFS(BRUTO!$B:$B,ANALISIS_AUTORIZACIONES!$A16,BRUTO!$A:$A,ANALISIS_AUTORIZACIONES!J$13,BRUTO!$K:$K,ANALISIS_AUTORIZACIONES!$F$12)</f>
        <v>0</v>
      </c>
      <c r="K16" s="73">
        <f>COUNTIFS(BRUTO!$B:$B,ANALISIS_AUTORIZACIONES!$A16,BRUTO!$A:$A,ANALISIS_AUTORIZACIONES!K$13,BRUTO!$H:$H,ANALISIS_AUTORIZACIONES!$F$12)+COUNTIFS(BRUTO!$B:$B,ANALISIS_AUTORIZACIONES!$A16,BRUTO!$A:$A,ANALISIS_AUTORIZACIONES!K$13,BRUTO!$I:$I,ANALISIS_AUTORIZACIONES!$F$12)+COUNTIFS(BRUTO!$B:$B,ANALISIS_AUTORIZACIONES!$A16,BRUTO!$A:$A,ANALISIS_AUTORIZACIONES!K$13,BRUTO!$J:$J,ANALISIS_AUTORIZACIONES!$F$12)+COUNTIFS(BRUTO!$B:$B,ANALISIS_AUTORIZACIONES!$A16,BRUTO!$A:$A,ANALISIS_AUTORIZACIONES!K$13,BRUTO!$K:$K,ANALISIS_AUTORIZACIONES!$F$12)</f>
        <v>0</v>
      </c>
      <c r="L16" s="73">
        <f>COUNTIFS(BRUTO!$B:$B,ANALISIS_AUTORIZACIONES!$A16,BRUTO!$A:$A,ANALISIS_AUTORIZACIONES!L$13,BRUTO!$H:$H,ANALISIS_AUTORIZACIONES!$F$12)+COUNTIFS(BRUTO!$B:$B,ANALISIS_AUTORIZACIONES!$A16,BRUTO!$A:$A,ANALISIS_AUTORIZACIONES!L$13,BRUTO!$I:$I,ANALISIS_AUTORIZACIONES!$F$12)+COUNTIFS(BRUTO!$B:$B,ANALISIS_AUTORIZACIONES!$A16,BRUTO!$A:$A,ANALISIS_AUTORIZACIONES!L$13,BRUTO!$J:$J,ANALISIS_AUTORIZACIONES!$F$12)+COUNTIFS(BRUTO!$B:$B,ANALISIS_AUTORIZACIONES!$A16,BRUTO!$A:$A,ANALISIS_AUTORIZACIONES!L$13,BRUTO!$K:$K,ANALISIS_AUTORIZACIONES!$F$12)</f>
        <v>0</v>
      </c>
      <c r="M16" s="83">
        <f t="shared" si="0"/>
        <v>3</v>
      </c>
      <c r="N16" s="80">
        <f t="shared" si="1"/>
        <v>1.2448132780082988</v>
      </c>
    </row>
    <row r="17" spans="1:14" x14ac:dyDescent="0.25">
      <c r="A17" s="77" t="s">
        <v>44</v>
      </c>
      <c r="B17" s="73">
        <f>COUNTIFS(BRUTO!$B:$B,ANALISIS_AUTORIZACIONES!$A17,BRUTO!$A:$A,ANALISIS_AUTORIZACIONES!B$13,BRUTO!$H:$H,ANALISIS_AUTORIZACIONES!$F$12)+COUNTIFS(BRUTO!$B:$B,ANALISIS_AUTORIZACIONES!$A17,BRUTO!$A:$A,ANALISIS_AUTORIZACIONES!B$13,BRUTO!$I:$I,ANALISIS_AUTORIZACIONES!$F$12)+COUNTIFS(BRUTO!$B:$B,ANALISIS_AUTORIZACIONES!$A17,BRUTO!$A:$A,ANALISIS_AUTORIZACIONES!B$13,BRUTO!$J:$J,ANALISIS_AUTORIZACIONES!$F$12)+COUNTIFS(BRUTO!$B:$B,ANALISIS_AUTORIZACIONES!$A17,BRUTO!$A:$A,ANALISIS_AUTORIZACIONES!B$13,BRUTO!$K:$K,ANALISIS_AUTORIZACIONES!$F$12)</f>
        <v>0</v>
      </c>
      <c r="C17" s="73">
        <f>COUNTIFS(BRUTO!$B:$B,ANALISIS_AUTORIZACIONES!$A17,BRUTO!$A:$A,ANALISIS_AUTORIZACIONES!C$13,BRUTO!$H:$H,ANALISIS_AUTORIZACIONES!$F$12)+COUNTIFS(BRUTO!$B:$B,ANALISIS_AUTORIZACIONES!$A17,BRUTO!$A:$A,ANALISIS_AUTORIZACIONES!C$13,BRUTO!$I:$I,ANALISIS_AUTORIZACIONES!$F$12)+COUNTIFS(BRUTO!$B:$B,ANALISIS_AUTORIZACIONES!$A17,BRUTO!$A:$A,ANALISIS_AUTORIZACIONES!C$13,BRUTO!$J:$J,ANALISIS_AUTORIZACIONES!$F$12)+COUNTIFS(BRUTO!$B:$B,ANALISIS_AUTORIZACIONES!$A17,BRUTO!$A:$A,ANALISIS_AUTORIZACIONES!C$13,BRUTO!$K:$K,ANALISIS_AUTORIZACIONES!$F$12)</f>
        <v>0</v>
      </c>
      <c r="D17" s="73">
        <f>COUNTIFS(BRUTO!$B:$B,ANALISIS_AUTORIZACIONES!$A17,BRUTO!$A:$A,ANALISIS_AUTORIZACIONES!D$13,BRUTO!$H:$H,ANALISIS_AUTORIZACIONES!$F$12)+COUNTIFS(BRUTO!$B:$B,ANALISIS_AUTORIZACIONES!$A17,BRUTO!$A:$A,ANALISIS_AUTORIZACIONES!D$13,BRUTO!$I:$I,ANALISIS_AUTORIZACIONES!$F$12)+COUNTIFS(BRUTO!$B:$B,ANALISIS_AUTORIZACIONES!$A17,BRUTO!$A:$A,ANALISIS_AUTORIZACIONES!D$13,BRUTO!$J:$J,ANALISIS_AUTORIZACIONES!$F$12)+COUNTIFS(BRUTO!$B:$B,ANALISIS_AUTORIZACIONES!$A17,BRUTO!$A:$A,ANALISIS_AUTORIZACIONES!D$13,BRUTO!$K:$K,ANALISIS_AUTORIZACIONES!$F$12)</f>
        <v>0</v>
      </c>
      <c r="E17" s="73">
        <f>COUNTIFS(BRUTO!$B:$B,ANALISIS_AUTORIZACIONES!$A17,BRUTO!$A:$A,ANALISIS_AUTORIZACIONES!E$13,BRUTO!$H:$H,ANALISIS_AUTORIZACIONES!$F$12)+COUNTIFS(BRUTO!$B:$B,ANALISIS_AUTORIZACIONES!$A17,BRUTO!$A:$A,ANALISIS_AUTORIZACIONES!E$13,BRUTO!$I:$I,ANALISIS_AUTORIZACIONES!$F$12)+COUNTIFS(BRUTO!$B:$B,ANALISIS_AUTORIZACIONES!$A17,BRUTO!$A:$A,ANALISIS_AUTORIZACIONES!E$13,BRUTO!$J:$J,ANALISIS_AUTORIZACIONES!$F$12)+COUNTIFS(BRUTO!$B:$B,ANALISIS_AUTORIZACIONES!$A17,BRUTO!$A:$A,ANALISIS_AUTORIZACIONES!E$13,BRUTO!$K:$K,ANALISIS_AUTORIZACIONES!$F$12)</f>
        <v>0</v>
      </c>
      <c r="F17" s="73">
        <f>COUNTIFS(BRUTO!$B:$B,ANALISIS_AUTORIZACIONES!$A17,BRUTO!$A:$A,ANALISIS_AUTORIZACIONES!F$13,BRUTO!$H:$H,ANALISIS_AUTORIZACIONES!$F$12)+COUNTIFS(BRUTO!$B:$B,ANALISIS_AUTORIZACIONES!$A17,BRUTO!$A:$A,ANALISIS_AUTORIZACIONES!F$13,BRUTO!$I:$I,ANALISIS_AUTORIZACIONES!$F$12)+COUNTIFS(BRUTO!$B:$B,ANALISIS_AUTORIZACIONES!$A17,BRUTO!$A:$A,ANALISIS_AUTORIZACIONES!F$13,BRUTO!$J:$J,ANALISIS_AUTORIZACIONES!$F$12)+COUNTIFS(BRUTO!$B:$B,ANALISIS_AUTORIZACIONES!$A17,BRUTO!$A:$A,ANALISIS_AUTORIZACIONES!F$13,BRUTO!$K:$K,ANALISIS_AUTORIZACIONES!$F$12)</f>
        <v>0</v>
      </c>
      <c r="G17" s="73">
        <f>COUNTIFS(BRUTO!$B:$B,ANALISIS_AUTORIZACIONES!$A17,BRUTO!$A:$A,ANALISIS_AUTORIZACIONES!G$13,BRUTO!$H:$H,ANALISIS_AUTORIZACIONES!$F$12)+COUNTIFS(BRUTO!$B:$B,ANALISIS_AUTORIZACIONES!$A17,BRUTO!$A:$A,ANALISIS_AUTORIZACIONES!G$13,BRUTO!$I:$I,ANALISIS_AUTORIZACIONES!$F$12)+COUNTIFS(BRUTO!$B:$B,ANALISIS_AUTORIZACIONES!$A17,BRUTO!$A:$A,ANALISIS_AUTORIZACIONES!G$13,BRUTO!$J:$J,ANALISIS_AUTORIZACIONES!$F$12)+COUNTIFS(BRUTO!$B:$B,ANALISIS_AUTORIZACIONES!$A17,BRUTO!$A:$A,ANALISIS_AUTORIZACIONES!G$13,BRUTO!$K:$K,ANALISIS_AUTORIZACIONES!$F$12)</f>
        <v>0</v>
      </c>
      <c r="H17" s="73">
        <f>COUNTIFS(BRUTO!$B:$B,ANALISIS_AUTORIZACIONES!$A17,BRUTO!$A:$A,ANALISIS_AUTORIZACIONES!H$13,BRUTO!$H:$H,ANALISIS_AUTORIZACIONES!$F$12)+COUNTIFS(BRUTO!$B:$B,ANALISIS_AUTORIZACIONES!$A17,BRUTO!$A:$A,ANALISIS_AUTORIZACIONES!H$13,BRUTO!$I:$I,ANALISIS_AUTORIZACIONES!$F$12)+COUNTIFS(BRUTO!$B:$B,ANALISIS_AUTORIZACIONES!$A17,BRUTO!$A:$A,ANALISIS_AUTORIZACIONES!H$13,BRUTO!$J:$J,ANALISIS_AUTORIZACIONES!$F$12)+COUNTIFS(BRUTO!$B:$B,ANALISIS_AUTORIZACIONES!$A17,BRUTO!$A:$A,ANALISIS_AUTORIZACIONES!H$13,BRUTO!$K:$K,ANALISIS_AUTORIZACIONES!$F$12)</f>
        <v>0</v>
      </c>
      <c r="I17" s="73">
        <f>COUNTIFS(BRUTO!$B:$B,ANALISIS_AUTORIZACIONES!$A17,BRUTO!$A:$A,ANALISIS_AUTORIZACIONES!I$13,BRUTO!$H:$H,ANALISIS_AUTORIZACIONES!$F$12)+COUNTIFS(BRUTO!$B:$B,ANALISIS_AUTORIZACIONES!$A17,BRUTO!$A:$A,ANALISIS_AUTORIZACIONES!I$13,BRUTO!$I:$I,ANALISIS_AUTORIZACIONES!$F$12)+COUNTIFS(BRUTO!$B:$B,ANALISIS_AUTORIZACIONES!$A17,BRUTO!$A:$A,ANALISIS_AUTORIZACIONES!I$13,BRUTO!$J:$J,ANALISIS_AUTORIZACIONES!$F$12)+COUNTIFS(BRUTO!$B:$B,ANALISIS_AUTORIZACIONES!$A17,BRUTO!$A:$A,ANALISIS_AUTORIZACIONES!I$13,BRUTO!$K:$K,ANALISIS_AUTORIZACIONES!$F$12)</f>
        <v>0</v>
      </c>
      <c r="J17" s="73">
        <f>COUNTIFS(BRUTO!$B:$B,ANALISIS_AUTORIZACIONES!$A17,BRUTO!$A:$A,ANALISIS_AUTORIZACIONES!J$13,BRUTO!$H:$H,ANALISIS_AUTORIZACIONES!$F$12)+COUNTIFS(BRUTO!$B:$B,ANALISIS_AUTORIZACIONES!$A17,BRUTO!$A:$A,ANALISIS_AUTORIZACIONES!J$13,BRUTO!$I:$I,ANALISIS_AUTORIZACIONES!$F$12)+COUNTIFS(BRUTO!$B:$B,ANALISIS_AUTORIZACIONES!$A17,BRUTO!$A:$A,ANALISIS_AUTORIZACIONES!J$13,BRUTO!$J:$J,ANALISIS_AUTORIZACIONES!$F$12)+COUNTIFS(BRUTO!$B:$B,ANALISIS_AUTORIZACIONES!$A17,BRUTO!$A:$A,ANALISIS_AUTORIZACIONES!J$13,BRUTO!$K:$K,ANALISIS_AUTORIZACIONES!$F$12)</f>
        <v>0</v>
      </c>
      <c r="K17" s="73">
        <f>COUNTIFS(BRUTO!$B:$B,ANALISIS_AUTORIZACIONES!$A17,BRUTO!$A:$A,ANALISIS_AUTORIZACIONES!K$13,BRUTO!$H:$H,ANALISIS_AUTORIZACIONES!$F$12)+COUNTIFS(BRUTO!$B:$B,ANALISIS_AUTORIZACIONES!$A17,BRUTO!$A:$A,ANALISIS_AUTORIZACIONES!K$13,BRUTO!$I:$I,ANALISIS_AUTORIZACIONES!$F$12)+COUNTIFS(BRUTO!$B:$B,ANALISIS_AUTORIZACIONES!$A17,BRUTO!$A:$A,ANALISIS_AUTORIZACIONES!K$13,BRUTO!$J:$J,ANALISIS_AUTORIZACIONES!$F$12)+COUNTIFS(BRUTO!$B:$B,ANALISIS_AUTORIZACIONES!$A17,BRUTO!$A:$A,ANALISIS_AUTORIZACIONES!K$13,BRUTO!$K:$K,ANALISIS_AUTORIZACIONES!$F$12)</f>
        <v>0</v>
      </c>
      <c r="L17" s="73">
        <f>COUNTIFS(BRUTO!$B:$B,ANALISIS_AUTORIZACIONES!$A17,BRUTO!$A:$A,ANALISIS_AUTORIZACIONES!L$13,BRUTO!$H:$H,ANALISIS_AUTORIZACIONES!$F$12)+COUNTIFS(BRUTO!$B:$B,ANALISIS_AUTORIZACIONES!$A17,BRUTO!$A:$A,ANALISIS_AUTORIZACIONES!L$13,BRUTO!$I:$I,ANALISIS_AUTORIZACIONES!$F$12)+COUNTIFS(BRUTO!$B:$B,ANALISIS_AUTORIZACIONES!$A17,BRUTO!$A:$A,ANALISIS_AUTORIZACIONES!L$13,BRUTO!$J:$J,ANALISIS_AUTORIZACIONES!$F$12)+COUNTIFS(BRUTO!$B:$B,ANALISIS_AUTORIZACIONES!$A17,BRUTO!$A:$A,ANALISIS_AUTORIZACIONES!L$13,BRUTO!$K:$K,ANALISIS_AUTORIZACIONES!$F$12)</f>
        <v>0</v>
      </c>
      <c r="M17" s="83">
        <f t="shared" si="0"/>
        <v>0</v>
      </c>
      <c r="N17" s="80">
        <f t="shared" si="1"/>
        <v>0</v>
      </c>
    </row>
    <row r="18" spans="1:14" x14ac:dyDescent="0.25">
      <c r="A18" s="76" t="s">
        <v>45</v>
      </c>
      <c r="B18" s="73">
        <f>COUNTIFS(BRUTO!$B:$B,ANALISIS_AUTORIZACIONES!$A18,BRUTO!$A:$A,ANALISIS_AUTORIZACIONES!B$13,BRUTO!$H:$H,ANALISIS_AUTORIZACIONES!$F$12)+COUNTIFS(BRUTO!$B:$B,ANALISIS_AUTORIZACIONES!$A18,BRUTO!$A:$A,ANALISIS_AUTORIZACIONES!B$13,BRUTO!$I:$I,ANALISIS_AUTORIZACIONES!$F$12)+COUNTIFS(BRUTO!$B:$B,ANALISIS_AUTORIZACIONES!$A18,BRUTO!$A:$A,ANALISIS_AUTORIZACIONES!B$13,BRUTO!$J:$J,ANALISIS_AUTORIZACIONES!$F$12)+COUNTIFS(BRUTO!$B:$B,ANALISIS_AUTORIZACIONES!$A18,BRUTO!$A:$A,ANALISIS_AUTORIZACIONES!B$13,BRUTO!$K:$K,ANALISIS_AUTORIZACIONES!$F$12)</f>
        <v>0</v>
      </c>
      <c r="C18" s="73">
        <f>COUNTIFS(BRUTO!$B:$B,ANALISIS_AUTORIZACIONES!$A18,BRUTO!$A:$A,ANALISIS_AUTORIZACIONES!C$13,BRUTO!$H:$H,ANALISIS_AUTORIZACIONES!$F$12)+COUNTIFS(BRUTO!$B:$B,ANALISIS_AUTORIZACIONES!$A18,BRUTO!$A:$A,ANALISIS_AUTORIZACIONES!C$13,BRUTO!$I:$I,ANALISIS_AUTORIZACIONES!$F$12)+COUNTIFS(BRUTO!$B:$B,ANALISIS_AUTORIZACIONES!$A18,BRUTO!$A:$A,ANALISIS_AUTORIZACIONES!C$13,BRUTO!$J:$J,ANALISIS_AUTORIZACIONES!$F$12)+COUNTIFS(BRUTO!$B:$B,ANALISIS_AUTORIZACIONES!$A18,BRUTO!$A:$A,ANALISIS_AUTORIZACIONES!C$13,BRUTO!$K:$K,ANALISIS_AUTORIZACIONES!$F$12)</f>
        <v>1</v>
      </c>
      <c r="D18" s="73">
        <f>COUNTIFS(BRUTO!$B:$B,ANALISIS_AUTORIZACIONES!$A18,BRUTO!$A:$A,ANALISIS_AUTORIZACIONES!D$13,BRUTO!$H:$H,ANALISIS_AUTORIZACIONES!$F$12)+COUNTIFS(BRUTO!$B:$B,ANALISIS_AUTORIZACIONES!$A18,BRUTO!$A:$A,ANALISIS_AUTORIZACIONES!D$13,BRUTO!$I:$I,ANALISIS_AUTORIZACIONES!$F$12)+COUNTIFS(BRUTO!$B:$B,ANALISIS_AUTORIZACIONES!$A18,BRUTO!$A:$A,ANALISIS_AUTORIZACIONES!D$13,BRUTO!$J:$J,ANALISIS_AUTORIZACIONES!$F$12)+COUNTIFS(BRUTO!$B:$B,ANALISIS_AUTORIZACIONES!$A18,BRUTO!$A:$A,ANALISIS_AUTORIZACIONES!D$13,BRUTO!$K:$K,ANALISIS_AUTORIZACIONES!$F$12)</f>
        <v>1</v>
      </c>
      <c r="E18" s="73">
        <f>COUNTIFS(BRUTO!$B:$B,ANALISIS_AUTORIZACIONES!$A18,BRUTO!$A:$A,ANALISIS_AUTORIZACIONES!E$13,BRUTO!$H:$H,ANALISIS_AUTORIZACIONES!$F$12)+COUNTIFS(BRUTO!$B:$B,ANALISIS_AUTORIZACIONES!$A18,BRUTO!$A:$A,ANALISIS_AUTORIZACIONES!E$13,BRUTO!$I:$I,ANALISIS_AUTORIZACIONES!$F$12)+COUNTIFS(BRUTO!$B:$B,ANALISIS_AUTORIZACIONES!$A18,BRUTO!$A:$A,ANALISIS_AUTORIZACIONES!E$13,BRUTO!$J:$J,ANALISIS_AUTORIZACIONES!$F$12)+COUNTIFS(BRUTO!$B:$B,ANALISIS_AUTORIZACIONES!$A18,BRUTO!$A:$A,ANALISIS_AUTORIZACIONES!E$13,BRUTO!$K:$K,ANALISIS_AUTORIZACIONES!$F$12)</f>
        <v>0</v>
      </c>
      <c r="F18" s="73">
        <f>COUNTIFS(BRUTO!$B:$B,ANALISIS_AUTORIZACIONES!$A18,BRUTO!$A:$A,ANALISIS_AUTORIZACIONES!F$13,BRUTO!$H:$H,ANALISIS_AUTORIZACIONES!$F$12)+COUNTIFS(BRUTO!$B:$B,ANALISIS_AUTORIZACIONES!$A18,BRUTO!$A:$A,ANALISIS_AUTORIZACIONES!F$13,BRUTO!$I:$I,ANALISIS_AUTORIZACIONES!$F$12)+COUNTIFS(BRUTO!$B:$B,ANALISIS_AUTORIZACIONES!$A18,BRUTO!$A:$A,ANALISIS_AUTORIZACIONES!F$13,BRUTO!$J:$J,ANALISIS_AUTORIZACIONES!$F$12)+COUNTIFS(BRUTO!$B:$B,ANALISIS_AUTORIZACIONES!$A18,BRUTO!$A:$A,ANALISIS_AUTORIZACIONES!F$13,BRUTO!$K:$K,ANALISIS_AUTORIZACIONES!$F$12)</f>
        <v>0</v>
      </c>
      <c r="G18" s="73">
        <f>COUNTIFS(BRUTO!$B:$B,ANALISIS_AUTORIZACIONES!$A18,BRUTO!$A:$A,ANALISIS_AUTORIZACIONES!G$13,BRUTO!$H:$H,ANALISIS_AUTORIZACIONES!$F$12)+COUNTIFS(BRUTO!$B:$B,ANALISIS_AUTORIZACIONES!$A18,BRUTO!$A:$A,ANALISIS_AUTORIZACIONES!G$13,BRUTO!$I:$I,ANALISIS_AUTORIZACIONES!$F$12)+COUNTIFS(BRUTO!$B:$B,ANALISIS_AUTORIZACIONES!$A18,BRUTO!$A:$A,ANALISIS_AUTORIZACIONES!G$13,BRUTO!$J:$J,ANALISIS_AUTORIZACIONES!$F$12)+COUNTIFS(BRUTO!$B:$B,ANALISIS_AUTORIZACIONES!$A18,BRUTO!$A:$A,ANALISIS_AUTORIZACIONES!G$13,BRUTO!$K:$K,ANALISIS_AUTORIZACIONES!$F$12)</f>
        <v>1</v>
      </c>
      <c r="H18" s="73">
        <f>COUNTIFS(BRUTO!$B:$B,ANALISIS_AUTORIZACIONES!$A18,BRUTO!$A:$A,ANALISIS_AUTORIZACIONES!H$13,BRUTO!$H:$H,ANALISIS_AUTORIZACIONES!$F$12)+COUNTIFS(BRUTO!$B:$B,ANALISIS_AUTORIZACIONES!$A18,BRUTO!$A:$A,ANALISIS_AUTORIZACIONES!H$13,BRUTO!$I:$I,ANALISIS_AUTORIZACIONES!$F$12)+COUNTIFS(BRUTO!$B:$B,ANALISIS_AUTORIZACIONES!$A18,BRUTO!$A:$A,ANALISIS_AUTORIZACIONES!H$13,BRUTO!$J:$J,ANALISIS_AUTORIZACIONES!$F$12)+COUNTIFS(BRUTO!$B:$B,ANALISIS_AUTORIZACIONES!$A18,BRUTO!$A:$A,ANALISIS_AUTORIZACIONES!H$13,BRUTO!$K:$K,ANALISIS_AUTORIZACIONES!$F$12)</f>
        <v>0</v>
      </c>
      <c r="I18" s="73">
        <f>COUNTIFS(BRUTO!$B:$B,ANALISIS_AUTORIZACIONES!$A18,BRUTO!$A:$A,ANALISIS_AUTORIZACIONES!I$13,BRUTO!$H:$H,ANALISIS_AUTORIZACIONES!$F$12)+COUNTIFS(BRUTO!$B:$B,ANALISIS_AUTORIZACIONES!$A18,BRUTO!$A:$A,ANALISIS_AUTORIZACIONES!I$13,BRUTO!$I:$I,ANALISIS_AUTORIZACIONES!$F$12)+COUNTIFS(BRUTO!$B:$B,ANALISIS_AUTORIZACIONES!$A18,BRUTO!$A:$A,ANALISIS_AUTORIZACIONES!I$13,BRUTO!$J:$J,ANALISIS_AUTORIZACIONES!$F$12)+COUNTIFS(BRUTO!$B:$B,ANALISIS_AUTORIZACIONES!$A18,BRUTO!$A:$A,ANALISIS_AUTORIZACIONES!I$13,BRUTO!$K:$K,ANALISIS_AUTORIZACIONES!$F$12)</f>
        <v>1</v>
      </c>
      <c r="J18" s="73">
        <f>COUNTIFS(BRUTO!$B:$B,ANALISIS_AUTORIZACIONES!$A18,BRUTO!$A:$A,ANALISIS_AUTORIZACIONES!J$13,BRUTO!$H:$H,ANALISIS_AUTORIZACIONES!$F$12)+COUNTIFS(BRUTO!$B:$B,ANALISIS_AUTORIZACIONES!$A18,BRUTO!$A:$A,ANALISIS_AUTORIZACIONES!J$13,BRUTO!$I:$I,ANALISIS_AUTORIZACIONES!$F$12)+COUNTIFS(BRUTO!$B:$B,ANALISIS_AUTORIZACIONES!$A18,BRUTO!$A:$A,ANALISIS_AUTORIZACIONES!J$13,BRUTO!$J:$J,ANALISIS_AUTORIZACIONES!$F$12)+COUNTIFS(BRUTO!$B:$B,ANALISIS_AUTORIZACIONES!$A18,BRUTO!$A:$A,ANALISIS_AUTORIZACIONES!J$13,BRUTO!$K:$K,ANALISIS_AUTORIZACIONES!$F$12)</f>
        <v>0</v>
      </c>
      <c r="K18" s="73">
        <f>COUNTIFS(BRUTO!$B:$B,ANALISIS_AUTORIZACIONES!$A18,BRUTO!$A:$A,ANALISIS_AUTORIZACIONES!K$13,BRUTO!$H:$H,ANALISIS_AUTORIZACIONES!$F$12)+COUNTIFS(BRUTO!$B:$B,ANALISIS_AUTORIZACIONES!$A18,BRUTO!$A:$A,ANALISIS_AUTORIZACIONES!K$13,BRUTO!$I:$I,ANALISIS_AUTORIZACIONES!$F$12)+COUNTIFS(BRUTO!$B:$B,ANALISIS_AUTORIZACIONES!$A18,BRUTO!$A:$A,ANALISIS_AUTORIZACIONES!K$13,BRUTO!$J:$J,ANALISIS_AUTORIZACIONES!$F$12)+COUNTIFS(BRUTO!$B:$B,ANALISIS_AUTORIZACIONES!$A18,BRUTO!$A:$A,ANALISIS_AUTORIZACIONES!K$13,BRUTO!$K:$K,ANALISIS_AUTORIZACIONES!$F$12)</f>
        <v>0</v>
      </c>
      <c r="L18" s="73">
        <f>COUNTIFS(BRUTO!$B:$B,ANALISIS_AUTORIZACIONES!$A18,BRUTO!$A:$A,ANALISIS_AUTORIZACIONES!L$13,BRUTO!$H:$H,ANALISIS_AUTORIZACIONES!$F$12)+COUNTIFS(BRUTO!$B:$B,ANALISIS_AUTORIZACIONES!$A18,BRUTO!$A:$A,ANALISIS_AUTORIZACIONES!L$13,BRUTO!$I:$I,ANALISIS_AUTORIZACIONES!$F$12)+COUNTIFS(BRUTO!$B:$B,ANALISIS_AUTORIZACIONES!$A18,BRUTO!$A:$A,ANALISIS_AUTORIZACIONES!L$13,BRUTO!$J:$J,ANALISIS_AUTORIZACIONES!$F$12)+COUNTIFS(BRUTO!$B:$B,ANALISIS_AUTORIZACIONES!$A18,BRUTO!$A:$A,ANALISIS_AUTORIZACIONES!L$13,BRUTO!$K:$K,ANALISIS_AUTORIZACIONES!$F$12)</f>
        <v>0</v>
      </c>
      <c r="M18" s="83">
        <f t="shared" si="0"/>
        <v>4</v>
      </c>
      <c r="N18" s="80">
        <f t="shared" si="1"/>
        <v>1.6597510373443984</v>
      </c>
    </row>
    <row r="19" spans="1:14" x14ac:dyDescent="0.25">
      <c r="A19" s="76" t="s">
        <v>46</v>
      </c>
      <c r="B19" s="73">
        <f>COUNTIFS(BRUTO!$B:$B,ANALISIS_AUTORIZACIONES!$A19,BRUTO!$A:$A,ANALISIS_AUTORIZACIONES!B$13,BRUTO!$H:$H,ANALISIS_AUTORIZACIONES!$F$12)+COUNTIFS(BRUTO!$B:$B,ANALISIS_AUTORIZACIONES!$A19,BRUTO!$A:$A,ANALISIS_AUTORIZACIONES!B$13,BRUTO!$I:$I,ANALISIS_AUTORIZACIONES!$F$12)+COUNTIFS(BRUTO!$B:$B,ANALISIS_AUTORIZACIONES!$A19,BRUTO!$A:$A,ANALISIS_AUTORIZACIONES!B$13,BRUTO!$J:$J,ANALISIS_AUTORIZACIONES!$F$12)+COUNTIFS(BRUTO!$B:$B,ANALISIS_AUTORIZACIONES!$A19,BRUTO!$A:$A,ANALISIS_AUTORIZACIONES!B$13,BRUTO!$K:$K,ANALISIS_AUTORIZACIONES!$F$12)</f>
        <v>0</v>
      </c>
      <c r="C19" s="73">
        <f>COUNTIFS(BRUTO!$B:$B,ANALISIS_AUTORIZACIONES!$A19,BRUTO!$A:$A,ANALISIS_AUTORIZACIONES!C$13,BRUTO!$H:$H,ANALISIS_AUTORIZACIONES!$F$12)+COUNTIFS(BRUTO!$B:$B,ANALISIS_AUTORIZACIONES!$A19,BRUTO!$A:$A,ANALISIS_AUTORIZACIONES!C$13,BRUTO!$I:$I,ANALISIS_AUTORIZACIONES!$F$12)+COUNTIFS(BRUTO!$B:$B,ANALISIS_AUTORIZACIONES!$A19,BRUTO!$A:$A,ANALISIS_AUTORIZACIONES!C$13,BRUTO!$J:$J,ANALISIS_AUTORIZACIONES!$F$12)+COUNTIFS(BRUTO!$B:$B,ANALISIS_AUTORIZACIONES!$A19,BRUTO!$A:$A,ANALISIS_AUTORIZACIONES!C$13,BRUTO!$K:$K,ANALISIS_AUTORIZACIONES!$F$12)</f>
        <v>0</v>
      </c>
      <c r="D19" s="73">
        <f>COUNTIFS(BRUTO!$B:$B,ANALISIS_AUTORIZACIONES!$A19,BRUTO!$A:$A,ANALISIS_AUTORIZACIONES!D$13,BRUTO!$H:$H,ANALISIS_AUTORIZACIONES!$F$12)+COUNTIFS(BRUTO!$B:$B,ANALISIS_AUTORIZACIONES!$A19,BRUTO!$A:$A,ANALISIS_AUTORIZACIONES!D$13,BRUTO!$I:$I,ANALISIS_AUTORIZACIONES!$F$12)+COUNTIFS(BRUTO!$B:$B,ANALISIS_AUTORIZACIONES!$A19,BRUTO!$A:$A,ANALISIS_AUTORIZACIONES!D$13,BRUTO!$J:$J,ANALISIS_AUTORIZACIONES!$F$12)+COUNTIFS(BRUTO!$B:$B,ANALISIS_AUTORIZACIONES!$A19,BRUTO!$A:$A,ANALISIS_AUTORIZACIONES!D$13,BRUTO!$K:$K,ANALISIS_AUTORIZACIONES!$F$12)</f>
        <v>0</v>
      </c>
      <c r="E19" s="73">
        <f>COUNTIFS(BRUTO!$B:$B,ANALISIS_AUTORIZACIONES!$A19,BRUTO!$A:$A,ANALISIS_AUTORIZACIONES!E$13,BRUTO!$H:$H,ANALISIS_AUTORIZACIONES!$F$12)+COUNTIFS(BRUTO!$B:$B,ANALISIS_AUTORIZACIONES!$A19,BRUTO!$A:$A,ANALISIS_AUTORIZACIONES!E$13,BRUTO!$I:$I,ANALISIS_AUTORIZACIONES!$F$12)+COUNTIFS(BRUTO!$B:$B,ANALISIS_AUTORIZACIONES!$A19,BRUTO!$A:$A,ANALISIS_AUTORIZACIONES!E$13,BRUTO!$J:$J,ANALISIS_AUTORIZACIONES!$F$12)+COUNTIFS(BRUTO!$B:$B,ANALISIS_AUTORIZACIONES!$A19,BRUTO!$A:$A,ANALISIS_AUTORIZACIONES!E$13,BRUTO!$K:$K,ANALISIS_AUTORIZACIONES!$F$12)</f>
        <v>0</v>
      </c>
      <c r="F19" s="73">
        <f>COUNTIFS(BRUTO!$B:$B,ANALISIS_AUTORIZACIONES!$A19,BRUTO!$A:$A,ANALISIS_AUTORIZACIONES!F$13,BRUTO!$H:$H,ANALISIS_AUTORIZACIONES!$F$12)+COUNTIFS(BRUTO!$B:$B,ANALISIS_AUTORIZACIONES!$A19,BRUTO!$A:$A,ANALISIS_AUTORIZACIONES!F$13,BRUTO!$I:$I,ANALISIS_AUTORIZACIONES!$F$12)+COUNTIFS(BRUTO!$B:$B,ANALISIS_AUTORIZACIONES!$A19,BRUTO!$A:$A,ANALISIS_AUTORIZACIONES!F$13,BRUTO!$J:$J,ANALISIS_AUTORIZACIONES!$F$12)+COUNTIFS(BRUTO!$B:$B,ANALISIS_AUTORIZACIONES!$A19,BRUTO!$A:$A,ANALISIS_AUTORIZACIONES!F$13,BRUTO!$K:$K,ANALISIS_AUTORIZACIONES!$F$12)</f>
        <v>0</v>
      </c>
      <c r="G19" s="73">
        <f>COUNTIFS(BRUTO!$B:$B,ANALISIS_AUTORIZACIONES!$A19,BRUTO!$A:$A,ANALISIS_AUTORIZACIONES!G$13,BRUTO!$H:$H,ANALISIS_AUTORIZACIONES!$F$12)+COUNTIFS(BRUTO!$B:$B,ANALISIS_AUTORIZACIONES!$A19,BRUTO!$A:$A,ANALISIS_AUTORIZACIONES!G$13,BRUTO!$I:$I,ANALISIS_AUTORIZACIONES!$F$12)+COUNTIFS(BRUTO!$B:$B,ANALISIS_AUTORIZACIONES!$A19,BRUTO!$A:$A,ANALISIS_AUTORIZACIONES!G$13,BRUTO!$J:$J,ANALISIS_AUTORIZACIONES!$F$12)+COUNTIFS(BRUTO!$B:$B,ANALISIS_AUTORIZACIONES!$A19,BRUTO!$A:$A,ANALISIS_AUTORIZACIONES!G$13,BRUTO!$K:$K,ANALISIS_AUTORIZACIONES!$F$12)</f>
        <v>0</v>
      </c>
      <c r="H19" s="73">
        <f>COUNTIFS(BRUTO!$B:$B,ANALISIS_AUTORIZACIONES!$A19,BRUTO!$A:$A,ANALISIS_AUTORIZACIONES!H$13,BRUTO!$H:$H,ANALISIS_AUTORIZACIONES!$F$12)+COUNTIFS(BRUTO!$B:$B,ANALISIS_AUTORIZACIONES!$A19,BRUTO!$A:$A,ANALISIS_AUTORIZACIONES!H$13,BRUTO!$I:$I,ANALISIS_AUTORIZACIONES!$F$12)+COUNTIFS(BRUTO!$B:$B,ANALISIS_AUTORIZACIONES!$A19,BRUTO!$A:$A,ANALISIS_AUTORIZACIONES!H$13,BRUTO!$J:$J,ANALISIS_AUTORIZACIONES!$F$12)+COUNTIFS(BRUTO!$B:$B,ANALISIS_AUTORIZACIONES!$A19,BRUTO!$A:$A,ANALISIS_AUTORIZACIONES!H$13,BRUTO!$K:$K,ANALISIS_AUTORIZACIONES!$F$12)</f>
        <v>0</v>
      </c>
      <c r="I19" s="73">
        <f>COUNTIFS(BRUTO!$B:$B,ANALISIS_AUTORIZACIONES!$A19,BRUTO!$A:$A,ANALISIS_AUTORIZACIONES!I$13,BRUTO!$H:$H,ANALISIS_AUTORIZACIONES!$F$12)+COUNTIFS(BRUTO!$B:$B,ANALISIS_AUTORIZACIONES!$A19,BRUTO!$A:$A,ANALISIS_AUTORIZACIONES!I$13,BRUTO!$I:$I,ANALISIS_AUTORIZACIONES!$F$12)+COUNTIFS(BRUTO!$B:$B,ANALISIS_AUTORIZACIONES!$A19,BRUTO!$A:$A,ANALISIS_AUTORIZACIONES!I$13,BRUTO!$J:$J,ANALISIS_AUTORIZACIONES!$F$12)+COUNTIFS(BRUTO!$B:$B,ANALISIS_AUTORIZACIONES!$A19,BRUTO!$A:$A,ANALISIS_AUTORIZACIONES!I$13,BRUTO!$K:$K,ANALISIS_AUTORIZACIONES!$F$12)</f>
        <v>0</v>
      </c>
      <c r="J19" s="73">
        <f>COUNTIFS(BRUTO!$B:$B,ANALISIS_AUTORIZACIONES!$A19,BRUTO!$A:$A,ANALISIS_AUTORIZACIONES!J$13,BRUTO!$H:$H,ANALISIS_AUTORIZACIONES!$F$12)+COUNTIFS(BRUTO!$B:$B,ANALISIS_AUTORIZACIONES!$A19,BRUTO!$A:$A,ANALISIS_AUTORIZACIONES!J$13,BRUTO!$I:$I,ANALISIS_AUTORIZACIONES!$F$12)+COUNTIFS(BRUTO!$B:$B,ANALISIS_AUTORIZACIONES!$A19,BRUTO!$A:$A,ANALISIS_AUTORIZACIONES!J$13,BRUTO!$J:$J,ANALISIS_AUTORIZACIONES!$F$12)+COUNTIFS(BRUTO!$B:$B,ANALISIS_AUTORIZACIONES!$A19,BRUTO!$A:$A,ANALISIS_AUTORIZACIONES!J$13,BRUTO!$K:$K,ANALISIS_AUTORIZACIONES!$F$12)</f>
        <v>0</v>
      </c>
      <c r="K19" s="73">
        <f>COUNTIFS(BRUTO!$B:$B,ANALISIS_AUTORIZACIONES!$A19,BRUTO!$A:$A,ANALISIS_AUTORIZACIONES!K$13,BRUTO!$H:$H,ANALISIS_AUTORIZACIONES!$F$12)+COUNTIFS(BRUTO!$B:$B,ANALISIS_AUTORIZACIONES!$A19,BRUTO!$A:$A,ANALISIS_AUTORIZACIONES!K$13,BRUTO!$I:$I,ANALISIS_AUTORIZACIONES!$F$12)+COUNTIFS(BRUTO!$B:$B,ANALISIS_AUTORIZACIONES!$A19,BRUTO!$A:$A,ANALISIS_AUTORIZACIONES!K$13,BRUTO!$J:$J,ANALISIS_AUTORIZACIONES!$F$12)+COUNTIFS(BRUTO!$B:$B,ANALISIS_AUTORIZACIONES!$A19,BRUTO!$A:$A,ANALISIS_AUTORIZACIONES!K$13,BRUTO!$K:$K,ANALISIS_AUTORIZACIONES!$F$12)</f>
        <v>0</v>
      </c>
      <c r="L19" s="73">
        <f>COUNTIFS(BRUTO!$B:$B,ANALISIS_AUTORIZACIONES!$A19,BRUTO!$A:$A,ANALISIS_AUTORIZACIONES!L$13,BRUTO!$H:$H,ANALISIS_AUTORIZACIONES!$F$12)+COUNTIFS(BRUTO!$B:$B,ANALISIS_AUTORIZACIONES!$A19,BRUTO!$A:$A,ANALISIS_AUTORIZACIONES!L$13,BRUTO!$I:$I,ANALISIS_AUTORIZACIONES!$F$12)+COUNTIFS(BRUTO!$B:$B,ANALISIS_AUTORIZACIONES!$A19,BRUTO!$A:$A,ANALISIS_AUTORIZACIONES!L$13,BRUTO!$J:$J,ANALISIS_AUTORIZACIONES!$F$12)+COUNTIFS(BRUTO!$B:$B,ANALISIS_AUTORIZACIONES!$A19,BRUTO!$A:$A,ANALISIS_AUTORIZACIONES!L$13,BRUTO!$K:$K,ANALISIS_AUTORIZACIONES!$F$12)</f>
        <v>0</v>
      </c>
      <c r="M19" s="83">
        <f t="shared" si="0"/>
        <v>0</v>
      </c>
      <c r="N19" s="80">
        <f t="shared" si="1"/>
        <v>0</v>
      </c>
    </row>
    <row r="20" spans="1:14" x14ac:dyDescent="0.25">
      <c r="A20" s="76" t="s">
        <v>47</v>
      </c>
      <c r="B20" s="73">
        <f>COUNTIFS(BRUTO!$B:$B,ANALISIS_AUTORIZACIONES!$A20,BRUTO!$A:$A,ANALISIS_AUTORIZACIONES!B$13,BRUTO!$H:$H,ANALISIS_AUTORIZACIONES!$F$12)+COUNTIFS(BRUTO!$B:$B,ANALISIS_AUTORIZACIONES!$A20,BRUTO!$A:$A,ANALISIS_AUTORIZACIONES!B$13,BRUTO!$I:$I,ANALISIS_AUTORIZACIONES!$F$12)+COUNTIFS(BRUTO!$B:$B,ANALISIS_AUTORIZACIONES!$A20,BRUTO!$A:$A,ANALISIS_AUTORIZACIONES!B$13,BRUTO!$J:$J,ANALISIS_AUTORIZACIONES!$F$12)+COUNTIFS(BRUTO!$B:$B,ANALISIS_AUTORIZACIONES!$A20,BRUTO!$A:$A,ANALISIS_AUTORIZACIONES!B$13,BRUTO!$K:$K,ANALISIS_AUTORIZACIONES!$F$12)</f>
        <v>0</v>
      </c>
      <c r="C20" s="73">
        <f>COUNTIFS(BRUTO!$B:$B,ANALISIS_AUTORIZACIONES!$A20,BRUTO!$A:$A,ANALISIS_AUTORIZACIONES!C$13,BRUTO!$H:$H,ANALISIS_AUTORIZACIONES!$F$12)+COUNTIFS(BRUTO!$B:$B,ANALISIS_AUTORIZACIONES!$A20,BRUTO!$A:$A,ANALISIS_AUTORIZACIONES!C$13,BRUTO!$I:$I,ANALISIS_AUTORIZACIONES!$F$12)+COUNTIFS(BRUTO!$B:$B,ANALISIS_AUTORIZACIONES!$A20,BRUTO!$A:$A,ANALISIS_AUTORIZACIONES!C$13,BRUTO!$J:$J,ANALISIS_AUTORIZACIONES!$F$12)+COUNTIFS(BRUTO!$B:$B,ANALISIS_AUTORIZACIONES!$A20,BRUTO!$A:$A,ANALISIS_AUTORIZACIONES!C$13,BRUTO!$K:$K,ANALISIS_AUTORIZACIONES!$F$12)</f>
        <v>0</v>
      </c>
      <c r="D20" s="73">
        <f>COUNTIFS(BRUTO!$B:$B,ANALISIS_AUTORIZACIONES!$A20,BRUTO!$A:$A,ANALISIS_AUTORIZACIONES!D$13,BRUTO!$H:$H,ANALISIS_AUTORIZACIONES!$F$12)+COUNTIFS(BRUTO!$B:$B,ANALISIS_AUTORIZACIONES!$A20,BRUTO!$A:$A,ANALISIS_AUTORIZACIONES!D$13,BRUTO!$I:$I,ANALISIS_AUTORIZACIONES!$F$12)+COUNTIFS(BRUTO!$B:$B,ANALISIS_AUTORIZACIONES!$A20,BRUTO!$A:$A,ANALISIS_AUTORIZACIONES!D$13,BRUTO!$J:$J,ANALISIS_AUTORIZACIONES!$F$12)+COUNTIFS(BRUTO!$B:$B,ANALISIS_AUTORIZACIONES!$A20,BRUTO!$A:$A,ANALISIS_AUTORIZACIONES!D$13,BRUTO!$K:$K,ANALISIS_AUTORIZACIONES!$F$12)</f>
        <v>0</v>
      </c>
      <c r="E20" s="73">
        <f>COUNTIFS(BRUTO!$B:$B,ANALISIS_AUTORIZACIONES!$A20,BRUTO!$A:$A,ANALISIS_AUTORIZACIONES!E$13,BRUTO!$H:$H,ANALISIS_AUTORIZACIONES!$F$12)+COUNTIFS(BRUTO!$B:$B,ANALISIS_AUTORIZACIONES!$A20,BRUTO!$A:$A,ANALISIS_AUTORIZACIONES!E$13,BRUTO!$I:$I,ANALISIS_AUTORIZACIONES!$F$12)+COUNTIFS(BRUTO!$B:$B,ANALISIS_AUTORIZACIONES!$A20,BRUTO!$A:$A,ANALISIS_AUTORIZACIONES!E$13,BRUTO!$J:$J,ANALISIS_AUTORIZACIONES!$F$12)+COUNTIFS(BRUTO!$B:$B,ANALISIS_AUTORIZACIONES!$A20,BRUTO!$A:$A,ANALISIS_AUTORIZACIONES!E$13,BRUTO!$K:$K,ANALISIS_AUTORIZACIONES!$F$12)</f>
        <v>0</v>
      </c>
      <c r="F20" s="73">
        <f>COUNTIFS(BRUTO!$B:$B,ANALISIS_AUTORIZACIONES!$A20,BRUTO!$A:$A,ANALISIS_AUTORIZACIONES!F$13,BRUTO!$H:$H,ANALISIS_AUTORIZACIONES!$F$12)+COUNTIFS(BRUTO!$B:$B,ANALISIS_AUTORIZACIONES!$A20,BRUTO!$A:$A,ANALISIS_AUTORIZACIONES!F$13,BRUTO!$I:$I,ANALISIS_AUTORIZACIONES!$F$12)+COUNTIFS(BRUTO!$B:$B,ANALISIS_AUTORIZACIONES!$A20,BRUTO!$A:$A,ANALISIS_AUTORIZACIONES!F$13,BRUTO!$J:$J,ANALISIS_AUTORIZACIONES!$F$12)+COUNTIFS(BRUTO!$B:$B,ANALISIS_AUTORIZACIONES!$A20,BRUTO!$A:$A,ANALISIS_AUTORIZACIONES!F$13,BRUTO!$K:$K,ANALISIS_AUTORIZACIONES!$F$12)</f>
        <v>0</v>
      </c>
      <c r="G20" s="73">
        <f>COUNTIFS(BRUTO!$B:$B,ANALISIS_AUTORIZACIONES!$A20,BRUTO!$A:$A,ANALISIS_AUTORIZACIONES!G$13,BRUTO!$H:$H,ANALISIS_AUTORIZACIONES!$F$12)+COUNTIFS(BRUTO!$B:$B,ANALISIS_AUTORIZACIONES!$A20,BRUTO!$A:$A,ANALISIS_AUTORIZACIONES!G$13,BRUTO!$I:$I,ANALISIS_AUTORIZACIONES!$F$12)+COUNTIFS(BRUTO!$B:$B,ANALISIS_AUTORIZACIONES!$A20,BRUTO!$A:$A,ANALISIS_AUTORIZACIONES!G$13,BRUTO!$J:$J,ANALISIS_AUTORIZACIONES!$F$12)+COUNTIFS(BRUTO!$B:$B,ANALISIS_AUTORIZACIONES!$A20,BRUTO!$A:$A,ANALISIS_AUTORIZACIONES!G$13,BRUTO!$K:$K,ANALISIS_AUTORIZACIONES!$F$12)</f>
        <v>0</v>
      </c>
      <c r="H20" s="73">
        <f>COUNTIFS(BRUTO!$B:$B,ANALISIS_AUTORIZACIONES!$A20,BRUTO!$A:$A,ANALISIS_AUTORIZACIONES!H$13,BRUTO!$H:$H,ANALISIS_AUTORIZACIONES!$F$12)+COUNTIFS(BRUTO!$B:$B,ANALISIS_AUTORIZACIONES!$A20,BRUTO!$A:$A,ANALISIS_AUTORIZACIONES!H$13,BRUTO!$I:$I,ANALISIS_AUTORIZACIONES!$F$12)+COUNTIFS(BRUTO!$B:$B,ANALISIS_AUTORIZACIONES!$A20,BRUTO!$A:$A,ANALISIS_AUTORIZACIONES!H$13,BRUTO!$J:$J,ANALISIS_AUTORIZACIONES!$F$12)+COUNTIFS(BRUTO!$B:$B,ANALISIS_AUTORIZACIONES!$A20,BRUTO!$A:$A,ANALISIS_AUTORIZACIONES!H$13,BRUTO!$K:$K,ANALISIS_AUTORIZACIONES!$F$12)</f>
        <v>0</v>
      </c>
      <c r="I20" s="73">
        <f>COUNTIFS(BRUTO!$B:$B,ANALISIS_AUTORIZACIONES!$A20,BRUTO!$A:$A,ANALISIS_AUTORIZACIONES!I$13,BRUTO!$H:$H,ANALISIS_AUTORIZACIONES!$F$12)+COUNTIFS(BRUTO!$B:$B,ANALISIS_AUTORIZACIONES!$A20,BRUTO!$A:$A,ANALISIS_AUTORIZACIONES!I$13,BRUTO!$I:$I,ANALISIS_AUTORIZACIONES!$F$12)+COUNTIFS(BRUTO!$B:$B,ANALISIS_AUTORIZACIONES!$A20,BRUTO!$A:$A,ANALISIS_AUTORIZACIONES!I$13,BRUTO!$J:$J,ANALISIS_AUTORIZACIONES!$F$12)+COUNTIFS(BRUTO!$B:$B,ANALISIS_AUTORIZACIONES!$A20,BRUTO!$A:$A,ANALISIS_AUTORIZACIONES!I$13,BRUTO!$K:$K,ANALISIS_AUTORIZACIONES!$F$12)</f>
        <v>0</v>
      </c>
      <c r="J20" s="73">
        <f>COUNTIFS(BRUTO!$B:$B,ANALISIS_AUTORIZACIONES!$A20,BRUTO!$A:$A,ANALISIS_AUTORIZACIONES!J$13,BRUTO!$H:$H,ANALISIS_AUTORIZACIONES!$F$12)+COUNTIFS(BRUTO!$B:$B,ANALISIS_AUTORIZACIONES!$A20,BRUTO!$A:$A,ANALISIS_AUTORIZACIONES!J$13,BRUTO!$I:$I,ANALISIS_AUTORIZACIONES!$F$12)+COUNTIFS(BRUTO!$B:$B,ANALISIS_AUTORIZACIONES!$A20,BRUTO!$A:$A,ANALISIS_AUTORIZACIONES!J$13,BRUTO!$J:$J,ANALISIS_AUTORIZACIONES!$F$12)+COUNTIFS(BRUTO!$B:$B,ANALISIS_AUTORIZACIONES!$A20,BRUTO!$A:$A,ANALISIS_AUTORIZACIONES!J$13,BRUTO!$K:$K,ANALISIS_AUTORIZACIONES!$F$12)</f>
        <v>0</v>
      </c>
      <c r="K20" s="73">
        <f>COUNTIFS(BRUTO!$B:$B,ANALISIS_AUTORIZACIONES!$A20,BRUTO!$A:$A,ANALISIS_AUTORIZACIONES!K$13,BRUTO!$H:$H,ANALISIS_AUTORIZACIONES!$F$12)+COUNTIFS(BRUTO!$B:$B,ANALISIS_AUTORIZACIONES!$A20,BRUTO!$A:$A,ANALISIS_AUTORIZACIONES!K$13,BRUTO!$I:$I,ANALISIS_AUTORIZACIONES!$F$12)+COUNTIFS(BRUTO!$B:$B,ANALISIS_AUTORIZACIONES!$A20,BRUTO!$A:$A,ANALISIS_AUTORIZACIONES!K$13,BRUTO!$J:$J,ANALISIS_AUTORIZACIONES!$F$12)+COUNTIFS(BRUTO!$B:$B,ANALISIS_AUTORIZACIONES!$A20,BRUTO!$A:$A,ANALISIS_AUTORIZACIONES!K$13,BRUTO!$K:$K,ANALISIS_AUTORIZACIONES!$F$12)</f>
        <v>0</v>
      </c>
      <c r="L20" s="73">
        <f>COUNTIFS(BRUTO!$B:$B,ANALISIS_AUTORIZACIONES!$A20,BRUTO!$A:$A,ANALISIS_AUTORIZACIONES!L$13,BRUTO!$H:$H,ANALISIS_AUTORIZACIONES!$F$12)+COUNTIFS(BRUTO!$B:$B,ANALISIS_AUTORIZACIONES!$A20,BRUTO!$A:$A,ANALISIS_AUTORIZACIONES!L$13,BRUTO!$I:$I,ANALISIS_AUTORIZACIONES!$F$12)+COUNTIFS(BRUTO!$B:$B,ANALISIS_AUTORIZACIONES!$A20,BRUTO!$A:$A,ANALISIS_AUTORIZACIONES!L$13,BRUTO!$J:$J,ANALISIS_AUTORIZACIONES!$F$12)+COUNTIFS(BRUTO!$B:$B,ANALISIS_AUTORIZACIONES!$A20,BRUTO!$A:$A,ANALISIS_AUTORIZACIONES!L$13,BRUTO!$K:$K,ANALISIS_AUTORIZACIONES!$F$12)</f>
        <v>0</v>
      </c>
      <c r="M20" s="83">
        <f t="shared" si="0"/>
        <v>0</v>
      </c>
      <c r="N20" s="80">
        <f t="shared" si="1"/>
        <v>0</v>
      </c>
    </row>
    <row r="21" spans="1:14" x14ac:dyDescent="0.25">
      <c r="A21" s="78" t="s">
        <v>48</v>
      </c>
      <c r="B21" s="73">
        <f>COUNTIFS(BRUTO!$B:$B,ANALISIS_AUTORIZACIONES!$A21,BRUTO!$A:$A,ANALISIS_AUTORIZACIONES!B$13,BRUTO!$H:$H,ANALISIS_AUTORIZACIONES!$F$12)+COUNTIFS(BRUTO!$B:$B,ANALISIS_AUTORIZACIONES!$A21,BRUTO!$A:$A,ANALISIS_AUTORIZACIONES!B$13,BRUTO!$I:$I,ANALISIS_AUTORIZACIONES!$F$12)+COUNTIFS(BRUTO!$B:$B,ANALISIS_AUTORIZACIONES!$A21,BRUTO!$A:$A,ANALISIS_AUTORIZACIONES!B$13,BRUTO!$J:$J,ANALISIS_AUTORIZACIONES!$F$12)+COUNTIFS(BRUTO!$B:$B,ANALISIS_AUTORIZACIONES!$A21,BRUTO!$A:$A,ANALISIS_AUTORIZACIONES!B$13,BRUTO!$K:$K,ANALISIS_AUTORIZACIONES!$F$12)</f>
        <v>0</v>
      </c>
      <c r="C21" s="73">
        <f>COUNTIFS(BRUTO!$B:$B,ANALISIS_AUTORIZACIONES!$A21,BRUTO!$A:$A,ANALISIS_AUTORIZACIONES!C$13,BRUTO!$H:$H,ANALISIS_AUTORIZACIONES!$F$12)+COUNTIFS(BRUTO!$B:$B,ANALISIS_AUTORIZACIONES!$A21,BRUTO!$A:$A,ANALISIS_AUTORIZACIONES!C$13,BRUTO!$I:$I,ANALISIS_AUTORIZACIONES!$F$12)+COUNTIFS(BRUTO!$B:$B,ANALISIS_AUTORIZACIONES!$A21,BRUTO!$A:$A,ANALISIS_AUTORIZACIONES!C$13,BRUTO!$J:$J,ANALISIS_AUTORIZACIONES!$F$12)+COUNTIFS(BRUTO!$B:$B,ANALISIS_AUTORIZACIONES!$A21,BRUTO!$A:$A,ANALISIS_AUTORIZACIONES!C$13,BRUTO!$K:$K,ANALISIS_AUTORIZACIONES!$F$12)</f>
        <v>0</v>
      </c>
      <c r="D21" s="73">
        <f>COUNTIFS(BRUTO!$B:$B,ANALISIS_AUTORIZACIONES!$A21,BRUTO!$A:$A,ANALISIS_AUTORIZACIONES!D$13,BRUTO!$H:$H,ANALISIS_AUTORIZACIONES!$F$12)+COUNTIFS(BRUTO!$B:$B,ANALISIS_AUTORIZACIONES!$A21,BRUTO!$A:$A,ANALISIS_AUTORIZACIONES!D$13,BRUTO!$I:$I,ANALISIS_AUTORIZACIONES!$F$12)+COUNTIFS(BRUTO!$B:$B,ANALISIS_AUTORIZACIONES!$A21,BRUTO!$A:$A,ANALISIS_AUTORIZACIONES!D$13,BRUTO!$J:$J,ANALISIS_AUTORIZACIONES!$F$12)+COUNTIFS(BRUTO!$B:$B,ANALISIS_AUTORIZACIONES!$A21,BRUTO!$A:$A,ANALISIS_AUTORIZACIONES!D$13,BRUTO!$K:$K,ANALISIS_AUTORIZACIONES!$F$12)</f>
        <v>0</v>
      </c>
      <c r="E21" s="73">
        <f>COUNTIFS(BRUTO!$B:$B,ANALISIS_AUTORIZACIONES!$A21,BRUTO!$A:$A,ANALISIS_AUTORIZACIONES!E$13,BRUTO!$H:$H,ANALISIS_AUTORIZACIONES!$F$12)+COUNTIFS(BRUTO!$B:$B,ANALISIS_AUTORIZACIONES!$A21,BRUTO!$A:$A,ANALISIS_AUTORIZACIONES!E$13,BRUTO!$I:$I,ANALISIS_AUTORIZACIONES!$F$12)+COUNTIFS(BRUTO!$B:$B,ANALISIS_AUTORIZACIONES!$A21,BRUTO!$A:$A,ANALISIS_AUTORIZACIONES!E$13,BRUTO!$J:$J,ANALISIS_AUTORIZACIONES!$F$12)+COUNTIFS(BRUTO!$B:$B,ANALISIS_AUTORIZACIONES!$A21,BRUTO!$A:$A,ANALISIS_AUTORIZACIONES!E$13,BRUTO!$K:$K,ANALISIS_AUTORIZACIONES!$F$12)</f>
        <v>0</v>
      </c>
      <c r="F21" s="73">
        <f>COUNTIFS(BRUTO!$B:$B,ANALISIS_AUTORIZACIONES!$A21,BRUTO!$A:$A,ANALISIS_AUTORIZACIONES!F$13,BRUTO!$H:$H,ANALISIS_AUTORIZACIONES!$F$12)+COUNTIFS(BRUTO!$B:$B,ANALISIS_AUTORIZACIONES!$A21,BRUTO!$A:$A,ANALISIS_AUTORIZACIONES!F$13,BRUTO!$I:$I,ANALISIS_AUTORIZACIONES!$F$12)+COUNTIFS(BRUTO!$B:$B,ANALISIS_AUTORIZACIONES!$A21,BRUTO!$A:$A,ANALISIS_AUTORIZACIONES!F$13,BRUTO!$J:$J,ANALISIS_AUTORIZACIONES!$F$12)+COUNTIFS(BRUTO!$B:$B,ANALISIS_AUTORIZACIONES!$A21,BRUTO!$A:$A,ANALISIS_AUTORIZACIONES!F$13,BRUTO!$K:$K,ANALISIS_AUTORIZACIONES!$F$12)</f>
        <v>0</v>
      </c>
      <c r="G21" s="73">
        <f>COUNTIFS(BRUTO!$B:$B,ANALISIS_AUTORIZACIONES!$A21,BRUTO!$A:$A,ANALISIS_AUTORIZACIONES!G$13,BRUTO!$H:$H,ANALISIS_AUTORIZACIONES!$F$12)+COUNTIFS(BRUTO!$B:$B,ANALISIS_AUTORIZACIONES!$A21,BRUTO!$A:$A,ANALISIS_AUTORIZACIONES!G$13,BRUTO!$I:$I,ANALISIS_AUTORIZACIONES!$F$12)+COUNTIFS(BRUTO!$B:$B,ANALISIS_AUTORIZACIONES!$A21,BRUTO!$A:$A,ANALISIS_AUTORIZACIONES!G$13,BRUTO!$J:$J,ANALISIS_AUTORIZACIONES!$F$12)+COUNTIFS(BRUTO!$B:$B,ANALISIS_AUTORIZACIONES!$A21,BRUTO!$A:$A,ANALISIS_AUTORIZACIONES!G$13,BRUTO!$K:$K,ANALISIS_AUTORIZACIONES!$F$12)</f>
        <v>0</v>
      </c>
      <c r="H21" s="73">
        <f>COUNTIFS(BRUTO!$B:$B,ANALISIS_AUTORIZACIONES!$A21,BRUTO!$A:$A,ANALISIS_AUTORIZACIONES!H$13,BRUTO!$H:$H,ANALISIS_AUTORIZACIONES!$F$12)+COUNTIFS(BRUTO!$B:$B,ANALISIS_AUTORIZACIONES!$A21,BRUTO!$A:$A,ANALISIS_AUTORIZACIONES!H$13,BRUTO!$I:$I,ANALISIS_AUTORIZACIONES!$F$12)+COUNTIFS(BRUTO!$B:$B,ANALISIS_AUTORIZACIONES!$A21,BRUTO!$A:$A,ANALISIS_AUTORIZACIONES!H$13,BRUTO!$J:$J,ANALISIS_AUTORIZACIONES!$F$12)+COUNTIFS(BRUTO!$B:$B,ANALISIS_AUTORIZACIONES!$A21,BRUTO!$A:$A,ANALISIS_AUTORIZACIONES!H$13,BRUTO!$K:$K,ANALISIS_AUTORIZACIONES!$F$12)</f>
        <v>0</v>
      </c>
      <c r="I21" s="73">
        <f>COUNTIFS(BRUTO!$B:$B,ANALISIS_AUTORIZACIONES!$A21,BRUTO!$A:$A,ANALISIS_AUTORIZACIONES!I$13,BRUTO!$H:$H,ANALISIS_AUTORIZACIONES!$F$12)+COUNTIFS(BRUTO!$B:$B,ANALISIS_AUTORIZACIONES!$A21,BRUTO!$A:$A,ANALISIS_AUTORIZACIONES!I$13,BRUTO!$I:$I,ANALISIS_AUTORIZACIONES!$F$12)+COUNTIFS(BRUTO!$B:$B,ANALISIS_AUTORIZACIONES!$A21,BRUTO!$A:$A,ANALISIS_AUTORIZACIONES!I$13,BRUTO!$J:$J,ANALISIS_AUTORIZACIONES!$F$12)+COUNTIFS(BRUTO!$B:$B,ANALISIS_AUTORIZACIONES!$A21,BRUTO!$A:$A,ANALISIS_AUTORIZACIONES!I$13,BRUTO!$K:$K,ANALISIS_AUTORIZACIONES!$F$12)</f>
        <v>0</v>
      </c>
      <c r="J21" s="73">
        <f>COUNTIFS(BRUTO!$B:$B,ANALISIS_AUTORIZACIONES!$A21,BRUTO!$A:$A,ANALISIS_AUTORIZACIONES!J$13,BRUTO!$H:$H,ANALISIS_AUTORIZACIONES!$F$12)+COUNTIFS(BRUTO!$B:$B,ANALISIS_AUTORIZACIONES!$A21,BRUTO!$A:$A,ANALISIS_AUTORIZACIONES!J$13,BRUTO!$I:$I,ANALISIS_AUTORIZACIONES!$F$12)+COUNTIFS(BRUTO!$B:$B,ANALISIS_AUTORIZACIONES!$A21,BRUTO!$A:$A,ANALISIS_AUTORIZACIONES!J$13,BRUTO!$J:$J,ANALISIS_AUTORIZACIONES!$F$12)+COUNTIFS(BRUTO!$B:$B,ANALISIS_AUTORIZACIONES!$A21,BRUTO!$A:$A,ANALISIS_AUTORIZACIONES!J$13,BRUTO!$K:$K,ANALISIS_AUTORIZACIONES!$F$12)</f>
        <v>0</v>
      </c>
      <c r="K21" s="73">
        <f>COUNTIFS(BRUTO!$B:$B,ANALISIS_AUTORIZACIONES!$A21,BRUTO!$A:$A,ANALISIS_AUTORIZACIONES!K$13,BRUTO!$H:$H,ANALISIS_AUTORIZACIONES!$F$12)+COUNTIFS(BRUTO!$B:$B,ANALISIS_AUTORIZACIONES!$A21,BRUTO!$A:$A,ANALISIS_AUTORIZACIONES!K$13,BRUTO!$I:$I,ANALISIS_AUTORIZACIONES!$F$12)+COUNTIFS(BRUTO!$B:$B,ANALISIS_AUTORIZACIONES!$A21,BRUTO!$A:$A,ANALISIS_AUTORIZACIONES!K$13,BRUTO!$J:$J,ANALISIS_AUTORIZACIONES!$F$12)+COUNTIFS(BRUTO!$B:$B,ANALISIS_AUTORIZACIONES!$A21,BRUTO!$A:$A,ANALISIS_AUTORIZACIONES!K$13,BRUTO!$K:$K,ANALISIS_AUTORIZACIONES!$F$12)</f>
        <v>0</v>
      </c>
      <c r="L21" s="73">
        <f>COUNTIFS(BRUTO!$B:$B,ANALISIS_AUTORIZACIONES!$A21,BRUTO!$A:$A,ANALISIS_AUTORIZACIONES!L$13,BRUTO!$H:$H,ANALISIS_AUTORIZACIONES!$F$12)+COUNTIFS(BRUTO!$B:$B,ANALISIS_AUTORIZACIONES!$A21,BRUTO!$A:$A,ANALISIS_AUTORIZACIONES!L$13,BRUTO!$I:$I,ANALISIS_AUTORIZACIONES!$F$12)+COUNTIFS(BRUTO!$B:$B,ANALISIS_AUTORIZACIONES!$A21,BRUTO!$A:$A,ANALISIS_AUTORIZACIONES!L$13,BRUTO!$J:$J,ANALISIS_AUTORIZACIONES!$F$12)+COUNTIFS(BRUTO!$B:$B,ANALISIS_AUTORIZACIONES!$A21,BRUTO!$A:$A,ANALISIS_AUTORIZACIONES!L$13,BRUTO!$K:$K,ANALISIS_AUTORIZACIONES!$F$12)</f>
        <v>0</v>
      </c>
      <c r="M21" s="83">
        <f t="shared" si="0"/>
        <v>0</v>
      </c>
      <c r="N21" s="80">
        <f t="shared" si="1"/>
        <v>0</v>
      </c>
    </row>
    <row r="22" spans="1:14" x14ac:dyDescent="0.25">
      <c r="A22" s="76" t="s">
        <v>37</v>
      </c>
      <c r="B22" s="73">
        <f>COUNTIFS(BRUTO!$B:$B,ANALISIS_AUTORIZACIONES!$A22,BRUTO!$A:$A,ANALISIS_AUTORIZACIONES!B$13,BRUTO!$H:$H,ANALISIS_AUTORIZACIONES!$F$12)+COUNTIFS(BRUTO!$B:$B,ANALISIS_AUTORIZACIONES!$A22,BRUTO!$A:$A,ANALISIS_AUTORIZACIONES!B$13,BRUTO!$I:$I,ANALISIS_AUTORIZACIONES!$F$12)+COUNTIFS(BRUTO!$B:$B,ANALISIS_AUTORIZACIONES!$A22,BRUTO!$A:$A,ANALISIS_AUTORIZACIONES!B$13,BRUTO!$J:$J,ANALISIS_AUTORIZACIONES!$F$12)+COUNTIFS(BRUTO!$B:$B,ANALISIS_AUTORIZACIONES!$A22,BRUTO!$A:$A,ANALISIS_AUTORIZACIONES!B$13,BRUTO!$K:$K,ANALISIS_AUTORIZACIONES!$F$12)</f>
        <v>2</v>
      </c>
      <c r="C22" s="73">
        <f>COUNTIFS(BRUTO!$B:$B,ANALISIS_AUTORIZACIONES!$A22,BRUTO!$A:$A,ANALISIS_AUTORIZACIONES!C$13,BRUTO!$H:$H,ANALISIS_AUTORIZACIONES!$F$12)+COUNTIFS(BRUTO!$B:$B,ANALISIS_AUTORIZACIONES!$A22,BRUTO!$A:$A,ANALISIS_AUTORIZACIONES!C$13,BRUTO!$I:$I,ANALISIS_AUTORIZACIONES!$F$12)+COUNTIFS(BRUTO!$B:$B,ANALISIS_AUTORIZACIONES!$A22,BRUTO!$A:$A,ANALISIS_AUTORIZACIONES!C$13,BRUTO!$J:$J,ANALISIS_AUTORIZACIONES!$F$12)+COUNTIFS(BRUTO!$B:$B,ANALISIS_AUTORIZACIONES!$A22,BRUTO!$A:$A,ANALISIS_AUTORIZACIONES!C$13,BRUTO!$K:$K,ANALISIS_AUTORIZACIONES!$F$12)</f>
        <v>3</v>
      </c>
      <c r="D22" s="73">
        <f>COUNTIFS(BRUTO!$B:$B,ANALISIS_AUTORIZACIONES!$A22,BRUTO!$A:$A,ANALISIS_AUTORIZACIONES!D$13,BRUTO!$H:$H,ANALISIS_AUTORIZACIONES!$F$12)+COUNTIFS(BRUTO!$B:$B,ANALISIS_AUTORIZACIONES!$A22,BRUTO!$A:$A,ANALISIS_AUTORIZACIONES!D$13,BRUTO!$I:$I,ANALISIS_AUTORIZACIONES!$F$12)+COUNTIFS(BRUTO!$B:$B,ANALISIS_AUTORIZACIONES!$A22,BRUTO!$A:$A,ANALISIS_AUTORIZACIONES!D$13,BRUTO!$J:$J,ANALISIS_AUTORIZACIONES!$F$12)+COUNTIFS(BRUTO!$B:$B,ANALISIS_AUTORIZACIONES!$A22,BRUTO!$A:$A,ANALISIS_AUTORIZACIONES!D$13,BRUTO!$K:$K,ANALISIS_AUTORIZACIONES!$F$12)</f>
        <v>1</v>
      </c>
      <c r="E22" s="73">
        <f>COUNTIFS(BRUTO!$B:$B,ANALISIS_AUTORIZACIONES!$A22,BRUTO!$A:$A,ANALISIS_AUTORIZACIONES!E$13,BRUTO!$H:$H,ANALISIS_AUTORIZACIONES!$F$12)+COUNTIFS(BRUTO!$B:$B,ANALISIS_AUTORIZACIONES!$A22,BRUTO!$A:$A,ANALISIS_AUTORIZACIONES!E$13,BRUTO!$I:$I,ANALISIS_AUTORIZACIONES!$F$12)+COUNTIFS(BRUTO!$B:$B,ANALISIS_AUTORIZACIONES!$A22,BRUTO!$A:$A,ANALISIS_AUTORIZACIONES!E$13,BRUTO!$J:$J,ANALISIS_AUTORIZACIONES!$F$12)+COUNTIFS(BRUTO!$B:$B,ANALISIS_AUTORIZACIONES!$A22,BRUTO!$A:$A,ANALISIS_AUTORIZACIONES!E$13,BRUTO!$K:$K,ANALISIS_AUTORIZACIONES!$F$12)</f>
        <v>0</v>
      </c>
      <c r="F22" s="73">
        <f>COUNTIFS(BRUTO!$B:$B,ANALISIS_AUTORIZACIONES!$A22,BRUTO!$A:$A,ANALISIS_AUTORIZACIONES!F$13,BRUTO!$H:$H,ANALISIS_AUTORIZACIONES!$F$12)+COUNTIFS(BRUTO!$B:$B,ANALISIS_AUTORIZACIONES!$A22,BRUTO!$A:$A,ANALISIS_AUTORIZACIONES!F$13,BRUTO!$I:$I,ANALISIS_AUTORIZACIONES!$F$12)+COUNTIFS(BRUTO!$B:$B,ANALISIS_AUTORIZACIONES!$A22,BRUTO!$A:$A,ANALISIS_AUTORIZACIONES!F$13,BRUTO!$J:$J,ANALISIS_AUTORIZACIONES!$F$12)+COUNTIFS(BRUTO!$B:$B,ANALISIS_AUTORIZACIONES!$A22,BRUTO!$A:$A,ANALISIS_AUTORIZACIONES!F$13,BRUTO!$K:$K,ANALISIS_AUTORIZACIONES!$F$12)</f>
        <v>0</v>
      </c>
      <c r="G22" s="73">
        <f>COUNTIFS(BRUTO!$B:$B,ANALISIS_AUTORIZACIONES!$A22,BRUTO!$A:$A,ANALISIS_AUTORIZACIONES!G$13,BRUTO!$H:$H,ANALISIS_AUTORIZACIONES!$F$12)+COUNTIFS(BRUTO!$B:$B,ANALISIS_AUTORIZACIONES!$A22,BRUTO!$A:$A,ANALISIS_AUTORIZACIONES!G$13,BRUTO!$I:$I,ANALISIS_AUTORIZACIONES!$F$12)+COUNTIFS(BRUTO!$B:$B,ANALISIS_AUTORIZACIONES!$A22,BRUTO!$A:$A,ANALISIS_AUTORIZACIONES!G$13,BRUTO!$J:$J,ANALISIS_AUTORIZACIONES!$F$12)+COUNTIFS(BRUTO!$B:$B,ANALISIS_AUTORIZACIONES!$A22,BRUTO!$A:$A,ANALISIS_AUTORIZACIONES!G$13,BRUTO!$K:$K,ANALISIS_AUTORIZACIONES!$F$12)</f>
        <v>0</v>
      </c>
      <c r="H22" s="73">
        <f>COUNTIFS(BRUTO!$B:$B,ANALISIS_AUTORIZACIONES!$A22,BRUTO!$A:$A,ANALISIS_AUTORIZACIONES!H$13,BRUTO!$H:$H,ANALISIS_AUTORIZACIONES!$F$12)+COUNTIFS(BRUTO!$B:$B,ANALISIS_AUTORIZACIONES!$A22,BRUTO!$A:$A,ANALISIS_AUTORIZACIONES!H$13,BRUTO!$I:$I,ANALISIS_AUTORIZACIONES!$F$12)+COUNTIFS(BRUTO!$B:$B,ANALISIS_AUTORIZACIONES!$A22,BRUTO!$A:$A,ANALISIS_AUTORIZACIONES!H$13,BRUTO!$J:$J,ANALISIS_AUTORIZACIONES!$F$12)+COUNTIFS(BRUTO!$B:$B,ANALISIS_AUTORIZACIONES!$A22,BRUTO!$A:$A,ANALISIS_AUTORIZACIONES!H$13,BRUTO!$K:$K,ANALISIS_AUTORIZACIONES!$F$12)</f>
        <v>0</v>
      </c>
      <c r="I22" s="73">
        <f>COUNTIFS(BRUTO!$B:$B,ANALISIS_AUTORIZACIONES!$A22,BRUTO!$A:$A,ANALISIS_AUTORIZACIONES!I$13,BRUTO!$H:$H,ANALISIS_AUTORIZACIONES!$F$12)+COUNTIFS(BRUTO!$B:$B,ANALISIS_AUTORIZACIONES!$A22,BRUTO!$A:$A,ANALISIS_AUTORIZACIONES!I$13,BRUTO!$I:$I,ANALISIS_AUTORIZACIONES!$F$12)+COUNTIFS(BRUTO!$B:$B,ANALISIS_AUTORIZACIONES!$A22,BRUTO!$A:$A,ANALISIS_AUTORIZACIONES!I$13,BRUTO!$J:$J,ANALISIS_AUTORIZACIONES!$F$12)+COUNTIFS(BRUTO!$B:$B,ANALISIS_AUTORIZACIONES!$A22,BRUTO!$A:$A,ANALISIS_AUTORIZACIONES!I$13,BRUTO!$K:$K,ANALISIS_AUTORIZACIONES!$F$12)</f>
        <v>0</v>
      </c>
      <c r="J22" s="73">
        <f>COUNTIFS(BRUTO!$B:$B,ANALISIS_AUTORIZACIONES!$A22,BRUTO!$A:$A,ANALISIS_AUTORIZACIONES!J$13,BRUTO!$H:$H,ANALISIS_AUTORIZACIONES!$F$12)+COUNTIFS(BRUTO!$B:$B,ANALISIS_AUTORIZACIONES!$A22,BRUTO!$A:$A,ANALISIS_AUTORIZACIONES!J$13,BRUTO!$I:$I,ANALISIS_AUTORIZACIONES!$F$12)+COUNTIFS(BRUTO!$B:$B,ANALISIS_AUTORIZACIONES!$A22,BRUTO!$A:$A,ANALISIS_AUTORIZACIONES!J$13,BRUTO!$J:$J,ANALISIS_AUTORIZACIONES!$F$12)+COUNTIFS(BRUTO!$B:$B,ANALISIS_AUTORIZACIONES!$A22,BRUTO!$A:$A,ANALISIS_AUTORIZACIONES!J$13,BRUTO!$K:$K,ANALISIS_AUTORIZACIONES!$F$12)</f>
        <v>0</v>
      </c>
      <c r="K22" s="73">
        <f>COUNTIFS(BRUTO!$B:$B,ANALISIS_AUTORIZACIONES!$A22,BRUTO!$A:$A,ANALISIS_AUTORIZACIONES!K$13,BRUTO!$H:$H,ANALISIS_AUTORIZACIONES!$F$12)+COUNTIFS(BRUTO!$B:$B,ANALISIS_AUTORIZACIONES!$A22,BRUTO!$A:$A,ANALISIS_AUTORIZACIONES!K$13,BRUTO!$I:$I,ANALISIS_AUTORIZACIONES!$F$12)+COUNTIFS(BRUTO!$B:$B,ANALISIS_AUTORIZACIONES!$A22,BRUTO!$A:$A,ANALISIS_AUTORIZACIONES!K$13,BRUTO!$J:$J,ANALISIS_AUTORIZACIONES!$F$12)+COUNTIFS(BRUTO!$B:$B,ANALISIS_AUTORIZACIONES!$A22,BRUTO!$A:$A,ANALISIS_AUTORIZACIONES!K$13,BRUTO!$K:$K,ANALISIS_AUTORIZACIONES!$F$12)</f>
        <v>0</v>
      </c>
      <c r="L22" s="73">
        <f>COUNTIFS(BRUTO!$B:$B,ANALISIS_AUTORIZACIONES!$A22,BRUTO!$A:$A,ANALISIS_AUTORIZACIONES!L$13,BRUTO!$H:$H,ANALISIS_AUTORIZACIONES!$F$12)+COUNTIFS(BRUTO!$B:$B,ANALISIS_AUTORIZACIONES!$A22,BRUTO!$A:$A,ANALISIS_AUTORIZACIONES!L$13,BRUTO!$I:$I,ANALISIS_AUTORIZACIONES!$F$12)+COUNTIFS(BRUTO!$B:$B,ANALISIS_AUTORIZACIONES!$A22,BRUTO!$A:$A,ANALISIS_AUTORIZACIONES!L$13,BRUTO!$J:$J,ANALISIS_AUTORIZACIONES!$F$12)+COUNTIFS(BRUTO!$B:$B,ANALISIS_AUTORIZACIONES!$A22,BRUTO!$A:$A,ANALISIS_AUTORIZACIONES!L$13,BRUTO!$K:$K,ANALISIS_AUTORIZACIONES!$F$12)</f>
        <v>0</v>
      </c>
      <c r="M22" s="83">
        <f t="shared" si="0"/>
        <v>6</v>
      </c>
      <c r="N22" s="80">
        <f t="shared" si="1"/>
        <v>2.4896265560165975</v>
      </c>
    </row>
    <row r="23" spans="1:14" x14ac:dyDescent="0.25">
      <c r="A23" s="76" t="s">
        <v>49</v>
      </c>
      <c r="B23" s="73">
        <f>COUNTIFS(BRUTO!$B:$B,ANALISIS_AUTORIZACIONES!$A23,BRUTO!$A:$A,ANALISIS_AUTORIZACIONES!B$13,BRUTO!$H:$H,ANALISIS_AUTORIZACIONES!$F$12)+COUNTIFS(BRUTO!$B:$B,ANALISIS_AUTORIZACIONES!$A23,BRUTO!$A:$A,ANALISIS_AUTORIZACIONES!B$13,BRUTO!$I:$I,ANALISIS_AUTORIZACIONES!$F$12)+COUNTIFS(BRUTO!$B:$B,ANALISIS_AUTORIZACIONES!$A23,BRUTO!$A:$A,ANALISIS_AUTORIZACIONES!B$13,BRUTO!$J:$J,ANALISIS_AUTORIZACIONES!$F$12)+COUNTIFS(BRUTO!$B:$B,ANALISIS_AUTORIZACIONES!$A23,BRUTO!$A:$A,ANALISIS_AUTORIZACIONES!B$13,BRUTO!$K:$K,ANALISIS_AUTORIZACIONES!$F$12)</f>
        <v>0</v>
      </c>
      <c r="C23" s="73">
        <f>COUNTIFS(BRUTO!$B:$B,ANALISIS_AUTORIZACIONES!$A23,BRUTO!$A:$A,ANALISIS_AUTORIZACIONES!C$13,BRUTO!$H:$H,ANALISIS_AUTORIZACIONES!$F$12)+COUNTIFS(BRUTO!$B:$B,ANALISIS_AUTORIZACIONES!$A23,BRUTO!$A:$A,ANALISIS_AUTORIZACIONES!C$13,BRUTO!$I:$I,ANALISIS_AUTORIZACIONES!$F$12)+COUNTIFS(BRUTO!$B:$B,ANALISIS_AUTORIZACIONES!$A23,BRUTO!$A:$A,ANALISIS_AUTORIZACIONES!C$13,BRUTO!$J:$J,ANALISIS_AUTORIZACIONES!$F$12)+COUNTIFS(BRUTO!$B:$B,ANALISIS_AUTORIZACIONES!$A23,BRUTO!$A:$A,ANALISIS_AUTORIZACIONES!C$13,BRUTO!$K:$K,ANALISIS_AUTORIZACIONES!$F$12)</f>
        <v>1</v>
      </c>
      <c r="D23" s="73">
        <f>COUNTIFS(BRUTO!$B:$B,ANALISIS_AUTORIZACIONES!$A23,BRUTO!$A:$A,ANALISIS_AUTORIZACIONES!D$13,BRUTO!$H:$H,ANALISIS_AUTORIZACIONES!$F$12)+COUNTIFS(BRUTO!$B:$B,ANALISIS_AUTORIZACIONES!$A23,BRUTO!$A:$A,ANALISIS_AUTORIZACIONES!D$13,BRUTO!$I:$I,ANALISIS_AUTORIZACIONES!$F$12)+COUNTIFS(BRUTO!$B:$B,ANALISIS_AUTORIZACIONES!$A23,BRUTO!$A:$A,ANALISIS_AUTORIZACIONES!D$13,BRUTO!$J:$J,ANALISIS_AUTORIZACIONES!$F$12)+COUNTIFS(BRUTO!$B:$B,ANALISIS_AUTORIZACIONES!$A23,BRUTO!$A:$A,ANALISIS_AUTORIZACIONES!D$13,BRUTO!$K:$K,ANALISIS_AUTORIZACIONES!$F$12)</f>
        <v>2</v>
      </c>
      <c r="E23" s="73">
        <f>COUNTIFS(BRUTO!$B:$B,ANALISIS_AUTORIZACIONES!$A23,BRUTO!$A:$A,ANALISIS_AUTORIZACIONES!E$13,BRUTO!$H:$H,ANALISIS_AUTORIZACIONES!$F$12)+COUNTIFS(BRUTO!$B:$B,ANALISIS_AUTORIZACIONES!$A23,BRUTO!$A:$A,ANALISIS_AUTORIZACIONES!E$13,BRUTO!$I:$I,ANALISIS_AUTORIZACIONES!$F$12)+COUNTIFS(BRUTO!$B:$B,ANALISIS_AUTORIZACIONES!$A23,BRUTO!$A:$A,ANALISIS_AUTORIZACIONES!E$13,BRUTO!$J:$J,ANALISIS_AUTORIZACIONES!$F$12)+COUNTIFS(BRUTO!$B:$B,ANALISIS_AUTORIZACIONES!$A23,BRUTO!$A:$A,ANALISIS_AUTORIZACIONES!E$13,BRUTO!$K:$K,ANALISIS_AUTORIZACIONES!$F$12)</f>
        <v>0</v>
      </c>
      <c r="F23" s="73">
        <f>COUNTIFS(BRUTO!$B:$B,ANALISIS_AUTORIZACIONES!$A23,BRUTO!$A:$A,ANALISIS_AUTORIZACIONES!F$13,BRUTO!$H:$H,ANALISIS_AUTORIZACIONES!$F$12)+COUNTIFS(BRUTO!$B:$B,ANALISIS_AUTORIZACIONES!$A23,BRUTO!$A:$A,ANALISIS_AUTORIZACIONES!F$13,BRUTO!$I:$I,ANALISIS_AUTORIZACIONES!$F$12)+COUNTIFS(BRUTO!$B:$B,ANALISIS_AUTORIZACIONES!$A23,BRUTO!$A:$A,ANALISIS_AUTORIZACIONES!F$13,BRUTO!$J:$J,ANALISIS_AUTORIZACIONES!$F$12)+COUNTIFS(BRUTO!$B:$B,ANALISIS_AUTORIZACIONES!$A23,BRUTO!$A:$A,ANALISIS_AUTORIZACIONES!F$13,BRUTO!$K:$K,ANALISIS_AUTORIZACIONES!$F$12)</f>
        <v>0</v>
      </c>
      <c r="G23" s="73">
        <f>COUNTIFS(BRUTO!$B:$B,ANALISIS_AUTORIZACIONES!$A23,BRUTO!$A:$A,ANALISIS_AUTORIZACIONES!G$13,BRUTO!$H:$H,ANALISIS_AUTORIZACIONES!$F$12)+COUNTIFS(BRUTO!$B:$B,ANALISIS_AUTORIZACIONES!$A23,BRUTO!$A:$A,ANALISIS_AUTORIZACIONES!G$13,BRUTO!$I:$I,ANALISIS_AUTORIZACIONES!$F$12)+COUNTIFS(BRUTO!$B:$B,ANALISIS_AUTORIZACIONES!$A23,BRUTO!$A:$A,ANALISIS_AUTORIZACIONES!G$13,BRUTO!$J:$J,ANALISIS_AUTORIZACIONES!$F$12)+COUNTIFS(BRUTO!$B:$B,ANALISIS_AUTORIZACIONES!$A23,BRUTO!$A:$A,ANALISIS_AUTORIZACIONES!G$13,BRUTO!$K:$K,ANALISIS_AUTORIZACIONES!$F$12)</f>
        <v>0</v>
      </c>
      <c r="H23" s="73">
        <f>COUNTIFS(BRUTO!$B:$B,ANALISIS_AUTORIZACIONES!$A23,BRUTO!$A:$A,ANALISIS_AUTORIZACIONES!H$13,BRUTO!$H:$H,ANALISIS_AUTORIZACIONES!$F$12)+COUNTIFS(BRUTO!$B:$B,ANALISIS_AUTORIZACIONES!$A23,BRUTO!$A:$A,ANALISIS_AUTORIZACIONES!H$13,BRUTO!$I:$I,ANALISIS_AUTORIZACIONES!$F$12)+COUNTIFS(BRUTO!$B:$B,ANALISIS_AUTORIZACIONES!$A23,BRUTO!$A:$A,ANALISIS_AUTORIZACIONES!H$13,BRUTO!$J:$J,ANALISIS_AUTORIZACIONES!$F$12)+COUNTIFS(BRUTO!$B:$B,ANALISIS_AUTORIZACIONES!$A23,BRUTO!$A:$A,ANALISIS_AUTORIZACIONES!H$13,BRUTO!$K:$K,ANALISIS_AUTORIZACIONES!$F$12)</f>
        <v>0</v>
      </c>
      <c r="I23" s="73">
        <f>COUNTIFS(BRUTO!$B:$B,ANALISIS_AUTORIZACIONES!$A23,BRUTO!$A:$A,ANALISIS_AUTORIZACIONES!I$13,BRUTO!$H:$H,ANALISIS_AUTORIZACIONES!$F$12)+COUNTIFS(BRUTO!$B:$B,ANALISIS_AUTORIZACIONES!$A23,BRUTO!$A:$A,ANALISIS_AUTORIZACIONES!I$13,BRUTO!$I:$I,ANALISIS_AUTORIZACIONES!$F$12)+COUNTIFS(BRUTO!$B:$B,ANALISIS_AUTORIZACIONES!$A23,BRUTO!$A:$A,ANALISIS_AUTORIZACIONES!I$13,BRUTO!$J:$J,ANALISIS_AUTORIZACIONES!$F$12)+COUNTIFS(BRUTO!$B:$B,ANALISIS_AUTORIZACIONES!$A23,BRUTO!$A:$A,ANALISIS_AUTORIZACIONES!I$13,BRUTO!$K:$K,ANALISIS_AUTORIZACIONES!$F$12)</f>
        <v>0</v>
      </c>
      <c r="J23" s="73">
        <f>COUNTIFS(BRUTO!$B:$B,ANALISIS_AUTORIZACIONES!$A23,BRUTO!$A:$A,ANALISIS_AUTORIZACIONES!J$13,BRUTO!$H:$H,ANALISIS_AUTORIZACIONES!$F$12)+COUNTIFS(BRUTO!$B:$B,ANALISIS_AUTORIZACIONES!$A23,BRUTO!$A:$A,ANALISIS_AUTORIZACIONES!J$13,BRUTO!$I:$I,ANALISIS_AUTORIZACIONES!$F$12)+COUNTIFS(BRUTO!$B:$B,ANALISIS_AUTORIZACIONES!$A23,BRUTO!$A:$A,ANALISIS_AUTORIZACIONES!J$13,BRUTO!$J:$J,ANALISIS_AUTORIZACIONES!$F$12)+COUNTIFS(BRUTO!$B:$B,ANALISIS_AUTORIZACIONES!$A23,BRUTO!$A:$A,ANALISIS_AUTORIZACIONES!J$13,BRUTO!$K:$K,ANALISIS_AUTORIZACIONES!$F$12)</f>
        <v>0</v>
      </c>
      <c r="K23" s="73">
        <f>COUNTIFS(BRUTO!$B:$B,ANALISIS_AUTORIZACIONES!$A23,BRUTO!$A:$A,ANALISIS_AUTORIZACIONES!K$13,BRUTO!$H:$H,ANALISIS_AUTORIZACIONES!$F$12)+COUNTIFS(BRUTO!$B:$B,ANALISIS_AUTORIZACIONES!$A23,BRUTO!$A:$A,ANALISIS_AUTORIZACIONES!K$13,BRUTO!$I:$I,ANALISIS_AUTORIZACIONES!$F$12)+COUNTIFS(BRUTO!$B:$B,ANALISIS_AUTORIZACIONES!$A23,BRUTO!$A:$A,ANALISIS_AUTORIZACIONES!K$13,BRUTO!$J:$J,ANALISIS_AUTORIZACIONES!$F$12)+COUNTIFS(BRUTO!$B:$B,ANALISIS_AUTORIZACIONES!$A23,BRUTO!$A:$A,ANALISIS_AUTORIZACIONES!K$13,BRUTO!$K:$K,ANALISIS_AUTORIZACIONES!$F$12)</f>
        <v>0</v>
      </c>
      <c r="L23" s="73">
        <f>COUNTIFS(BRUTO!$B:$B,ANALISIS_AUTORIZACIONES!$A23,BRUTO!$A:$A,ANALISIS_AUTORIZACIONES!L$13,BRUTO!$H:$H,ANALISIS_AUTORIZACIONES!$F$12)+COUNTIFS(BRUTO!$B:$B,ANALISIS_AUTORIZACIONES!$A23,BRUTO!$A:$A,ANALISIS_AUTORIZACIONES!L$13,BRUTO!$I:$I,ANALISIS_AUTORIZACIONES!$F$12)+COUNTIFS(BRUTO!$B:$B,ANALISIS_AUTORIZACIONES!$A23,BRUTO!$A:$A,ANALISIS_AUTORIZACIONES!L$13,BRUTO!$J:$J,ANALISIS_AUTORIZACIONES!$F$12)+COUNTIFS(BRUTO!$B:$B,ANALISIS_AUTORIZACIONES!$A23,BRUTO!$A:$A,ANALISIS_AUTORIZACIONES!L$13,BRUTO!$K:$K,ANALISIS_AUTORIZACIONES!$F$12)</f>
        <v>0</v>
      </c>
      <c r="M23" s="83">
        <f t="shared" si="0"/>
        <v>3</v>
      </c>
      <c r="N23" s="80">
        <f t="shared" si="1"/>
        <v>1.2448132780082988</v>
      </c>
    </row>
    <row r="24" spans="1:14" x14ac:dyDescent="0.25">
      <c r="A24" s="76" t="s">
        <v>50</v>
      </c>
      <c r="B24" s="73">
        <f>COUNTIFS(BRUTO!$B:$B,ANALISIS_AUTORIZACIONES!$A24,BRUTO!$A:$A,ANALISIS_AUTORIZACIONES!B$13,BRUTO!$H:$H,ANALISIS_AUTORIZACIONES!$F$12)+COUNTIFS(BRUTO!$B:$B,ANALISIS_AUTORIZACIONES!$A24,BRUTO!$A:$A,ANALISIS_AUTORIZACIONES!B$13,BRUTO!$I:$I,ANALISIS_AUTORIZACIONES!$F$12)+COUNTIFS(BRUTO!$B:$B,ANALISIS_AUTORIZACIONES!$A24,BRUTO!$A:$A,ANALISIS_AUTORIZACIONES!B$13,BRUTO!$J:$J,ANALISIS_AUTORIZACIONES!$F$12)+COUNTIFS(BRUTO!$B:$B,ANALISIS_AUTORIZACIONES!$A24,BRUTO!$A:$A,ANALISIS_AUTORIZACIONES!B$13,BRUTO!$K:$K,ANALISIS_AUTORIZACIONES!$F$12)</f>
        <v>0</v>
      </c>
      <c r="C24" s="73">
        <f>COUNTIFS(BRUTO!$B:$B,ANALISIS_AUTORIZACIONES!$A24,BRUTO!$A:$A,ANALISIS_AUTORIZACIONES!C$13,BRUTO!$H:$H,ANALISIS_AUTORIZACIONES!$F$12)+COUNTIFS(BRUTO!$B:$B,ANALISIS_AUTORIZACIONES!$A24,BRUTO!$A:$A,ANALISIS_AUTORIZACIONES!C$13,BRUTO!$I:$I,ANALISIS_AUTORIZACIONES!$F$12)+COUNTIFS(BRUTO!$B:$B,ANALISIS_AUTORIZACIONES!$A24,BRUTO!$A:$A,ANALISIS_AUTORIZACIONES!C$13,BRUTO!$J:$J,ANALISIS_AUTORIZACIONES!$F$12)+COUNTIFS(BRUTO!$B:$B,ANALISIS_AUTORIZACIONES!$A24,BRUTO!$A:$A,ANALISIS_AUTORIZACIONES!C$13,BRUTO!$K:$K,ANALISIS_AUTORIZACIONES!$F$12)</f>
        <v>0</v>
      </c>
      <c r="D24" s="73">
        <f>COUNTIFS(BRUTO!$B:$B,ANALISIS_AUTORIZACIONES!$A24,BRUTO!$A:$A,ANALISIS_AUTORIZACIONES!D$13,BRUTO!$H:$H,ANALISIS_AUTORIZACIONES!$F$12)+COUNTIFS(BRUTO!$B:$B,ANALISIS_AUTORIZACIONES!$A24,BRUTO!$A:$A,ANALISIS_AUTORIZACIONES!D$13,BRUTO!$I:$I,ANALISIS_AUTORIZACIONES!$F$12)+COUNTIFS(BRUTO!$B:$B,ANALISIS_AUTORIZACIONES!$A24,BRUTO!$A:$A,ANALISIS_AUTORIZACIONES!D$13,BRUTO!$J:$J,ANALISIS_AUTORIZACIONES!$F$12)+COUNTIFS(BRUTO!$B:$B,ANALISIS_AUTORIZACIONES!$A24,BRUTO!$A:$A,ANALISIS_AUTORIZACIONES!D$13,BRUTO!$K:$K,ANALISIS_AUTORIZACIONES!$F$12)</f>
        <v>0</v>
      </c>
      <c r="E24" s="73">
        <f>COUNTIFS(BRUTO!$B:$B,ANALISIS_AUTORIZACIONES!$A24,BRUTO!$A:$A,ANALISIS_AUTORIZACIONES!E$13,BRUTO!$H:$H,ANALISIS_AUTORIZACIONES!$F$12)+COUNTIFS(BRUTO!$B:$B,ANALISIS_AUTORIZACIONES!$A24,BRUTO!$A:$A,ANALISIS_AUTORIZACIONES!E$13,BRUTO!$I:$I,ANALISIS_AUTORIZACIONES!$F$12)+COUNTIFS(BRUTO!$B:$B,ANALISIS_AUTORIZACIONES!$A24,BRUTO!$A:$A,ANALISIS_AUTORIZACIONES!E$13,BRUTO!$J:$J,ANALISIS_AUTORIZACIONES!$F$12)+COUNTIFS(BRUTO!$B:$B,ANALISIS_AUTORIZACIONES!$A24,BRUTO!$A:$A,ANALISIS_AUTORIZACIONES!E$13,BRUTO!$K:$K,ANALISIS_AUTORIZACIONES!$F$12)</f>
        <v>0</v>
      </c>
      <c r="F24" s="73">
        <f>COUNTIFS(BRUTO!$B:$B,ANALISIS_AUTORIZACIONES!$A24,BRUTO!$A:$A,ANALISIS_AUTORIZACIONES!F$13,BRUTO!$H:$H,ANALISIS_AUTORIZACIONES!$F$12)+COUNTIFS(BRUTO!$B:$B,ANALISIS_AUTORIZACIONES!$A24,BRUTO!$A:$A,ANALISIS_AUTORIZACIONES!F$13,BRUTO!$I:$I,ANALISIS_AUTORIZACIONES!$F$12)+COUNTIFS(BRUTO!$B:$B,ANALISIS_AUTORIZACIONES!$A24,BRUTO!$A:$A,ANALISIS_AUTORIZACIONES!F$13,BRUTO!$J:$J,ANALISIS_AUTORIZACIONES!$F$12)+COUNTIFS(BRUTO!$B:$B,ANALISIS_AUTORIZACIONES!$A24,BRUTO!$A:$A,ANALISIS_AUTORIZACIONES!F$13,BRUTO!$K:$K,ANALISIS_AUTORIZACIONES!$F$12)</f>
        <v>0</v>
      </c>
      <c r="G24" s="73">
        <f>COUNTIFS(BRUTO!$B:$B,ANALISIS_AUTORIZACIONES!$A24,BRUTO!$A:$A,ANALISIS_AUTORIZACIONES!G$13,BRUTO!$H:$H,ANALISIS_AUTORIZACIONES!$F$12)+COUNTIFS(BRUTO!$B:$B,ANALISIS_AUTORIZACIONES!$A24,BRUTO!$A:$A,ANALISIS_AUTORIZACIONES!G$13,BRUTO!$I:$I,ANALISIS_AUTORIZACIONES!$F$12)+COUNTIFS(BRUTO!$B:$B,ANALISIS_AUTORIZACIONES!$A24,BRUTO!$A:$A,ANALISIS_AUTORIZACIONES!G$13,BRUTO!$J:$J,ANALISIS_AUTORIZACIONES!$F$12)+COUNTIFS(BRUTO!$B:$B,ANALISIS_AUTORIZACIONES!$A24,BRUTO!$A:$A,ANALISIS_AUTORIZACIONES!G$13,BRUTO!$K:$K,ANALISIS_AUTORIZACIONES!$F$12)</f>
        <v>0</v>
      </c>
      <c r="H24" s="73">
        <f>COUNTIFS(BRUTO!$B:$B,ANALISIS_AUTORIZACIONES!$A24,BRUTO!$A:$A,ANALISIS_AUTORIZACIONES!H$13,BRUTO!$H:$H,ANALISIS_AUTORIZACIONES!$F$12)+COUNTIFS(BRUTO!$B:$B,ANALISIS_AUTORIZACIONES!$A24,BRUTO!$A:$A,ANALISIS_AUTORIZACIONES!H$13,BRUTO!$I:$I,ANALISIS_AUTORIZACIONES!$F$12)+COUNTIFS(BRUTO!$B:$B,ANALISIS_AUTORIZACIONES!$A24,BRUTO!$A:$A,ANALISIS_AUTORIZACIONES!H$13,BRUTO!$J:$J,ANALISIS_AUTORIZACIONES!$F$12)+COUNTIFS(BRUTO!$B:$B,ANALISIS_AUTORIZACIONES!$A24,BRUTO!$A:$A,ANALISIS_AUTORIZACIONES!H$13,BRUTO!$K:$K,ANALISIS_AUTORIZACIONES!$F$12)</f>
        <v>0</v>
      </c>
      <c r="I24" s="73">
        <f>COUNTIFS(BRUTO!$B:$B,ANALISIS_AUTORIZACIONES!$A24,BRUTO!$A:$A,ANALISIS_AUTORIZACIONES!I$13,BRUTO!$H:$H,ANALISIS_AUTORIZACIONES!$F$12)+COUNTIFS(BRUTO!$B:$B,ANALISIS_AUTORIZACIONES!$A24,BRUTO!$A:$A,ANALISIS_AUTORIZACIONES!I$13,BRUTO!$I:$I,ANALISIS_AUTORIZACIONES!$F$12)+COUNTIFS(BRUTO!$B:$B,ANALISIS_AUTORIZACIONES!$A24,BRUTO!$A:$A,ANALISIS_AUTORIZACIONES!I$13,BRUTO!$J:$J,ANALISIS_AUTORIZACIONES!$F$12)+COUNTIFS(BRUTO!$B:$B,ANALISIS_AUTORIZACIONES!$A24,BRUTO!$A:$A,ANALISIS_AUTORIZACIONES!I$13,BRUTO!$K:$K,ANALISIS_AUTORIZACIONES!$F$12)</f>
        <v>0</v>
      </c>
      <c r="J24" s="73">
        <f>COUNTIFS(BRUTO!$B:$B,ANALISIS_AUTORIZACIONES!$A24,BRUTO!$A:$A,ANALISIS_AUTORIZACIONES!J$13,BRUTO!$H:$H,ANALISIS_AUTORIZACIONES!$F$12)+COUNTIFS(BRUTO!$B:$B,ANALISIS_AUTORIZACIONES!$A24,BRUTO!$A:$A,ANALISIS_AUTORIZACIONES!J$13,BRUTO!$I:$I,ANALISIS_AUTORIZACIONES!$F$12)+COUNTIFS(BRUTO!$B:$B,ANALISIS_AUTORIZACIONES!$A24,BRUTO!$A:$A,ANALISIS_AUTORIZACIONES!J$13,BRUTO!$J:$J,ANALISIS_AUTORIZACIONES!$F$12)+COUNTIFS(BRUTO!$B:$B,ANALISIS_AUTORIZACIONES!$A24,BRUTO!$A:$A,ANALISIS_AUTORIZACIONES!J$13,BRUTO!$K:$K,ANALISIS_AUTORIZACIONES!$F$12)</f>
        <v>0</v>
      </c>
      <c r="K24" s="73">
        <f>COUNTIFS(BRUTO!$B:$B,ANALISIS_AUTORIZACIONES!$A24,BRUTO!$A:$A,ANALISIS_AUTORIZACIONES!K$13,BRUTO!$H:$H,ANALISIS_AUTORIZACIONES!$F$12)+COUNTIFS(BRUTO!$B:$B,ANALISIS_AUTORIZACIONES!$A24,BRUTO!$A:$A,ANALISIS_AUTORIZACIONES!K$13,BRUTO!$I:$I,ANALISIS_AUTORIZACIONES!$F$12)+COUNTIFS(BRUTO!$B:$B,ANALISIS_AUTORIZACIONES!$A24,BRUTO!$A:$A,ANALISIS_AUTORIZACIONES!K$13,BRUTO!$J:$J,ANALISIS_AUTORIZACIONES!$F$12)+COUNTIFS(BRUTO!$B:$B,ANALISIS_AUTORIZACIONES!$A24,BRUTO!$A:$A,ANALISIS_AUTORIZACIONES!K$13,BRUTO!$K:$K,ANALISIS_AUTORIZACIONES!$F$12)</f>
        <v>0</v>
      </c>
      <c r="L24" s="73">
        <f>COUNTIFS(BRUTO!$B:$B,ANALISIS_AUTORIZACIONES!$A24,BRUTO!$A:$A,ANALISIS_AUTORIZACIONES!L$13,BRUTO!$H:$H,ANALISIS_AUTORIZACIONES!$F$12)+COUNTIFS(BRUTO!$B:$B,ANALISIS_AUTORIZACIONES!$A24,BRUTO!$A:$A,ANALISIS_AUTORIZACIONES!L$13,BRUTO!$I:$I,ANALISIS_AUTORIZACIONES!$F$12)+COUNTIFS(BRUTO!$B:$B,ANALISIS_AUTORIZACIONES!$A24,BRUTO!$A:$A,ANALISIS_AUTORIZACIONES!L$13,BRUTO!$J:$J,ANALISIS_AUTORIZACIONES!$F$12)+COUNTIFS(BRUTO!$B:$B,ANALISIS_AUTORIZACIONES!$A24,BRUTO!$A:$A,ANALISIS_AUTORIZACIONES!L$13,BRUTO!$K:$K,ANALISIS_AUTORIZACIONES!$F$12)</f>
        <v>0</v>
      </c>
      <c r="M24" s="83">
        <f t="shared" si="0"/>
        <v>0</v>
      </c>
      <c r="N24" s="80">
        <f t="shared" si="1"/>
        <v>0</v>
      </c>
    </row>
    <row r="25" spans="1:14" x14ac:dyDescent="0.25">
      <c r="A25" s="76" t="s">
        <v>51</v>
      </c>
      <c r="B25" s="73">
        <f>COUNTIFS(BRUTO!$B:$B,ANALISIS_AUTORIZACIONES!$A25,BRUTO!$A:$A,ANALISIS_AUTORIZACIONES!B$13,BRUTO!$H:$H,ANALISIS_AUTORIZACIONES!$F$12)+COUNTIFS(BRUTO!$B:$B,ANALISIS_AUTORIZACIONES!$A25,BRUTO!$A:$A,ANALISIS_AUTORIZACIONES!B$13,BRUTO!$I:$I,ANALISIS_AUTORIZACIONES!$F$12)+COUNTIFS(BRUTO!$B:$B,ANALISIS_AUTORIZACIONES!$A25,BRUTO!$A:$A,ANALISIS_AUTORIZACIONES!B$13,BRUTO!$J:$J,ANALISIS_AUTORIZACIONES!$F$12)+COUNTIFS(BRUTO!$B:$B,ANALISIS_AUTORIZACIONES!$A25,BRUTO!$A:$A,ANALISIS_AUTORIZACIONES!B$13,BRUTO!$K:$K,ANALISIS_AUTORIZACIONES!$F$12)</f>
        <v>0</v>
      </c>
      <c r="C25" s="73">
        <f>COUNTIFS(BRUTO!$B:$B,ANALISIS_AUTORIZACIONES!$A25,BRUTO!$A:$A,ANALISIS_AUTORIZACIONES!C$13,BRUTO!$H:$H,ANALISIS_AUTORIZACIONES!$F$12)+COUNTIFS(BRUTO!$B:$B,ANALISIS_AUTORIZACIONES!$A25,BRUTO!$A:$A,ANALISIS_AUTORIZACIONES!C$13,BRUTO!$I:$I,ANALISIS_AUTORIZACIONES!$F$12)+COUNTIFS(BRUTO!$B:$B,ANALISIS_AUTORIZACIONES!$A25,BRUTO!$A:$A,ANALISIS_AUTORIZACIONES!C$13,BRUTO!$J:$J,ANALISIS_AUTORIZACIONES!$F$12)+COUNTIFS(BRUTO!$B:$B,ANALISIS_AUTORIZACIONES!$A25,BRUTO!$A:$A,ANALISIS_AUTORIZACIONES!C$13,BRUTO!$K:$K,ANALISIS_AUTORIZACIONES!$F$12)</f>
        <v>0</v>
      </c>
      <c r="D25" s="73">
        <f>COUNTIFS(BRUTO!$B:$B,ANALISIS_AUTORIZACIONES!$A25,BRUTO!$A:$A,ANALISIS_AUTORIZACIONES!D$13,BRUTO!$H:$H,ANALISIS_AUTORIZACIONES!$F$12)+COUNTIFS(BRUTO!$B:$B,ANALISIS_AUTORIZACIONES!$A25,BRUTO!$A:$A,ANALISIS_AUTORIZACIONES!D$13,BRUTO!$I:$I,ANALISIS_AUTORIZACIONES!$F$12)+COUNTIFS(BRUTO!$B:$B,ANALISIS_AUTORIZACIONES!$A25,BRUTO!$A:$A,ANALISIS_AUTORIZACIONES!D$13,BRUTO!$J:$J,ANALISIS_AUTORIZACIONES!$F$12)+COUNTIFS(BRUTO!$B:$B,ANALISIS_AUTORIZACIONES!$A25,BRUTO!$A:$A,ANALISIS_AUTORIZACIONES!D$13,BRUTO!$K:$K,ANALISIS_AUTORIZACIONES!$F$12)</f>
        <v>0</v>
      </c>
      <c r="E25" s="73">
        <f>COUNTIFS(BRUTO!$B:$B,ANALISIS_AUTORIZACIONES!$A25,BRUTO!$A:$A,ANALISIS_AUTORIZACIONES!E$13,BRUTO!$H:$H,ANALISIS_AUTORIZACIONES!$F$12)+COUNTIFS(BRUTO!$B:$B,ANALISIS_AUTORIZACIONES!$A25,BRUTO!$A:$A,ANALISIS_AUTORIZACIONES!E$13,BRUTO!$I:$I,ANALISIS_AUTORIZACIONES!$F$12)+COUNTIFS(BRUTO!$B:$B,ANALISIS_AUTORIZACIONES!$A25,BRUTO!$A:$A,ANALISIS_AUTORIZACIONES!E$13,BRUTO!$J:$J,ANALISIS_AUTORIZACIONES!$F$12)+COUNTIFS(BRUTO!$B:$B,ANALISIS_AUTORIZACIONES!$A25,BRUTO!$A:$A,ANALISIS_AUTORIZACIONES!E$13,BRUTO!$K:$K,ANALISIS_AUTORIZACIONES!$F$12)</f>
        <v>0</v>
      </c>
      <c r="F25" s="73">
        <f>COUNTIFS(BRUTO!$B:$B,ANALISIS_AUTORIZACIONES!$A25,BRUTO!$A:$A,ANALISIS_AUTORIZACIONES!F$13,BRUTO!$H:$H,ANALISIS_AUTORIZACIONES!$F$12)+COUNTIFS(BRUTO!$B:$B,ANALISIS_AUTORIZACIONES!$A25,BRUTO!$A:$A,ANALISIS_AUTORIZACIONES!F$13,BRUTO!$I:$I,ANALISIS_AUTORIZACIONES!$F$12)+COUNTIFS(BRUTO!$B:$B,ANALISIS_AUTORIZACIONES!$A25,BRUTO!$A:$A,ANALISIS_AUTORIZACIONES!F$13,BRUTO!$J:$J,ANALISIS_AUTORIZACIONES!$F$12)+COUNTIFS(BRUTO!$B:$B,ANALISIS_AUTORIZACIONES!$A25,BRUTO!$A:$A,ANALISIS_AUTORIZACIONES!F$13,BRUTO!$K:$K,ANALISIS_AUTORIZACIONES!$F$12)</f>
        <v>0</v>
      </c>
      <c r="G25" s="73">
        <f>COUNTIFS(BRUTO!$B:$B,ANALISIS_AUTORIZACIONES!$A25,BRUTO!$A:$A,ANALISIS_AUTORIZACIONES!G$13,BRUTO!$H:$H,ANALISIS_AUTORIZACIONES!$F$12)+COUNTIFS(BRUTO!$B:$B,ANALISIS_AUTORIZACIONES!$A25,BRUTO!$A:$A,ANALISIS_AUTORIZACIONES!G$13,BRUTO!$I:$I,ANALISIS_AUTORIZACIONES!$F$12)+COUNTIFS(BRUTO!$B:$B,ANALISIS_AUTORIZACIONES!$A25,BRUTO!$A:$A,ANALISIS_AUTORIZACIONES!G$13,BRUTO!$J:$J,ANALISIS_AUTORIZACIONES!$F$12)+COUNTIFS(BRUTO!$B:$B,ANALISIS_AUTORIZACIONES!$A25,BRUTO!$A:$A,ANALISIS_AUTORIZACIONES!G$13,BRUTO!$K:$K,ANALISIS_AUTORIZACIONES!$F$12)</f>
        <v>0</v>
      </c>
      <c r="H25" s="73">
        <f>COUNTIFS(BRUTO!$B:$B,ANALISIS_AUTORIZACIONES!$A25,BRUTO!$A:$A,ANALISIS_AUTORIZACIONES!H$13,BRUTO!$H:$H,ANALISIS_AUTORIZACIONES!$F$12)+COUNTIFS(BRUTO!$B:$B,ANALISIS_AUTORIZACIONES!$A25,BRUTO!$A:$A,ANALISIS_AUTORIZACIONES!H$13,BRUTO!$I:$I,ANALISIS_AUTORIZACIONES!$F$12)+COUNTIFS(BRUTO!$B:$B,ANALISIS_AUTORIZACIONES!$A25,BRUTO!$A:$A,ANALISIS_AUTORIZACIONES!H$13,BRUTO!$J:$J,ANALISIS_AUTORIZACIONES!$F$12)+COUNTIFS(BRUTO!$B:$B,ANALISIS_AUTORIZACIONES!$A25,BRUTO!$A:$A,ANALISIS_AUTORIZACIONES!H$13,BRUTO!$K:$K,ANALISIS_AUTORIZACIONES!$F$12)</f>
        <v>0</v>
      </c>
      <c r="I25" s="73">
        <f>COUNTIFS(BRUTO!$B:$B,ANALISIS_AUTORIZACIONES!$A25,BRUTO!$A:$A,ANALISIS_AUTORIZACIONES!I$13,BRUTO!$H:$H,ANALISIS_AUTORIZACIONES!$F$12)+COUNTIFS(BRUTO!$B:$B,ANALISIS_AUTORIZACIONES!$A25,BRUTO!$A:$A,ANALISIS_AUTORIZACIONES!I$13,BRUTO!$I:$I,ANALISIS_AUTORIZACIONES!$F$12)+COUNTIFS(BRUTO!$B:$B,ANALISIS_AUTORIZACIONES!$A25,BRUTO!$A:$A,ANALISIS_AUTORIZACIONES!I$13,BRUTO!$J:$J,ANALISIS_AUTORIZACIONES!$F$12)+COUNTIFS(BRUTO!$B:$B,ANALISIS_AUTORIZACIONES!$A25,BRUTO!$A:$A,ANALISIS_AUTORIZACIONES!I$13,BRUTO!$K:$K,ANALISIS_AUTORIZACIONES!$F$12)</f>
        <v>1</v>
      </c>
      <c r="J25" s="73">
        <f>COUNTIFS(BRUTO!$B:$B,ANALISIS_AUTORIZACIONES!$A25,BRUTO!$A:$A,ANALISIS_AUTORIZACIONES!J$13,BRUTO!$H:$H,ANALISIS_AUTORIZACIONES!$F$12)+COUNTIFS(BRUTO!$B:$B,ANALISIS_AUTORIZACIONES!$A25,BRUTO!$A:$A,ANALISIS_AUTORIZACIONES!J$13,BRUTO!$I:$I,ANALISIS_AUTORIZACIONES!$F$12)+COUNTIFS(BRUTO!$B:$B,ANALISIS_AUTORIZACIONES!$A25,BRUTO!$A:$A,ANALISIS_AUTORIZACIONES!J$13,BRUTO!$J:$J,ANALISIS_AUTORIZACIONES!$F$12)+COUNTIFS(BRUTO!$B:$B,ANALISIS_AUTORIZACIONES!$A25,BRUTO!$A:$A,ANALISIS_AUTORIZACIONES!J$13,BRUTO!$K:$K,ANALISIS_AUTORIZACIONES!$F$12)</f>
        <v>0</v>
      </c>
      <c r="K25" s="73">
        <f>COUNTIFS(BRUTO!$B:$B,ANALISIS_AUTORIZACIONES!$A25,BRUTO!$A:$A,ANALISIS_AUTORIZACIONES!K$13,BRUTO!$H:$H,ANALISIS_AUTORIZACIONES!$F$12)+COUNTIFS(BRUTO!$B:$B,ANALISIS_AUTORIZACIONES!$A25,BRUTO!$A:$A,ANALISIS_AUTORIZACIONES!K$13,BRUTO!$I:$I,ANALISIS_AUTORIZACIONES!$F$12)+COUNTIFS(BRUTO!$B:$B,ANALISIS_AUTORIZACIONES!$A25,BRUTO!$A:$A,ANALISIS_AUTORIZACIONES!K$13,BRUTO!$J:$J,ANALISIS_AUTORIZACIONES!$F$12)+COUNTIFS(BRUTO!$B:$B,ANALISIS_AUTORIZACIONES!$A25,BRUTO!$A:$A,ANALISIS_AUTORIZACIONES!K$13,BRUTO!$K:$K,ANALISIS_AUTORIZACIONES!$F$12)</f>
        <v>0</v>
      </c>
      <c r="L25" s="73">
        <f>COUNTIFS(BRUTO!$B:$B,ANALISIS_AUTORIZACIONES!$A25,BRUTO!$A:$A,ANALISIS_AUTORIZACIONES!L$13,BRUTO!$H:$H,ANALISIS_AUTORIZACIONES!$F$12)+COUNTIFS(BRUTO!$B:$B,ANALISIS_AUTORIZACIONES!$A25,BRUTO!$A:$A,ANALISIS_AUTORIZACIONES!L$13,BRUTO!$I:$I,ANALISIS_AUTORIZACIONES!$F$12)+COUNTIFS(BRUTO!$B:$B,ANALISIS_AUTORIZACIONES!$A25,BRUTO!$A:$A,ANALISIS_AUTORIZACIONES!L$13,BRUTO!$J:$J,ANALISIS_AUTORIZACIONES!$F$12)+COUNTIFS(BRUTO!$B:$B,ANALISIS_AUTORIZACIONES!$A25,BRUTO!$A:$A,ANALISIS_AUTORIZACIONES!L$13,BRUTO!$K:$K,ANALISIS_AUTORIZACIONES!$F$12)</f>
        <v>0</v>
      </c>
      <c r="M25" s="83">
        <f t="shared" si="0"/>
        <v>1</v>
      </c>
      <c r="N25" s="80">
        <f t="shared" si="1"/>
        <v>0.41493775933609961</v>
      </c>
    </row>
    <row r="26" spans="1:14" x14ac:dyDescent="0.25">
      <c r="A26" s="76" t="s">
        <v>52</v>
      </c>
      <c r="B26" s="73">
        <f>COUNTIFS(BRUTO!$B:$B,ANALISIS_AUTORIZACIONES!$A26,BRUTO!$A:$A,ANALISIS_AUTORIZACIONES!B$13,BRUTO!$H:$H,ANALISIS_AUTORIZACIONES!$F$12)+COUNTIFS(BRUTO!$B:$B,ANALISIS_AUTORIZACIONES!$A26,BRUTO!$A:$A,ANALISIS_AUTORIZACIONES!B$13,BRUTO!$I:$I,ANALISIS_AUTORIZACIONES!$F$12)+COUNTIFS(BRUTO!$B:$B,ANALISIS_AUTORIZACIONES!$A26,BRUTO!$A:$A,ANALISIS_AUTORIZACIONES!B$13,BRUTO!$J:$J,ANALISIS_AUTORIZACIONES!$F$12)+COUNTIFS(BRUTO!$B:$B,ANALISIS_AUTORIZACIONES!$A26,BRUTO!$A:$A,ANALISIS_AUTORIZACIONES!B$13,BRUTO!$K:$K,ANALISIS_AUTORIZACIONES!$F$12)</f>
        <v>2</v>
      </c>
      <c r="C26" s="73">
        <f>COUNTIFS(BRUTO!$B:$B,ANALISIS_AUTORIZACIONES!$A26,BRUTO!$A:$A,ANALISIS_AUTORIZACIONES!C$13,BRUTO!$H:$H,ANALISIS_AUTORIZACIONES!$F$12)+COUNTIFS(BRUTO!$B:$B,ANALISIS_AUTORIZACIONES!$A26,BRUTO!$A:$A,ANALISIS_AUTORIZACIONES!C$13,BRUTO!$I:$I,ANALISIS_AUTORIZACIONES!$F$12)+COUNTIFS(BRUTO!$B:$B,ANALISIS_AUTORIZACIONES!$A26,BRUTO!$A:$A,ANALISIS_AUTORIZACIONES!C$13,BRUTO!$J:$J,ANALISIS_AUTORIZACIONES!$F$12)+COUNTIFS(BRUTO!$B:$B,ANALISIS_AUTORIZACIONES!$A26,BRUTO!$A:$A,ANALISIS_AUTORIZACIONES!C$13,BRUTO!$K:$K,ANALISIS_AUTORIZACIONES!$F$12)</f>
        <v>1</v>
      </c>
      <c r="D26" s="73">
        <f>COUNTIFS(BRUTO!$B:$B,ANALISIS_AUTORIZACIONES!$A26,BRUTO!$A:$A,ANALISIS_AUTORIZACIONES!D$13,BRUTO!$H:$H,ANALISIS_AUTORIZACIONES!$F$12)+COUNTIFS(BRUTO!$B:$B,ANALISIS_AUTORIZACIONES!$A26,BRUTO!$A:$A,ANALISIS_AUTORIZACIONES!D$13,BRUTO!$I:$I,ANALISIS_AUTORIZACIONES!$F$12)+COUNTIFS(BRUTO!$B:$B,ANALISIS_AUTORIZACIONES!$A26,BRUTO!$A:$A,ANALISIS_AUTORIZACIONES!D$13,BRUTO!$J:$J,ANALISIS_AUTORIZACIONES!$F$12)+COUNTIFS(BRUTO!$B:$B,ANALISIS_AUTORIZACIONES!$A26,BRUTO!$A:$A,ANALISIS_AUTORIZACIONES!D$13,BRUTO!$K:$K,ANALISIS_AUTORIZACIONES!$F$12)</f>
        <v>0</v>
      </c>
      <c r="E26" s="73">
        <f>COUNTIFS(BRUTO!$B:$B,ANALISIS_AUTORIZACIONES!$A26,BRUTO!$A:$A,ANALISIS_AUTORIZACIONES!E$13,BRUTO!$H:$H,ANALISIS_AUTORIZACIONES!$F$12)+COUNTIFS(BRUTO!$B:$B,ANALISIS_AUTORIZACIONES!$A26,BRUTO!$A:$A,ANALISIS_AUTORIZACIONES!E$13,BRUTO!$I:$I,ANALISIS_AUTORIZACIONES!$F$12)+COUNTIFS(BRUTO!$B:$B,ANALISIS_AUTORIZACIONES!$A26,BRUTO!$A:$A,ANALISIS_AUTORIZACIONES!E$13,BRUTO!$J:$J,ANALISIS_AUTORIZACIONES!$F$12)+COUNTIFS(BRUTO!$B:$B,ANALISIS_AUTORIZACIONES!$A26,BRUTO!$A:$A,ANALISIS_AUTORIZACIONES!E$13,BRUTO!$K:$K,ANALISIS_AUTORIZACIONES!$F$12)</f>
        <v>0</v>
      </c>
      <c r="F26" s="73">
        <f>COUNTIFS(BRUTO!$B:$B,ANALISIS_AUTORIZACIONES!$A26,BRUTO!$A:$A,ANALISIS_AUTORIZACIONES!F$13,BRUTO!$H:$H,ANALISIS_AUTORIZACIONES!$F$12)+COUNTIFS(BRUTO!$B:$B,ANALISIS_AUTORIZACIONES!$A26,BRUTO!$A:$A,ANALISIS_AUTORIZACIONES!F$13,BRUTO!$I:$I,ANALISIS_AUTORIZACIONES!$F$12)+COUNTIFS(BRUTO!$B:$B,ANALISIS_AUTORIZACIONES!$A26,BRUTO!$A:$A,ANALISIS_AUTORIZACIONES!F$13,BRUTO!$J:$J,ANALISIS_AUTORIZACIONES!$F$12)+COUNTIFS(BRUTO!$B:$B,ANALISIS_AUTORIZACIONES!$A26,BRUTO!$A:$A,ANALISIS_AUTORIZACIONES!F$13,BRUTO!$K:$K,ANALISIS_AUTORIZACIONES!$F$12)</f>
        <v>1</v>
      </c>
      <c r="G26" s="73">
        <f>COUNTIFS(BRUTO!$B:$B,ANALISIS_AUTORIZACIONES!$A26,BRUTO!$A:$A,ANALISIS_AUTORIZACIONES!G$13,BRUTO!$H:$H,ANALISIS_AUTORIZACIONES!$F$12)+COUNTIFS(BRUTO!$B:$B,ANALISIS_AUTORIZACIONES!$A26,BRUTO!$A:$A,ANALISIS_AUTORIZACIONES!G$13,BRUTO!$I:$I,ANALISIS_AUTORIZACIONES!$F$12)+COUNTIFS(BRUTO!$B:$B,ANALISIS_AUTORIZACIONES!$A26,BRUTO!$A:$A,ANALISIS_AUTORIZACIONES!G$13,BRUTO!$J:$J,ANALISIS_AUTORIZACIONES!$F$12)+COUNTIFS(BRUTO!$B:$B,ANALISIS_AUTORIZACIONES!$A26,BRUTO!$A:$A,ANALISIS_AUTORIZACIONES!G$13,BRUTO!$K:$K,ANALISIS_AUTORIZACIONES!$F$12)</f>
        <v>3</v>
      </c>
      <c r="H26" s="73">
        <f>COUNTIFS(BRUTO!$B:$B,ANALISIS_AUTORIZACIONES!$A26,BRUTO!$A:$A,ANALISIS_AUTORIZACIONES!H$13,BRUTO!$H:$H,ANALISIS_AUTORIZACIONES!$F$12)+COUNTIFS(BRUTO!$B:$B,ANALISIS_AUTORIZACIONES!$A26,BRUTO!$A:$A,ANALISIS_AUTORIZACIONES!H$13,BRUTO!$I:$I,ANALISIS_AUTORIZACIONES!$F$12)+COUNTIFS(BRUTO!$B:$B,ANALISIS_AUTORIZACIONES!$A26,BRUTO!$A:$A,ANALISIS_AUTORIZACIONES!H$13,BRUTO!$J:$J,ANALISIS_AUTORIZACIONES!$F$12)+COUNTIFS(BRUTO!$B:$B,ANALISIS_AUTORIZACIONES!$A26,BRUTO!$A:$A,ANALISIS_AUTORIZACIONES!H$13,BRUTO!$K:$K,ANALISIS_AUTORIZACIONES!$F$12)</f>
        <v>1</v>
      </c>
      <c r="I26" s="73">
        <f>COUNTIFS(BRUTO!$B:$B,ANALISIS_AUTORIZACIONES!$A26,BRUTO!$A:$A,ANALISIS_AUTORIZACIONES!I$13,BRUTO!$H:$H,ANALISIS_AUTORIZACIONES!$F$12)+COUNTIFS(BRUTO!$B:$B,ANALISIS_AUTORIZACIONES!$A26,BRUTO!$A:$A,ANALISIS_AUTORIZACIONES!I$13,BRUTO!$I:$I,ANALISIS_AUTORIZACIONES!$F$12)+COUNTIFS(BRUTO!$B:$B,ANALISIS_AUTORIZACIONES!$A26,BRUTO!$A:$A,ANALISIS_AUTORIZACIONES!I$13,BRUTO!$J:$J,ANALISIS_AUTORIZACIONES!$F$12)+COUNTIFS(BRUTO!$B:$B,ANALISIS_AUTORIZACIONES!$A26,BRUTO!$A:$A,ANALISIS_AUTORIZACIONES!I$13,BRUTO!$K:$K,ANALISIS_AUTORIZACIONES!$F$12)</f>
        <v>0</v>
      </c>
      <c r="J26" s="73">
        <f>COUNTIFS(BRUTO!$B:$B,ANALISIS_AUTORIZACIONES!$A26,BRUTO!$A:$A,ANALISIS_AUTORIZACIONES!J$13,BRUTO!$H:$H,ANALISIS_AUTORIZACIONES!$F$12)+COUNTIFS(BRUTO!$B:$B,ANALISIS_AUTORIZACIONES!$A26,BRUTO!$A:$A,ANALISIS_AUTORIZACIONES!J$13,BRUTO!$I:$I,ANALISIS_AUTORIZACIONES!$F$12)+COUNTIFS(BRUTO!$B:$B,ANALISIS_AUTORIZACIONES!$A26,BRUTO!$A:$A,ANALISIS_AUTORIZACIONES!J$13,BRUTO!$J:$J,ANALISIS_AUTORIZACIONES!$F$12)+COUNTIFS(BRUTO!$B:$B,ANALISIS_AUTORIZACIONES!$A26,BRUTO!$A:$A,ANALISIS_AUTORIZACIONES!J$13,BRUTO!$K:$K,ANALISIS_AUTORIZACIONES!$F$12)</f>
        <v>0</v>
      </c>
      <c r="K26" s="73">
        <f>COUNTIFS(BRUTO!$B:$B,ANALISIS_AUTORIZACIONES!$A26,BRUTO!$A:$A,ANALISIS_AUTORIZACIONES!K$13,BRUTO!$H:$H,ANALISIS_AUTORIZACIONES!$F$12)+COUNTIFS(BRUTO!$B:$B,ANALISIS_AUTORIZACIONES!$A26,BRUTO!$A:$A,ANALISIS_AUTORIZACIONES!K$13,BRUTO!$I:$I,ANALISIS_AUTORIZACIONES!$F$12)+COUNTIFS(BRUTO!$B:$B,ANALISIS_AUTORIZACIONES!$A26,BRUTO!$A:$A,ANALISIS_AUTORIZACIONES!K$13,BRUTO!$J:$J,ANALISIS_AUTORIZACIONES!$F$12)+COUNTIFS(BRUTO!$B:$B,ANALISIS_AUTORIZACIONES!$A26,BRUTO!$A:$A,ANALISIS_AUTORIZACIONES!K$13,BRUTO!$K:$K,ANALISIS_AUTORIZACIONES!$F$12)</f>
        <v>0</v>
      </c>
      <c r="L26" s="73">
        <f>COUNTIFS(BRUTO!$B:$B,ANALISIS_AUTORIZACIONES!$A26,BRUTO!$A:$A,ANALISIS_AUTORIZACIONES!L$13,BRUTO!$H:$H,ANALISIS_AUTORIZACIONES!$F$12)+COUNTIFS(BRUTO!$B:$B,ANALISIS_AUTORIZACIONES!$A26,BRUTO!$A:$A,ANALISIS_AUTORIZACIONES!L$13,BRUTO!$I:$I,ANALISIS_AUTORIZACIONES!$F$12)+COUNTIFS(BRUTO!$B:$B,ANALISIS_AUTORIZACIONES!$A26,BRUTO!$A:$A,ANALISIS_AUTORIZACIONES!L$13,BRUTO!$J:$J,ANALISIS_AUTORIZACIONES!$F$12)+COUNTIFS(BRUTO!$B:$B,ANALISIS_AUTORIZACIONES!$A26,BRUTO!$A:$A,ANALISIS_AUTORIZACIONES!L$13,BRUTO!$K:$K,ANALISIS_AUTORIZACIONES!$F$12)</f>
        <v>0</v>
      </c>
      <c r="M26" s="83">
        <f t="shared" si="0"/>
        <v>8</v>
      </c>
      <c r="N26" s="80">
        <f t="shared" si="1"/>
        <v>3.3195020746887969</v>
      </c>
    </row>
    <row r="27" spans="1:14" x14ac:dyDescent="0.25">
      <c r="A27" s="76" t="s">
        <v>53</v>
      </c>
      <c r="B27" s="73">
        <f>COUNTIFS(BRUTO!$B:$B,ANALISIS_AUTORIZACIONES!$A27,BRUTO!$A:$A,ANALISIS_AUTORIZACIONES!B$13,BRUTO!$H:$H,ANALISIS_AUTORIZACIONES!$F$12)+COUNTIFS(BRUTO!$B:$B,ANALISIS_AUTORIZACIONES!$A27,BRUTO!$A:$A,ANALISIS_AUTORIZACIONES!B$13,BRUTO!$I:$I,ANALISIS_AUTORIZACIONES!$F$12)+COUNTIFS(BRUTO!$B:$B,ANALISIS_AUTORIZACIONES!$A27,BRUTO!$A:$A,ANALISIS_AUTORIZACIONES!B$13,BRUTO!$J:$J,ANALISIS_AUTORIZACIONES!$F$12)+COUNTIFS(BRUTO!$B:$B,ANALISIS_AUTORIZACIONES!$A27,BRUTO!$A:$A,ANALISIS_AUTORIZACIONES!B$13,BRUTO!$K:$K,ANALISIS_AUTORIZACIONES!$F$12)</f>
        <v>1</v>
      </c>
      <c r="C27" s="73">
        <f>COUNTIFS(BRUTO!$B:$B,ANALISIS_AUTORIZACIONES!$A27,BRUTO!$A:$A,ANALISIS_AUTORIZACIONES!C$13,BRUTO!$H:$H,ANALISIS_AUTORIZACIONES!$F$12)+COUNTIFS(BRUTO!$B:$B,ANALISIS_AUTORIZACIONES!$A27,BRUTO!$A:$A,ANALISIS_AUTORIZACIONES!C$13,BRUTO!$I:$I,ANALISIS_AUTORIZACIONES!$F$12)+COUNTIFS(BRUTO!$B:$B,ANALISIS_AUTORIZACIONES!$A27,BRUTO!$A:$A,ANALISIS_AUTORIZACIONES!C$13,BRUTO!$J:$J,ANALISIS_AUTORIZACIONES!$F$12)+COUNTIFS(BRUTO!$B:$B,ANALISIS_AUTORIZACIONES!$A27,BRUTO!$A:$A,ANALISIS_AUTORIZACIONES!C$13,BRUTO!$K:$K,ANALISIS_AUTORIZACIONES!$F$12)</f>
        <v>0</v>
      </c>
      <c r="D27" s="73">
        <f>COUNTIFS(BRUTO!$B:$B,ANALISIS_AUTORIZACIONES!$A27,BRUTO!$A:$A,ANALISIS_AUTORIZACIONES!D$13,BRUTO!$H:$H,ANALISIS_AUTORIZACIONES!$F$12)+COUNTIFS(BRUTO!$B:$B,ANALISIS_AUTORIZACIONES!$A27,BRUTO!$A:$A,ANALISIS_AUTORIZACIONES!D$13,BRUTO!$I:$I,ANALISIS_AUTORIZACIONES!$F$12)+COUNTIFS(BRUTO!$B:$B,ANALISIS_AUTORIZACIONES!$A27,BRUTO!$A:$A,ANALISIS_AUTORIZACIONES!D$13,BRUTO!$J:$J,ANALISIS_AUTORIZACIONES!$F$12)+COUNTIFS(BRUTO!$B:$B,ANALISIS_AUTORIZACIONES!$A27,BRUTO!$A:$A,ANALISIS_AUTORIZACIONES!D$13,BRUTO!$K:$K,ANALISIS_AUTORIZACIONES!$F$12)</f>
        <v>1</v>
      </c>
      <c r="E27" s="73">
        <f>COUNTIFS(BRUTO!$B:$B,ANALISIS_AUTORIZACIONES!$A27,BRUTO!$A:$A,ANALISIS_AUTORIZACIONES!E$13,BRUTO!$H:$H,ANALISIS_AUTORIZACIONES!$F$12)+COUNTIFS(BRUTO!$B:$B,ANALISIS_AUTORIZACIONES!$A27,BRUTO!$A:$A,ANALISIS_AUTORIZACIONES!E$13,BRUTO!$I:$I,ANALISIS_AUTORIZACIONES!$F$12)+COUNTIFS(BRUTO!$B:$B,ANALISIS_AUTORIZACIONES!$A27,BRUTO!$A:$A,ANALISIS_AUTORIZACIONES!E$13,BRUTO!$J:$J,ANALISIS_AUTORIZACIONES!$F$12)+COUNTIFS(BRUTO!$B:$B,ANALISIS_AUTORIZACIONES!$A27,BRUTO!$A:$A,ANALISIS_AUTORIZACIONES!E$13,BRUTO!$K:$K,ANALISIS_AUTORIZACIONES!$F$12)</f>
        <v>0</v>
      </c>
      <c r="F27" s="73">
        <f>COUNTIFS(BRUTO!$B:$B,ANALISIS_AUTORIZACIONES!$A27,BRUTO!$A:$A,ANALISIS_AUTORIZACIONES!F$13,BRUTO!$H:$H,ANALISIS_AUTORIZACIONES!$F$12)+COUNTIFS(BRUTO!$B:$B,ANALISIS_AUTORIZACIONES!$A27,BRUTO!$A:$A,ANALISIS_AUTORIZACIONES!F$13,BRUTO!$I:$I,ANALISIS_AUTORIZACIONES!$F$12)+COUNTIFS(BRUTO!$B:$B,ANALISIS_AUTORIZACIONES!$A27,BRUTO!$A:$A,ANALISIS_AUTORIZACIONES!F$13,BRUTO!$J:$J,ANALISIS_AUTORIZACIONES!$F$12)+COUNTIFS(BRUTO!$B:$B,ANALISIS_AUTORIZACIONES!$A27,BRUTO!$A:$A,ANALISIS_AUTORIZACIONES!F$13,BRUTO!$K:$K,ANALISIS_AUTORIZACIONES!$F$12)</f>
        <v>0</v>
      </c>
      <c r="G27" s="73">
        <f>COUNTIFS(BRUTO!$B:$B,ANALISIS_AUTORIZACIONES!$A27,BRUTO!$A:$A,ANALISIS_AUTORIZACIONES!G$13,BRUTO!$H:$H,ANALISIS_AUTORIZACIONES!$F$12)+COUNTIFS(BRUTO!$B:$B,ANALISIS_AUTORIZACIONES!$A27,BRUTO!$A:$A,ANALISIS_AUTORIZACIONES!G$13,BRUTO!$I:$I,ANALISIS_AUTORIZACIONES!$F$12)+COUNTIFS(BRUTO!$B:$B,ANALISIS_AUTORIZACIONES!$A27,BRUTO!$A:$A,ANALISIS_AUTORIZACIONES!G$13,BRUTO!$J:$J,ANALISIS_AUTORIZACIONES!$F$12)+COUNTIFS(BRUTO!$B:$B,ANALISIS_AUTORIZACIONES!$A27,BRUTO!$A:$A,ANALISIS_AUTORIZACIONES!G$13,BRUTO!$K:$K,ANALISIS_AUTORIZACIONES!$F$12)</f>
        <v>0</v>
      </c>
      <c r="H27" s="73">
        <f>COUNTIFS(BRUTO!$B:$B,ANALISIS_AUTORIZACIONES!$A27,BRUTO!$A:$A,ANALISIS_AUTORIZACIONES!H$13,BRUTO!$H:$H,ANALISIS_AUTORIZACIONES!$F$12)+COUNTIFS(BRUTO!$B:$B,ANALISIS_AUTORIZACIONES!$A27,BRUTO!$A:$A,ANALISIS_AUTORIZACIONES!H$13,BRUTO!$I:$I,ANALISIS_AUTORIZACIONES!$F$12)+COUNTIFS(BRUTO!$B:$B,ANALISIS_AUTORIZACIONES!$A27,BRUTO!$A:$A,ANALISIS_AUTORIZACIONES!H$13,BRUTO!$J:$J,ANALISIS_AUTORIZACIONES!$F$12)+COUNTIFS(BRUTO!$B:$B,ANALISIS_AUTORIZACIONES!$A27,BRUTO!$A:$A,ANALISIS_AUTORIZACIONES!H$13,BRUTO!$K:$K,ANALISIS_AUTORIZACIONES!$F$12)</f>
        <v>2</v>
      </c>
      <c r="I27" s="73">
        <f>COUNTIFS(BRUTO!$B:$B,ANALISIS_AUTORIZACIONES!$A27,BRUTO!$A:$A,ANALISIS_AUTORIZACIONES!I$13,BRUTO!$H:$H,ANALISIS_AUTORIZACIONES!$F$12)+COUNTIFS(BRUTO!$B:$B,ANALISIS_AUTORIZACIONES!$A27,BRUTO!$A:$A,ANALISIS_AUTORIZACIONES!I$13,BRUTO!$I:$I,ANALISIS_AUTORIZACIONES!$F$12)+COUNTIFS(BRUTO!$B:$B,ANALISIS_AUTORIZACIONES!$A27,BRUTO!$A:$A,ANALISIS_AUTORIZACIONES!I$13,BRUTO!$J:$J,ANALISIS_AUTORIZACIONES!$F$12)+COUNTIFS(BRUTO!$B:$B,ANALISIS_AUTORIZACIONES!$A27,BRUTO!$A:$A,ANALISIS_AUTORIZACIONES!I$13,BRUTO!$K:$K,ANALISIS_AUTORIZACIONES!$F$12)</f>
        <v>0</v>
      </c>
      <c r="J27" s="73">
        <f>COUNTIFS(BRUTO!$B:$B,ANALISIS_AUTORIZACIONES!$A27,BRUTO!$A:$A,ANALISIS_AUTORIZACIONES!J$13,BRUTO!$H:$H,ANALISIS_AUTORIZACIONES!$F$12)+COUNTIFS(BRUTO!$B:$B,ANALISIS_AUTORIZACIONES!$A27,BRUTO!$A:$A,ANALISIS_AUTORIZACIONES!J$13,BRUTO!$I:$I,ANALISIS_AUTORIZACIONES!$F$12)+COUNTIFS(BRUTO!$B:$B,ANALISIS_AUTORIZACIONES!$A27,BRUTO!$A:$A,ANALISIS_AUTORIZACIONES!J$13,BRUTO!$J:$J,ANALISIS_AUTORIZACIONES!$F$12)+COUNTIFS(BRUTO!$B:$B,ANALISIS_AUTORIZACIONES!$A27,BRUTO!$A:$A,ANALISIS_AUTORIZACIONES!J$13,BRUTO!$K:$K,ANALISIS_AUTORIZACIONES!$F$12)</f>
        <v>0</v>
      </c>
      <c r="K27" s="73">
        <f>COUNTIFS(BRUTO!$B:$B,ANALISIS_AUTORIZACIONES!$A27,BRUTO!$A:$A,ANALISIS_AUTORIZACIONES!K$13,BRUTO!$H:$H,ANALISIS_AUTORIZACIONES!$F$12)+COUNTIFS(BRUTO!$B:$B,ANALISIS_AUTORIZACIONES!$A27,BRUTO!$A:$A,ANALISIS_AUTORIZACIONES!K$13,BRUTO!$I:$I,ANALISIS_AUTORIZACIONES!$F$12)+COUNTIFS(BRUTO!$B:$B,ANALISIS_AUTORIZACIONES!$A27,BRUTO!$A:$A,ANALISIS_AUTORIZACIONES!K$13,BRUTO!$J:$J,ANALISIS_AUTORIZACIONES!$F$12)+COUNTIFS(BRUTO!$B:$B,ANALISIS_AUTORIZACIONES!$A27,BRUTO!$A:$A,ANALISIS_AUTORIZACIONES!K$13,BRUTO!$K:$K,ANALISIS_AUTORIZACIONES!$F$12)</f>
        <v>0</v>
      </c>
      <c r="L27" s="73">
        <f>COUNTIFS(BRUTO!$B:$B,ANALISIS_AUTORIZACIONES!$A27,BRUTO!$A:$A,ANALISIS_AUTORIZACIONES!L$13,BRUTO!$H:$H,ANALISIS_AUTORIZACIONES!$F$12)+COUNTIFS(BRUTO!$B:$B,ANALISIS_AUTORIZACIONES!$A27,BRUTO!$A:$A,ANALISIS_AUTORIZACIONES!L$13,BRUTO!$I:$I,ANALISIS_AUTORIZACIONES!$F$12)+COUNTIFS(BRUTO!$B:$B,ANALISIS_AUTORIZACIONES!$A27,BRUTO!$A:$A,ANALISIS_AUTORIZACIONES!L$13,BRUTO!$J:$J,ANALISIS_AUTORIZACIONES!$F$12)+COUNTIFS(BRUTO!$B:$B,ANALISIS_AUTORIZACIONES!$A27,BRUTO!$A:$A,ANALISIS_AUTORIZACIONES!L$13,BRUTO!$K:$K,ANALISIS_AUTORIZACIONES!$F$12)</f>
        <v>0</v>
      </c>
      <c r="M27" s="83">
        <f t="shared" si="0"/>
        <v>4</v>
      </c>
      <c r="N27" s="80">
        <f t="shared" si="1"/>
        <v>1.6597510373443984</v>
      </c>
    </row>
    <row r="28" spans="1:14" x14ac:dyDescent="0.25">
      <c r="A28" s="76" t="s">
        <v>54</v>
      </c>
      <c r="B28" s="73">
        <f>COUNTIFS(BRUTO!$B:$B,ANALISIS_AUTORIZACIONES!$A28,BRUTO!$A:$A,ANALISIS_AUTORIZACIONES!B$13,BRUTO!$H:$H,ANALISIS_AUTORIZACIONES!$F$12)+COUNTIFS(BRUTO!$B:$B,ANALISIS_AUTORIZACIONES!$A28,BRUTO!$A:$A,ANALISIS_AUTORIZACIONES!B$13,BRUTO!$I:$I,ANALISIS_AUTORIZACIONES!$F$12)+COUNTIFS(BRUTO!$B:$B,ANALISIS_AUTORIZACIONES!$A28,BRUTO!$A:$A,ANALISIS_AUTORIZACIONES!B$13,BRUTO!$J:$J,ANALISIS_AUTORIZACIONES!$F$12)+COUNTIFS(BRUTO!$B:$B,ANALISIS_AUTORIZACIONES!$A28,BRUTO!$A:$A,ANALISIS_AUTORIZACIONES!B$13,BRUTO!$K:$K,ANALISIS_AUTORIZACIONES!$F$12)</f>
        <v>4</v>
      </c>
      <c r="C28" s="73">
        <f>COUNTIFS(BRUTO!$B:$B,ANALISIS_AUTORIZACIONES!$A28,BRUTO!$A:$A,ANALISIS_AUTORIZACIONES!C$13,BRUTO!$H:$H,ANALISIS_AUTORIZACIONES!$F$12)+COUNTIFS(BRUTO!$B:$B,ANALISIS_AUTORIZACIONES!$A28,BRUTO!$A:$A,ANALISIS_AUTORIZACIONES!C$13,BRUTO!$I:$I,ANALISIS_AUTORIZACIONES!$F$12)+COUNTIFS(BRUTO!$B:$B,ANALISIS_AUTORIZACIONES!$A28,BRUTO!$A:$A,ANALISIS_AUTORIZACIONES!C$13,BRUTO!$J:$J,ANALISIS_AUTORIZACIONES!$F$12)+COUNTIFS(BRUTO!$B:$B,ANALISIS_AUTORIZACIONES!$A28,BRUTO!$A:$A,ANALISIS_AUTORIZACIONES!C$13,BRUTO!$K:$K,ANALISIS_AUTORIZACIONES!$F$12)</f>
        <v>1</v>
      </c>
      <c r="D28" s="73">
        <f>COUNTIFS(BRUTO!$B:$B,ANALISIS_AUTORIZACIONES!$A28,BRUTO!$A:$A,ANALISIS_AUTORIZACIONES!D$13,BRUTO!$H:$H,ANALISIS_AUTORIZACIONES!$F$12)+COUNTIFS(BRUTO!$B:$B,ANALISIS_AUTORIZACIONES!$A28,BRUTO!$A:$A,ANALISIS_AUTORIZACIONES!D$13,BRUTO!$I:$I,ANALISIS_AUTORIZACIONES!$F$12)+COUNTIFS(BRUTO!$B:$B,ANALISIS_AUTORIZACIONES!$A28,BRUTO!$A:$A,ANALISIS_AUTORIZACIONES!D$13,BRUTO!$J:$J,ANALISIS_AUTORIZACIONES!$F$12)+COUNTIFS(BRUTO!$B:$B,ANALISIS_AUTORIZACIONES!$A28,BRUTO!$A:$A,ANALISIS_AUTORIZACIONES!D$13,BRUTO!$K:$K,ANALISIS_AUTORIZACIONES!$F$12)</f>
        <v>4</v>
      </c>
      <c r="E28" s="73">
        <f>COUNTIFS(BRUTO!$B:$B,ANALISIS_AUTORIZACIONES!$A28,BRUTO!$A:$A,ANALISIS_AUTORIZACIONES!E$13,BRUTO!$H:$H,ANALISIS_AUTORIZACIONES!$F$12)+COUNTIFS(BRUTO!$B:$B,ANALISIS_AUTORIZACIONES!$A28,BRUTO!$A:$A,ANALISIS_AUTORIZACIONES!E$13,BRUTO!$I:$I,ANALISIS_AUTORIZACIONES!$F$12)+COUNTIFS(BRUTO!$B:$B,ANALISIS_AUTORIZACIONES!$A28,BRUTO!$A:$A,ANALISIS_AUTORIZACIONES!E$13,BRUTO!$J:$J,ANALISIS_AUTORIZACIONES!$F$12)+COUNTIFS(BRUTO!$B:$B,ANALISIS_AUTORIZACIONES!$A28,BRUTO!$A:$A,ANALISIS_AUTORIZACIONES!E$13,BRUTO!$K:$K,ANALISIS_AUTORIZACIONES!$F$12)</f>
        <v>0</v>
      </c>
      <c r="F28" s="73">
        <f>COUNTIFS(BRUTO!$B:$B,ANALISIS_AUTORIZACIONES!$A28,BRUTO!$A:$A,ANALISIS_AUTORIZACIONES!F$13,BRUTO!$H:$H,ANALISIS_AUTORIZACIONES!$F$12)+COUNTIFS(BRUTO!$B:$B,ANALISIS_AUTORIZACIONES!$A28,BRUTO!$A:$A,ANALISIS_AUTORIZACIONES!F$13,BRUTO!$I:$I,ANALISIS_AUTORIZACIONES!$F$12)+COUNTIFS(BRUTO!$B:$B,ANALISIS_AUTORIZACIONES!$A28,BRUTO!$A:$A,ANALISIS_AUTORIZACIONES!F$13,BRUTO!$J:$J,ANALISIS_AUTORIZACIONES!$F$12)+COUNTIFS(BRUTO!$B:$B,ANALISIS_AUTORIZACIONES!$A28,BRUTO!$A:$A,ANALISIS_AUTORIZACIONES!F$13,BRUTO!$K:$K,ANALISIS_AUTORIZACIONES!$F$12)</f>
        <v>1</v>
      </c>
      <c r="G28" s="73">
        <f>COUNTIFS(BRUTO!$B:$B,ANALISIS_AUTORIZACIONES!$A28,BRUTO!$A:$A,ANALISIS_AUTORIZACIONES!G$13,BRUTO!$H:$H,ANALISIS_AUTORIZACIONES!$F$12)+COUNTIFS(BRUTO!$B:$B,ANALISIS_AUTORIZACIONES!$A28,BRUTO!$A:$A,ANALISIS_AUTORIZACIONES!G$13,BRUTO!$I:$I,ANALISIS_AUTORIZACIONES!$F$12)+COUNTIFS(BRUTO!$B:$B,ANALISIS_AUTORIZACIONES!$A28,BRUTO!$A:$A,ANALISIS_AUTORIZACIONES!G$13,BRUTO!$J:$J,ANALISIS_AUTORIZACIONES!$F$12)+COUNTIFS(BRUTO!$B:$B,ANALISIS_AUTORIZACIONES!$A28,BRUTO!$A:$A,ANALISIS_AUTORIZACIONES!G$13,BRUTO!$K:$K,ANALISIS_AUTORIZACIONES!$F$12)</f>
        <v>2</v>
      </c>
      <c r="H28" s="73">
        <f>COUNTIFS(BRUTO!$B:$B,ANALISIS_AUTORIZACIONES!$A28,BRUTO!$A:$A,ANALISIS_AUTORIZACIONES!H$13,BRUTO!$H:$H,ANALISIS_AUTORIZACIONES!$F$12)+COUNTIFS(BRUTO!$B:$B,ANALISIS_AUTORIZACIONES!$A28,BRUTO!$A:$A,ANALISIS_AUTORIZACIONES!H$13,BRUTO!$I:$I,ANALISIS_AUTORIZACIONES!$F$12)+COUNTIFS(BRUTO!$B:$B,ANALISIS_AUTORIZACIONES!$A28,BRUTO!$A:$A,ANALISIS_AUTORIZACIONES!H$13,BRUTO!$J:$J,ANALISIS_AUTORIZACIONES!$F$12)+COUNTIFS(BRUTO!$B:$B,ANALISIS_AUTORIZACIONES!$A28,BRUTO!$A:$A,ANALISIS_AUTORIZACIONES!H$13,BRUTO!$K:$K,ANALISIS_AUTORIZACIONES!$F$12)</f>
        <v>4</v>
      </c>
      <c r="I28" s="73">
        <f>COUNTIFS(BRUTO!$B:$B,ANALISIS_AUTORIZACIONES!$A28,BRUTO!$A:$A,ANALISIS_AUTORIZACIONES!I$13,BRUTO!$H:$H,ANALISIS_AUTORIZACIONES!$F$12)+COUNTIFS(BRUTO!$B:$B,ANALISIS_AUTORIZACIONES!$A28,BRUTO!$A:$A,ANALISIS_AUTORIZACIONES!I$13,BRUTO!$I:$I,ANALISIS_AUTORIZACIONES!$F$12)+COUNTIFS(BRUTO!$B:$B,ANALISIS_AUTORIZACIONES!$A28,BRUTO!$A:$A,ANALISIS_AUTORIZACIONES!I$13,BRUTO!$J:$J,ANALISIS_AUTORIZACIONES!$F$12)+COUNTIFS(BRUTO!$B:$B,ANALISIS_AUTORIZACIONES!$A28,BRUTO!$A:$A,ANALISIS_AUTORIZACIONES!I$13,BRUTO!$K:$K,ANALISIS_AUTORIZACIONES!$F$12)</f>
        <v>0</v>
      </c>
      <c r="J28" s="73">
        <f>COUNTIFS(BRUTO!$B:$B,ANALISIS_AUTORIZACIONES!$A28,BRUTO!$A:$A,ANALISIS_AUTORIZACIONES!J$13,BRUTO!$H:$H,ANALISIS_AUTORIZACIONES!$F$12)+COUNTIFS(BRUTO!$B:$B,ANALISIS_AUTORIZACIONES!$A28,BRUTO!$A:$A,ANALISIS_AUTORIZACIONES!J$13,BRUTO!$I:$I,ANALISIS_AUTORIZACIONES!$F$12)+COUNTIFS(BRUTO!$B:$B,ANALISIS_AUTORIZACIONES!$A28,BRUTO!$A:$A,ANALISIS_AUTORIZACIONES!J$13,BRUTO!$J:$J,ANALISIS_AUTORIZACIONES!$F$12)+COUNTIFS(BRUTO!$B:$B,ANALISIS_AUTORIZACIONES!$A28,BRUTO!$A:$A,ANALISIS_AUTORIZACIONES!J$13,BRUTO!$K:$K,ANALISIS_AUTORIZACIONES!$F$12)</f>
        <v>0</v>
      </c>
      <c r="K28" s="73">
        <f>COUNTIFS(BRUTO!$B:$B,ANALISIS_AUTORIZACIONES!$A28,BRUTO!$A:$A,ANALISIS_AUTORIZACIONES!K$13,BRUTO!$H:$H,ANALISIS_AUTORIZACIONES!$F$12)+COUNTIFS(BRUTO!$B:$B,ANALISIS_AUTORIZACIONES!$A28,BRUTO!$A:$A,ANALISIS_AUTORIZACIONES!K$13,BRUTO!$I:$I,ANALISIS_AUTORIZACIONES!$F$12)+COUNTIFS(BRUTO!$B:$B,ANALISIS_AUTORIZACIONES!$A28,BRUTO!$A:$A,ANALISIS_AUTORIZACIONES!K$13,BRUTO!$J:$J,ANALISIS_AUTORIZACIONES!$F$12)+COUNTIFS(BRUTO!$B:$B,ANALISIS_AUTORIZACIONES!$A28,BRUTO!$A:$A,ANALISIS_AUTORIZACIONES!K$13,BRUTO!$K:$K,ANALISIS_AUTORIZACIONES!$F$12)</f>
        <v>0</v>
      </c>
      <c r="L28" s="73">
        <f>COUNTIFS(BRUTO!$B:$B,ANALISIS_AUTORIZACIONES!$A28,BRUTO!$A:$A,ANALISIS_AUTORIZACIONES!L$13,BRUTO!$H:$H,ANALISIS_AUTORIZACIONES!$F$12)+COUNTIFS(BRUTO!$B:$B,ANALISIS_AUTORIZACIONES!$A28,BRUTO!$A:$A,ANALISIS_AUTORIZACIONES!L$13,BRUTO!$I:$I,ANALISIS_AUTORIZACIONES!$F$12)+COUNTIFS(BRUTO!$B:$B,ANALISIS_AUTORIZACIONES!$A28,BRUTO!$A:$A,ANALISIS_AUTORIZACIONES!L$13,BRUTO!$J:$J,ANALISIS_AUTORIZACIONES!$F$12)+COUNTIFS(BRUTO!$B:$B,ANALISIS_AUTORIZACIONES!$A28,BRUTO!$A:$A,ANALISIS_AUTORIZACIONES!L$13,BRUTO!$K:$K,ANALISIS_AUTORIZACIONES!$F$12)</f>
        <v>0</v>
      </c>
      <c r="M28" s="83">
        <f t="shared" si="0"/>
        <v>16</v>
      </c>
      <c r="N28" s="80">
        <f t="shared" si="1"/>
        <v>6.6390041493775938</v>
      </c>
    </row>
    <row r="29" spans="1:14" x14ac:dyDescent="0.25">
      <c r="A29" s="77" t="s">
        <v>55</v>
      </c>
      <c r="B29" s="73">
        <f>COUNTIFS(BRUTO!$B:$B,ANALISIS_AUTORIZACIONES!$A29,BRUTO!$A:$A,ANALISIS_AUTORIZACIONES!B$13,BRUTO!$H:$H,ANALISIS_AUTORIZACIONES!$F$12)+COUNTIFS(BRUTO!$B:$B,ANALISIS_AUTORIZACIONES!$A29,BRUTO!$A:$A,ANALISIS_AUTORIZACIONES!B$13,BRUTO!$I:$I,ANALISIS_AUTORIZACIONES!$F$12)+COUNTIFS(BRUTO!$B:$B,ANALISIS_AUTORIZACIONES!$A29,BRUTO!$A:$A,ANALISIS_AUTORIZACIONES!B$13,BRUTO!$J:$J,ANALISIS_AUTORIZACIONES!$F$12)+COUNTIFS(BRUTO!$B:$B,ANALISIS_AUTORIZACIONES!$A29,BRUTO!$A:$A,ANALISIS_AUTORIZACIONES!B$13,BRUTO!$K:$K,ANALISIS_AUTORIZACIONES!$F$12)</f>
        <v>0</v>
      </c>
      <c r="C29" s="73">
        <f>COUNTIFS(BRUTO!$B:$B,ANALISIS_AUTORIZACIONES!$A29,BRUTO!$A:$A,ANALISIS_AUTORIZACIONES!C$13,BRUTO!$H:$H,ANALISIS_AUTORIZACIONES!$F$12)+COUNTIFS(BRUTO!$B:$B,ANALISIS_AUTORIZACIONES!$A29,BRUTO!$A:$A,ANALISIS_AUTORIZACIONES!C$13,BRUTO!$I:$I,ANALISIS_AUTORIZACIONES!$F$12)+COUNTIFS(BRUTO!$B:$B,ANALISIS_AUTORIZACIONES!$A29,BRUTO!$A:$A,ANALISIS_AUTORIZACIONES!C$13,BRUTO!$J:$J,ANALISIS_AUTORIZACIONES!$F$12)+COUNTIFS(BRUTO!$B:$B,ANALISIS_AUTORIZACIONES!$A29,BRUTO!$A:$A,ANALISIS_AUTORIZACIONES!C$13,BRUTO!$K:$K,ANALISIS_AUTORIZACIONES!$F$12)</f>
        <v>0</v>
      </c>
      <c r="D29" s="73">
        <f>COUNTIFS(BRUTO!$B:$B,ANALISIS_AUTORIZACIONES!$A29,BRUTO!$A:$A,ANALISIS_AUTORIZACIONES!D$13,BRUTO!$H:$H,ANALISIS_AUTORIZACIONES!$F$12)+COUNTIFS(BRUTO!$B:$B,ANALISIS_AUTORIZACIONES!$A29,BRUTO!$A:$A,ANALISIS_AUTORIZACIONES!D$13,BRUTO!$I:$I,ANALISIS_AUTORIZACIONES!$F$12)+COUNTIFS(BRUTO!$B:$B,ANALISIS_AUTORIZACIONES!$A29,BRUTO!$A:$A,ANALISIS_AUTORIZACIONES!D$13,BRUTO!$J:$J,ANALISIS_AUTORIZACIONES!$F$12)+COUNTIFS(BRUTO!$B:$B,ANALISIS_AUTORIZACIONES!$A29,BRUTO!$A:$A,ANALISIS_AUTORIZACIONES!D$13,BRUTO!$K:$K,ANALISIS_AUTORIZACIONES!$F$12)</f>
        <v>0</v>
      </c>
      <c r="E29" s="73">
        <f>COUNTIFS(BRUTO!$B:$B,ANALISIS_AUTORIZACIONES!$A29,BRUTO!$A:$A,ANALISIS_AUTORIZACIONES!E$13,BRUTO!$H:$H,ANALISIS_AUTORIZACIONES!$F$12)+COUNTIFS(BRUTO!$B:$B,ANALISIS_AUTORIZACIONES!$A29,BRUTO!$A:$A,ANALISIS_AUTORIZACIONES!E$13,BRUTO!$I:$I,ANALISIS_AUTORIZACIONES!$F$12)+COUNTIFS(BRUTO!$B:$B,ANALISIS_AUTORIZACIONES!$A29,BRUTO!$A:$A,ANALISIS_AUTORIZACIONES!E$13,BRUTO!$J:$J,ANALISIS_AUTORIZACIONES!$F$12)+COUNTIFS(BRUTO!$B:$B,ANALISIS_AUTORIZACIONES!$A29,BRUTO!$A:$A,ANALISIS_AUTORIZACIONES!E$13,BRUTO!$K:$K,ANALISIS_AUTORIZACIONES!$F$12)</f>
        <v>0</v>
      </c>
      <c r="F29" s="73">
        <f>COUNTIFS(BRUTO!$B:$B,ANALISIS_AUTORIZACIONES!$A29,BRUTO!$A:$A,ANALISIS_AUTORIZACIONES!F$13,BRUTO!$H:$H,ANALISIS_AUTORIZACIONES!$F$12)+COUNTIFS(BRUTO!$B:$B,ANALISIS_AUTORIZACIONES!$A29,BRUTO!$A:$A,ANALISIS_AUTORIZACIONES!F$13,BRUTO!$I:$I,ANALISIS_AUTORIZACIONES!$F$12)+COUNTIFS(BRUTO!$B:$B,ANALISIS_AUTORIZACIONES!$A29,BRUTO!$A:$A,ANALISIS_AUTORIZACIONES!F$13,BRUTO!$J:$J,ANALISIS_AUTORIZACIONES!$F$12)+COUNTIFS(BRUTO!$B:$B,ANALISIS_AUTORIZACIONES!$A29,BRUTO!$A:$A,ANALISIS_AUTORIZACIONES!F$13,BRUTO!$K:$K,ANALISIS_AUTORIZACIONES!$F$12)</f>
        <v>0</v>
      </c>
      <c r="G29" s="73">
        <f>COUNTIFS(BRUTO!$B:$B,ANALISIS_AUTORIZACIONES!$A29,BRUTO!$A:$A,ANALISIS_AUTORIZACIONES!G$13,BRUTO!$H:$H,ANALISIS_AUTORIZACIONES!$F$12)+COUNTIFS(BRUTO!$B:$B,ANALISIS_AUTORIZACIONES!$A29,BRUTO!$A:$A,ANALISIS_AUTORIZACIONES!G$13,BRUTO!$I:$I,ANALISIS_AUTORIZACIONES!$F$12)+COUNTIFS(BRUTO!$B:$B,ANALISIS_AUTORIZACIONES!$A29,BRUTO!$A:$A,ANALISIS_AUTORIZACIONES!G$13,BRUTO!$J:$J,ANALISIS_AUTORIZACIONES!$F$12)+COUNTIFS(BRUTO!$B:$B,ANALISIS_AUTORIZACIONES!$A29,BRUTO!$A:$A,ANALISIS_AUTORIZACIONES!G$13,BRUTO!$K:$K,ANALISIS_AUTORIZACIONES!$F$12)</f>
        <v>0</v>
      </c>
      <c r="H29" s="73">
        <f>COUNTIFS(BRUTO!$B:$B,ANALISIS_AUTORIZACIONES!$A29,BRUTO!$A:$A,ANALISIS_AUTORIZACIONES!H$13,BRUTO!$H:$H,ANALISIS_AUTORIZACIONES!$F$12)+COUNTIFS(BRUTO!$B:$B,ANALISIS_AUTORIZACIONES!$A29,BRUTO!$A:$A,ANALISIS_AUTORIZACIONES!H$13,BRUTO!$I:$I,ANALISIS_AUTORIZACIONES!$F$12)+COUNTIFS(BRUTO!$B:$B,ANALISIS_AUTORIZACIONES!$A29,BRUTO!$A:$A,ANALISIS_AUTORIZACIONES!H$13,BRUTO!$J:$J,ANALISIS_AUTORIZACIONES!$F$12)+COUNTIFS(BRUTO!$B:$B,ANALISIS_AUTORIZACIONES!$A29,BRUTO!$A:$A,ANALISIS_AUTORIZACIONES!H$13,BRUTO!$K:$K,ANALISIS_AUTORIZACIONES!$F$12)</f>
        <v>0</v>
      </c>
      <c r="I29" s="73">
        <f>COUNTIFS(BRUTO!$B:$B,ANALISIS_AUTORIZACIONES!$A29,BRUTO!$A:$A,ANALISIS_AUTORIZACIONES!I$13,BRUTO!$H:$H,ANALISIS_AUTORIZACIONES!$F$12)+COUNTIFS(BRUTO!$B:$B,ANALISIS_AUTORIZACIONES!$A29,BRUTO!$A:$A,ANALISIS_AUTORIZACIONES!I$13,BRUTO!$I:$I,ANALISIS_AUTORIZACIONES!$F$12)+COUNTIFS(BRUTO!$B:$B,ANALISIS_AUTORIZACIONES!$A29,BRUTO!$A:$A,ANALISIS_AUTORIZACIONES!I$13,BRUTO!$J:$J,ANALISIS_AUTORIZACIONES!$F$12)+COUNTIFS(BRUTO!$B:$B,ANALISIS_AUTORIZACIONES!$A29,BRUTO!$A:$A,ANALISIS_AUTORIZACIONES!I$13,BRUTO!$K:$K,ANALISIS_AUTORIZACIONES!$F$12)</f>
        <v>0</v>
      </c>
      <c r="J29" s="73">
        <f>COUNTIFS(BRUTO!$B:$B,ANALISIS_AUTORIZACIONES!$A29,BRUTO!$A:$A,ANALISIS_AUTORIZACIONES!J$13,BRUTO!$H:$H,ANALISIS_AUTORIZACIONES!$F$12)+COUNTIFS(BRUTO!$B:$B,ANALISIS_AUTORIZACIONES!$A29,BRUTO!$A:$A,ANALISIS_AUTORIZACIONES!J$13,BRUTO!$I:$I,ANALISIS_AUTORIZACIONES!$F$12)+COUNTIFS(BRUTO!$B:$B,ANALISIS_AUTORIZACIONES!$A29,BRUTO!$A:$A,ANALISIS_AUTORIZACIONES!J$13,BRUTO!$J:$J,ANALISIS_AUTORIZACIONES!$F$12)+COUNTIFS(BRUTO!$B:$B,ANALISIS_AUTORIZACIONES!$A29,BRUTO!$A:$A,ANALISIS_AUTORIZACIONES!J$13,BRUTO!$K:$K,ANALISIS_AUTORIZACIONES!$F$12)</f>
        <v>0</v>
      </c>
      <c r="K29" s="73">
        <f>COUNTIFS(BRUTO!$B:$B,ANALISIS_AUTORIZACIONES!$A29,BRUTO!$A:$A,ANALISIS_AUTORIZACIONES!K$13,BRUTO!$H:$H,ANALISIS_AUTORIZACIONES!$F$12)+COUNTIFS(BRUTO!$B:$B,ANALISIS_AUTORIZACIONES!$A29,BRUTO!$A:$A,ANALISIS_AUTORIZACIONES!K$13,BRUTO!$I:$I,ANALISIS_AUTORIZACIONES!$F$12)+COUNTIFS(BRUTO!$B:$B,ANALISIS_AUTORIZACIONES!$A29,BRUTO!$A:$A,ANALISIS_AUTORIZACIONES!K$13,BRUTO!$J:$J,ANALISIS_AUTORIZACIONES!$F$12)+COUNTIFS(BRUTO!$B:$B,ANALISIS_AUTORIZACIONES!$A29,BRUTO!$A:$A,ANALISIS_AUTORIZACIONES!K$13,BRUTO!$K:$K,ANALISIS_AUTORIZACIONES!$F$12)</f>
        <v>0</v>
      </c>
      <c r="L29" s="73">
        <f>COUNTIFS(BRUTO!$B:$B,ANALISIS_AUTORIZACIONES!$A29,BRUTO!$A:$A,ANALISIS_AUTORIZACIONES!L$13,BRUTO!$H:$H,ANALISIS_AUTORIZACIONES!$F$12)+COUNTIFS(BRUTO!$B:$B,ANALISIS_AUTORIZACIONES!$A29,BRUTO!$A:$A,ANALISIS_AUTORIZACIONES!L$13,BRUTO!$I:$I,ANALISIS_AUTORIZACIONES!$F$12)+COUNTIFS(BRUTO!$B:$B,ANALISIS_AUTORIZACIONES!$A29,BRUTO!$A:$A,ANALISIS_AUTORIZACIONES!L$13,BRUTO!$J:$J,ANALISIS_AUTORIZACIONES!$F$12)+COUNTIFS(BRUTO!$B:$B,ANALISIS_AUTORIZACIONES!$A29,BRUTO!$A:$A,ANALISIS_AUTORIZACIONES!L$13,BRUTO!$K:$K,ANALISIS_AUTORIZACIONES!$F$12)</f>
        <v>0</v>
      </c>
      <c r="M29" s="83">
        <f t="shared" si="0"/>
        <v>0</v>
      </c>
      <c r="N29" s="80">
        <f t="shared" si="1"/>
        <v>0</v>
      </c>
    </row>
    <row r="30" spans="1:14" x14ac:dyDescent="0.25">
      <c r="A30" s="76" t="s">
        <v>38</v>
      </c>
      <c r="B30" s="73">
        <f>COUNTIFS(BRUTO!$B:$B,ANALISIS_AUTORIZACIONES!$A30,BRUTO!$A:$A,ANALISIS_AUTORIZACIONES!B$13,BRUTO!$H:$H,ANALISIS_AUTORIZACIONES!$F$12)+COUNTIFS(BRUTO!$B:$B,ANALISIS_AUTORIZACIONES!$A30,BRUTO!$A:$A,ANALISIS_AUTORIZACIONES!B$13,BRUTO!$I:$I,ANALISIS_AUTORIZACIONES!$F$12)+COUNTIFS(BRUTO!$B:$B,ANALISIS_AUTORIZACIONES!$A30,BRUTO!$A:$A,ANALISIS_AUTORIZACIONES!B$13,BRUTO!$J:$J,ANALISIS_AUTORIZACIONES!$F$12)+COUNTIFS(BRUTO!$B:$B,ANALISIS_AUTORIZACIONES!$A30,BRUTO!$A:$A,ANALISIS_AUTORIZACIONES!B$13,BRUTO!$K:$K,ANALISIS_AUTORIZACIONES!$F$12)</f>
        <v>0</v>
      </c>
      <c r="C30" s="73">
        <f>COUNTIFS(BRUTO!$B:$B,ANALISIS_AUTORIZACIONES!$A30,BRUTO!$A:$A,ANALISIS_AUTORIZACIONES!C$13,BRUTO!$H:$H,ANALISIS_AUTORIZACIONES!$F$12)+COUNTIFS(BRUTO!$B:$B,ANALISIS_AUTORIZACIONES!$A30,BRUTO!$A:$A,ANALISIS_AUTORIZACIONES!C$13,BRUTO!$I:$I,ANALISIS_AUTORIZACIONES!$F$12)+COUNTIFS(BRUTO!$B:$B,ANALISIS_AUTORIZACIONES!$A30,BRUTO!$A:$A,ANALISIS_AUTORIZACIONES!C$13,BRUTO!$J:$J,ANALISIS_AUTORIZACIONES!$F$12)+COUNTIFS(BRUTO!$B:$B,ANALISIS_AUTORIZACIONES!$A30,BRUTO!$A:$A,ANALISIS_AUTORIZACIONES!C$13,BRUTO!$K:$K,ANALISIS_AUTORIZACIONES!$F$12)</f>
        <v>6</v>
      </c>
      <c r="D30" s="73">
        <f>COUNTIFS(BRUTO!$B:$B,ANALISIS_AUTORIZACIONES!$A30,BRUTO!$A:$A,ANALISIS_AUTORIZACIONES!D$13,BRUTO!$H:$H,ANALISIS_AUTORIZACIONES!$F$12)+COUNTIFS(BRUTO!$B:$B,ANALISIS_AUTORIZACIONES!$A30,BRUTO!$A:$A,ANALISIS_AUTORIZACIONES!D$13,BRUTO!$I:$I,ANALISIS_AUTORIZACIONES!$F$12)+COUNTIFS(BRUTO!$B:$B,ANALISIS_AUTORIZACIONES!$A30,BRUTO!$A:$A,ANALISIS_AUTORIZACIONES!D$13,BRUTO!$J:$J,ANALISIS_AUTORIZACIONES!$F$12)+COUNTIFS(BRUTO!$B:$B,ANALISIS_AUTORIZACIONES!$A30,BRUTO!$A:$A,ANALISIS_AUTORIZACIONES!D$13,BRUTO!$K:$K,ANALISIS_AUTORIZACIONES!$F$12)</f>
        <v>0</v>
      </c>
      <c r="E30" s="73">
        <f>COUNTIFS(BRUTO!$B:$B,ANALISIS_AUTORIZACIONES!$A30,BRUTO!$A:$A,ANALISIS_AUTORIZACIONES!E$13,BRUTO!$H:$H,ANALISIS_AUTORIZACIONES!$F$12)+COUNTIFS(BRUTO!$B:$B,ANALISIS_AUTORIZACIONES!$A30,BRUTO!$A:$A,ANALISIS_AUTORIZACIONES!E$13,BRUTO!$I:$I,ANALISIS_AUTORIZACIONES!$F$12)+COUNTIFS(BRUTO!$B:$B,ANALISIS_AUTORIZACIONES!$A30,BRUTO!$A:$A,ANALISIS_AUTORIZACIONES!E$13,BRUTO!$J:$J,ANALISIS_AUTORIZACIONES!$F$12)+COUNTIFS(BRUTO!$B:$B,ANALISIS_AUTORIZACIONES!$A30,BRUTO!$A:$A,ANALISIS_AUTORIZACIONES!E$13,BRUTO!$K:$K,ANALISIS_AUTORIZACIONES!$F$12)</f>
        <v>1</v>
      </c>
      <c r="F30" s="73">
        <f>COUNTIFS(BRUTO!$B:$B,ANALISIS_AUTORIZACIONES!$A30,BRUTO!$A:$A,ANALISIS_AUTORIZACIONES!F$13,BRUTO!$H:$H,ANALISIS_AUTORIZACIONES!$F$12)+COUNTIFS(BRUTO!$B:$B,ANALISIS_AUTORIZACIONES!$A30,BRUTO!$A:$A,ANALISIS_AUTORIZACIONES!F$13,BRUTO!$I:$I,ANALISIS_AUTORIZACIONES!$F$12)+COUNTIFS(BRUTO!$B:$B,ANALISIS_AUTORIZACIONES!$A30,BRUTO!$A:$A,ANALISIS_AUTORIZACIONES!F$13,BRUTO!$J:$J,ANALISIS_AUTORIZACIONES!$F$12)+COUNTIFS(BRUTO!$B:$B,ANALISIS_AUTORIZACIONES!$A30,BRUTO!$A:$A,ANALISIS_AUTORIZACIONES!F$13,BRUTO!$K:$K,ANALISIS_AUTORIZACIONES!$F$12)</f>
        <v>0</v>
      </c>
      <c r="G30" s="73">
        <f>COUNTIFS(BRUTO!$B:$B,ANALISIS_AUTORIZACIONES!$A30,BRUTO!$A:$A,ANALISIS_AUTORIZACIONES!G$13,BRUTO!$H:$H,ANALISIS_AUTORIZACIONES!$F$12)+COUNTIFS(BRUTO!$B:$B,ANALISIS_AUTORIZACIONES!$A30,BRUTO!$A:$A,ANALISIS_AUTORIZACIONES!G$13,BRUTO!$I:$I,ANALISIS_AUTORIZACIONES!$F$12)+COUNTIFS(BRUTO!$B:$B,ANALISIS_AUTORIZACIONES!$A30,BRUTO!$A:$A,ANALISIS_AUTORIZACIONES!G$13,BRUTO!$J:$J,ANALISIS_AUTORIZACIONES!$F$12)+COUNTIFS(BRUTO!$B:$B,ANALISIS_AUTORIZACIONES!$A30,BRUTO!$A:$A,ANALISIS_AUTORIZACIONES!G$13,BRUTO!$K:$K,ANALISIS_AUTORIZACIONES!$F$12)</f>
        <v>3</v>
      </c>
      <c r="H30" s="73">
        <f>COUNTIFS(BRUTO!$B:$B,ANALISIS_AUTORIZACIONES!$A30,BRUTO!$A:$A,ANALISIS_AUTORIZACIONES!H$13,BRUTO!$H:$H,ANALISIS_AUTORIZACIONES!$F$12)+COUNTIFS(BRUTO!$B:$B,ANALISIS_AUTORIZACIONES!$A30,BRUTO!$A:$A,ANALISIS_AUTORIZACIONES!H$13,BRUTO!$I:$I,ANALISIS_AUTORIZACIONES!$F$12)+COUNTIFS(BRUTO!$B:$B,ANALISIS_AUTORIZACIONES!$A30,BRUTO!$A:$A,ANALISIS_AUTORIZACIONES!H$13,BRUTO!$J:$J,ANALISIS_AUTORIZACIONES!$F$12)+COUNTIFS(BRUTO!$B:$B,ANALISIS_AUTORIZACIONES!$A30,BRUTO!$A:$A,ANALISIS_AUTORIZACIONES!H$13,BRUTO!$K:$K,ANALISIS_AUTORIZACIONES!$F$12)</f>
        <v>0</v>
      </c>
      <c r="I30" s="73">
        <f>COUNTIFS(BRUTO!$B:$B,ANALISIS_AUTORIZACIONES!$A30,BRUTO!$A:$A,ANALISIS_AUTORIZACIONES!I$13,BRUTO!$H:$H,ANALISIS_AUTORIZACIONES!$F$12)+COUNTIFS(BRUTO!$B:$B,ANALISIS_AUTORIZACIONES!$A30,BRUTO!$A:$A,ANALISIS_AUTORIZACIONES!I$13,BRUTO!$I:$I,ANALISIS_AUTORIZACIONES!$F$12)+COUNTIFS(BRUTO!$B:$B,ANALISIS_AUTORIZACIONES!$A30,BRUTO!$A:$A,ANALISIS_AUTORIZACIONES!I$13,BRUTO!$J:$J,ANALISIS_AUTORIZACIONES!$F$12)+COUNTIFS(BRUTO!$B:$B,ANALISIS_AUTORIZACIONES!$A30,BRUTO!$A:$A,ANALISIS_AUTORIZACIONES!I$13,BRUTO!$K:$K,ANALISIS_AUTORIZACIONES!$F$12)</f>
        <v>0</v>
      </c>
      <c r="J30" s="73">
        <f>COUNTIFS(BRUTO!$B:$B,ANALISIS_AUTORIZACIONES!$A30,BRUTO!$A:$A,ANALISIS_AUTORIZACIONES!J$13,BRUTO!$H:$H,ANALISIS_AUTORIZACIONES!$F$12)+COUNTIFS(BRUTO!$B:$B,ANALISIS_AUTORIZACIONES!$A30,BRUTO!$A:$A,ANALISIS_AUTORIZACIONES!J$13,BRUTO!$I:$I,ANALISIS_AUTORIZACIONES!$F$12)+COUNTIFS(BRUTO!$B:$B,ANALISIS_AUTORIZACIONES!$A30,BRUTO!$A:$A,ANALISIS_AUTORIZACIONES!J$13,BRUTO!$J:$J,ANALISIS_AUTORIZACIONES!$F$12)+COUNTIFS(BRUTO!$B:$B,ANALISIS_AUTORIZACIONES!$A30,BRUTO!$A:$A,ANALISIS_AUTORIZACIONES!J$13,BRUTO!$K:$K,ANALISIS_AUTORIZACIONES!$F$12)</f>
        <v>0</v>
      </c>
      <c r="K30" s="73">
        <f>COUNTIFS(BRUTO!$B:$B,ANALISIS_AUTORIZACIONES!$A30,BRUTO!$A:$A,ANALISIS_AUTORIZACIONES!K$13,BRUTO!$H:$H,ANALISIS_AUTORIZACIONES!$F$12)+COUNTIFS(BRUTO!$B:$B,ANALISIS_AUTORIZACIONES!$A30,BRUTO!$A:$A,ANALISIS_AUTORIZACIONES!K$13,BRUTO!$I:$I,ANALISIS_AUTORIZACIONES!$F$12)+COUNTIFS(BRUTO!$B:$B,ANALISIS_AUTORIZACIONES!$A30,BRUTO!$A:$A,ANALISIS_AUTORIZACIONES!K$13,BRUTO!$J:$J,ANALISIS_AUTORIZACIONES!$F$12)+COUNTIFS(BRUTO!$B:$B,ANALISIS_AUTORIZACIONES!$A30,BRUTO!$A:$A,ANALISIS_AUTORIZACIONES!K$13,BRUTO!$K:$K,ANALISIS_AUTORIZACIONES!$F$12)</f>
        <v>4</v>
      </c>
      <c r="L30" s="73">
        <f>COUNTIFS(BRUTO!$B:$B,ANALISIS_AUTORIZACIONES!$A30,BRUTO!$A:$A,ANALISIS_AUTORIZACIONES!L$13,BRUTO!$H:$H,ANALISIS_AUTORIZACIONES!$F$12)+COUNTIFS(BRUTO!$B:$B,ANALISIS_AUTORIZACIONES!$A30,BRUTO!$A:$A,ANALISIS_AUTORIZACIONES!L$13,BRUTO!$I:$I,ANALISIS_AUTORIZACIONES!$F$12)+COUNTIFS(BRUTO!$B:$B,ANALISIS_AUTORIZACIONES!$A30,BRUTO!$A:$A,ANALISIS_AUTORIZACIONES!L$13,BRUTO!$J:$J,ANALISIS_AUTORIZACIONES!$F$12)+COUNTIFS(BRUTO!$B:$B,ANALISIS_AUTORIZACIONES!$A30,BRUTO!$A:$A,ANALISIS_AUTORIZACIONES!L$13,BRUTO!$K:$K,ANALISIS_AUTORIZACIONES!$F$12)</f>
        <v>0</v>
      </c>
      <c r="M30" s="83">
        <f t="shared" si="0"/>
        <v>14</v>
      </c>
      <c r="N30" s="80">
        <f t="shared" si="1"/>
        <v>5.809128630705394</v>
      </c>
    </row>
    <row r="31" spans="1:14" x14ac:dyDescent="0.25">
      <c r="A31" s="76" t="s">
        <v>56</v>
      </c>
      <c r="B31" s="73">
        <f>COUNTIFS(BRUTO!$B:$B,ANALISIS_AUTORIZACIONES!$A31,BRUTO!$A:$A,ANALISIS_AUTORIZACIONES!B$13,BRUTO!$H:$H,ANALISIS_AUTORIZACIONES!$F$12)+COUNTIFS(BRUTO!$B:$B,ANALISIS_AUTORIZACIONES!$A31,BRUTO!$A:$A,ANALISIS_AUTORIZACIONES!B$13,BRUTO!$I:$I,ANALISIS_AUTORIZACIONES!$F$12)+COUNTIFS(BRUTO!$B:$B,ANALISIS_AUTORIZACIONES!$A31,BRUTO!$A:$A,ANALISIS_AUTORIZACIONES!B$13,BRUTO!$J:$J,ANALISIS_AUTORIZACIONES!$F$12)+COUNTIFS(BRUTO!$B:$B,ANALISIS_AUTORIZACIONES!$A31,BRUTO!$A:$A,ANALISIS_AUTORIZACIONES!B$13,BRUTO!$K:$K,ANALISIS_AUTORIZACIONES!$F$12)</f>
        <v>0</v>
      </c>
      <c r="C31" s="73">
        <f>COUNTIFS(BRUTO!$B:$B,ANALISIS_AUTORIZACIONES!$A31,BRUTO!$A:$A,ANALISIS_AUTORIZACIONES!C$13,BRUTO!$H:$H,ANALISIS_AUTORIZACIONES!$F$12)+COUNTIFS(BRUTO!$B:$B,ANALISIS_AUTORIZACIONES!$A31,BRUTO!$A:$A,ANALISIS_AUTORIZACIONES!C$13,BRUTO!$I:$I,ANALISIS_AUTORIZACIONES!$F$12)+COUNTIFS(BRUTO!$B:$B,ANALISIS_AUTORIZACIONES!$A31,BRUTO!$A:$A,ANALISIS_AUTORIZACIONES!C$13,BRUTO!$J:$J,ANALISIS_AUTORIZACIONES!$F$12)+COUNTIFS(BRUTO!$B:$B,ANALISIS_AUTORIZACIONES!$A31,BRUTO!$A:$A,ANALISIS_AUTORIZACIONES!C$13,BRUTO!$K:$K,ANALISIS_AUTORIZACIONES!$F$12)</f>
        <v>0</v>
      </c>
      <c r="D31" s="73">
        <f>COUNTIFS(BRUTO!$B:$B,ANALISIS_AUTORIZACIONES!$A31,BRUTO!$A:$A,ANALISIS_AUTORIZACIONES!D$13,BRUTO!$H:$H,ANALISIS_AUTORIZACIONES!$F$12)+COUNTIFS(BRUTO!$B:$B,ANALISIS_AUTORIZACIONES!$A31,BRUTO!$A:$A,ANALISIS_AUTORIZACIONES!D$13,BRUTO!$I:$I,ANALISIS_AUTORIZACIONES!$F$12)+COUNTIFS(BRUTO!$B:$B,ANALISIS_AUTORIZACIONES!$A31,BRUTO!$A:$A,ANALISIS_AUTORIZACIONES!D$13,BRUTO!$J:$J,ANALISIS_AUTORIZACIONES!$F$12)+COUNTIFS(BRUTO!$B:$B,ANALISIS_AUTORIZACIONES!$A31,BRUTO!$A:$A,ANALISIS_AUTORIZACIONES!D$13,BRUTO!$K:$K,ANALISIS_AUTORIZACIONES!$F$12)</f>
        <v>0</v>
      </c>
      <c r="E31" s="73">
        <f>COUNTIFS(BRUTO!$B:$B,ANALISIS_AUTORIZACIONES!$A31,BRUTO!$A:$A,ANALISIS_AUTORIZACIONES!E$13,BRUTO!$H:$H,ANALISIS_AUTORIZACIONES!$F$12)+COUNTIFS(BRUTO!$B:$B,ANALISIS_AUTORIZACIONES!$A31,BRUTO!$A:$A,ANALISIS_AUTORIZACIONES!E$13,BRUTO!$I:$I,ANALISIS_AUTORIZACIONES!$F$12)+COUNTIFS(BRUTO!$B:$B,ANALISIS_AUTORIZACIONES!$A31,BRUTO!$A:$A,ANALISIS_AUTORIZACIONES!E$13,BRUTO!$J:$J,ANALISIS_AUTORIZACIONES!$F$12)+COUNTIFS(BRUTO!$B:$B,ANALISIS_AUTORIZACIONES!$A31,BRUTO!$A:$A,ANALISIS_AUTORIZACIONES!E$13,BRUTO!$K:$K,ANALISIS_AUTORIZACIONES!$F$12)</f>
        <v>0</v>
      </c>
      <c r="F31" s="73">
        <f>COUNTIFS(BRUTO!$B:$B,ANALISIS_AUTORIZACIONES!$A31,BRUTO!$A:$A,ANALISIS_AUTORIZACIONES!F$13,BRUTO!$H:$H,ANALISIS_AUTORIZACIONES!$F$12)+COUNTIFS(BRUTO!$B:$B,ANALISIS_AUTORIZACIONES!$A31,BRUTO!$A:$A,ANALISIS_AUTORIZACIONES!F$13,BRUTO!$I:$I,ANALISIS_AUTORIZACIONES!$F$12)+COUNTIFS(BRUTO!$B:$B,ANALISIS_AUTORIZACIONES!$A31,BRUTO!$A:$A,ANALISIS_AUTORIZACIONES!F$13,BRUTO!$J:$J,ANALISIS_AUTORIZACIONES!$F$12)+COUNTIFS(BRUTO!$B:$B,ANALISIS_AUTORIZACIONES!$A31,BRUTO!$A:$A,ANALISIS_AUTORIZACIONES!F$13,BRUTO!$K:$K,ANALISIS_AUTORIZACIONES!$F$12)</f>
        <v>0</v>
      </c>
      <c r="G31" s="73">
        <f>COUNTIFS(BRUTO!$B:$B,ANALISIS_AUTORIZACIONES!$A31,BRUTO!$A:$A,ANALISIS_AUTORIZACIONES!G$13,BRUTO!$H:$H,ANALISIS_AUTORIZACIONES!$F$12)+COUNTIFS(BRUTO!$B:$B,ANALISIS_AUTORIZACIONES!$A31,BRUTO!$A:$A,ANALISIS_AUTORIZACIONES!G$13,BRUTO!$I:$I,ANALISIS_AUTORIZACIONES!$F$12)+COUNTIFS(BRUTO!$B:$B,ANALISIS_AUTORIZACIONES!$A31,BRUTO!$A:$A,ANALISIS_AUTORIZACIONES!G$13,BRUTO!$J:$J,ANALISIS_AUTORIZACIONES!$F$12)+COUNTIFS(BRUTO!$B:$B,ANALISIS_AUTORIZACIONES!$A31,BRUTO!$A:$A,ANALISIS_AUTORIZACIONES!G$13,BRUTO!$K:$K,ANALISIS_AUTORIZACIONES!$F$12)</f>
        <v>0</v>
      </c>
      <c r="H31" s="73">
        <f>COUNTIFS(BRUTO!$B:$B,ANALISIS_AUTORIZACIONES!$A31,BRUTO!$A:$A,ANALISIS_AUTORIZACIONES!H$13,BRUTO!$H:$H,ANALISIS_AUTORIZACIONES!$F$12)+COUNTIFS(BRUTO!$B:$B,ANALISIS_AUTORIZACIONES!$A31,BRUTO!$A:$A,ANALISIS_AUTORIZACIONES!H$13,BRUTO!$I:$I,ANALISIS_AUTORIZACIONES!$F$12)+COUNTIFS(BRUTO!$B:$B,ANALISIS_AUTORIZACIONES!$A31,BRUTO!$A:$A,ANALISIS_AUTORIZACIONES!H$13,BRUTO!$J:$J,ANALISIS_AUTORIZACIONES!$F$12)+COUNTIFS(BRUTO!$B:$B,ANALISIS_AUTORIZACIONES!$A31,BRUTO!$A:$A,ANALISIS_AUTORIZACIONES!H$13,BRUTO!$K:$K,ANALISIS_AUTORIZACIONES!$F$12)</f>
        <v>0</v>
      </c>
      <c r="I31" s="73">
        <f>COUNTIFS(BRUTO!$B:$B,ANALISIS_AUTORIZACIONES!$A31,BRUTO!$A:$A,ANALISIS_AUTORIZACIONES!I$13,BRUTO!$H:$H,ANALISIS_AUTORIZACIONES!$F$12)+COUNTIFS(BRUTO!$B:$B,ANALISIS_AUTORIZACIONES!$A31,BRUTO!$A:$A,ANALISIS_AUTORIZACIONES!I$13,BRUTO!$I:$I,ANALISIS_AUTORIZACIONES!$F$12)+COUNTIFS(BRUTO!$B:$B,ANALISIS_AUTORIZACIONES!$A31,BRUTO!$A:$A,ANALISIS_AUTORIZACIONES!I$13,BRUTO!$J:$J,ANALISIS_AUTORIZACIONES!$F$12)+COUNTIFS(BRUTO!$B:$B,ANALISIS_AUTORIZACIONES!$A31,BRUTO!$A:$A,ANALISIS_AUTORIZACIONES!I$13,BRUTO!$K:$K,ANALISIS_AUTORIZACIONES!$F$12)</f>
        <v>0</v>
      </c>
      <c r="J31" s="73">
        <f>COUNTIFS(BRUTO!$B:$B,ANALISIS_AUTORIZACIONES!$A31,BRUTO!$A:$A,ANALISIS_AUTORIZACIONES!J$13,BRUTO!$H:$H,ANALISIS_AUTORIZACIONES!$F$12)+COUNTIFS(BRUTO!$B:$B,ANALISIS_AUTORIZACIONES!$A31,BRUTO!$A:$A,ANALISIS_AUTORIZACIONES!J$13,BRUTO!$I:$I,ANALISIS_AUTORIZACIONES!$F$12)+COUNTIFS(BRUTO!$B:$B,ANALISIS_AUTORIZACIONES!$A31,BRUTO!$A:$A,ANALISIS_AUTORIZACIONES!J$13,BRUTO!$J:$J,ANALISIS_AUTORIZACIONES!$F$12)+COUNTIFS(BRUTO!$B:$B,ANALISIS_AUTORIZACIONES!$A31,BRUTO!$A:$A,ANALISIS_AUTORIZACIONES!J$13,BRUTO!$K:$K,ANALISIS_AUTORIZACIONES!$F$12)</f>
        <v>0</v>
      </c>
      <c r="K31" s="73">
        <f>COUNTIFS(BRUTO!$B:$B,ANALISIS_AUTORIZACIONES!$A31,BRUTO!$A:$A,ANALISIS_AUTORIZACIONES!K$13,BRUTO!$H:$H,ANALISIS_AUTORIZACIONES!$F$12)+COUNTIFS(BRUTO!$B:$B,ANALISIS_AUTORIZACIONES!$A31,BRUTO!$A:$A,ANALISIS_AUTORIZACIONES!K$13,BRUTO!$I:$I,ANALISIS_AUTORIZACIONES!$F$12)+COUNTIFS(BRUTO!$B:$B,ANALISIS_AUTORIZACIONES!$A31,BRUTO!$A:$A,ANALISIS_AUTORIZACIONES!K$13,BRUTO!$J:$J,ANALISIS_AUTORIZACIONES!$F$12)+COUNTIFS(BRUTO!$B:$B,ANALISIS_AUTORIZACIONES!$A31,BRUTO!$A:$A,ANALISIS_AUTORIZACIONES!K$13,BRUTO!$K:$K,ANALISIS_AUTORIZACIONES!$F$12)</f>
        <v>0</v>
      </c>
      <c r="L31" s="73">
        <f>COUNTIFS(BRUTO!$B:$B,ANALISIS_AUTORIZACIONES!$A31,BRUTO!$A:$A,ANALISIS_AUTORIZACIONES!L$13,BRUTO!$H:$H,ANALISIS_AUTORIZACIONES!$F$12)+COUNTIFS(BRUTO!$B:$B,ANALISIS_AUTORIZACIONES!$A31,BRUTO!$A:$A,ANALISIS_AUTORIZACIONES!L$13,BRUTO!$I:$I,ANALISIS_AUTORIZACIONES!$F$12)+COUNTIFS(BRUTO!$B:$B,ANALISIS_AUTORIZACIONES!$A31,BRUTO!$A:$A,ANALISIS_AUTORIZACIONES!L$13,BRUTO!$J:$J,ANALISIS_AUTORIZACIONES!$F$12)+COUNTIFS(BRUTO!$B:$B,ANALISIS_AUTORIZACIONES!$A31,BRUTO!$A:$A,ANALISIS_AUTORIZACIONES!L$13,BRUTO!$K:$K,ANALISIS_AUTORIZACIONES!$F$12)</f>
        <v>0</v>
      </c>
      <c r="M31" s="83">
        <f t="shared" si="0"/>
        <v>0</v>
      </c>
      <c r="N31" s="80">
        <f t="shared" si="1"/>
        <v>0</v>
      </c>
    </row>
    <row r="32" spans="1:14" x14ac:dyDescent="0.25">
      <c r="A32" s="76" t="s">
        <v>57</v>
      </c>
      <c r="B32" s="73">
        <f>COUNTIFS(BRUTO!$B:$B,ANALISIS_AUTORIZACIONES!$A32,BRUTO!$A:$A,ANALISIS_AUTORIZACIONES!B$13,BRUTO!$H:$H,ANALISIS_AUTORIZACIONES!$F$12)+COUNTIFS(BRUTO!$B:$B,ANALISIS_AUTORIZACIONES!$A32,BRUTO!$A:$A,ANALISIS_AUTORIZACIONES!B$13,BRUTO!$I:$I,ANALISIS_AUTORIZACIONES!$F$12)+COUNTIFS(BRUTO!$B:$B,ANALISIS_AUTORIZACIONES!$A32,BRUTO!$A:$A,ANALISIS_AUTORIZACIONES!B$13,BRUTO!$J:$J,ANALISIS_AUTORIZACIONES!$F$12)+COUNTIFS(BRUTO!$B:$B,ANALISIS_AUTORIZACIONES!$A32,BRUTO!$A:$A,ANALISIS_AUTORIZACIONES!B$13,BRUTO!$K:$K,ANALISIS_AUTORIZACIONES!$F$12)</f>
        <v>0</v>
      </c>
      <c r="C32" s="73">
        <f>COUNTIFS(BRUTO!$B:$B,ANALISIS_AUTORIZACIONES!$A32,BRUTO!$A:$A,ANALISIS_AUTORIZACIONES!C$13,BRUTO!$H:$H,ANALISIS_AUTORIZACIONES!$F$12)+COUNTIFS(BRUTO!$B:$B,ANALISIS_AUTORIZACIONES!$A32,BRUTO!$A:$A,ANALISIS_AUTORIZACIONES!C$13,BRUTO!$I:$I,ANALISIS_AUTORIZACIONES!$F$12)+COUNTIFS(BRUTO!$B:$B,ANALISIS_AUTORIZACIONES!$A32,BRUTO!$A:$A,ANALISIS_AUTORIZACIONES!C$13,BRUTO!$J:$J,ANALISIS_AUTORIZACIONES!$F$12)+COUNTIFS(BRUTO!$B:$B,ANALISIS_AUTORIZACIONES!$A32,BRUTO!$A:$A,ANALISIS_AUTORIZACIONES!C$13,BRUTO!$K:$K,ANALISIS_AUTORIZACIONES!$F$12)</f>
        <v>0</v>
      </c>
      <c r="D32" s="73">
        <f>COUNTIFS(BRUTO!$B:$B,ANALISIS_AUTORIZACIONES!$A32,BRUTO!$A:$A,ANALISIS_AUTORIZACIONES!D$13,BRUTO!$H:$H,ANALISIS_AUTORIZACIONES!$F$12)+COUNTIFS(BRUTO!$B:$B,ANALISIS_AUTORIZACIONES!$A32,BRUTO!$A:$A,ANALISIS_AUTORIZACIONES!D$13,BRUTO!$I:$I,ANALISIS_AUTORIZACIONES!$F$12)+COUNTIFS(BRUTO!$B:$B,ANALISIS_AUTORIZACIONES!$A32,BRUTO!$A:$A,ANALISIS_AUTORIZACIONES!D$13,BRUTO!$J:$J,ANALISIS_AUTORIZACIONES!$F$12)+COUNTIFS(BRUTO!$B:$B,ANALISIS_AUTORIZACIONES!$A32,BRUTO!$A:$A,ANALISIS_AUTORIZACIONES!D$13,BRUTO!$K:$K,ANALISIS_AUTORIZACIONES!$F$12)</f>
        <v>0</v>
      </c>
      <c r="E32" s="73">
        <f>COUNTIFS(BRUTO!$B:$B,ANALISIS_AUTORIZACIONES!$A32,BRUTO!$A:$A,ANALISIS_AUTORIZACIONES!E$13,BRUTO!$H:$H,ANALISIS_AUTORIZACIONES!$F$12)+COUNTIFS(BRUTO!$B:$B,ANALISIS_AUTORIZACIONES!$A32,BRUTO!$A:$A,ANALISIS_AUTORIZACIONES!E$13,BRUTO!$I:$I,ANALISIS_AUTORIZACIONES!$F$12)+COUNTIFS(BRUTO!$B:$B,ANALISIS_AUTORIZACIONES!$A32,BRUTO!$A:$A,ANALISIS_AUTORIZACIONES!E$13,BRUTO!$J:$J,ANALISIS_AUTORIZACIONES!$F$12)+COUNTIFS(BRUTO!$B:$B,ANALISIS_AUTORIZACIONES!$A32,BRUTO!$A:$A,ANALISIS_AUTORIZACIONES!E$13,BRUTO!$K:$K,ANALISIS_AUTORIZACIONES!$F$12)</f>
        <v>0</v>
      </c>
      <c r="F32" s="73">
        <f>COUNTIFS(BRUTO!$B:$B,ANALISIS_AUTORIZACIONES!$A32,BRUTO!$A:$A,ANALISIS_AUTORIZACIONES!F$13,BRUTO!$H:$H,ANALISIS_AUTORIZACIONES!$F$12)+COUNTIFS(BRUTO!$B:$B,ANALISIS_AUTORIZACIONES!$A32,BRUTO!$A:$A,ANALISIS_AUTORIZACIONES!F$13,BRUTO!$I:$I,ANALISIS_AUTORIZACIONES!$F$12)+COUNTIFS(BRUTO!$B:$B,ANALISIS_AUTORIZACIONES!$A32,BRUTO!$A:$A,ANALISIS_AUTORIZACIONES!F$13,BRUTO!$J:$J,ANALISIS_AUTORIZACIONES!$F$12)+COUNTIFS(BRUTO!$B:$B,ANALISIS_AUTORIZACIONES!$A32,BRUTO!$A:$A,ANALISIS_AUTORIZACIONES!F$13,BRUTO!$K:$K,ANALISIS_AUTORIZACIONES!$F$12)</f>
        <v>0</v>
      </c>
      <c r="G32" s="73">
        <f>COUNTIFS(BRUTO!$B:$B,ANALISIS_AUTORIZACIONES!$A32,BRUTO!$A:$A,ANALISIS_AUTORIZACIONES!G$13,BRUTO!$H:$H,ANALISIS_AUTORIZACIONES!$F$12)+COUNTIFS(BRUTO!$B:$B,ANALISIS_AUTORIZACIONES!$A32,BRUTO!$A:$A,ANALISIS_AUTORIZACIONES!G$13,BRUTO!$I:$I,ANALISIS_AUTORIZACIONES!$F$12)+COUNTIFS(BRUTO!$B:$B,ANALISIS_AUTORIZACIONES!$A32,BRUTO!$A:$A,ANALISIS_AUTORIZACIONES!G$13,BRUTO!$J:$J,ANALISIS_AUTORIZACIONES!$F$12)+COUNTIFS(BRUTO!$B:$B,ANALISIS_AUTORIZACIONES!$A32,BRUTO!$A:$A,ANALISIS_AUTORIZACIONES!G$13,BRUTO!$K:$K,ANALISIS_AUTORIZACIONES!$F$12)</f>
        <v>0</v>
      </c>
      <c r="H32" s="73">
        <f>COUNTIFS(BRUTO!$B:$B,ANALISIS_AUTORIZACIONES!$A32,BRUTO!$A:$A,ANALISIS_AUTORIZACIONES!H$13,BRUTO!$H:$H,ANALISIS_AUTORIZACIONES!$F$12)+COUNTIFS(BRUTO!$B:$B,ANALISIS_AUTORIZACIONES!$A32,BRUTO!$A:$A,ANALISIS_AUTORIZACIONES!H$13,BRUTO!$I:$I,ANALISIS_AUTORIZACIONES!$F$12)+COUNTIFS(BRUTO!$B:$B,ANALISIS_AUTORIZACIONES!$A32,BRUTO!$A:$A,ANALISIS_AUTORIZACIONES!H$13,BRUTO!$J:$J,ANALISIS_AUTORIZACIONES!$F$12)+COUNTIFS(BRUTO!$B:$B,ANALISIS_AUTORIZACIONES!$A32,BRUTO!$A:$A,ANALISIS_AUTORIZACIONES!H$13,BRUTO!$K:$K,ANALISIS_AUTORIZACIONES!$F$12)</f>
        <v>0</v>
      </c>
      <c r="I32" s="73">
        <f>COUNTIFS(BRUTO!$B:$B,ANALISIS_AUTORIZACIONES!$A32,BRUTO!$A:$A,ANALISIS_AUTORIZACIONES!I$13,BRUTO!$H:$H,ANALISIS_AUTORIZACIONES!$F$12)+COUNTIFS(BRUTO!$B:$B,ANALISIS_AUTORIZACIONES!$A32,BRUTO!$A:$A,ANALISIS_AUTORIZACIONES!I$13,BRUTO!$I:$I,ANALISIS_AUTORIZACIONES!$F$12)+COUNTIFS(BRUTO!$B:$B,ANALISIS_AUTORIZACIONES!$A32,BRUTO!$A:$A,ANALISIS_AUTORIZACIONES!I$13,BRUTO!$J:$J,ANALISIS_AUTORIZACIONES!$F$12)+COUNTIFS(BRUTO!$B:$B,ANALISIS_AUTORIZACIONES!$A32,BRUTO!$A:$A,ANALISIS_AUTORIZACIONES!I$13,BRUTO!$K:$K,ANALISIS_AUTORIZACIONES!$F$12)</f>
        <v>0</v>
      </c>
      <c r="J32" s="73">
        <f>COUNTIFS(BRUTO!$B:$B,ANALISIS_AUTORIZACIONES!$A32,BRUTO!$A:$A,ANALISIS_AUTORIZACIONES!J$13,BRUTO!$H:$H,ANALISIS_AUTORIZACIONES!$F$12)+COUNTIFS(BRUTO!$B:$B,ANALISIS_AUTORIZACIONES!$A32,BRUTO!$A:$A,ANALISIS_AUTORIZACIONES!J$13,BRUTO!$I:$I,ANALISIS_AUTORIZACIONES!$F$12)+COUNTIFS(BRUTO!$B:$B,ANALISIS_AUTORIZACIONES!$A32,BRUTO!$A:$A,ANALISIS_AUTORIZACIONES!J$13,BRUTO!$J:$J,ANALISIS_AUTORIZACIONES!$F$12)+COUNTIFS(BRUTO!$B:$B,ANALISIS_AUTORIZACIONES!$A32,BRUTO!$A:$A,ANALISIS_AUTORIZACIONES!J$13,BRUTO!$K:$K,ANALISIS_AUTORIZACIONES!$F$12)</f>
        <v>0</v>
      </c>
      <c r="K32" s="73">
        <f>COUNTIFS(BRUTO!$B:$B,ANALISIS_AUTORIZACIONES!$A32,BRUTO!$A:$A,ANALISIS_AUTORIZACIONES!K$13,BRUTO!$H:$H,ANALISIS_AUTORIZACIONES!$F$12)+COUNTIFS(BRUTO!$B:$B,ANALISIS_AUTORIZACIONES!$A32,BRUTO!$A:$A,ANALISIS_AUTORIZACIONES!K$13,BRUTO!$I:$I,ANALISIS_AUTORIZACIONES!$F$12)+COUNTIFS(BRUTO!$B:$B,ANALISIS_AUTORIZACIONES!$A32,BRUTO!$A:$A,ANALISIS_AUTORIZACIONES!K$13,BRUTO!$J:$J,ANALISIS_AUTORIZACIONES!$F$12)+COUNTIFS(BRUTO!$B:$B,ANALISIS_AUTORIZACIONES!$A32,BRUTO!$A:$A,ANALISIS_AUTORIZACIONES!K$13,BRUTO!$K:$K,ANALISIS_AUTORIZACIONES!$F$12)</f>
        <v>0</v>
      </c>
      <c r="L32" s="73">
        <f>COUNTIFS(BRUTO!$B:$B,ANALISIS_AUTORIZACIONES!$A32,BRUTO!$A:$A,ANALISIS_AUTORIZACIONES!L$13,BRUTO!$H:$H,ANALISIS_AUTORIZACIONES!$F$12)+COUNTIFS(BRUTO!$B:$B,ANALISIS_AUTORIZACIONES!$A32,BRUTO!$A:$A,ANALISIS_AUTORIZACIONES!L$13,BRUTO!$I:$I,ANALISIS_AUTORIZACIONES!$F$12)+COUNTIFS(BRUTO!$B:$B,ANALISIS_AUTORIZACIONES!$A32,BRUTO!$A:$A,ANALISIS_AUTORIZACIONES!L$13,BRUTO!$J:$J,ANALISIS_AUTORIZACIONES!$F$12)+COUNTIFS(BRUTO!$B:$B,ANALISIS_AUTORIZACIONES!$A32,BRUTO!$A:$A,ANALISIS_AUTORIZACIONES!L$13,BRUTO!$K:$K,ANALISIS_AUTORIZACIONES!$F$12)</f>
        <v>0</v>
      </c>
      <c r="M32" s="83">
        <f t="shared" si="0"/>
        <v>0</v>
      </c>
      <c r="N32" s="80">
        <f t="shared" si="1"/>
        <v>0</v>
      </c>
    </row>
    <row r="33" spans="1:32" x14ac:dyDescent="0.25">
      <c r="A33" s="76" t="s">
        <v>39</v>
      </c>
      <c r="B33" s="73">
        <f>COUNTIFS(BRUTO!$B:$B,ANALISIS_AUTORIZACIONES!$A33,BRUTO!$A:$A,ANALISIS_AUTORIZACIONES!B$13,BRUTO!$H:$H,ANALISIS_AUTORIZACIONES!$F$12)+COUNTIFS(BRUTO!$B:$B,ANALISIS_AUTORIZACIONES!$A33,BRUTO!$A:$A,ANALISIS_AUTORIZACIONES!B$13,BRUTO!$I:$I,ANALISIS_AUTORIZACIONES!$F$12)+COUNTIFS(BRUTO!$B:$B,ANALISIS_AUTORIZACIONES!$A33,BRUTO!$A:$A,ANALISIS_AUTORIZACIONES!B$13,BRUTO!$J:$J,ANALISIS_AUTORIZACIONES!$F$12)+COUNTIFS(BRUTO!$B:$B,ANALISIS_AUTORIZACIONES!$A33,BRUTO!$A:$A,ANALISIS_AUTORIZACIONES!B$13,BRUTO!$K:$K,ANALISIS_AUTORIZACIONES!$F$12)</f>
        <v>0</v>
      </c>
      <c r="C33" s="73">
        <f>COUNTIFS(BRUTO!$B:$B,ANALISIS_AUTORIZACIONES!$A33,BRUTO!$A:$A,ANALISIS_AUTORIZACIONES!C$13,BRUTO!$H:$H,ANALISIS_AUTORIZACIONES!$F$12)+COUNTIFS(BRUTO!$B:$B,ANALISIS_AUTORIZACIONES!$A33,BRUTO!$A:$A,ANALISIS_AUTORIZACIONES!C$13,BRUTO!$I:$I,ANALISIS_AUTORIZACIONES!$F$12)+COUNTIFS(BRUTO!$B:$B,ANALISIS_AUTORIZACIONES!$A33,BRUTO!$A:$A,ANALISIS_AUTORIZACIONES!C$13,BRUTO!$J:$J,ANALISIS_AUTORIZACIONES!$F$12)+COUNTIFS(BRUTO!$B:$B,ANALISIS_AUTORIZACIONES!$A33,BRUTO!$A:$A,ANALISIS_AUTORIZACIONES!C$13,BRUTO!$K:$K,ANALISIS_AUTORIZACIONES!$F$12)</f>
        <v>0</v>
      </c>
      <c r="D33" s="73">
        <f>COUNTIFS(BRUTO!$B:$B,ANALISIS_AUTORIZACIONES!$A33,BRUTO!$A:$A,ANALISIS_AUTORIZACIONES!D$13,BRUTO!$H:$H,ANALISIS_AUTORIZACIONES!$F$12)+COUNTIFS(BRUTO!$B:$B,ANALISIS_AUTORIZACIONES!$A33,BRUTO!$A:$A,ANALISIS_AUTORIZACIONES!D$13,BRUTO!$I:$I,ANALISIS_AUTORIZACIONES!$F$12)+COUNTIFS(BRUTO!$B:$B,ANALISIS_AUTORIZACIONES!$A33,BRUTO!$A:$A,ANALISIS_AUTORIZACIONES!D$13,BRUTO!$J:$J,ANALISIS_AUTORIZACIONES!$F$12)+COUNTIFS(BRUTO!$B:$B,ANALISIS_AUTORIZACIONES!$A33,BRUTO!$A:$A,ANALISIS_AUTORIZACIONES!D$13,BRUTO!$K:$K,ANALISIS_AUTORIZACIONES!$F$12)</f>
        <v>1</v>
      </c>
      <c r="E33" s="73">
        <f>COUNTIFS(BRUTO!$B:$B,ANALISIS_AUTORIZACIONES!$A33,BRUTO!$A:$A,ANALISIS_AUTORIZACIONES!E$13,BRUTO!$H:$H,ANALISIS_AUTORIZACIONES!$F$12)+COUNTIFS(BRUTO!$B:$B,ANALISIS_AUTORIZACIONES!$A33,BRUTO!$A:$A,ANALISIS_AUTORIZACIONES!E$13,BRUTO!$I:$I,ANALISIS_AUTORIZACIONES!$F$12)+COUNTIFS(BRUTO!$B:$B,ANALISIS_AUTORIZACIONES!$A33,BRUTO!$A:$A,ANALISIS_AUTORIZACIONES!E$13,BRUTO!$J:$J,ANALISIS_AUTORIZACIONES!$F$12)+COUNTIFS(BRUTO!$B:$B,ANALISIS_AUTORIZACIONES!$A33,BRUTO!$A:$A,ANALISIS_AUTORIZACIONES!E$13,BRUTO!$K:$K,ANALISIS_AUTORIZACIONES!$F$12)</f>
        <v>0</v>
      </c>
      <c r="F33" s="73">
        <f>COUNTIFS(BRUTO!$B:$B,ANALISIS_AUTORIZACIONES!$A33,BRUTO!$A:$A,ANALISIS_AUTORIZACIONES!F$13,BRUTO!$H:$H,ANALISIS_AUTORIZACIONES!$F$12)+COUNTIFS(BRUTO!$B:$B,ANALISIS_AUTORIZACIONES!$A33,BRUTO!$A:$A,ANALISIS_AUTORIZACIONES!F$13,BRUTO!$I:$I,ANALISIS_AUTORIZACIONES!$F$12)+COUNTIFS(BRUTO!$B:$B,ANALISIS_AUTORIZACIONES!$A33,BRUTO!$A:$A,ANALISIS_AUTORIZACIONES!F$13,BRUTO!$J:$J,ANALISIS_AUTORIZACIONES!$F$12)+COUNTIFS(BRUTO!$B:$B,ANALISIS_AUTORIZACIONES!$A33,BRUTO!$A:$A,ANALISIS_AUTORIZACIONES!F$13,BRUTO!$K:$K,ANALISIS_AUTORIZACIONES!$F$12)</f>
        <v>0</v>
      </c>
      <c r="G33" s="73">
        <f>COUNTIFS(BRUTO!$B:$B,ANALISIS_AUTORIZACIONES!$A33,BRUTO!$A:$A,ANALISIS_AUTORIZACIONES!G$13,BRUTO!$H:$H,ANALISIS_AUTORIZACIONES!$F$12)+COUNTIFS(BRUTO!$B:$B,ANALISIS_AUTORIZACIONES!$A33,BRUTO!$A:$A,ANALISIS_AUTORIZACIONES!G$13,BRUTO!$I:$I,ANALISIS_AUTORIZACIONES!$F$12)+COUNTIFS(BRUTO!$B:$B,ANALISIS_AUTORIZACIONES!$A33,BRUTO!$A:$A,ANALISIS_AUTORIZACIONES!G$13,BRUTO!$J:$J,ANALISIS_AUTORIZACIONES!$F$12)+COUNTIFS(BRUTO!$B:$B,ANALISIS_AUTORIZACIONES!$A33,BRUTO!$A:$A,ANALISIS_AUTORIZACIONES!G$13,BRUTO!$K:$K,ANALISIS_AUTORIZACIONES!$F$12)</f>
        <v>1</v>
      </c>
      <c r="H33" s="73">
        <f>COUNTIFS(BRUTO!$B:$B,ANALISIS_AUTORIZACIONES!$A33,BRUTO!$A:$A,ANALISIS_AUTORIZACIONES!H$13,BRUTO!$H:$H,ANALISIS_AUTORIZACIONES!$F$12)+COUNTIFS(BRUTO!$B:$B,ANALISIS_AUTORIZACIONES!$A33,BRUTO!$A:$A,ANALISIS_AUTORIZACIONES!H$13,BRUTO!$I:$I,ANALISIS_AUTORIZACIONES!$F$12)+COUNTIFS(BRUTO!$B:$B,ANALISIS_AUTORIZACIONES!$A33,BRUTO!$A:$A,ANALISIS_AUTORIZACIONES!H$13,BRUTO!$J:$J,ANALISIS_AUTORIZACIONES!$F$12)+COUNTIFS(BRUTO!$B:$B,ANALISIS_AUTORIZACIONES!$A33,BRUTO!$A:$A,ANALISIS_AUTORIZACIONES!H$13,BRUTO!$K:$K,ANALISIS_AUTORIZACIONES!$F$12)</f>
        <v>1</v>
      </c>
      <c r="I33" s="73">
        <f>COUNTIFS(BRUTO!$B:$B,ANALISIS_AUTORIZACIONES!$A33,BRUTO!$A:$A,ANALISIS_AUTORIZACIONES!I$13,BRUTO!$H:$H,ANALISIS_AUTORIZACIONES!$F$12)+COUNTIFS(BRUTO!$B:$B,ANALISIS_AUTORIZACIONES!$A33,BRUTO!$A:$A,ANALISIS_AUTORIZACIONES!I$13,BRUTO!$I:$I,ANALISIS_AUTORIZACIONES!$F$12)+COUNTIFS(BRUTO!$B:$B,ANALISIS_AUTORIZACIONES!$A33,BRUTO!$A:$A,ANALISIS_AUTORIZACIONES!I$13,BRUTO!$J:$J,ANALISIS_AUTORIZACIONES!$F$12)+COUNTIFS(BRUTO!$B:$B,ANALISIS_AUTORIZACIONES!$A33,BRUTO!$A:$A,ANALISIS_AUTORIZACIONES!I$13,BRUTO!$K:$K,ANALISIS_AUTORIZACIONES!$F$12)</f>
        <v>0</v>
      </c>
      <c r="J33" s="73">
        <f>COUNTIFS(BRUTO!$B:$B,ANALISIS_AUTORIZACIONES!$A33,BRUTO!$A:$A,ANALISIS_AUTORIZACIONES!J$13,BRUTO!$H:$H,ANALISIS_AUTORIZACIONES!$F$12)+COUNTIFS(BRUTO!$B:$B,ANALISIS_AUTORIZACIONES!$A33,BRUTO!$A:$A,ANALISIS_AUTORIZACIONES!J$13,BRUTO!$I:$I,ANALISIS_AUTORIZACIONES!$F$12)+COUNTIFS(BRUTO!$B:$B,ANALISIS_AUTORIZACIONES!$A33,BRUTO!$A:$A,ANALISIS_AUTORIZACIONES!J$13,BRUTO!$J:$J,ANALISIS_AUTORIZACIONES!$F$12)+COUNTIFS(BRUTO!$B:$B,ANALISIS_AUTORIZACIONES!$A33,BRUTO!$A:$A,ANALISIS_AUTORIZACIONES!J$13,BRUTO!$K:$K,ANALISIS_AUTORIZACIONES!$F$12)</f>
        <v>0</v>
      </c>
      <c r="K33" s="73">
        <f>COUNTIFS(BRUTO!$B:$B,ANALISIS_AUTORIZACIONES!$A33,BRUTO!$A:$A,ANALISIS_AUTORIZACIONES!K$13,BRUTO!$H:$H,ANALISIS_AUTORIZACIONES!$F$12)+COUNTIFS(BRUTO!$B:$B,ANALISIS_AUTORIZACIONES!$A33,BRUTO!$A:$A,ANALISIS_AUTORIZACIONES!K$13,BRUTO!$I:$I,ANALISIS_AUTORIZACIONES!$F$12)+COUNTIFS(BRUTO!$B:$B,ANALISIS_AUTORIZACIONES!$A33,BRUTO!$A:$A,ANALISIS_AUTORIZACIONES!K$13,BRUTO!$J:$J,ANALISIS_AUTORIZACIONES!$F$12)+COUNTIFS(BRUTO!$B:$B,ANALISIS_AUTORIZACIONES!$A33,BRUTO!$A:$A,ANALISIS_AUTORIZACIONES!K$13,BRUTO!$K:$K,ANALISIS_AUTORIZACIONES!$F$12)</f>
        <v>0</v>
      </c>
      <c r="L33" s="73">
        <f>COUNTIFS(BRUTO!$B:$B,ANALISIS_AUTORIZACIONES!$A33,BRUTO!$A:$A,ANALISIS_AUTORIZACIONES!L$13,BRUTO!$H:$H,ANALISIS_AUTORIZACIONES!$F$12)+COUNTIFS(BRUTO!$B:$B,ANALISIS_AUTORIZACIONES!$A33,BRUTO!$A:$A,ANALISIS_AUTORIZACIONES!L$13,BRUTO!$I:$I,ANALISIS_AUTORIZACIONES!$F$12)+COUNTIFS(BRUTO!$B:$B,ANALISIS_AUTORIZACIONES!$A33,BRUTO!$A:$A,ANALISIS_AUTORIZACIONES!L$13,BRUTO!$J:$J,ANALISIS_AUTORIZACIONES!$F$12)+COUNTIFS(BRUTO!$B:$B,ANALISIS_AUTORIZACIONES!$A33,BRUTO!$A:$A,ANALISIS_AUTORIZACIONES!L$13,BRUTO!$K:$K,ANALISIS_AUTORIZACIONES!$F$12)</f>
        <v>0</v>
      </c>
      <c r="M33" s="83">
        <f t="shared" si="0"/>
        <v>3</v>
      </c>
      <c r="N33" s="80">
        <f t="shared" si="1"/>
        <v>1.2448132780082988</v>
      </c>
    </row>
    <row r="34" spans="1:32" x14ac:dyDescent="0.25">
      <c r="A34" s="76" t="s">
        <v>74</v>
      </c>
      <c r="B34" s="73">
        <f>COUNTIFS(BRUTO!$B:$B,ANALISIS_AUTORIZACIONES!$A34,BRUTO!$A:$A,ANALISIS_AUTORIZACIONES!B$13,BRUTO!$H:$H,ANALISIS_AUTORIZACIONES!$F$12)+COUNTIFS(BRUTO!$B:$B,ANALISIS_AUTORIZACIONES!$A34,BRUTO!$A:$A,ANALISIS_AUTORIZACIONES!B$13,BRUTO!$I:$I,ANALISIS_AUTORIZACIONES!$F$12)+COUNTIFS(BRUTO!$B:$B,ANALISIS_AUTORIZACIONES!$A34,BRUTO!$A:$A,ANALISIS_AUTORIZACIONES!B$13,BRUTO!$J:$J,ANALISIS_AUTORIZACIONES!$F$12)+COUNTIFS(BRUTO!$B:$B,ANALISIS_AUTORIZACIONES!$A34,BRUTO!$A:$A,ANALISIS_AUTORIZACIONES!B$13,BRUTO!$K:$K,ANALISIS_AUTORIZACIONES!$F$12)</f>
        <v>0</v>
      </c>
      <c r="C34" s="73">
        <f>COUNTIFS(BRUTO!$B:$B,ANALISIS_AUTORIZACIONES!$A34,BRUTO!$A:$A,ANALISIS_AUTORIZACIONES!C$13,BRUTO!$H:$H,ANALISIS_AUTORIZACIONES!$F$12)+COUNTIFS(BRUTO!$B:$B,ANALISIS_AUTORIZACIONES!$A34,BRUTO!$A:$A,ANALISIS_AUTORIZACIONES!C$13,BRUTO!$I:$I,ANALISIS_AUTORIZACIONES!$F$12)+COUNTIFS(BRUTO!$B:$B,ANALISIS_AUTORIZACIONES!$A34,BRUTO!$A:$A,ANALISIS_AUTORIZACIONES!C$13,BRUTO!$J:$J,ANALISIS_AUTORIZACIONES!$F$12)+COUNTIFS(BRUTO!$B:$B,ANALISIS_AUTORIZACIONES!$A34,BRUTO!$A:$A,ANALISIS_AUTORIZACIONES!C$13,BRUTO!$K:$K,ANALISIS_AUTORIZACIONES!$F$12)</f>
        <v>0</v>
      </c>
      <c r="D34" s="73">
        <f>COUNTIFS(BRUTO!$B:$B,ANALISIS_AUTORIZACIONES!$A34,BRUTO!$A:$A,ANALISIS_AUTORIZACIONES!D$13,BRUTO!$H:$H,ANALISIS_AUTORIZACIONES!$F$12)+COUNTIFS(BRUTO!$B:$B,ANALISIS_AUTORIZACIONES!$A34,BRUTO!$A:$A,ANALISIS_AUTORIZACIONES!D$13,BRUTO!$I:$I,ANALISIS_AUTORIZACIONES!$F$12)+COUNTIFS(BRUTO!$B:$B,ANALISIS_AUTORIZACIONES!$A34,BRUTO!$A:$A,ANALISIS_AUTORIZACIONES!D$13,BRUTO!$J:$J,ANALISIS_AUTORIZACIONES!$F$12)+COUNTIFS(BRUTO!$B:$B,ANALISIS_AUTORIZACIONES!$A34,BRUTO!$A:$A,ANALISIS_AUTORIZACIONES!D$13,BRUTO!$K:$K,ANALISIS_AUTORIZACIONES!$F$12)</f>
        <v>0</v>
      </c>
      <c r="E34" s="73">
        <f>COUNTIFS(BRUTO!$B:$B,ANALISIS_AUTORIZACIONES!$A34,BRUTO!$A:$A,ANALISIS_AUTORIZACIONES!E$13,BRUTO!$H:$H,ANALISIS_AUTORIZACIONES!$F$12)+COUNTIFS(BRUTO!$B:$B,ANALISIS_AUTORIZACIONES!$A34,BRUTO!$A:$A,ANALISIS_AUTORIZACIONES!E$13,BRUTO!$I:$I,ANALISIS_AUTORIZACIONES!$F$12)+COUNTIFS(BRUTO!$B:$B,ANALISIS_AUTORIZACIONES!$A34,BRUTO!$A:$A,ANALISIS_AUTORIZACIONES!E$13,BRUTO!$J:$J,ANALISIS_AUTORIZACIONES!$F$12)+COUNTIFS(BRUTO!$B:$B,ANALISIS_AUTORIZACIONES!$A34,BRUTO!$A:$A,ANALISIS_AUTORIZACIONES!E$13,BRUTO!$K:$K,ANALISIS_AUTORIZACIONES!$F$12)</f>
        <v>0</v>
      </c>
      <c r="F34" s="73">
        <f>COUNTIFS(BRUTO!$B:$B,ANALISIS_AUTORIZACIONES!$A34,BRUTO!$A:$A,ANALISIS_AUTORIZACIONES!F$13,BRUTO!$H:$H,ANALISIS_AUTORIZACIONES!$F$12)+COUNTIFS(BRUTO!$B:$B,ANALISIS_AUTORIZACIONES!$A34,BRUTO!$A:$A,ANALISIS_AUTORIZACIONES!F$13,BRUTO!$I:$I,ANALISIS_AUTORIZACIONES!$F$12)+COUNTIFS(BRUTO!$B:$B,ANALISIS_AUTORIZACIONES!$A34,BRUTO!$A:$A,ANALISIS_AUTORIZACIONES!F$13,BRUTO!$J:$J,ANALISIS_AUTORIZACIONES!$F$12)+COUNTIFS(BRUTO!$B:$B,ANALISIS_AUTORIZACIONES!$A34,BRUTO!$A:$A,ANALISIS_AUTORIZACIONES!F$13,BRUTO!$K:$K,ANALISIS_AUTORIZACIONES!$F$12)</f>
        <v>0</v>
      </c>
      <c r="G34" s="73">
        <f>COUNTIFS(BRUTO!$B:$B,ANALISIS_AUTORIZACIONES!$A34,BRUTO!$A:$A,ANALISIS_AUTORIZACIONES!G$13,BRUTO!$H:$H,ANALISIS_AUTORIZACIONES!$F$12)+COUNTIFS(BRUTO!$B:$B,ANALISIS_AUTORIZACIONES!$A34,BRUTO!$A:$A,ANALISIS_AUTORIZACIONES!G$13,BRUTO!$I:$I,ANALISIS_AUTORIZACIONES!$F$12)+COUNTIFS(BRUTO!$B:$B,ANALISIS_AUTORIZACIONES!$A34,BRUTO!$A:$A,ANALISIS_AUTORIZACIONES!G$13,BRUTO!$J:$J,ANALISIS_AUTORIZACIONES!$F$12)+COUNTIFS(BRUTO!$B:$B,ANALISIS_AUTORIZACIONES!$A34,BRUTO!$A:$A,ANALISIS_AUTORIZACIONES!G$13,BRUTO!$K:$K,ANALISIS_AUTORIZACIONES!$F$12)</f>
        <v>0</v>
      </c>
      <c r="H34" s="73">
        <f>COUNTIFS(BRUTO!$B:$B,ANALISIS_AUTORIZACIONES!$A34,BRUTO!$A:$A,ANALISIS_AUTORIZACIONES!H$13,BRUTO!$H:$H,ANALISIS_AUTORIZACIONES!$F$12)+COUNTIFS(BRUTO!$B:$B,ANALISIS_AUTORIZACIONES!$A34,BRUTO!$A:$A,ANALISIS_AUTORIZACIONES!H$13,BRUTO!$I:$I,ANALISIS_AUTORIZACIONES!$F$12)+COUNTIFS(BRUTO!$B:$B,ANALISIS_AUTORIZACIONES!$A34,BRUTO!$A:$A,ANALISIS_AUTORIZACIONES!H$13,BRUTO!$J:$J,ANALISIS_AUTORIZACIONES!$F$12)+COUNTIFS(BRUTO!$B:$B,ANALISIS_AUTORIZACIONES!$A34,BRUTO!$A:$A,ANALISIS_AUTORIZACIONES!H$13,BRUTO!$K:$K,ANALISIS_AUTORIZACIONES!$F$12)</f>
        <v>0</v>
      </c>
      <c r="I34" s="73">
        <f>COUNTIFS(BRUTO!$B:$B,ANALISIS_AUTORIZACIONES!$A34,BRUTO!$A:$A,ANALISIS_AUTORIZACIONES!I$13,BRUTO!$H:$H,ANALISIS_AUTORIZACIONES!$F$12)+COUNTIFS(BRUTO!$B:$B,ANALISIS_AUTORIZACIONES!$A34,BRUTO!$A:$A,ANALISIS_AUTORIZACIONES!I$13,BRUTO!$I:$I,ANALISIS_AUTORIZACIONES!$F$12)+COUNTIFS(BRUTO!$B:$B,ANALISIS_AUTORIZACIONES!$A34,BRUTO!$A:$A,ANALISIS_AUTORIZACIONES!I$13,BRUTO!$J:$J,ANALISIS_AUTORIZACIONES!$F$12)+COUNTIFS(BRUTO!$B:$B,ANALISIS_AUTORIZACIONES!$A34,BRUTO!$A:$A,ANALISIS_AUTORIZACIONES!I$13,BRUTO!$K:$K,ANALISIS_AUTORIZACIONES!$F$12)</f>
        <v>0</v>
      </c>
      <c r="J34" s="73">
        <f>COUNTIFS(BRUTO!$B:$B,ANALISIS_AUTORIZACIONES!$A34,BRUTO!$A:$A,ANALISIS_AUTORIZACIONES!J$13,BRUTO!$H:$H,ANALISIS_AUTORIZACIONES!$F$12)+COUNTIFS(BRUTO!$B:$B,ANALISIS_AUTORIZACIONES!$A34,BRUTO!$A:$A,ANALISIS_AUTORIZACIONES!J$13,BRUTO!$I:$I,ANALISIS_AUTORIZACIONES!$F$12)+COUNTIFS(BRUTO!$B:$B,ANALISIS_AUTORIZACIONES!$A34,BRUTO!$A:$A,ANALISIS_AUTORIZACIONES!J$13,BRUTO!$J:$J,ANALISIS_AUTORIZACIONES!$F$12)+COUNTIFS(BRUTO!$B:$B,ANALISIS_AUTORIZACIONES!$A34,BRUTO!$A:$A,ANALISIS_AUTORIZACIONES!J$13,BRUTO!$K:$K,ANALISIS_AUTORIZACIONES!$F$12)</f>
        <v>0</v>
      </c>
      <c r="K34" s="73">
        <f>COUNTIFS(BRUTO!$B:$B,ANALISIS_AUTORIZACIONES!$A34,BRUTO!$A:$A,ANALISIS_AUTORIZACIONES!K$13,BRUTO!$H:$H,ANALISIS_AUTORIZACIONES!$F$12)+COUNTIFS(BRUTO!$B:$B,ANALISIS_AUTORIZACIONES!$A34,BRUTO!$A:$A,ANALISIS_AUTORIZACIONES!K$13,BRUTO!$I:$I,ANALISIS_AUTORIZACIONES!$F$12)+COUNTIFS(BRUTO!$B:$B,ANALISIS_AUTORIZACIONES!$A34,BRUTO!$A:$A,ANALISIS_AUTORIZACIONES!K$13,BRUTO!$J:$J,ANALISIS_AUTORIZACIONES!$F$12)+COUNTIFS(BRUTO!$B:$B,ANALISIS_AUTORIZACIONES!$A34,BRUTO!$A:$A,ANALISIS_AUTORIZACIONES!K$13,BRUTO!$K:$K,ANALISIS_AUTORIZACIONES!$F$12)</f>
        <v>0</v>
      </c>
      <c r="L34" s="73">
        <f>COUNTIFS(BRUTO!$B:$B,ANALISIS_AUTORIZACIONES!$A34,BRUTO!$A:$A,ANALISIS_AUTORIZACIONES!L$13,BRUTO!$H:$H,ANALISIS_AUTORIZACIONES!$F$12)+COUNTIFS(BRUTO!$B:$B,ANALISIS_AUTORIZACIONES!$A34,BRUTO!$A:$A,ANALISIS_AUTORIZACIONES!L$13,BRUTO!$I:$I,ANALISIS_AUTORIZACIONES!$F$12)+COUNTIFS(BRUTO!$B:$B,ANALISIS_AUTORIZACIONES!$A34,BRUTO!$A:$A,ANALISIS_AUTORIZACIONES!L$13,BRUTO!$J:$J,ANALISIS_AUTORIZACIONES!$F$12)+COUNTIFS(BRUTO!$B:$B,ANALISIS_AUTORIZACIONES!$A34,BRUTO!$A:$A,ANALISIS_AUTORIZACIONES!L$13,BRUTO!$K:$K,ANALISIS_AUTORIZACIONES!$F$12)</f>
        <v>0</v>
      </c>
      <c r="M34" s="83">
        <f t="shared" si="0"/>
        <v>0</v>
      </c>
      <c r="N34" s="80">
        <f t="shared" si="1"/>
        <v>0</v>
      </c>
    </row>
    <row r="35" spans="1:32" x14ac:dyDescent="0.25">
      <c r="A35" s="76" t="s">
        <v>72</v>
      </c>
      <c r="B35" s="73">
        <f>COUNTIFS(BRUTO!$B:$B,ANALISIS_AUTORIZACIONES!$A35,BRUTO!$A:$A,ANALISIS_AUTORIZACIONES!B$13,BRUTO!$H:$H,ANALISIS_AUTORIZACIONES!$F$12)+COUNTIFS(BRUTO!$B:$B,ANALISIS_AUTORIZACIONES!$A35,BRUTO!$A:$A,ANALISIS_AUTORIZACIONES!B$13,BRUTO!$I:$I,ANALISIS_AUTORIZACIONES!$F$12)+COUNTIFS(BRUTO!$B:$B,ANALISIS_AUTORIZACIONES!$A35,BRUTO!$A:$A,ANALISIS_AUTORIZACIONES!B$13,BRUTO!$J:$J,ANALISIS_AUTORIZACIONES!$F$12)+COUNTIFS(BRUTO!$B:$B,ANALISIS_AUTORIZACIONES!$A35,BRUTO!$A:$A,ANALISIS_AUTORIZACIONES!B$13,BRUTO!$K:$K,ANALISIS_AUTORIZACIONES!$F$12)</f>
        <v>0</v>
      </c>
      <c r="C35" s="73">
        <f>COUNTIFS(BRUTO!$B:$B,ANALISIS_AUTORIZACIONES!$A35,BRUTO!$A:$A,ANALISIS_AUTORIZACIONES!C$13,BRUTO!$H:$H,ANALISIS_AUTORIZACIONES!$F$12)+COUNTIFS(BRUTO!$B:$B,ANALISIS_AUTORIZACIONES!$A35,BRUTO!$A:$A,ANALISIS_AUTORIZACIONES!C$13,BRUTO!$I:$I,ANALISIS_AUTORIZACIONES!$F$12)+COUNTIFS(BRUTO!$B:$B,ANALISIS_AUTORIZACIONES!$A35,BRUTO!$A:$A,ANALISIS_AUTORIZACIONES!C$13,BRUTO!$J:$J,ANALISIS_AUTORIZACIONES!$F$12)+COUNTIFS(BRUTO!$B:$B,ANALISIS_AUTORIZACIONES!$A35,BRUTO!$A:$A,ANALISIS_AUTORIZACIONES!C$13,BRUTO!$K:$K,ANALISIS_AUTORIZACIONES!$F$12)</f>
        <v>0</v>
      </c>
      <c r="D35" s="73">
        <f>COUNTIFS(BRUTO!$B:$B,ANALISIS_AUTORIZACIONES!$A35,BRUTO!$A:$A,ANALISIS_AUTORIZACIONES!D$13,BRUTO!$H:$H,ANALISIS_AUTORIZACIONES!$F$12)+COUNTIFS(BRUTO!$B:$B,ANALISIS_AUTORIZACIONES!$A35,BRUTO!$A:$A,ANALISIS_AUTORIZACIONES!D$13,BRUTO!$I:$I,ANALISIS_AUTORIZACIONES!$F$12)+COUNTIFS(BRUTO!$B:$B,ANALISIS_AUTORIZACIONES!$A35,BRUTO!$A:$A,ANALISIS_AUTORIZACIONES!D$13,BRUTO!$J:$J,ANALISIS_AUTORIZACIONES!$F$12)+COUNTIFS(BRUTO!$B:$B,ANALISIS_AUTORIZACIONES!$A35,BRUTO!$A:$A,ANALISIS_AUTORIZACIONES!D$13,BRUTO!$K:$K,ANALISIS_AUTORIZACIONES!$F$12)</f>
        <v>0</v>
      </c>
      <c r="E35" s="73">
        <f>COUNTIFS(BRUTO!$B:$B,ANALISIS_AUTORIZACIONES!$A35,BRUTO!$A:$A,ANALISIS_AUTORIZACIONES!E$13,BRUTO!$H:$H,ANALISIS_AUTORIZACIONES!$F$12)+COUNTIFS(BRUTO!$B:$B,ANALISIS_AUTORIZACIONES!$A35,BRUTO!$A:$A,ANALISIS_AUTORIZACIONES!E$13,BRUTO!$I:$I,ANALISIS_AUTORIZACIONES!$F$12)+COUNTIFS(BRUTO!$B:$B,ANALISIS_AUTORIZACIONES!$A35,BRUTO!$A:$A,ANALISIS_AUTORIZACIONES!E$13,BRUTO!$J:$J,ANALISIS_AUTORIZACIONES!$F$12)+COUNTIFS(BRUTO!$B:$B,ANALISIS_AUTORIZACIONES!$A35,BRUTO!$A:$A,ANALISIS_AUTORIZACIONES!E$13,BRUTO!$K:$K,ANALISIS_AUTORIZACIONES!$F$12)</f>
        <v>0</v>
      </c>
      <c r="F35" s="73">
        <f>COUNTIFS(BRUTO!$B:$B,ANALISIS_AUTORIZACIONES!$A35,BRUTO!$A:$A,ANALISIS_AUTORIZACIONES!F$13,BRUTO!$H:$H,ANALISIS_AUTORIZACIONES!$F$12)+COUNTIFS(BRUTO!$B:$B,ANALISIS_AUTORIZACIONES!$A35,BRUTO!$A:$A,ANALISIS_AUTORIZACIONES!F$13,BRUTO!$I:$I,ANALISIS_AUTORIZACIONES!$F$12)+COUNTIFS(BRUTO!$B:$B,ANALISIS_AUTORIZACIONES!$A35,BRUTO!$A:$A,ANALISIS_AUTORIZACIONES!F$13,BRUTO!$J:$J,ANALISIS_AUTORIZACIONES!$F$12)+COUNTIFS(BRUTO!$B:$B,ANALISIS_AUTORIZACIONES!$A35,BRUTO!$A:$A,ANALISIS_AUTORIZACIONES!F$13,BRUTO!$K:$K,ANALISIS_AUTORIZACIONES!$F$12)</f>
        <v>0</v>
      </c>
      <c r="G35" s="73">
        <f>COUNTIFS(BRUTO!$B:$B,ANALISIS_AUTORIZACIONES!$A35,BRUTO!$A:$A,ANALISIS_AUTORIZACIONES!G$13,BRUTO!$H:$H,ANALISIS_AUTORIZACIONES!$F$12)+COUNTIFS(BRUTO!$B:$B,ANALISIS_AUTORIZACIONES!$A35,BRUTO!$A:$A,ANALISIS_AUTORIZACIONES!G$13,BRUTO!$I:$I,ANALISIS_AUTORIZACIONES!$F$12)+COUNTIFS(BRUTO!$B:$B,ANALISIS_AUTORIZACIONES!$A35,BRUTO!$A:$A,ANALISIS_AUTORIZACIONES!G$13,BRUTO!$J:$J,ANALISIS_AUTORIZACIONES!$F$12)+COUNTIFS(BRUTO!$B:$B,ANALISIS_AUTORIZACIONES!$A35,BRUTO!$A:$A,ANALISIS_AUTORIZACIONES!G$13,BRUTO!$K:$K,ANALISIS_AUTORIZACIONES!$F$12)</f>
        <v>0</v>
      </c>
      <c r="H35" s="73">
        <f>COUNTIFS(BRUTO!$B:$B,ANALISIS_AUTORIZACIONES!$A35,BRUTO!$A:$A,ANALISIS_AUTORIZACIONES!H$13,BRUTO!$H:$H,ANALISIS_AUTORIZACIONES!$F$12)+COUNTIFS(BRUTO!$B:$B,ANALISIS_AUTORIZACIONES!$A35,BRUTO!$A:$A,ANALISIS_AUTORIZACIONES!H$13,BRUTO!$I:$I,ANALISIS_AUTORIZACIONES!$F$12)+COUNTIFS(BRUTO!$B:$B,ANALISIS_AUTORIZACIONES!$A35,BRUTO!$A:$A,ANALISIS_AUTORIZACIONES!H$13,BRUTO!$J:$J,ANALISIS_AUTORIZACIONES!$F$12)+COUNTIFS(BRUTO!$B:$B,ANALISIS_AUTORIZACIONES!$A35,BRUTO!$A:$A,ANALISIS_AUTORIZACIONES!H$13,BRUTO!$K:$K,ANALISIS_AUTORIZACIONES!$F$12)</f>
        <v>0</v>
      </c>
      <c r="I35" s="73">
        <f>COUNTIFS(BRUTO!$B:$B,ANALISIS_AUTORIZACIONES!$A35,BRUTO!$A:$A,ANALISIS_AUTORIZACIONES!I$13,BRUTO!$H:$H,ANALISIS_AUTORIZACIONES!$F$12)+COUNTIFS(BRUTO!$B:$B,ANALISIS_AUTORIZACIONES!$A35,BRUTO!$A:$A,ANALISIS_AUTORIZACIONES!I$13,BRUTO!$I:$I,ANALISIS_AUTORIZACIONES!$F$12)+COUNTIFS(BRUTO!$B:$B,ANALISIS_AUTORIZACIONES!$A35,BRUTO!$A:$A,ANALISIS_AUTORIZACIONES!I$13,BRUTO!$J:$J,ANALISIS_AUTORIZACIONES!$F$12)+COUNTIFS(BRUTO!$B:$B,ANALISIS_AUTORIZACIONES!$A35,BRUTO!$A:$A,ANALISIS_AUTORIZACIONES!I$13,BRUTO!$K:$K,ANALISIS_AUTORIZACIONES!$F$12)</f>
        <v>0</v>
      </c>
      <c r="J35" s="73">
        <f>COUNTIFS(BRUTO!$B:$B,ANALISIS_AUTORIZACIONES!$A35,BRUTO!$A:$A,ANALISIS_AUTORIZACIONES!J$13,BRUTO!$H:$H,ANALISIS_AUTORIZACIONES!$F$12)+COUNTIFS(BRUTO!$B:$B,ANALISIS_AUTORIZACIONES!$A35,BRUTO!$A:$A,ANALISIS_AUTORIZACIONES!J$13,BRUTO!$I:$I,ANALISIS_AUTORIZACIONES!$F$12)+COUNTIFS(BRUTO!$B:$B,ANALISIS_AUTORIZACIONES!$A35,BRUTO!$A:$A,ANALISIS_AUTORIZACIONES!J$13,BRUTO!$J:$J,ANALISIS_AUTORIZACIONES!$F$12)+COUNTIFS(BRUTO!$B:$B,ANALISIS_AUTORIZACIONES!$A35,BRUTO!$A:$A,ANALISIS_AUTORIZACIONES!J$13,BRUTO!$K:$K,ANALISIS_AUTORIZACIONES!$F$12)</f>
        <v>0</v>
      </c>
      <c r="K35" s="73">
        <f>COUNTIFS(BRUTO!$B:$B,ANALISIS_AUTORIZACIONES!$A35,BRUTO!$A:$A,ANALISIS_AUTORIZACIONES!K$13,BRUTO!$H:$H,ANALISIS_AUTORIZACIONES!$F$12)+COUNTIFS(BRUTO!$B:$B,ANALISIS_AUTORIZACIONES!$A35,BRUTO!$A:$A,ANALISIS_AUTORIZACIONES!K$13,BRUTO!$I:$I,ANALISIS_AUTORIZACIONES!$F$12)+COUNTIFS(BRUTO!$B:$B,ANALISIS_AUTORIZACIONES!$A35,BRUTO!$A:$A,ANALISIS_AUTORIZACIONES!K$13,BRUTO!$J:$J,ANALISIS_AUTORIZACIONES!$F$12)+COUNTIFS(BRUTO!$B:$B,ANALISIS_AUTORIZACIONES!$A35,BRUTO!$A:$A,ANALISIS_AUTORIZACIONES!K$13,BRUTO!$K:$K,ANALISIS_AUTORIZACIONES!$F$12)</f>
        <v>0</v>
      </c>
      <c r="L35" s="73">
        <f>COUNTIFS(BRUTO!$B:$B,ANALISIS_AUTORIZACIONES!$A35,BRUTO!$A:$A,ANALISIS_AUTORIZACIONES!L$13,BRUTO!$H:$H,ANALISIS_AUTORIZACIONES!$F$12)+COUNTIFS(BRUTO!$B:$B,ANALISIS_AUTORIZACIONES!$A35,BRUTO!$A:$A,ANALISIS_AUTORIZACIONES!L$13,BRUTO!$I:$I,ANALISIS_AUTORIZACIONES!$F$12)+COUNTIFS(BRUTO!$B:$B,ANALISIS_AUTORIZACIONES!$A35,BRUTO!$A:$A,ANALISIS_AUTORIZACIONES!L$13,BRUTO!$J:$J,ANALISIS_AUTORIZACIONES!$F$12)+COUNTIFS(BRUTO!$B:$B,ANALISIS_AUTORIZACIONES!$A35,BRUTO!$A:$A,ANALISIS_AUTORIZACIONES!L$13,BRUTO!$K:$K,ANALISIS_AUTORIZACIONES!$F$12)</f>
        <v>0</v>
      </c>
      <c r="M35" s="83">
        <f t="shared" si="0"/>
        <v>0</v>
      </c>
      <c r="N35" s="80">
        <f t="shared" si="1"/>
        <v>0</v>
      </c>
    </row>
    <row r="36" spans="1:32" x14ac:dyDescent="0.25">
      <c r="A36" s="76" t="s">
        <v>58</v>
      </c>
      <c r="B36" s="73">
        <f>COUNTIFS(BRUTO!$B:$B,ANALISIS_AUTORIZACIONES!$A36,BRUTO!$A:$A,ANALISIS_AUTORIZACIONES!B$13,BRUTO!$H:$H,ANALISIS_AUTORIZACIONES!$F$12)+COUNTIFS(BRUTO!$B:$B,ANALISIS_AUTORIZACIONES!$A36,BRUTO!$A:$A,ANALISIS_AUTORIZACIONES!B$13,BRUTO!$I:$I,ANALISIS_AUTORIZACIONES!$F$12)+COUNTIFS(BRUTO!$B:$B,ANALISIS_AUTORIZACIONES!$A36,BRUTO!$A:$A,ANALISIS_AUTORIZACIONES!B$13,BRUTO!$J:$J,ANALISIS_AUTORIZACIONES!$F$12)+COUNTIFS(BRUTO!$B:$B,ANALISIS_AUTORIZACIONES!$A36,BRUTO!$A:$A,ANALISIS_AUTORIZACIONES!B$13,BRUTO!$K:$K,ANALISIS_AUTORIZACIONES!$F$12)</f>
        <v>1</v>
      </c>
      <c r="C36" s="73">
        <f>COUNTIFS(BRUTO!$B:$B,ANALISIS_AUTORIZACIONES!$A36,BRUTO!$A:$A,ANALISIS_AUTORIZACIONES!C$13,BRUTO!$H:$H,ANALISIS_AUTORIZACIONES!$F$12)+COUNTIFS(BRUTO!$B:$B,ANALISIS_AUTORIZACIONES!$A36,BRUTO!$A:$A,ANALISIS_AUTORIZACIONES!C$13,BRUTO!$I:$I,ANALISIS_AUTORIZACIONES!$F$12)+COUNTIFS(BRUTO!$B:$B,ANALISIS_AUTORIZACIONES!$A36,BRUTO!$A:$A,ANALISIS_AUTORIZACIONES!C$13,BRUTO!$J:$J,ANALISIS_AUTORIZACIONES!$F$12)+COUNTIFS(BRUTO!$B:$B,ANALISIS_AUTORIZACIONES!$A36,BRUTO!$A:$A,ANALISIS_AUTORIZACIONES!C$13,BRUTO!$K:$K,ANALISIS_AUTORIZACIONES!$F$12)</f>
        <v>0</v>
      </c>
      <c r="D36" s="73">
        <f>COUNTIFS(BRUTO!$B:$B,ANALISIS_AUTORIZACIONES!$A36,BRUTO!$A:$A,ANALISIS_AUTORIZACIONES!D$13,BRUTO!$H:$H,ANALISIS_AUTORIZACIONES!$F$12)+COUNTIFS(BRUTO!$B:$B,ANALISIS_AUTORIZACIONES!$A36,BRUTO!$A:$A,ANALISIS_AUTORIZACIONES!D$13,BRUTO!$I:$I,ANALISIS_AUTORIZACIONES!$F$12)+COUNTIFS(BRUTO!$B:$B,ANALISIS_AUTORIZACIONES!$A36,BRUTO!$A:$A,ANALISIS_AUTORIZACIONES!D$13,BRUTO!$J:$J,ANALISIS_AUTORIZACIONES!$F$12)+COUNTIFS(BRUTO!$B:$B,ANALISIS_AUTORIZACIONES!$A36,BRUTO!$A:$A,ANALISIS_AUTORIZACIONES!D$13,BRUTO!$K:$K,ANALISIS_AUTORIZACIONES!$F$12)</f>
        <v>0</v>
      </c>
      <c r="E36" s="73">
        <f>COUNTIFS(BRUTO!$B:$B,ANALISIS_AUTORIZACIONES!$A36,BRUTO!$A:$A,ANALISIS_AUTORIZACIONES!E$13,BRUTO!$H:$H,ANALISIS_AUTORIZACIONES!$F$12)+COUNTIFS(BRUTO!$B:$B,ANALISIS_AUTORIZACIONES!$A36,BRUTO!$A:$A,ANALISIS_AUTORIZACIONES!E$13,BRUTO!$I:$I,ANALISIS_AUTORIZACIONES!$F$12)+COUNTIFS(BRUTO!$B:$B,ANALISIS_AUTORIZACIONES!$A36,BRUTO!$A:$A,ANALISIS_AUTORIZACIONES!E$13,BRUTO!$J:$J,ANALISIS_AUTORIZACIONES!$F$12)+COUNTIFS(BRUTO!$B:$B,ANALISIS_AUTORIZACIONES!$A36,BRUTO!$A:$A,ANALISIS_AUTORIZACIONES!E$13,BRUTO!$K:$K,ANALISIS_AUTORIZACIONES!$F$12)</f>
        <v>0</v>
      </c>
      <c r="F36" s="73">
        <f>COUNTIFS(BRUTO!$B:$B,ANALISIS_AUTORIZACIONES!$A36,BRUTO!$A:$A,ANALISIS_AUTORIZACIONES!F$13,BRUTO!$H:$H,ANALISIS_AUTORIZACIONES!$F$12)+COUNTIFS(BRUTO!$B:$B,ANALISIS_AUTORIZACIONES!$A36,BRUTO!$A:$A,ANALISIS_AUTORIZACIONES!F$13,BRUTO!$I:$I,ANALISIS_AUTORIZACIONES!$F$12)+COUNTIFS(BRUTO!$B:$B,ANALISIS_AUTORIZACIONES!$A36,BRUTO!$A:$A,ANALISIS_AUTORIZACIONES!F$13,BRUTO!$J:$J,ANALISIS_AUTORIZACIONES!$F$12)+COUNTIFS(BRUTO!$B:$B,ANALISIS_AUTORIZACIONES!$A36,BRUTO!$A:$A,ANALISIS_AUTORIZACIONES!F$13,BRUTO!$K:$K,ANALISIS_AUTORIZACIONES!$F$12)</f>
        <v>0</v>
      </c>
      <c r="G36" s="73">
        <f>COUNTIFS(BRUTO!$B:$B,ANALISIS_AUTORIZACIONES!$A36,BRUTO!$A:$A,ANALISIS_AUTORIZACIONES!G$13,BRUTO!$H:$H,ANALISIS_AUTORIZACIONES!$F$12)+COUNTIFS(BRUTO!$B:$B,ANALISIS_AUTORIZACIONES!$A36,BRUTO!$A:$A,ANALISIS_AUTORIZACIONES!G$13,BRUTO!$I:$I,ANALISIS_AUTORIZACIONES!$F$12)+COUNTIFS(BRUTO!$B:$B,ANALISIS_AUTORIZACIONES!$A36,BRUTO!$A:$A,ANALISIS_AUTORIZACIONES!G$13,BRUTO!$J:$J,ANALISIS_AUTORIZACIONES!$F$12)+COUNTIFS(BRUTO!$B:$B,ANALISIS_AUTORIZACIONES!$A36,BRUTO!$A:$A,ANALISIS_AUTORIZACIONES!G$13,BRUTO!$K:$K,ANALISIS_AUTORIZACIONES!$F$12)</f>
        <v>0</v>
      </c>
      <c r="H36" s="73">
        <f>COUNTIFS(BRUTO!$B:$B,ANALISIS_AUTORIZACIONES!$A36,BRUTO!$A:$A,ANALISIS_AUTORIZACIONES!H$13,BRUTO!$H:$H,ANALISIS_AUTORIZACIONES!$F$12)+COUNTIFS(BRUTO!$B:$B,ANALISIS_AUTORIZACIONES!$A36,BRUTO!$A:$A,ANALISIS_AUTORIZACIONES!H$13,BRUTO!$I:$I,ANALISIS_AUTORIZACIONES!$F$12)+COUNTIFS(BRUTO!$B:$B,ANALISIS_AUTORIZACIONES!$A36,BRUTO!$A:$A,ANALISIS_AUTORIZACIONES!H$13,BRUTO!$J:$J,ANALISIS_AUTORIZACIONES!$F$12)+COUNTIFS(BRUTO!$B:$B,ANALISIS_AUTORIZACIONES!$A36,BRUTO!$A:$A,ANALISIS_AUTORIZACIONES!H$13,BRUTO!$K:$K,ANALISIS_AUTORIZACIONES!$F$12)</f>
        <v>0</v>
      </c>
      <c r="I36" s="73">
        <f>COUNTIFS(BRUTO!$B:$B,ANALISIS_AUTORIZACIONES!$A36,BRUTO!$A:$A,ANALISIS_AUTORIZACIONES!I$13,BRUTO!$H:$H,ANALISIS_AUTORIZACIONES!$F$12)+COUNTIFS(BRUTO!$B:$B,ANALISIS_AUTORIZACIONES!$A36,BRUTO!$A:$A,ANALISIS_AUTORIZACIONES!I$13,BRUTO!$I:$I,ANALISIS_AUTORIZACIONES!$F$12)+COUNTIFS(BRUTO!$B:$B,ANALISIS_AUTORIZACIONES!$A36,BRUTO!$A:$A,ANALISIS_AUTORIZACIONES!I$13,BRUTO!$J:$J,ANALISIS_AUTORIZACIONES!$F$12)+COUNTIFS(BRUTO!$B:$B,ANALISIS_AUTORIZACIONES!$A36,BRUTO!$A:$A,ANALISIS_AUTORIZACIONES!I$13,BRUTO!$K:$K,ANALISIS_AUTORIZACIONES!$F$12)</f>
        <v>0</v>
      </c>
      <c r="J36" s="73">
        <f>COUNTIFS(BRUTO!$B:$B,ANALISIS_AUTORIZACIONES!$A36,BRUTO!$A:$A,ANALISIS_AUTORIZACIONES!J$13,BRUTO!$H:$H,ANALISIS_AUTORIZACIONES!$F$12)+COUNTIFS(BRUTO!$B:$B,ANALISIS_AUTORIZACIONES!$A36,BRUTO!$A:$A,ANALISIS_AUTORIZACIONES!J$13,BRUTO!$I:$I,ANALISIS_AUTORIZACIONES!$F$12)+COUNTIFS(BRUTO!$B:$B,ANALISIS_AUTORIZACIONES!$A36,BRUTO!$A:$A,ANALISIS_AUTORIZACIONES!J$13,BRUTO!$J:$J,ANALISIS_AUTORIZACIONES!$F$12)+COUNTIFS(BRUTO!$B:$B,ANALISIS_AUTORIZACIONES!$A36,BRUTO!$A:$A,ANALISIS_AUTORIZACIONES!J$13,BRUTO!$K:$K,ANALISIS_AUTORIZACIONES!$F$12)</f>
        <v>0</v>
      </c>
      <c r="K36" s="73">
        <f>COUNTIFS(BRUTO!$B:$B,ANALISIS_AUTORIZACIONES!$A36,BRUTO!$A:$A,ANALISIS_AUTORIZACIONES!K$13,BRUTO!$H:$H,ANALISIS_AUTORIZACIONES!$F$12)+COUNTIFS(BRUTO!$B:$B,ANALISIS_AUTORIZACIONES!$A36,BRUTO!$A:$A,ANALISIS_AUTORIZACIONES!K$13,BRUTO!$I:$I,ANALISIS_AUTORIZACIONES!$F$12)+COUNTIFS(BRUTO!$B:$B,ANALISIS_AUTORIZACIONES!$A36,BRUTO!$A:$A,ANALISIS_AUTORIZACIONES!K$13,BRUTO!$J:$J,ANALISIS_AUTORIZACIONES!$F$12)+COUNTIFS(BRUTO!$B:$B,ANALISIS_AUTORIZACIONES!$A36,BRUTO!$A:$A,ANALISIS_AUTORIZACIONES!K$13,BRUTO!$K:$K,ANALISIS_AUTORIZACIONES!$F$12)</f>
        <v>0</v>
      </c>
      <c r="L36" s="73">
        <f>COUNTIFS(BRUTO!$B:$B,ANALISIS_AUTORIZACIONES!$A36,BRUTO!$A:$A,ANALISIS_AUTORIZACIONES!L$13,BRUTO!$H:$H,ANALISIS_AUTORIZACIONES!$F$12)+COUNTIFS(BRUTO!$B:$B,ANALISIS_AUTORIZACIONES!$A36,BRUTO!$A:$A,ANALISIS_AUTORIZACIONES!L$13,BRUTO!$I:$I,ANALISIS_AUTORIZACIONES!$F$12)+COUNTIFS(BRUTO!$B:$B,ANALISIS_AUTORIZACIONES!$A36,BRUTO!$A:$A,ANALISIS_AUTORIZACIONES!L$13,BRUTO!$J:$J,ANALISIS_AUTORIZACIONES!$F$12)+COUNTIFS(BRUTO!$B:$B,ANALISIS_AUTORIZACIONES!$A36,BRUTO!$A:$A,ANALISIS_AUTORIZACIONES!L$13,BRUTO!$K:$K,ANALISIS_AUTORIZACIONES!$F$12)</f>
        <v>0</v>
      </c>
      <c r="M36" s="83">
        <f t="shared" si="0"/>
        <v>1</v>
      </c>
      <c r="N36" s="80">
        <f t="shared" si="1"/>
        <v>0.41493775933609961</v>
      </c>
    </row>
    <row r="37" spans="1:32" x14ac:dyDescent="0.25">
      <c r="A37" s="76" t="s">
        <v>59</v>
      </c>
      <c r="B37" s="73">
        <f>COUNTIFS(BRUTO!$B:$B,ANALISIS_AUTORIZACIONES!$A37,BRUTO!$A:$A,ANALISIS_AUTORIZACIONES!B$13,BRUTO!$H:$H,ANALISIS_AUTORIZACIONES!$F$12)+COUNTIFS(BRUTO!$B:$B,ANALISIS_AUTORIZACIONES!$A37,BRUTO!$A:$A,ANALISIS_AUTORIZACIONES!B$13,BRUTO!$I:$I,ANALISIS_AUTORIZACIONES!$F$12)+COUNTIFS(BRUTO!$B:$B,ANALISIS_AUTORIZACIONES!$A37,BRUTO!$A:$A,ANALISIS_AUTORIZACIONES!B$13,BRUTO!$J:$J,ANALISIS_AUTORIZACIONES!$F$12)+COUNTIFS(BRUTO!$B:$B,ANALISIS_AUTORIZACIONES!$A37,BRUTO!$A:$A,ANALISIS_AUTORIZACIONES!B$13,BRUTO!$K:$K,ANALISIS_AUTORIZACIONES!$F$12)</f>
        <v>10</v>
      </c>
      <c r="C37" s="73">
        <f>COUNTIFS(BRUTO!$B:$B,ANALISIS_AUTORIZACIONES!$A37,BRUTO!$A:$A,ANALISIS_AUTORIZACIONES!C$13,BRUTO!$H:$H,ANALISIS_AUTORIZACIONES!$F$12)+COUNTIFS(BRUTO!$B:$B,ANALISIS_AUTORIZACIONES!$A37,BRUTO!$A:$A,ANALISIS_AUTORIZACIONES!C$13,BRUTO!$I:$I,ANALISIS_AUTORIZACIONES!$F$12)+COUNTIFS(BRUTO!$B:$B,ANALISIS_AUTORIZACIONES!$A37,BRUTO!$A:$A,ANALISIS_AUTORIZACIONES!C$13,BRUTO!$J:$J,ANALISIS_AUTORIZACIONES!$F$12)+COUNTIFS(BRUTO!$B:$B,ANALISIS_AUTORIZACIONES!$A37,BRUTO!$A:$A,ANALISIS_AUTORIZACIONES!C$13,BRUTO!$K:$K,ANALISIS_AUTORIZACIONES!$F$12)</f>
        <v>20</v>
      </c>
      <c r="D37" s="73">
        <f>COUNTIFS(BRUTO!$B:$B,ANALISIS_AUTORIZACIONES!$A37,BRUTO!$A:$A,ANALISIS_AUTORIZACIONES!D$13,BRUTO!$H:$H,ANALISIS_AUTORIZACIONES!$F$12)+COUNTIFS(BRUTO!$B:$B,ANALISIS_AUTORIZACIONES!$A37,BRUTO!$A:$A,ANALISIS_AUTORIZACIONES!D$13,BRUTO!$I:$I,ANALISIS_AUTORIZACIONES!$F$12)+COUNTIFS(BRUTO!$B:$B,ANALISIS_AUTORIZACIONES!$A37,BRUTO!$A:$A,ANALISIS_AUTORIZACIONES!D$13,BRUTO!$J:$J,ANALISIS_AUTORIZACIONES!$F$12)+COUNTIFS(BRUTO!$B:$B,ANALISIS_AUTORIZACIONES!$A37,BRUTO!$A:$A,ANALISIS_AUTORIZACIONES!D$13,BRUTO!$K:$K,ANALISIS_AUTORIZACIONES!$F$12)</f>
        <v>26</v>
      </c>
      <c r="E37" s="73">
        <f>COUNTIFS(BRUTO!$B:$B,ANALISIS_AUTORIZACIONES!$A37,BRUTO!$A:$A,ANALISIS_AUTORIZACIONES!E$13,BRUTO!$H:$H,ANALISIS_AUTORIZACIONES!$F$12)+COUNTIFS(BRUTO!$B:$B,ANALISIS_AUTORIZACIONES!$A37,BRUTO!$A:$A,ANALISIS_AUTORIZACIONES!E$13,BRUTO!$I:$I,ANALISIS_AUTORIZACIONES!$F$12)+COUNTIFS(BRUTO!$B:$B,ANALISIS_AUTORIZACIONES!$A37,BRUTO!$A:$A,ANALISIS_AUTORIZACIONES!E$13,BRUTO!$J:$J,ANALISIS_AUTORIZACIONES!$F$12)+COUNTIFS(BRUTO!$B:$B,ANALISIS_AUTORIZACIONES!$A37,BRUTO!$A:$A,ANALISIS_AUTORIZACIONES!E$13,BRUTO!$K:$K,ANALISIS_AUTORIZACIONES!$F$12)</f>
        <v>0</v>
      </c>
      <c r="F37" s="73">
        <f>COUNTIFS(BRUTO!$B:$B,ANALISIS_AUTORIZACIONES!$A37,BRUTO!$A:$A,ANALISIS_AUTORIZACIONES!F$13,BRUTO!$H:$H,ANALISIS_AUTORIZACIONES!$F$12)+COUNTIFS(BRUTO!$B:$B,ANALISIS_AUTORIZACIONES!$A37,BRUTO!$A:$A,ANALISIS_AUTORIZACIONES!F$13,BRUTO!$I:$I,ANALISIS_AUTORIZACIONES!$F$12)+COUNTIFS(BRUTO!$B:$B,ANALISIS_AUTORIZACIONES!$A37,BRUTO!$A:$A,ANALISIS_AUTORIZACIONES!F$13,BRUTO!$J:$J,ANALISIS_AUTORIZACIONES!$F$12)+COUNTIFS(BRUTO!$B:$B,ANALISIS_AUTORIZACIONES!$A37,BRUTO!$A:$A,ANALISIS_AUTORIZACIONES!F$13,BRUTO!$K:$K,ANALISIS_AUTORIZACIONES!$F$12)</f>
        <v>7</v>
      </c>
      <c r="G37" s="73">
        <f>COUNTIFS(BRUTO!$B:$B,ANALISIS_AUTORIZACIONES!$A37,BRUTO!$A:$A,ANALISIS_AUTORIZACIONES!G$13,BRUTO!$H:$H,ANALISIS_AUTORIZACIONES!$F$12)+COUNTIFS(BRUTO!$B:$B,ANALISIS_AUTORIZACIONES!$A37,BRUTO!$A:$A,ANALISIS_AUTORIZACIONES!G$13,BRUTO!$I:$I,ANALISIS_AUTORIZACIONES!$F$12)+COUNTIFS(BRUTO!$B:$B,ANALISIS_AUTORIZACIONES!$A37,BRUTO!$A:$A,ANALISIS_AUTORIZACIONES!G$13,BRUTO!$J:$J,ANALISIS_AUTORIZACIONES!$F$12)+COUNTIFS(BRUTO!$B:$B,ANALISIS_AUTORIZACIONES!$A37,BRUTO!$A:$A,ANALISIS_AUTORIZACIONES!G$13,BRUTO!$K:$K,ANALISIS_AUTORIZACIONES!$F$12)</f>
        <v>12</v>
      </c>
      <c r="H37" s="73">
        <f>COUNTIFS(BRUTO!$B:$B,ANALISIS_AUTORIZACIONES!$A37,BRUTO!$A:$A,ANALISIS_AUTORIZACIONES!H$13,BRUTO!$H:$H,ANALISIS_AUTORIZACIONES!$F$12)+COUNTIFS(BRUTO!$B:$B,ANALISIS_AUTORIZACIONES!$A37,BRUTO!$A:$A,ANALISIS_AUTORIZACIONES!H$13,BRUTO!$I:$I,ANALISIS_AUTORIZACIONES!$F$12)+COUNTIFS(BRUTO!$B:$B,ANALISIS_AUTORIZACIONES!$A37,BRUTO!$A:$A,ANALISIS_AUTORIZACIONES!H$13,BRUTO!$J:$J,ANALISIS_AUTORIZACIONES!$F$12)+COUNTIFS(BRUTO!$B:$B,ANALISIS_AUTORIZACIONES!$A37,BRUTO!$A:$A,ANALISIS_AUTORIZACIONES!H$13,BRUTO!$K:$K,ANALISIS_AUTORIZACIONES!$F$12)</f>
        <v>8</v>
      </c>
      <c r="I37" s="73">
        <f>COUNTIFS(BRUTO!$B:$B,ANALISIS_AUTORIZACIONES!$A37,BRUTO!$A:$A,ANALISIS_AUTORIZACIONES!I$13,BRUTO!$H:$H,ANALISIS_AUTORIZACIONES!$F$12)+COUNTIFS(BRUTO!$B:$B,ANALISIS_AUTORIZACIONES!$A37,BRUTO!$A:$A,ANALISIS_AUTORIZACIONES!I$13,BRUTO!$I:$I,ANALISIS_AUTORIZACIONES!$F$12)+COUNTIFS(BRUTO!$B:$B,ANALISIS_AUTORIZACIONES!$A37,BRUTO!$A:$A,ANALISIS_AUTORIZACIONES!I$13,BRUTO!$J:$J,ANALISIS_AUTORIZACIONES!$F$12)+COUNTIFS(BRUTO!$B:$B,ANALISIS_AUTORIZACIONES!$A37,BRUTO!$A:$A,ANALISIS_AUTORIZACIONES!I$13,BRUTO!$K:$K,ANALISIS_AUTORIZACIONES!$F$12)</f>
        <v>9</v>
      </c>
      <c r="J37" s="73">
        <f>COUNTIFS(BRUTO!$B:$B,ANALISIS_AUTORIZACIONES!$A37,BRUTO!$A:$A,ANALISIS_AUTORIZACIONES!J$13,BRUTO!$H:$H,ANALISIS_AUTORIZACIONES!$F$12)+COUNTIFS(BRUTO!$B:$B,ANALISIS_AUTORIZACIONES!$A37,BRUTO!$A:$A,ANALISIS_AUTORIZACIONES!J$13,BRUTO!$I:$I,ANALISIS_AUTORIZACIONES!$F$12)+COUNTIFS(BRUTO!$B:$B,ANALISIS_AUTORIZACIONES!$A37,BRUTO!$A:$A,ANALISIS_AUTORIZACIONES!J$13,BRUTO!$J:$J,ANALISIS_AUTORIZACIONES!$F$12)+COUNTIFS(BRUTO!$B:$B,ANALISIS_AUTORIZACIONES!$A37,BRUTO!$A:$A,ANALISIS_AUTORIZACIONES!J$13,BRUTO!$K:$K,ANALISIS_AUTORIZACIONES!$F$12)</f>
        <v>2</v>
      </c>
      <c r="K37" s="73">
        <f>COUNTIFS(BRUTO!$B:$B,ANALISIS_AUTORIZACIONES!$A37,BRUTO!$A:$A,ANALISIS_AUTORIZACIONES!K$13,BRUTO!$H:$H,ANALISIS_AUTORIZACIONES!$F$12)+COUNTIFS(BRUTO!$B:$B,ANALISIS_AUTORIZACIONES!$A37,BRUTO!$A:$A,ANALISIS_AUTORIZACIONES!K$13,BRUTO!$I:$I,ANALISIS_AUTORIZACIONES!$F$12)+COUNTIFS(BRUTO!$B:$B,ANALISIS_AUTORIZACIONES!$A37,BRUTO!$A:$A,ANALISIS_AUTORIZACIONES!K$13,BRUTO!$J:$J,ANALISIS_AUTORIZACIONES!$F$12)+COUNTIFS(BRUTO!$B:$B,ANALISIS_AUTORIZACIONES!$A37,BRUTO!$A:$A,ANALISIS_AUTORIZACIONES!K$13,BRUTO!$K:$K,ANALISIS_AUTORIZACIONES!$F$12)</f>
        <v>3</v>
      </c>
      <c r="L37" s="73">
        <f>COUNTIFS(BRUTO!$B:$B,ANALISIS_AUTORIZACIONES!$A37,BRUTO!$A:$A,ANALISIS_AUTORIZACIONES!L$13,BRUTO!$H:$H,ANALISIS_AUTORIZACIONES!$F$12)+COUNTIFS(BRUTO!$B:$B,ANALISIS_AUTORIZACIONES!$A37,BRUTO!$A:$A,ANALISIS_AUTORIZACIONES!L$13,BRUTO!$I:$I,ANALISIS_AUTORIZACIONES!$F$12)+COUNTIFS(BRUTO!$B:$B,ANALISIS_AUTORIZACIONES!$A37,BRUTO!$A:$A,ANALISIS_AUTORIZACIONES!L$13,BRUTO!$J:$J,ANALISIS_AUTORIZACIONES!$F$12)+COUNTIFS(BRUTO!$B:$B,ANALISIS_AUTORIZACIONES!$A37,BRUTO!$A:$A,ANALISIS_AUTORIZACIONES!L$13,BRUTO!$K:$K,ANALISIS_AUTORIZACIONES!$F$12)</f>
        <v>0</v>
      </c>
      <c r="M37" s="83">
        <f t="shared" si="0"/>
        <v>97</v>
      </c>
      <c r="N37" s="80">
        <f t="shared" si="1"/>
        <v>40.248962655601659</v>
      </c>
    </row>
    <row r="38" spans="1:32" x14ac:dyDescent="0.25">
      <c r="A38" s="76" t="s">
        <v>60</v>
      </c>
      <c r="B38" s="73">
        <f>COUNTIFS(BRUTO!$B:$B,ANALISIS_AUTORIZACIONES!$A38,BRUTO!$A:$A,ANALISIS_AUTORIZACIONES!B$13,BRUTO!$H:$H,ANALISIS_AUTORIZACIONES!$F$12)+COUNTIFS(BRUTO!$B:$B,ANALISIS_AUTORIZACIONES!$A38,BRUTO!$A:$A,ANALISIS_AUTORIZACIONES!B$13,BRUTO!$I:$I,ANALISIS_AUTORIZACIONES!$F$12)+COUNTIFS(BRUTO!$B:$B,ANALISIS_AUTORIZACIONES!$A38,BRUTO!$A:$A,ANALISIS_AUTORIZACIONES!B$13,BRUTO!$J:$J,ANALISIS_AUTORIZACIONES!$F$12)+COUNTIFS(BRUTO!$B:$B,ANALISIS_AUTORIZACIONES!$A38,BRUTO!$A:$A,ANALISIS_AUTORIZACIONES!B$13,BRUTO!$K:$K,ANALISIS_AUTORIZACIONES!$F$12)</f>
        <v>0</v>
      </c>
      <c r="C38" s="73">
        <f>COUNTIFS(BRUTO!$B:$B,ANALISIS_AUTORIZACIONES!$A38,BRUTO!$A:$A,ANALISIS_AUTORIZACIONES!C$13,BRUTO!$H:$H,ANALISIS_AUTORIZACIONES!$F$12)+COUNTIFS(BRUTO!$B:$B,ANALISIS_AUTORIZACIONES!$A38,BRUTO!$A:$A,ANALISIS_AUTORIZACIONES!C$13,BRUTO!$I:$I,ANALISIS_AUTORIZACIONES!$F$12)+COUNTIFS(BRUTO!$B:$B,ANALISIS_AUTORIZACIONES!$A38,BRUTO!$A:$A,ANALISIS_AUTORIZACIONES!C$13,BRUTO!$J:$J,ANALISIS_AUTORIZACIONES!$F$12)+COUNTIFS(BRUTO!$B:$B,ANALISIS_AUTORIZACIONES!$A38,BRUTO!$A:$A,ANALISIS_AUTORIZACIONES!C$13,BRUTO!$K:$K,ANALISIS_AUTORIZACIONES!$F$12)</f>
        <v>0</v>
      </c>
      <c r="D38" s="73">
        <f>COUNTIFS(BRUTO!$B:$B,ANALISIS_AUTORIZACIONES!$A38,BRUTO!$A:$A,ANALISIS_AUTORIZACIONES!D$13,BRUTO!$H:$H,ANALISIS_AUTORIZACIONES!$F$12)+COUNTIFS(BRUTO!$B:$B,ANALISIS_AUTORIZACIONES!$A38,BRUTO!$A:$A,ANALISIS_AUTORIZACIONES!D$13,BRUTO!$I:$I,ANALISIS_AUTORIZACIONES!$F$12)+COUNTIFS(BRUTO!$B:$B,ANALISIS_AUTORIZACIONES!$A38,BRUTO!$A:$A,ANALISIS_AUTORIZACIONES!D$13,BRUTO!$J:$J,ANALISIS_AUTORIZACIONES!$F$12)+COUNTIFS(BRUTO!$B:$B,ANALISIS_AUTORIZACIONES!$A38,BRUTO!$A:$A,ANALISIS_AUTORIZACIONES!D$13,BRUTO!$K:$K,ANALISIS_AUTORIZACIONES!$F$12)</f>
        <v>0</v>
      </c>
      <c r="E38" s="73">
        <f>COUNTIFS(BRUTO!$B:$B,ANALISIS_AUTORIZACIONES!$A38,BRUTO!$A:$A,ANALISIS_AUTORIZACIONES!E$13,BRUTO!$H:$H,ANALISIS_AUTORIZACIONES!$F$12)+COUNTIFS(BRUTO!$B:$B,ANALISIS_AUTORIZACIONES!$A38,BRUTO!$A:$A,ANALISIS_AUTORIZACIONES!E$13,BRUTO!$I:$I,ANALISIS_AUTORIZACIONES!$F$12)+COUNTIFS(BRUTO!$B:$B,ANALISIS_AUTORIZACIONES!$A38,BRUTO!$A:$A,ANALISIS_AUTORIZACIONES!E$13,BRUTO!$J:$J,ANALISIS_AUTORIZACIONES!$F$12)+COUNTIFS(BRUTO!$B:$B,ANALISIS_AUTORIZACIONES!$A38,BRUTO!$A:$A,ANALISIS_AUTORIZACIONES!E$13,BRUTO!$K:$K,ANALISIS_AUTORIZACIONES!$F$12)</f>
        <v>0</v>
      </c>
      <c r="F38" s="73">
        <f>COUNTIFS(BRUTO!$B:$B,ANALISIS_AUTORIZACIONES!$A38,BRUTO!$A:$A,ANALISIS_AUTORIZACIONES!F$13,BRUTO!$H:$H,ANALISIS_AUTORIZACIONES!$F$12)+COUNTIFS(BRUTO!$B:$B,ANALISIS_AUTORIZACIONES!$A38,BRUTO!$A:$A,ANALISIS_AUTORIZACIONES!F$13,BRUTO!$I:$I,ANALISIS_AUTORIZACIONES!$F$12)+COUNTIFS(BRUTO!$B:$B,ANALISIS_AUTORIZACIONES!$A38,BRUTO!$A:$A,ANALISIS_AUTORIZACIONES!F$13,BRUTO!$J:$J,ANALISIS_AUTORIZACIONES!$F$12)+COUNTIFS(BRUTO!$B:$B,ANALISIS_AUTORIZACIONES!$A38,BRUTO!$A:$A,ANALISIS_AUTORIZACIONES!F$13,BRUTO!$K:$K,ANALISIS_AUTORIZACIONES!$F$12)</f>
        <v>0</v>
      </c>
      <c r="G38" s="73">
        <f>COUNTIFS(BRUTO!$B:$B,ANALISIS_AUTORIZACIONES!$A38,BRUTO!$A:$A,ANALISIS_AUTORIZACIONES!G$13,BRUTO!$H:$H,ANALISIS_AUTORIZACIONES!$F$12)+COUNTIFS(BRUTO!$B:$B,ANALISIS_AUTORIZACIONES!$A38,BRUTO!$A:$A,ANALISIS_AUTORIZACIONES!G$13,BRUTO!$I:$I,ANALISIS_AUTORIZACIONES!$F$12)+COUNTIFS(BRUTO!$B:$B,ANALISIS_AUTORIZACIONES!$A38,BRUTO!$A:$A,ANALISIS_AUTORIZACIONES!G$13,BRUTO!$J:$J,ANALISIS_AUTORIZACIONES!$F$12)+COUNTIFS(BRUTO!$B:$B,ANALISIS_AUTORIZACIONES!$A38,BRUTO!$A:$A,ANALISIS_AUTORIZACIONES!G$13,BRUTO!$K:$K,ANALISIS_AUTORIZACIONES!$F$12)</f>
        <v>0</v>
      </c>
      <c r="H38" s="73">
        <f>COUNTIFS(BRUTO!$B:$B,ANALISIS_AUTORIZACIONES!$A38,BRUTO!$A:$A,ANALISIS_AUTORIZACIONES!H$13,BRUTO!$H:$H,ANALISIS_AUTORIZACIONES!$F$12)+COUNTIFS(BRUTO!$B:$B,ANALISIS_AUTORIZACIONES!$A38,BRUTO!$A:$A,ANALISIS_AUTORIZACIONES!H$13,BRUTO!$I:$I,ANALISIS_AUTORIZACIONES!$F$12)+COUNTIFS(BRUTO!$B:$B,ANALISIS_AUTORIZACIONES!$A38,BRUTO!$A:$A,ANALISIS_AUTORIZACIONES!H$13,BRUTO!$J:$J,ANALISIS_AUTORIZACIONES!$F$12)+COUNTIFS(BRUTO!$B:$B,ANALISIS_AUTORIZACIONES!$A38,BRUTO!$A:$A,ANALISIS_AUTORIZACIONES!H$13,BRUTO!$K:$K,ANALISIS_AUTORIZACIONES!$F$12)</f>
        <v>0</v>
      </c>
      <c r="I38" s="73">
        <f>COUNTIFS(BRUTO!$B:$B,ANALISIS_AUTORIZACIONES!$A38,BRUTO!$A:$A,ANALISIS_AUTORIZACIONES!I$13,BRUTO!$H:$H,ANALISIS_AUTORIZACIONES!$F$12)+COUNTIFS(BRUTO!$B:$B,ANALISIS_AUTORIZACIONES!$A38,BRUTO!$A:$A,ANALISIS_AUTORIZACIONES!I$13,BRUTO!$I:$I,ANALISIS_AUTORIZACIONES!$F$12)+COUNTIFS(BRUTO!$B:$B,ANALISIS_AUTORIZACIONES!$A38,BRUTO!$A:$A,ANALISIS_AUTORIZACIONES!I$13,BRUTO!$J:$J,ANALISIS_AUTORIZACIONES!$F$12)+COUNTIFS(BRUTO!$B:$B,ANALISIS_AUTORIZACIONES!$A38,BRUTO!$A:$A,ANALISIS_AUTORIZACIONES!I$13,BRUTO!$K:$K,ANALISIS_AUTORIZACIONES!$F$12)</f>
        <v>0</v>
      </c>
      <c r="J38" s="73">
        <f>COUNTIFS(BRUTO!$B:$B,ANALISIS_AUTORIZACIONES!$A38,BRUTO!$A:$A,ANALISIS_AUTORIZACIONES!J$13,BRUTO!$H:$H,ANALISIS_AUTORIZACIONES!$F$12)+COUNTIFS(BRUTO!$B:$B,ANALISIS_AUTORIZACIONES!$A38,BRUTO!$A:$A,ANALISIS_AUTORIZACIONES!J$13,BRUTO!$I:$I,ANALISIS_AUTORIZACIONES!$F$12)+COUNTIFS(BRUTO!$B:$B,ANALISIS_AUTORIZACIONES!$A38,BRUTO!$A:$A,ANALISIS_AUTORIZACIONES!J$13,BRUTO!$J:$J,ANALISIS_AUTORIZACIONES!$F$12)+COUNTIFS(BRUTO!$B:$B,ANALISIS_AUTORIZACIONES!$A38,BRUTO!$A:$A,ANALISIS_AUTORIZACIONES!J$13,BRUTO!$K:$K,ANALISIS_AUTORIZACIONES!$F$12)</f>
        <v>0</v>
      </c>
      <c r="K38" s="73">
        <f>COUNTIFS(BRUTO!$B:$B,ANALISIS_AUTORIZACIONES!$A38,BRUTO!$A:$A,ANALISIS_AUTORIZACIONES!K$13,BRUTO!$H:$H,ANALISIS_AUTORIZACIONES!$F$12)+COUNTIFS(BRUTO!$B:$B,ANALISIS_AUTORIZACIONES!$A38,BRUTO!$A:$A,ANALISIS_AUTORIZACIONES!K$13,BRUTO!$I:$I,ANALISIS_AUTORIZACIONES!$F$12)+COUNTIFS(BRUTO!$B:$B,ANALISIS_AUTORIZACIONES!$A38,BRUTO!$A:$A,ANALISIS_AUTORIZACIONES!K$13,BRUTO!$J:$J,ANALISIS_AUTORIZACIONES!$F$12)+COUNTIFS(BRUTO!$B:$B,ANALISIS_AUTORIZACIONES!$A38,BRUTO!$A:$A,ANALISIS_AUTORIZACIONES!K$13,BRUTO!$K:$K,ANALISIS_AUTORIZACIONES!$F$12)</f>
        <v>0</v>
      </c>
      <c r="L38" s="73">
        <f>COUNTIFS(BRUTO!$B:$B,ANALISIS_AUTORIZACIONES!$A38,BRUTO!$A:$A,ANALISIS_AUTORIZACIONES!L$13,BRUTO!$H:$H,ANALISIS_AUTORIZACIONES!$F$12)+COUNTIFS(BRUTO!$B:$B,ANALISIS_AUTORIZACIONES!$A38,BRUTO!$A:$A,ANALISIS_AUTORIZACIONES!L$13,BRUTO!$I:$I,ANALISIS_AUTORIZACIONES!$F$12)+COUNTIFS(BRUTO!$B:$B,ANALISIS_AUTORIZACIONES!$A38,BRUTO!$A:$A,ANALISIS_AUTORIZACIONES!L$13,BRUTO!$J:$J,ANALISIS_AUTORIZACIONES!$F$12)+COUNTIFS(BRUTO!$B:$B,ANALISIS_AUTORIZACIONES!$A38,BRUTO!$A:$A,ANALISIS_AUTORIZACIONES!L$13,BRUTO!$K:$K,ANALISIS_AUTORIZACIONES!$F$12)</f>
        <v>0</v>
      </c>
      <c r="M38" s="83">
        <f t="shared" si="0"/>
        <v>0</v>
      </c>
      <c r="N38" s="80">
        <f t="shared" si="1"/>
        <v>0</v>
      </c>
    </row>
    <row r="39" spans="1:32" x14ac:dyDescent="0.25">
      <c r="A39" s="77" t="s">
        <v>78</v>
      </c>
      <c r="B39" s="73">
        <f>COUNTIFS(BRUTO!$B:$B,ANALISIS_AUTORIZACIONES!$A39,BRUTO!$A:$A,ANALISIS_AUTORIZACIONES!B$13,BRUTO!$H:$H,ANALISIS_AUTORIZACIONES!$F$12)+COUNTIFS(BRUTO!$B:$B,ANALISIS_AUTORIZACIONES!$A39,BRUTO!$A:$A,ANALISIS_AUTORIZACIONES!B$13,BRUTO!$I:$I,ANALISIS_AUTORIZACIONES!$F$12)+COUNTIFS(BRUTO!$B:$B,ANALISIS_AUTORIZACIONES!$A39,BRUTO!$A:$A,ANALISIS_AUTORIZACIONES!B$13,BRUTO!$J:$J,ANALISIS_AUTORIZACIONES!$F$12)+COUNTIFS(BRUTO!$B:$B,ANALISIS_AUTORIZACIONES!$A39,BRUTO!$A:$A,ANALISIS_AUTORIZACIONES!B$13,BRUTO!$K:$K,ANALISIS_AUTORIZACIONES!$F$12)</f>
        <v>0</v>
      </c>
      <c r="C39" s="73">
        <f>COUNTIFS(BRUTO!$B:$B,ANALISIS_AUTORIZACIONES!$A39,BRUTO!$A:$A,ANALISIS_AUTORIZACIONES!C$13,BRUTO!$H:$H,ANALISIS_AUTORIZACIONES!$F$12)+COUNTIFS(BRUTO!$B:$B,ANALISIS_AUTORIZACIONES!$A39,BRUTO!$A:$A,ANALISIS_AUTORIZACIONES!C$13,BRUTO!$I:$I,ANALISIS_AUTORIZACIONES!$F$12)+COUNTIFS(BRUTO!$B:$B,ANALISIS_AUTORIZACIONES!$A39,BRUTO!$A:$A,ANALISIS_AUTORIZACIONES!C$13,BRUTO!$J:$J,ANALISIS_AUTORIZACIONES!$F$12)+COUNTIFS(BRUTO!$B:$B,ANALISIS_AUTORIZACIONES!$A39,BRUTO!$A:$A,ANALISIS_AUTORIZACIONES!C$13,BRUTO!$K:$K,ANALISIS_AUTORIZACIONES!$F$12)</f>
        <v>0</v>
      </c>
      <c r="D39" s="73">
        <f>COUNTIFS(BRUTO!$B:$B,ANALISIS_AUTORIZACIONES!$A39,BRUTO!$A:$A,ANALISIS_AUTORIZACIONES!D$13,BRUTO!$H:$H,ANALISIS_AUTORIZACIONES!$F$12)+COUNTIFS(BRUTO!$B:$B,ANALISIS_AUTORIZACIONES!$A39,BRUTO!$A:$A,ANALISIS_AUTORIZACIONES!D$13,BRUTO!$I:$I,ANALISIS_AUTORIZACIONES!$F$12)+COUNTIFS(BRUTO!$B:$B,ANALISIS_AUTORIZACIONES!$A39,BRUTO!$A:$A,ANALISIS_AUTORIZACIONES!D$13,BRUTO!$J:$J,ANALISIS_AUTORIZACIONES!$F$12)+COUNTIFS(BRUTO!$B:$B,ANALISIS_AUTORIZACIONES!$A39,BRUTO!$A:$A,ANALISIS_AUTORIZACIONES!D$13,BRUTO!$K:$K,ANALISIS_AUTORIZACIONES!$F$12)</f>
        <v>0</v>
      </c>
      <c r="E39" s="73">
        <f>COUNTIFS(BRUTO!$B:$B,ANALISIS_AUTORIZACIONES!$A39,BRUTO!$A:$A,ANALISIS_AUTORIZACIONES!E$13,BRUTO!$H:$H,ANALISIS_AUTORIZACIONES!$F$12)+COUNTIFS(BRUTO!$B:$B,ANALISIS_AUTORIZACIONES!$A39,BRUTO!$A:$A,ANALISIS_AUTORIZACIONES!E$13,BRUTO!$I:$I,ANALISIS_AUTORIZACIONES!$F$12)+COUNTIFS(BRUTO!$B:$B,ANALISIS_AUTORIZACIONES!$A39,BRUTO!$A:$A,ANALISIS_AUTORIZACIONES!E$13,BRUTO!$J:$J,ANALISIS_AUTORIZACIONES!$F$12)+COUNTIFS(BRUTO!$B:$B,ANALISIS_AUTORIZACIONES!$A39,BRUTO!$A:$A,ANALISIS_AUTORIZACIONES!E$13,BRUTO!$K:$K,ANALISIS_AUTORIZACIONES!$F$12)</f>
        <v>0</v>
      </c>
      <c r="F39" s="73">
        <f>COUNTIFS(BRUTO!$B:$B,ANALISIS_AUTORIZACIONES!$A39,BRUTO!$A:$A,ANALISIS_AUTORIZACIONES!F$13,BRUTO!$H:$H,ANALISIS_AUTORIZACIONES!$F$12)+COUNTIFS(BRUTO!$B:$B,ANALISIS_AUTORIZACIONES!$A39,BRUTO!$A:$A,ANALISIS_AUTORIZACIONES!F$13,BRUTO!$I:$I,ANALISIS_AUTORIZACIONES!$F$12)+COUNTIFS(BRUTO!$B:$B,ANALISIS_AUTORIZACIONES!$A39,BRUTO!$A:$A,ANALISIS_AUTORIZACIONES!F$13,BRUTO!$J:$J,ANALISIS_AUTORIZACIONES!$F$12)+COUNTIFS(BRUTO!$B:$B,ANALISIS_AUTORIZACIONES!$A39,BRUTO!$A:$A,ANALISIS_AUTORIZACIONES!F$13,BRUTO!$K:$K,ANALISIS_AUTORIZACIONES!$F$12)</f>
        <v>0</v>
      </c>
      <c r="G39" s="73">
        <f>COUNTIFS(BRUTO!$B:$B,ANALISIS_AUTORIZACIONES!$A39,BRUTO!$A:$A,ANALISIS_AUTORIZACIONES!G$13,BRUTO!$H:$H,ANALISIS_AUTORIZACIONES!$F$12)+COUNTIFS(BRUTO!$B:$B,ANALISIS_AUTORIZACIONES!$A39,BRUTO!$A:$A,ANALISIS_AUTORIZACIONES!G$13,BRUTO!$I:$I,ANALISIS_AUTORIZACIONES!$F$12)+COUNTIFS(BRUTO!$B:$B,ANALISIS_AUTORIZACIONES!$A39,BRUTO!$A:$A,ANALISIS_AUTORIZACIONES!G$13,BRUTO!$J:$J,ANALISIS_AUTORIZACIONES!$F$12)+COUNTIFS(BRUTO!$B:$B,ANALISIS_AUTORIZACIONES!$A39,BRUTO!$A:$A,ANALISIS_AUTORIZACIONES!G$13,BRUTO!$K:$K,ANALISIS_AUTORIZACIONES!$F$12)</f>
        <v>0</v>
      </c>
      <c r="H39" s="73">
        <f>COUNTIFS(BRUTO!$B:$B,ANALISIS_AUTORIZACIONES!$A39,BRUTO!$A:$A,ANALISIS_AUTORIZACIONES!H$13,BRUTO!$H:$H,ANALISIS_AUTORIZACIONES!$F$12)+COUNTIFS(BRUTO!$B:$B,ANALISIS_AUTORIZACIONES!$A39,BRUTO!$A:$A,ANALISIS_AUTORIZACIONES!H$13,BRUTO!$I:$I,ANALISIS_AUTORIZACIONES!$F$12)+COUNTIFS(BRUTO!$B:$B,ANALISIS_AUTORIZACIONES!$A39,BRUTO!$A:$A,ANALISIS_AUTORIZACIONES!H$13,BRUTO!$J:$J,ANALISIS_AUTORIZACIONES!$F$12)+COUNTIFS(BRUTO!$B:$B,ANALISIS_AUTORIZACIONES!$A39,BRUTO!$A:$A,ANALISIS_AUTORIZACIONES!H$13,BRUTO!$K:$K,ANALISIS_AUTORIZACIONES!$F$12)</f>
        <v>0</v>
      </c>
      <c r="I39" s="73">
        <f>COUNTIFS(BRUTO!$B:$B,ANALISIS_AUTORIZACIONES!$A39,BRUTO!$A:$A,ANALISIS_AUTORIZACIONES!I$13,BRUTO!$H:$H,ANALISIS_AUTORIZACIONES!$F$12)+COUNTIFS(BRUTO!$B:$B,ANALISIS_AUTORIZACIONES!$A39,BRUTO!$A:$A,ANALISIS_AUTORIZACIONES!I$13,BRUTO!$I:$I,ANALISIS_AUTORIZACIONES!$F$12)+COUNTIFS(BRUTO!$B:$B,ANALISIS_AUTORIZACIONES!$A39,BRUTO!$A:$A,ANALISIS_AUTORIZACIONES!I$13,BRUTO!$J:$J,ANALISIS_AUTORIZACIONES!$F$12)+COUNTIFS(BRUTO!$B:$B,ANALISIS_AUTORIZACIONES!$A39,BRUTO!$A:$A,ANALISIS_AUTORIZACIONES!I$13,BRUTO!$K:$K,ANALISIS_AUTORIZACIONES!$F$12)</f>
        <v>0</v>
      </c>
      <c r="J39" s="73">
        <f>COUNTIFS(BRUTO!$B:$B,ANALISIS_AUTORIZACIONES!$A39,BRUTO!$A:$A,ANALISIS_AUTORIZACIONES!J$13,BRUTO!$H:$H,ANALISIS_AUTORIZACIONES!$F$12)+COUNTIFS(BRUTO!$B:$B,ANALISIS_AUTORIZACIONES!$A39,BRUTO!$A:$A,ANALISIS_AUTORIZACIONES!J$13,BRUTO!$I:$I,ANALISIS_AUTORIZACIONES!$F$12)+COUNTIFS(BRUTO!$B:$B,ANALISIS_AUTORIZACIONES!$A39,BRUTO!$A:$A,ANALISIS_AUTORIZACIONES!J$13,BRUTO!$J:$J,ANALISIS_AUTORIZACIONES!$F$12)+COUNTIFS(BRUTO!$B:$B,ANALISIS_AUTORIZACIONES!$A39,BRUTO!$A:$A,ANALISIS_AUTORIZACIONES!J$13,BRUTO!$K:$K,ANALISIS_AUTORIZACIONES!$F$12)</f>
        <v>0</v>
      </c>
      <c r="K39" s="73">
        <f>COUNTIFS(BRUTO!$B:$B,ANALISIS_AUTORIZACIONES!$A39,BRUTO!$A:$A,ANALISIS_AUTORIZACIONES!K$13,BRUTO!$H:$H,ANALISIS_AUTORIZACIONES!$F$12)+COUNTIFS(BRUTO!$B:$B,ANALISIS_AUTORIZACIONES!$A39,BRUTO!$A:$A,ANALISIS_AUTORIZACIONES!K$13,BRUTO!$I:$I,ANALISIS_AUTORIZACIONES!$F$12)+COUNTIFS(BRUTO!$B:$B,ANALISIS_AUTORIZACIONES!$A39,BRUTO!$A:$A,ANALISIS_AUTORIZACIONES!K$13,BRUTO!$J:$J,ANALISIS_AUTORIZACIONES!$F$12)+COUNTIFS(BRUTO!$B:$B,ANALISIS_AUTORIZACIONES!$A39,BRUTO!$A:$A,ANALISIS_AUTORIZACIONES!K$13,BRUTO!$K:$K,ANALISIS_AUTORIZACIONES!$F$12)</f>
        <v>0</v>
      </c>
      <c r="L39" s="73">
        <f>COUNTIFS(BRUTO!$B:$B,ANALISIS_AUTORIZACIONES!$A39,BRUTO!$A:$A,ANALISIS_AUTORIZACIONES!L$13,BRUTO!$H:$H,ANALISIS_AUTORIZACIONES!$F$12)+COUNTIFS(BRUTO!$B:$B,ANALISIS_AUTORIZACIONES!$A39,BRUTO!$A:$A,ANALISIS_AUTORIZACIONES!L$13,BRUTO!$I:$I,ANALISIS_AUTORIZACIONES!$F$12)+COUNTIFS(BRUTO!$B:$B,ANALISIS_AUTORIZACIONES!$A39,BRUTO!$A:$A,ANALISIS_AUTORIZACIONES!L$13,BRUTO!$J:$J,ANALISIS_AUTORIZACIONES!$F$12)+COUNTIFS(BRUTO!$B:$B,ANALISIS_AUTORIZACIONES!$A39,BRUTO!$A:$A,ANALISIS_AUTORIZACIONES!L$13,BRUTO!$K:$K,ANALISIS_AUTORIZACIONES!$F$12)</f>
        <v>0</v>
      </c>
      <c r="M39" s="83">
        <f t="shared" si="0"/>
        <v>0</v>
      </c>
      <c r="N39" s="80">
        <f t="shared" si="1"/>
        <v>0</v>
      </c>
      <c r="P39" s="143" t="s">
        <v>160</v>
      </c>
      <c r="Q39" s="143"/>
      <c r="R39" s="143"/>
      <c r="S39" s="143"/>
      <c r="T39" s="143"/>
      <c r="U39" s="143"/>
      <c r="V39" s="143"/>
      <c r="W39" s="143"/>
      <c r="X39" s="143"/>
      <c r="Y39" s="143"/>
      <c r="Z39" s="143"/>
      <c r="AA39" s="143"/>
      <c r="AB39" s="143"/>
      <c r="AC39" s="143"/>
      <c r="AD39" s="143"/>
      <c r="AE39" s="143"/>
      <c r="AF39" s="143"/>
    </row>
    <row r="40" spans="1:32" x14ac:dyDescent="0.25">
      <c r="A40" s="76" t="s">
        <v>61</v>
      </c>
      <c r="B40" s="73">
        <f>COUNTIFS(BRUTO!$B:$B,ANALISIS_AUTORIZACIONES!$A40,BRUTO!$A:$A,ANALISIS_AUTORIZACIONES!B$13,BRUTO!$H:$H,ANALISIS_AUTORIZACIONES!$F$12)+COUNTIFS(BRUTO!$B:$B,ANALISIS_AUTORIZACIONES!$A40,BRUTO!$A:$A,ANALISIS_AUTORIZACIONES!B$13,BRUTO!$I:$I,ANALISIS_AUTORIZACIONES!$F$12)+COUNTIFS(BRUTO!$B:$B,ANALISIS_AUTORIZACIONES!$A40,BRUTO!$A:$A,ANALISIS_AUTORIZACIONES!B$13,BRUTO!$J:$J,ANALISIS_AUTORIZACIONES!$F$12)+COUNTIFS(BRUTO!$B:$B,ANALISIS_AUTORIZACIONES!$A40,BRUTO!$A:$A,ANALISIS_AUTORIZACIONES!B$13,BRUTO!$K:$K,ANALISIS_AUTORIZACIONES!$F$12)</f>
        <v>0</v>
      </c>
      <c r="C40" s="73">
        <f>COUNTIFS(BRUTO!$B:$B,ANALISIS_AUTORIZACIONES!$A40,BRUTO!$A:$A,ANALISIS_AUTORIZACIONES!C$13,BRUTO!$H:$H,ANALISIS_AUTORIZACIONES!$F$12)+COUNTIFS(BRUTO!$B:$B,ANALISIS_AUTORIZACIONES!$A40,BRUTO!$A:$A,ANALISIS_AUTORIZACIONES!C$13,BRUTO!$I:$I,ANALISIS_AUTORIZACIONES!$F$12)+COUNTIFS(BRUTO!$B:$B,ANALISIS_AUTORIZACIONES!$A40,BRUTO!$A:$A,ANALISIS_AUTORIZACIONES!C$13,BRUTO!$J:$J,ANALISIS_AUTORIZACIONES!$F$12)+COUNTIFS(BRUTO!$B:$B,ANALISIS_AUTORIZACIONES!$A40,BRUTO!$A:$A,ANALISIS_AUTORIZACIONES!C$13,BRUTO!$K:$K,ANALISIS_AUTORIZACIONES!$F$12)</f>
        <v>7</v>
      </c>
      <c r="D40" s="73">
        <f>COUNTIFS(BRUTO!$B:$B,ANALISIS_AUTORIZACIONES!$A40,BRUTO!$A:$A,ANALISIS_AUTORIZACIONES!D$13,BRUTO!$H:$H,ANALISIS_AUTORIZACIONES!$F$12)+COUNTIFS(BRUTO!$B:$B,ANALISIS_AUTORIZACIONES!$A40,BRUTO!$A:$A,ANALISIS_AUTORIZACIONES!D$13,BRUTO!$I:$I,ANALISIS_AUTORIZACIONES!$F$12)+COUNTIFS(BRUTO!$B:$B,ANALISIS_AUTORIZACIONES!$A40,BRUTO!$A:$A,ANALISIS_AUTORIZACIONES!D$13,BRUTO!$J:$J,ANALISIS_AUTORIZACIONES!$F$12)+COUNTIFS(BRUTO!$B:$B,ANALISIS_AUTORIZACIONES!$A40,BRUTO!$A:$A,ANALISIS_AUTORIZACIONES!D$13,BRUTO!$K:$K,ANALISIS_AUTORIZACIONES!$F$12)</f>
        <v>0</v>
      </c>
      <c r="E40" s="73">
        <f>COUNTIFS(BRUTO!$B:$B,ANALISIS_AUTORIZACIONES!$A40,BRUTO!$A:$A,ANALISIS_AUTORIZACIONES!E$13,BRUTO!$H:$H,ANALISIS_AUTORIZACIONES!$F$12)+COUNTIFS(BRUTO!$B:$B,ANALISIS_AUTORIZACIONES!$A40,BRUTO!$A:$A,ANALISIS_AUTORIZACIONES!E$13,BRUTO!$I:$I,ANALISIS_AUTORIZACIONES!$F$12)+COUNTIFS(BRUTO!$B:$B,ANALISIS_AUTORIZACIONES!$A40,BRUTO!$A:$A,ANALISIS_AUTORIZACIONES!E$13,BRUTO!$J:$J,ANALISIS_AUTORIZACIONES!$F$12)+COUNTIFS(BRUTO!$B:$B,ANALISIS_AUTORIZACIONES!$A40,BRUTO!$A:$A,ANALISIS_AUTORIZACIONES!E$13,BRUTO!$K:$K,ANALISIS_AUTORIZACIONES!$F$12)</f>
        <v>0</v>
      </c>
      <c r="F40" s="73">
        <f>COUNTIFS(BRUTO!$B:$B,ANALISIS_AUTORIZACIONES!$A40,BRUTO!$A:$A,ANALISIS_AUTORIZACIONES!F$13,BRUTO!$H:$H,ANALISIS_AUTORIZACIONES!$F$12)+COUNTIFS(BRUTO!$B:$B,ANALISIS_AUTORIZACIONES!$A40,BRUTO!$A:$A,ANALISIS_AUTORIZACIONES!F$13,BRUTO!$I:$I,ANALISIS_AUTORIZACIONES!$F$12)+COUNTIFS(BRUTO!$B:$B,ANALISIS_AUTORIZACIONES!$A40,BRUTO!$A:$A,ANALISIS_AUTORIZACIONES!F$13,BRUTO!$J:$J,ANALISIS_AUTORIZACIONES!$F$12)+COUNTIFS(BRUTO!$B:$B,ANALISIS_AUTORIZACIONES!$A40,BRUTO!$A:$A,ANALISIS_AUTORIZACIONES!F$13,BRUTO!$K:$K,ANALISIS_AUTORIZACIONES!$F$12)</f>
        <v>0</v>
      </c>
      <c r="G40" s="73">
        <f>COUNTIFS(BRUTO!$B:$B,ANALISIS_AUTORIZACIONES!$A40,BRUTO!$A:$A,ANALISIS_AUTORIZACIONES!G$13,BRUTO!$H:$H,ANALISIS_AUTORIZACIONES!$F$12)+COUNTIFS(BRUTO!$B:$B,ANALISIS_AUTORIZACIONES!$A40,BRUTO!$A:$A,ANALISIS_AUTORIZACIONES!G$13,BRUTO!$I:$I,ANALISIS_AUTORIZACIONES!$F$12)+COUNTIFS(BRUTO!$B:$B,ANALISIS_AUTORIZACIONES!$A40,BRUTO!$A:$A,ANALISIS_AUTORIZACIONES!G$13,BRUTO!$J:$J,ANALISIS_AUTORIZACIONES!$F$12)+COUNTIFS(BRUTO!$B:$B,ANALISIS_AUTORIZACIONES!$A40,BRUTO!$A:$A,ANALISIS_AUTORIZACIONES!G$13,BRUTO!$K:$K,ANALISIS_AUTORIZACIONES!$F$12)</f>
        <v>0</v>
      </c>
      <c r="H40" s="73">
        <f>COUNTIFS(BRUTO!$B:$B,ANALISIS_AUTORIZACIONES!$A40,BRUTO!$A:$A,ANALISIS_AUTORIZACIONES!H$13,BRUTO!$H:$H,ANALISIS_AUTORIZACIONES!$F$12)+COUNTIFS(BRUTO!$B:$B,ANALISIS_AUTORIZACIONES!$A40,BRUTO!$A:$A,ANALISIS_AUTORIZACIONES!H$13,BRUTO!$I:$I,ANALISIS_AUTORIZACIONES!$F$12)+COUNTIFS(BRUTO!$B:$B,ANALISIS_AUTORIZACIONES!$A40,BRUTO!$A:$A,ANALISIS_AUTORIZACIONES!H$13,BRUTO!$J:$J,ANALISIS_AUTORIZACIONES!$F$12)+COUNTIFS(BRUTO!$B:$B,ANALISIS_AUTORIZACIONES!$A40,BRUTO!$A:$A,ANALISIS_AUTORIZACIONES!H$13,BRUTO!$K:$K,ANALISIS_AUTORIZACIONES!$F$12)</f>
        <v>2</v>
      </c>
      <c r="I40" s="73">
        <f>COUNTIFS(BRUTO!$B:$B,ANALISIS_AUTORIZACIONES!$A40,BRUTO!$A:$A,ANALISIS_AUTORIZACIONES!I$13,BRUTO!$H:$H,ANALISIS_AUTORIZACIONES!$F$12)+COUNTIFS(BRUTO!$B:$B,ANALISIS_AUTORIZACIONES!$A40,BRUTO!$A:$A,ANALISIS_AUTORIZACIONES!I$13,BRUTO!$I:$I,ANALISIS_AUTORIZACIONES!$F$12)+COUNTIFS(BRUTO!$B:$B,ANALISIS_AUTORIZACIONES!$A40,BRUTO!$A:$A,ANALISIS_AUTORIZACIONES!I$13,BRUTO!$J:$J,ANALISIS_AUTORIZACIONES!$F$12)+COUNTIFS(BRUTO!$B:$B,ANALISIS_AUTORIZACIONES!$A40,BRUTO!$A:$A,ANALISIS_AUTORIZACIONES!I$13,BRUTO!$K:$K,ANALISIS_AUTORIZACIONES!$F$12)</f>
        <v>0</v>
      </c>
      <c r="J40" s="73">
        <f>COUNTIFS(BRUTO!$B:$B,ANALISIS_AUTORIZACIONES!$A40,BRUTO!$A:$A,ANALISIS_AUTORIZACIONES!J$13,BRUTO!$H:$H,ANALISIS_AUTORIZACIONES!$F$12)+COUNTIFS(BRUTO!$B:$B,ANALISIS_AUTORIZACIONES!$A40,BRUTO!$A:$A,ANALISIS_AUTORIZACIONES!J$13,BRUTO!$I:$I,ANALISIS_AUTORIZACIONES!$F$12)+COUNTIFS(BRUTO!$B:$B,ANALISIS_AUTORIZACIONES!$A40,BRUTO!$A:$A,ANALISIS_AUTORIZACIONES!J$13,BRUTO!$J:$J,ANALISIS_AUTORIZACIONES!$F$12)+COUNTIFS(BRUTO!$B:$B,ANALISIS_AUTORIZACIONES!$A40,BRUTO!$A:$A,ANALISIS_AUTORIZACIONES!J$13,BRUTO!$K:$K,ANALISIS_AUTORIZACIONES!$F$12)</f>
        <v>0</v>
      </c>
      <c r="K40" s="73">
        <f>COUNTIFS(BRUTO!$B:$B,ANALISIS_AUTORIZACIONES!$A40,BRUTO!$A:$A,ANALISIS_AUTORIZACIONES!K$13,BRUTO!$H:$H,ANALISIS_AUTORIZACIONES!$F$12)+COUNTIFS(BRUTO!$B:$B,ANALISIS_AUTORIZACIONES!$A40,BRUTO!$A:$A,ANALISIS_AUTORIZACIONES!K$13,BRUTO!$I:$I,ANALISIS_AUTORIZACIONES!$F$12)+COUNTIFS(BRUTO!$B:$B,ANALISIS_AUTORIZACIONES!$A40,BRUTO!$A:$A,ANALISIS_AUTORIZACIONES!K$13,BRUTO!$J:$J,ANALISIS_AUTORIZACIONES!$F$12)+COUNTIFS(BRUTO!$B:$B,ANALISIS_AUTORIZACIONES!$A40,BRUTO!$A:$A,ANALISIS_AUTORIZACIONES!K$13,BRUTO!$K:$K,ANALISIS_AUTORIZACIONES!$F$12)</f>
        <v>0</v>
      </c>
      <c r="L40" s="73">
        <f>COUNTIFS(BRUTO!$B:$B,ANALISIS_AUTORIZACIONES!$A40,BRUTO!$A:$A,ANALISIS_AUTORIZACIONES!L$13,BRUTO!$H:$H,ANALISIS_AUTORIZACIONES!$F$12)+COUNTIFS(BRUTO!$B:$B,ANALISIS_AUTORIZACIONES!$A40,BRUTO!$A:$A,ANALISIS_AUTORIZACIONES!L$13,BRUTO!$I:$I,ANALISIS_AUTORIZACIONES!$F$12)+COUNTIFS(BRUTO!$B:$B,ANALISIS_AUTORIZACIONES!$A40,BRUTO!$A:$A,ANALISIS_AUTORIZACIONES!L$13,BRUTO!$J:$J,ANALISIS_AUTORIZACIONES!$F$12)+COUNTIFS(BRUTO!$B:$B,ANALISIS_AUTORIZACIONES!$A40,BRUTO!$A:$A,ANALISIS_AUTORIZACIONES!L$13,BRUTO!$K:$K,ANALISIS_AUTORIZACIONES!$F$12)</f>
        <v>0</v>
      </c>
      <c r="M40" s="83">
        <f t="shared" si="0"/>
        <v>9</v>
      </c>
      <c r="N40" s="80">
        <f t="shared" si="1"/>
        <v>3.7344398340248963</v>
      </c>
    </row>
    <row r="41" spans="1:32" x14ac:dyDescent="0.25">
      <c r="A41" s="76" t="s">
        <v>62</v>
      </c>
      <c r="B41" s="73">
        <f>COUNTIFS(BRUTO!$B:$B,ANALISIS_AUTORIZACIONES!$A41,BRUTO!$A:$A,ANALISIS_AUTORIZACIONES!B$13,BRUTO!$H:$H,ANALISIS_AUTORIZACIONES!$F$12)+COUNTIFS(BRUTO!$B:$B,ANALISIS_AUTORIZACIONES!$A41,BRUTO!$A:$A,ANALISIS_AUTORIZACIONES!B$13,BRUTO!$I:$I,ANALISIS_AUTORIZACIONES!$F$12)+COUNTIFS(BRUTO!$B:$B,ANALISIS_AUTORIZACIONES!$A41,BRUTO!$A:$A,ANALISIS_AUTORIZACIONES!B$13,BRUTO!$J:$J,ANALISIS_AUTORIZACIONES!$F$12)+COUNTIFS(BRUTO!$B:$B,ANALISIS_AUTORIZACIONES!$A41,BRUTO!$A:$A,ANALISIS_AUTORIZACIONES!B$13,BRUTO!$K:$K,ANALISIS_AUTORIZACIONES!$F$12)</f>
        <v>2</v>
      </c>
      <c r="C41" s="73">
        <f>COUNTIFS(BRUTO!$B:$B,ANALISIS_AUTORIZACIONES!$A41,BRUTO!$A:$A,ANALISIS_AUTORIZACIONES!C$13,BRUTO!$H:$H,ANALISIS_AUTORIZACIONES!$F$12)+COUNTIFS(BRUTO!$B:$B,ANALISIS_AUTORIZACIONES!$A41,BRUTO!$A:$A,ANALISIS_AUTORIZACIONES!C$13,BRUTO!$I:$I,ANALISIS_AUTORIZACIONES!$F$12)+COUNTIFS(BRUTO!$B:$B,ANALISIS_AUTORIZACIONES!$A41,BRUTO!$A:$A,ANALISIS_AUTORIZACIONES!C$13,BRUTO!$J:$J,ANALISIS_AUTORIZACIONES!$F$12)+COUNTIFS(BRUTO!$B:$B,ANALISIS_AUTORIZACIONES!$A41,BRUTO!$A:$A,ANALISIS_AUTORIZACIONES!C$13,BRUTO!$K:$K,ANALISIS_AUTORIZACIONES!$F$12)</f>
        <v>0</v>
      </c>
      <c r="D41" s="73">
        <f>COUNTIFS(BRUTO!$B:$B,ANALISIS_AUTORIZACIONES!$A41,BRUTO!$A:$A,ANALISIS_AUTORIZACIONES!D$13,BRUTO!$H:$H,ANALISIS_AUTORIZACIONES!$F$12)+COUNTIFS(BRUTO!$B:$B,ANALISIS_AUTORIZACIONES!$A41,BRUTO!$A:$A,ANALISIS_AUTORIZACIONES!D$13,BRUTO!$I:$I,ANALISIS_AUTORIZACIONES!$F$12)+COUNTIFS(BRUTO!$B:$B,ANALISIS_AUTORIZACIONES!$A41,BRUTO!$A:$A,ANALISIS_AUTORIZACIONES!D$13,BRUTO!$J:$J,ANALISIS_AUTORIZACIONES!$F$12)+COUNTIFS(BRUTO!$B:$B,ANALISIS_AUTORIZACIONES!$A41,BRUTO!$A:$A,ANALISIS_AUTORIZACIONES!D$13,BRUTO!$K:$K,ANALISIS_AUTORIZACIONES!$F$12)</f>
        <v>0</v>
      </c>
      <c r="E41" s="73">
        <f>COUNTIFS(BRUTO!$B:$B,ANALISIS_AUTORIZACIONES!$A41,BRUTO!$A:$A,ANALISIS_AUTORIZACIONES!E$13,BRUTO!$H:$H,ANALISIS_AUTORIZACIONES!$F$12)+COUNTIFS(BRUTO!$B:$B,ANALISIS_AUTORIZACIONES!$A41,BRUTO!$A:$A,ANALISIS_AUTORIZACIONES!E$13,BRUTO!$I:$I,ANALISIS_AUTORIZACIONES!$F$12)+COUNTIFS(BRUTO!$B:$B,ANALISIS_AUTORIZACIONES!$A41,BRUTO!$A:$A,ANALISIS_AUTORIZACIONES!E$13,BRUTO!$J:$J,ANALISIS_AUTORIZACIONES!$F$12)+COUNTIFS(BRUTO!$B:$B,ANALISIS_AUTORIZACIONES!$A41,BRUTO!$A:$A,ANALISIS_AUTORIZACIONES!E$13,BRUTO!$K:$K,ANALISIS_AUTORIZACIONES!$F$12)</f>
        <v>0</v>
      </c>
      <c r="F41" s="73">
        <f>COUNTIFS(BRUTO!$B:$B,ANALISIS_AUTORIZACIONES!$A41,BRUTO!$A:$A,ANALISIS_AUTORIZACIONES!F$13,BRUTO!$H:$H,ANALISIS_AUTORIZACIONES!$F$12)+COUNTIFS(BRUTO!$B:$B,ANALISIS_AUTORIZACIONES!$A41,BRUTO!$A:$A,ANALISIS_AUTORIZACIONES!F$13,BRUTO!$I:$I,ANALISIS_AUTORIZACIONES!$F$12)+COUNTIFS(BRUTO!$B:$B,ANALISIS_AUTORIZACIONES!$A41,BRUTO!$A:$A,ANALISIS_AUTORIZACIONES!F$13,BRUTO!$J:$J,ANALISIS_AUTORIZACIONES!$F$12)+COUNTIFS(BRUTO!$B:$B,ANALISIS_AUTORIZACIONES!$A41,BRUTO!$A:$A,ANALISIS_AUTORIZACIONES!F$13,BRUTO!$K:$K,ANALISIS_AUTORIZACIONES!$F$12)</f>
        <v>0</v>
      </c>
      <c r="G41" s="73">
        <f>COUNTIFS(BRUTO!$B:$B,ANALISIS_AUTORIZACIONES!$A41,BRUTO!$A:$A,ANALISIS_AUTORIZACIONES!G$13,BRUTO!$H:$H,ANALISIS_AUTORIZACIONES!$F$12)+COUNTIFS(BRUTO!$B:$B,ANALISIS_AUTORIZACIONES!$A41,BRUTO!$A:$A,ANALISIS_AUTORIZACIONES!G$13,BRUTO!$I:$I,ANALISIS_AUTORIZACIONES!$F$12)+COUNTIFS(BRUTO!$B:$B,ANALISIS_AUTORIZACIONES!$A41,BRUTO!$A:$A,ANALISIS_AUTORIZACIONES!G$13,BRUTO!$J:$J,ANALISIS_AUTORIZACIONES!$F$12)+COUNTIFS(BRUTO!$B:$B,ANALISIS_AUTORIZACIONES!$A41,BRUTO!$A:$A,ANALISIS_AUTORIZACIONES!G$13,BRUTO!$K:$K,ANALISIS_AUTORIZACIONES!$F$12)</f>
        <v>0</v>
      </c>
      <c r="H41" s="73">
        <f>COUNTIFS(BRUTO!$B:$B,ANALISIS_AUTORIZACIONES!$A41,BRUTO!$A:$A,ANALISIS_AUTORIZACIONES!H$13,BRUTO!$H:$H,ANALISIS_AUTORIZACIONES!$F$12)+COUNTIFS(BRUTO!$B:$B,ANALISIS_AUTORIZACIONES!$A41,BRUTO!$A:$A,ANALISIS_AUTORIZACIONES!H$13,BRUTO!$I:$I,ANALISIS_AUTORIZACIONES!$F$12)+COUNTIFS(BRUTO!$B:$B,ANALISIS_AUTORIZACIONES!$A41,BRUTO!$A:$A,ANALISIS_AUTORIZACIONES!H$13,BRUTO!$J:$J,ANALISIS_AUTORIZACIONES!$F$12)+COUNTIFS(BRUTO!$B:$B,ANALISIS_AUTORIZACIONES!$A41,BRUTO!$A:$A,ANALISIS_AUTORIZACIONES!H$13,BRUTO!$K:$K,ANALISIS_AUTORIZACIONES!$F$12)</f>
        <v>0</v>
      </c>
      <c r="I41" s="73">
        <f>COUNTIFS(BRUTO!$B:$B,ANALISIS_AUTORIZACIONES!$A41,BRUTO!$A:$A,ANALISIS_AUTORIZACIONES!I$13,BRUTO!$H:$H,ANALISIS_AUTORIZACIONES!$F$12)+COUNTIFS(BRUTO!$B:$B,ANALISIS_AUTORIZACIONES!$A41,BRUTO!$A:$A,ANALISIS_AUTORIZACIONES!I$13,BRUTO!$I:$I,ANALISIS_AUTORIZACIONES!$F$12)+COUNTIFS(BRUTO!$B:$B,ANALISIS_AUTORIZACIONES!$A41,BRUTO!$A:$A,ANALISIS_AUTORIZACIONES!I$13,BRUTO!$J:$J,ANALISIS_AUTORIZACIONES!$F$12)+COUNTIFS(BRUTO!$B:$B,ANALISIS_AUTORIZACIONES!$A41,BRUTO!$A:$A,ANALISIS_AUTORIZACIONES!I$13,BRUTO!$K:$K,ANALISIS_AUTORIZACIONES!$F$12)</f>
        <v>0</v>
      </c>
      <c r="J41" s="73">
        <f>COUNTIFS(BRUTO!$B:$B,ANALISIS_AUTORIZACIONES!$A41,BRUTO!$A:$A,ANALISIS_AUTORIZACIONES!J$13,BRUTO!$H:$H,ANALISIS_AUTORIZACIONES!$F$12)+COUNTIFS(BRUTO!$B:$B,ANALISIS_AUTORIZACIONES!$A41,BRUTO!$A:$A,ANALISIS_AUTORIZACIONES!J$13,BRUTO!$I:$I,ANALISIS_AUTORIZACIONES!$F$12)+COUNTIFS(BRUTO!$B:$B,ANALISIS_AUTORIZACIONES!$A41,BRUTO!$A:$A,ANALISIS_AUTORIZACIONES!J$13,BRUTO!$J:$J,ANALISIS_AUTORIZACIONES!$F$12)+COUNTIFS(BRUTO!$B:$B,ANALISIS_AUTORIZACIONES!$A41,BRUTO!$A:$A,ANALISIS_AUTORIZACIONES!J$13,BRUTO!$K:$K,ANALISIS_AUTORIZACIONES!$F$12)</f>
        <v>0</v>
      </c>
      <c r="K41" s="73">
        <f>COUNTIFS(BRUTO!$B:$B,ANALISIS_AUTORIZACIONES!$A41,BRUTO!$A:$A,ANALISIS_AUTORIZACIONES!K$13,BRUTO!$H:$H,ANALISIS_AUTORIZACIONES!$F$12)+COUNTIFS(BRUTO!$B:$B,ANALISIS_AUTORIZACIONES!$A41,BRUTO!$A:$A,ANALISIS_AUTORIZACIONES!K$13,BRUTO!$I:$I,ANALISIS_AUTORIZACIONES!$F$12)+COUNTIFS(BRUTO!$B:$B,ANALISIS_AUTORIZACIONES!$A41,BRUTO!$A:$A,ANALISIS_AUTORIZACIONES!K$13,BRUTO!$J:$J,ANALISIS_AUTORIZACIONES!$F$12)+COUNTIFS(BRUTO!$B:$B,ANALISIS_AUTORIZACIONES!$A41,BRUTO!$A:$A,ANALISIS_AUTORIZACIONES!K$13,BRUTO!$K:$K,ANALISIS_AUTORIZACIONES!$F$12)</f>
        <v>0</v>
      </c>
      <c r="L41" s="73">
        <f>COUNTIFS(BRUTO!$B:$B,ANALISIS_AUTORIZACIONES!$A41,BRUTO!$A:$A,ANALISIS_AUTORIZACIONES!L$13,BRUTO!$H:$H,ANALISIS_AUTORIZACIONES!$F$12)+COUNTIFS(BRUTO!$B:$B,ANALISIS_AUTORIZACIONES!$A41,BRUTO!$A:$A,ANALISIS_AUTORIZACIONES!L$13,BRUTO!$I:$I,ANALISIS_AUTORIZACIONES!$F$12)+COUNTIFS(BRUTO!$B:$B,ANALISIS_AUTORIZACIONES!$A41,BRUTO!$A:$A,ANALISIS_AUTORIZACIONES!L$13,BRUTO!$J:$J,ANALISIS_AUTORIZACIONES!$F$12)+COUNTIFS(BRUTO!$B:$B,ANALISIS_AUTORIZACIONES!$A41,BRUTO!$A:$A,ANALISIS_AUTORIZACIONES!L$13,BRUTO!$K:$K,ANALISIS_AUTORIZACIONES!$F$12)</f>
        <v>0</v>
      </c>
      <c r="M41" s="83">
        <f t="shared" si="0"/>
        <v>2</v>
      </c>
      <c r="N41" s="80">
        <f t="shared" si="1"/>
        <v>0.82987551867219922</v>
      </c>
    </row>
    <row r="42" spans="1:32" x14ac:dyDescent="0.25">
      <c r="A42" s="76" t="s">
        <v>63</v>
      </c>
      <c r="B42" s="73">
        <f>COUNTIFS(BRUTO!$B:$B,ANALISIS_AUTORIZACIONES!$A42,BRUTO!$A:$A,ANALISIS_AUTORIZACIONES!B$13,BRUTO!$H:$H,ANALISIS_AUTORIZACIONES!$F$12)+COUNTIFS(BRUTO!$B:$B,ANALISIS_AUTORIZACIONES!$A42,BRUTO!$A:$A,ANALISIS_AUTORIZACIONES!B$13,BRUTO!$I:$I,ANALISIS_AUTORIZACIONES!$F$12)+COUNTIFS(BRUTO!$B:$B,ANALISIS_AUTORIZACIONES!$A42,BRUTO!$A:$A,ANALISIS_AUTORIZACIONES!B$13,BRUTO!$J:$J,ANALISIS_AUTORIZACIONES!$F$12)+COUNTIFS(BRUTO!$B:$B,ANALISIS_AUTORIZACIONES!$A42,BRUTO!$A:$A,ANALISIS_AUTORIZACIONES!B$13,BRUTO!$K:$K,ANALISIS_AUTORIZACIONES!$F$12)</f>
        <v>1</v>
      </c>
      <c r="C42" s="73">
        <f>COUNTIFS(BRUTO!$B:$B,ANALISIS_AUTORIZACIONES!$A42,BRUTO!$A:$A,ANALISIS_AUTORIZACIONES!C$13,BRUTO!$H:$H,ANALISIS_AUTORIZACIONES!$F$12)+COUNTIFS(BRUTO!$B:$B,ANALISIS_AUTORIZACIONES!$A42,BRUTO!$A:$A,ANALISIS_AUTORIZACIONES!C$13,BRUTO!$I:$I,ANALISIS_AUTORIZACIONES!$F$12)+COUNTIFS(BRUTO!$B:$B,ANALISIS_AUTORIZACIONES!$A42,BRUTO!$A:$A,ANALISIS_AUTORIZACIONES!C$13,BRUTO!$J:$J,ANALISIS_AUTORIZACIONES!$F$12)+COUNTIFS(BRUTO!$B:$B,ANALISIS_AUTORIZACIONES!$A42,BRUTO!$A:$A,ANALISIS_AUTORIZACIONES!C$13,BRUTO!$K:$K,ANALISIS_AUTORIZACIONES!$F$12)</f>
        <v>0</v>
      </c>
      <c r="D42" s="73">
        <f>COUNTIFS(BRUTO!$B:$B,ANALISIS_AUTORIZACIONES!$A42,BRUTO!$A:$A,ANALISIS_AUTORIZACIONES!D$13,BRUTO!$H:$H,ANALISIS_AUTORIZACIONES!$F$12)+COUNTIFS(BRUTO!$B:$B,ANALISIS_AUTORIZACIONES!$A42,BRUTO!$A:$A,ANALISIS_AUTORIZACIONES!D$13,BRUTO!$I:$I,ANALISIS_AUTORIZACIONES!$F$12)+COUNTIFS(BRUTO!$B:$B,ANALISIS_AUTORIZACIONES!$A42,BRUTO!$A:$A,ANALISIS_AUTORIZACIONES!D$13,BRUTO!$J:$J,ANALISIS_AUTORIZACIONES!$F$12)+COUNTIFS(BRUTO!$B:$B,ANALISIS_AUTORIZACIONES!$A42,BRUTO!$A:$A,ANALISIS_AUTORIZACIONES!D$13,BRUTO!$K:$K,ANALISIS_AUTORIZACIONES!$F$12)</f>
        <v>0</v>
      </c>
      <c r="E42" s="73">
        <f>COUNTIFS(BRUTO!$B:$B,ANALISIS_AUTORIZACIONES!$A42,BRUTO!$A:$A,ANALISIS_AUTORIZACIONES!E$13,BRUTO!$H:$H,ANALISIS_AUTORIZACIONES!$F$12)+COUNTIFS(BRUTO!$B:$B,ANALISIS_AUTORIZACIONES!$A42,BRUTO!$A:$A,ANALISIS_AUTORIZACIONES!E$13,BRUTO!$I:$I,ANALISIS_AUTORIZACIONES!$F$12)+COUNTIFS(BRUTO!$B:$B,ANALISIS_AUTORIZACIONES!$A42,BRUTO!$A:$A,ANALISIS_AUTORIZACIONES!E$13,BRUTO!$J:$J,ANALISIS_AUTORIZACIONES!$F$12)+COUNTIFS(BRUTO!$B:$B,ANALISIS_AUTORIZACIONES!$A42,BRUTO!$A:$A,ANALISIS_AUTORIZACIONES!E$13,BRUTO!$K:$K,ANALISIS_AUTORIZACIONES!$F$12)</f>
        <v>0</v>
      </c>
      <c r="F42" s="73">
        <f>COUNTIFS(BRUTO!$B:$B,ANALISIS_AUTORIZACIONES!$A42,BRUTO!$A:$A,ANALISIS_AUTORIZACIONES!F$13,BRUTO!$H:$H,ANALISIS_AUTORIZACIONES!$F$12)+COUNTIFS(BRUTO!$B:$B,ANALISIS_AUTORIZACIONES!$A42,BRUTO!$A:$A,ANALISIS_AUTORIZACIONES!F$13,BRUTO!$I:$I,ANALISIS_AUTORIZACIONES!$F$12)+COUNTIFS(BRUTO!$B:$B,ANALISIS_AUTORIZACIONES!$A42,BRUTO!$A:$A,ANALISIS_AUTORIZACIONES!F$13,BRUTO!$J:$J,ANALISIS_AUTORIZACIONES!$F$12)+COUNTIFS(BRUTO!$B:$B,ANALISIS_AUTORIZACIONES!$A42,BRUTO!$A:$A,ANALISIS_AUTORIZACIONES!F$13,BRUTO!$K:$K,ANALISIS_AUTORIZACIONES!$F$12)</f>
        <v>2</v>
      </c>
      <c r="G42" s="73">
        <f>COUNTIFS(BRUTO!$B:$B,ANALISIS_AUTORIZACIONES!$A42,BRUTO!$A:$A,ANALISIS_AUTORIZACIONES!G$13,BRUTO!$H:$H,ANALISIS_AUTORIZACIONES!$F$12)+COUNTIFS(BRUTO!$B:$B,ANALISIS_AUTORIZACIONES!$A42,BRUTO!$A:$A,ANALISIS_AUTORIZACIONES!G$13,BRUTO!$I:$I,ANALISIS_AUTORIZACIONES!$F$12)+COUNTIFS(BRUTO!$B:$B,ANALISIS_AUTORIZACIONES!$A42,BRUTO!$A:$A,ANALISIS_AUTORIZACIONES!G$13,BRUTO!$J:$J,ANALISIS_AUTORIZACIONES!$F$12)+COUNTIFS(BRUTO!$B:$B,ANALISIS_AUTORIZACIONES!$A42,BRUTO!$A:$A,ANALISIS_AUTORIZACIONES!G$13,BRUTO!$K:$K,ANALISIS_AUTORIZACIONES!$F$12)</f>
        <v>0</v>
      </c>
      <c r="H42" s="73">
        <f>COUNTIFS(BRUTO!$B:$B,ANALISIS_AUTORIZACIONES!$A42,BRUTO!$A:$A,ANALISIS_AUTORIZACIONES!H$13,BRUTO!$H:$H,ANALISIS_AUTORIZACIONES!$F$12)+COUNTIFS(BRUTO!$B:$B,ANALISIS_AUTORIZACIONES!$A42,BRUTO!$A:$A,ANALISIS_AUTORIZACIONES!H$13,BRUTO!$I:$I,ANALISIS_AUTORIZACIONES!$F$12)+COUNTIFS(BRUTO!$B:$B,ANALISIS_AUTORIZACIONES!$A42,BRUTO!$A:$A,ANALISIS_AUTORIZACIONES!H$13,BRUTO!$J:$J,ANALISIS_AUTORIZACIONES!$F$12)+COUNTIFS(BRUTO!$B:$B,ANALISIS_AUTORIZACIONES!$A42,BRUTO!$A:$A,ANALISIS_AUTORIZACIONES!H$13,BRUTO!$K:$K,ANALISIS_AUTORIZACIONES!$F$12)</f>
        <v>0</v>
      </c>
      <c r="I42" s="73">
        <f>COUNTIFS(BRUTO!$B:$B,ANALISIS_AUTORIZACIONES!$A42,BRUTO!$A:$A,ANALISIS_AUTORIZACIONES!I$13,BRUTO!$H:$H,ANALISIS_AUTORIZACIONES!$F$12)+COUNTIFS(BRUTO!$B:$B,ANALISIS_AUTORIZACIONES!$A42,BRUTO!$A:$A,ANALISIS_AUTORIZACIONES!I$13,BRUTO!$I:$I,ANALISIS_AUTORIZACIONES!$F$12)+COUNTIFS(BRUTO!$B:$B,ANALISIS_AUTORIZACIONES!$A42,BRUTO!$A:$A,ANALISIS_AUTORIZACIONES!I$13,BRUTO!$J:$J,ANALISIS_AUTORIZACIONES!$F$12)+COUNTIFS(BRUTO!$B:$B,ANALISIS_AUTORIZACIONES!$A42,BRUTO!$A:$A,ANALISIS_AUTORIZACIONES!I$13,BRUTO!$K:$K,ANALISIS_AUTORIZACIONES!$F$12)</f>
        <v>0</v>
      </c>
      <c r="J42" s="73">
        <f>COUNTIFS(BRUTO!$B:$B,ANALISIS_AUTORIZACIONES!$A42,BRUTO!$A:$A,ANALISIS_AUTORIZACIONES!J$13,BRUTO!$H:$H,ANALISIS_AUTORIZACIONES!$F$12)+COUNTIFS(BRUTO!$B:$B,ANALISIS_AUTORIZACIONES!$A42,BRUTO!$A:$A,ANALISIS_AUTORIZACIONES!J$13,BRUTO!$I:$I,ANALISIS_AUTORIZACIONES!$F$12)+COUNTIFS(BRUTO!$B:$B,ANALISIS_AUTORIZACIONES!$A42,BRUTO!$A:$A,ANALISIS_AUTORIZACIONES!J$13,BRUTO!$J:$J,ANALISIS_AUTORIZACIONES!$F$12)+COUNTIFS(BRUTO!$B:$B,ANALISIS_AUTORIZACIONES!$A42,BRUTO!$A:$A,ANALISIS_AUTORIZACIONES!J$13,BRUTO!$K:$K,ANALISIS_AUTORIZACIONES!$F$12)</f>
        <v>0</v>
      </c>
      <c r="K42" s="73">
        <f>COUNTIFS(BRUTO!$B:$B,ANALISIS_AUTORIZACIONES!$A42,BRUTO!$A:$A,ANALISIS_AUTORIZACIONES!K$13,BRUTO!$H:$H,ANALISIS_AUTORIZACIONES!$F$12)+COUNTIFS(BRUTO!$B:$B,ANALISIS_AUTORIZACIONES!$A42,BRUTO!$A:$A,ANALISIS_AUTORIZACIONES!K$13,BRUTO!$I:$I,ANALISIS_AUTORIZACIONES!$F$12)+COUNTIFS(BRUTO!$B:$B,ANALISIS_AUTORIZACIONES!$A42,BRUTO!$A:$A,ANALISIS_AUTORIZACIONES!K$13,BRUTO!$J:$J,ANALISIS_AUTORIZACIONES!$F$12)+COUNTIFS(BRUTO!$B:$B,ANALISIS_AUTORIZACIONES!$A42,BRUTO!$A:$A,ANALISIS_AUTORIZACIONES!K$13,BRUTO!$K:$K,ANALISIS_AUTORIZACIONES!$F$12)</f>
        <v>0</v>
      </c>
      <c r="L42" s="73">
        <f>COUNTIFS(BRUTO!$B:$B,ANALISIS_AUTORIZACIONES!$A42,BRUTO!$A:$A,ANALISIS_AUTORIZACIONES!L$13,BRUTO!$H:$H,ANALISIS_AUTORIZACIONES!$F$12)+COUNTIFS(BRUTO!$B:$B,ANALISIS_AUTORIZACIONES!$A42,BRUTO!$A:$A,ANALISIS_AUTORIZACIONES!L$13,BRUTO!$I:$I,ANALISIS_AUTORIZACIONES!$F$12)+COUNTIFS(BRUTO!$B:$B,ANALISIS_AUTORIZACIONES!$A42,BRUTO!$A:$A,ANALISIS_AUTORIZACIONES!L$13,BRUTO!$J:$J,ANALISIS_AUTORIZACIONES!$F$12)+COUNTIFS(BRUTO!$B:$B,ANALISIS_AUTORIZACIONES!$A42,BRUTO!$A:$A,ANALISIS_AUTORIZACIONES!L$13,BRUTO!$K:$K,ANALISIS_AUTORIZACIONES!$F$12)</f>
        <v>0</v>
      </c>
      <c r="M42" s="83">
        <f t="shared" si="0"/>
        <v>3</v>
      </c>
      <c r="N42" s="80">
        <f t="shared" si="1"/>
        <v>1.2448132780082988</v>
      </c>
    </row>
    <row r="43" spans="1:32" x14ac:dyDescent="0.25">
      <c r="A43" s="76" t="s">
        <v>64</v>
      </c>
      <c r="B43" s="73">
        <f>COUNTIFS(BRUTO!$B:$B,ANALISIS_AUTORIZACIONES!$A43,BRUTO!$A:$A,ANALISIS_AUTORIZACIONES!B$13,BRUTO!$H:$H,ANALISIS_AUTORIZACIONES!$F$12)+COUNTIFS(BRUTO!$B:$B,ANALISIS_AUTORIZACIONES!$A43,BRUTO!$A:$A,ANALISIS_AUTORIZACIONES!B$13,BRUTO!$I:$I,ANALISIS_AUTORIZACIONES!$F$12)+COUNTIFS(BRUTO!$B:$B,ANALISIS_AUTORIZACIONES!$A43,BRUTO!$A:$A,ANALISIS_AUTORIZACIONES!B$13,BRUTO!$J:$J,ANALISIS_AUTORIZACIONES!$F$12)+COUNTIFS(BRUTO!$B:$B,ANALISIS_AUTORIZACIONES!$A43,BRUTO!$A:$A,ANALISIS_AUTORIZACIONES!B$13,BRUTO!$K:$K,ANALISIS_AUTORIZACIONES!$F$12)</f>
        <v>1</v>
      </c>
      <c r="C43" s="73">
        <f>COUNTIFS(BRUTO!$B:$B,ANALISIS_AUTORIZACIONES!$A43,BRUTO!$A:$A,ANALISIS_AUTORIZACIONES!C$13,BRUTO!$H:$H,ANALISIS_AUTORIZACIONES!$F$12)+COUNTIFS(BRUTO!$B:$B,ANALISIS_AUTORIZACIONES!$A43,BRUTO!$A:$A,ANALISIS_AUTORIZACIONES!C$13,BRUTO!$I:$I,ANALISIS_AUTORIZACIONES!$F$12)+COUNTIFS(BRUTO!$B:$B,ANALISIS_AUTORIZACIONES!$A43,BRUTO!$A:$A,ANALISIS_AUTORIZACIONES!C$13,BRUTO!$J:$J,ANALISIS_AUTORIZACIONES!$F$12)+COUNTIFS(BRUTO!$B:$B,ANALISIS_AUTORIZACIONES!$A43,BRUTO!$A:$A,ANALISIS_AUTORIZACIONES!C$13,BRUTO!$K:$K,ANALISIS_AUTORIZACIONES!$F$12)</f>
        <v>0</v>
      </c>
      <c r="D43" s="73">
        <f>COUNTIFS(BRUTO!$B:$B,ANALISIS_AUTORIZACIONES!$A43,BRUTO!$A:$A,ANALISIS_AUTORIZACIONES!D$13,BRUTO!$H:$H,ANALISIS_AUTORIZACIONES!$F$12)+COUNTIFS(BRUTO!$B:$B,ANALISIS_AUTORIZACIONES!$A43,BRUTO!$A:$A,ANALISIS_AUTORIZACIONES!D$13,BRUTO!$I:$I,ANALISIS_AUTORIZACIONES!$F$12)+COUNTIFS(BRUTO!$B:$B,ANALISIS_AUTORIZACIONES!$A43,BRUTO!$A:$A,ANALISIS_AUTORIZACIONES!D$13,BRUTO!$J:$J,ANALISIS_AUTORIZACIONES!$F$12)+COUNTIFS(BRUTO!$B:$B,ANALISIS_AUTORIZACIONES!$A43,BRUTO!$A:$A,ANALISIS_AUTORIZACIONES!D$13,BRUTO!$K:$K,ANALISIS_AUTORIZACIONES!$F$12)</f>
        <v>0</v>
      </c>
      <c r="E43" s="73">
        <f>COUNTIFS(BRUTO!$B:$B,ANALISIS_AUTORIZACIONES!$A43,BRUTO!$A:$A,ANALISIS_AUTORIZACIONES!E$13,BRUTO!$H:$H,ANALISIS_AUTORIZACIONES!$F$12)+COUNTIFS(BRUTO!$B:$B,ANALISIS_AUTORIZACIONES!$A43,BRUTO!$A:$A,ANALISIS_AUTORIZACIONES!E$13,BRUTO!$I:$I,ANALISIS_AUTORIZACIONES!$F$12)+COUNTIFS(BRUTO!$B:$B,ANALISIS_AUTORIZACIONES!$A43,BRUTO!$A:$A,ANALISIS_AUTORIZACIONES!E$13,BRUTO!$J:$J,ANALISIS_AUTORIZACIONES!$F$12)+COUNTIFS(BRUTO!$B:$B,ANALISIS_AUTORIZACIONES!$A43,BRUTO!$A:$A,ANALISIS_AUTORIZACIONES!E$13,BRUTO!$K:$K,ANALISIS_AUTORIZACIONES!$F$12)</f>
        <v>0</v>
      </c>
      <c r="F43" s="73">
        <f>COUNTIFS(BRUTO!$B:$B,ANALISIS_AUTORIZACIONES!$A43,BRUTO!$A:$A,ANALISIS_AUTORIZACIONES!F$13,BRUTO!$H:$H,ANALISIS_AUTORIZACIONES!$F$12)+COUNTIFS(BRUTO!$B:$B,ANALISIS_AUTORIZACIONES!$A43,BRUTO!$A:$A,ANALISIS_AUTORIZACIONES!F$13,BRUTO!$I:$I,ANALISIS_AUTORIZACIONES!$F$12)+COUNTIFS(BRUTO!$B:$B,ANALISIS_AUTORIZACIONES!$A43,BRUTO!$A:$A,ANALISIS_AUTORIZACIONES!F$13,BRUTO!$J:$J,ANALISIS_AUTORIZACIONES!$F$12)+COUNTIFS(BRUTO!$B:$B,ANALISIS_AUTORIZACIONES!$A43,BRUTO!$A:$A,ANALISIS_AUTORIZACIONES!F$13,BRUTO!$K:$K,ANALISIS_AUTORIZACIONES!$F$12)</f>
        <v>0</v>
      </c>
      <c r="G43" s="73">
        <f>COUNTIFS(BRUTO!$B:$B,ANALISIS_AUTORIZACIONES!$A43,BRUTO!$A:$A,ANALISIS_AUTORIZACIONES!G$13,BRUTO!$H:$H,ANALISIS_AUTORIZACIONES!$F$12)+COUNTIFS(BRUTO!$B:$B,ANALISIS_AUTORIZACIONES!$A43,BRUTO!$A:$A,ANALISIS_AUTORIZACIONES!G$13,BRUTO!$I:$I,ANALISIS_AUTORIZACIONES!$F$12)+COUNTIFS(BRUTO!$B:$B,ANALISIS_AUTORIZACIONES!$A43,BRUTO!$A:$A,ANALISIS_AUTORIZACIONES!G$13,BRUTO!$J:$J,ANALISIS_AUTORIZACIONES!$F$12)+COUNTIFS(BRUTO!$B:$B,ANALISIS_AUTORIZACIONES!$A43,BRUTO!$A:$A,ANALISIS_AUTORIZACIONES!G$13,BRUTO!$K:$K,ANALISIS_AUTORIZACIONES!$F$12)</f>
        <v>1</v>
      </c>
      <c r="H43" s="73">
        <f>COUNTIFS(BRUTO!$B:$B,ANALISIS_AUTORIZACIONES!$A43,BRUTO!$A:$A,ANALISIS_AUTORIZACIONES!H$13,BRUTO!$H:$H,ANALISIS_AUTORIZACIONES!$F$12)+COUNTIFS(BRUTO!$B:$B,ANALISIS_AUTORIZACIONES!$A43,BRUTO!$A:$A,ANALISIS_AUTORIZACIONES!H$13,BRUTO!$I:$I,ANALISIS_AUTORIZACIONES!$F$12)+COUNTIFS(BRUTO!$B:$B,ANALISIS_AUTORIZACIONES!$A43,BRUTO!$A:$A,ANALISIS_AUTORIZACIONES!H$13,BRUTO!$J:$J,ANALISIS_AUTORIZACIONES!$F$12)+COUNTIFS(BRUTO!$B:$B,ANALISIS_AUTORIZACIONES!$A43,BRUTO!$A:$A,ANALISIS_AUTORIZACIONES!H$13,BRUTO!$K:$K,ANALISIS_AUTORIZACIONES!$F$12)</f>
        <v>1</v>
      </c>
      <c r="I43" s="73">
        <f>COUNTIFS(BRUTO!$B:$B,ANALISIS_AUTORIZACIONES!$A43,BRUTO!$A:$A,ANALISIS_AUTORIZACIONES!I$13,BRUTO!$H:$H,ANALISIS_AUTORIZACIONES!$F$12)+COUNTIFS(BRUTO!$B:$B,ANALISIS_AUTORIZACIONES!$A43,BRUTO!$A:$A,ANALISIS_AUTORIZACIONES!I$13,BRUTO!$I:$I,ANALISIS_AUTORIZACIONES!$F$12)+COUNTIFS(BRUTO!$B:$B,ANALISIS_AUTORIZACIONES!$A43,BRUTO!$A:$A,ANALISIS_AUTORIZACIONES!I$13,BRUTO!$J:$J,ANALISIS_AUTORIZACIONES!$F$12)+COUNTIFS(BRUTO!$B:$B,ANALISIS_AUTORIZACIONES!$A43,BRUTO!$A:$A,ANALISIS_AUTORIZACIONES!I$13,BRUTO!$K:$K,ANALISIS_AUTORIZACIONES!$F$12)</f>
        <v>1</v>
      </c>
      <c r="J43" s="73">
        <f>COUNTIFS(BRUTO!$B:$B,ANALISIS_AUTORIZACIONES!$A43,BRUTO!$A:$A,ANALISIS_AUTORIZACIONES!J$13,BRUTO!$H:$H,ANALISIS_AUTORIZACIONES!$F$12)+COUNTIFS(BRUTO!$B:$B,ANALISIS_AUTORIZACIONES!$A43,BRUTO!$A:$A,ANALISIS_AUTORIZACIONES!J$13,BRUTO!$I:$I,ANALISIS_AUTORIZACIONES!$F$12)+COUNTIFS(BRUTO!$B:$B,ANALISIS_AUTORIZACIONES!$A43,BRUTO!$A:$A,ANALISIS_AUTORIZACIONES!J$13,BRUTO!$J:$J,ANALISIS_AUTORIZACIONES!$F$12)+COUNTIFS(BRUTO!$B:$B,ANALISIS_AUTORIZACIONES!$A43,BRUTO!$A:$A,ANALISIS_AUTORIZACIONES!J$13,BRUTO!$K:$K,ANALISIS_AUTORIZACIONES!$F$12)</f>
        <v>0</v>
      </c>
      <c r="K43" s="73">
        <f>COUNTIFS(BRUTO!$B:$B,ANALISIS_AUTORIZACIONES!$A43,BRUTO!$A:$A,ANALISIS_AUTORIZACIONES!K$13,BRUTO!$H:$H,ANALISIS_AUTORIZACIONES!$F$12)+COUNTIFS(BRUTO!$B:$B,ANALISIS_AUTORIZACIONES!$A43,BRUTO!$A:$A,ANALISIS_AUTORIZACIONES!K$13,BRUTO!$I:$I,ANALISIS_AUTORIZACIONES!$F$12)+COUNTIFS(BRUTO!$B:$B,ANALISIS_AUTORIZACIONES!$A43,BRUTO!$A:$A,ANALISIS_AUTORIZACIONES!K$13,BRUTO!$J:$J,ANALISIS_AUTORIZACIONES!$F$12)+COUNTIFS(BRUTO!$B:$B,ANALISIS_AUTORIZACIONES!$A43,BRUTO!$A:$A,ANALISIS_AUTORIZACIONES!K$13,BRUTO!$K:$K,ANALISIS_AUTORIZACIONES!$F$12)</f>
        <v>0</v>
      </c>
      <c r="L43" s="73">
        <f>COUNTIFS(BRUTO!$B:$B,ANALISIS_AUTORIZACIONES!$A43,BRUTO!$A:$A,ANALISIS_AUTORIZACIONES!L$13,BRUTO!$H:$H,ANALISIS_AUTORIZACIONES!$F$12)+COUNTIFS(BRUTO!$B:$B,ANALISIS_AUTORIZACIONES!$A43,BRUTO!$A:$A,ANALISIS_AUTORIZACIONES!L$13,BRUTO!$I:$I,ANALISIS_AUTORIZACIONES!$F$12)+COUNTIFS(BRUTO!$B:$B,ANALISIS_AUTORIZACIONES!$A43,BRUTO!$A:$A,ANALISIS_AUTORIZACIONES!L$13,BRUTO!$J:$J,ANALISIS_AUTORIZACIONES!$F$12)+COUNTIFS(BRUTO!$B:$B,ANALISIS_AUTORIZACIONES!$A43,BRUTO!$A:$A,ANALISIS_AUTORIZACIONES!L$13,BRUTO!$K:$K,ANALISIS_AUTORIZACIONES!$F$12)</f>
        <v>0</v>
      </c>
      <c r="M43" s="83">
        <f t="shared" si="0"/>
        <v>4</v>
      </c>
      <c r="N43" s="80">
        <f t="shared" si="1"/>
        <v>1.6597510373443984</v>
      </c>
    </row>
    <row r="44" spans="1:32" x14ac:dyDescent="0.25">
      <c r="A44" s="76" t="s">
        <v>65</v>
      </c>
      <c r="B44" s="73">
        <f>COUNTIFS(BRUTO!$B:$B,ANALISIS_AUTORIZACIONES!$A44,BRUTO!$A:$A,ANALISIS_AUTORIZACIONES!B$13,BRUTO!$H:$H,ANALISIS_AUTORIZACIONES!$F$12)+COUNTIFS(BRUTO!$B:$B,ANALISIS_AUTORIZACIONES!$A44,BRUTO!$A:$A,ANALISIS_AUTORIZACIONES!B$13,BRUTO!$I:$I,ANALISIS_AUTORIZACIONES!$F$12)+COUNTIFS(BRUTO!$B:$B,ANALISIS_AUTORIZACIONES!$A44,BRUTO!$A:$A,ANALISIS_AUTORIZACIONES!B$13,BRUTO!$J:$J,ANALISIS_AUTORIZACIONES!$F$12)+COUNTIFS(BRUTO!$B:$B,ANALISIS_AUTORIZACIONES!$A44,BRUTO!$A:$A,ANALISIS_AUTORIZACIONES!B$13,BRUTO!$K:$K,ANALISIS_AUTORIZACIONES!$F$12)</f>
        <v>0</v>
      </c>
      <c r="C44" s="73">
        <f>COUNTIFS(BRUTO!$B:$B,ANALISIS_AUTORIZACIONES!$A44,BRUTO!$A:$A,ANALISIS_AUTORIZACIONES!C$13,BRUTO!$H:$H,ANALISIS_AUTORIZACIONES!$F$12)+COUNTIFS(BRUTO!$B:$B,ANALISIS_AUTORIZACIONES!$A44,BRUTO!$A:$A,ANALISIS_AUTORIZACIONES!C$13,BRUTO!$I:$I,ANALISIS_AUTORIZACIONES!$F$12)+COUNTIFS(BRUTO!$B:$B,ANALISIS_AUTORIZACIONES!$A44,BRUTO!$A:$A,ANALISIS_AUTORIZACIONES!C$13,BRUTO!$J:$J,ANALISIS_AUTORIZACIONES!$F$12)+COUNTIFS(BRUTO!$B:$B,ANALISIS_AUTORIZACIONES!$A44,BRUTO!$A:$A,ANALISIS_AUTORIZACIONES!C$13,BRUTO!$K:$K,ANALISIS_AUTORIZACIONES!$F$12)</f>
        <v>0</v>
      </c>
      <c r="D44" s="73">
        <f>COUNTIFS(BRUTO!$B:$B,ANALISIS_AUTORIZACIONES!$A44,BRUTO!$A:$A,ANALISIS_AUTORIZACIONES!D$13,BRUTO!$H:$H,ANALISIS_AUTORIZACIONES!$F$12)+COUNTIFS(BRUTO!$B:$B,ANALISIS_AUTORIZACIONES!$A44,BRUTO!$A:$A,ANALISIS_AUTORIZACIONES!D$13,BRUTO!$I:$I,ANALISIS_AUTORIZACIONES!$F$12)+COUNTIFS(BRUTO!$B:$B,ANALISIS_AUTORIZACIONES!$A44,BRUTO!$A:$A,ANALISIS_AUTORIZACIONES!D$13,BRUTO!$J:$J,ANALISIS_AUTORIZACIONES!$F$12)+COUNTIFS(BRUTO!$B:$B,ANALISIS_AUTORIZACIONES!$A44,BRUTO!$A:$A,ANALISIS_AUTORIZACIONES!D$13,BRUTO!$K:$K,ANALISIS_AUTORIZACIONES!$F$12)</f>
        <v>0</v>
      </c>
      <c r="E44" s="73">
        <f>COUNTIFS(BRUTO!$B:$B,ANALISIS_AUTORIZACIONES!$A44,BRUTO!$A:$A,ANALISIS_AUTORIZACIONES!E$13,BRUTO!$H:$H,ANALISIS_AUTORIZACIONES!$F$12)+COUNTIFS(BRUTO!$B:$B,ANALISIS_AUTORIZACIONES!$A44,BRUTO!$A:$A,ANALISIS_AUTORIZACIONES!E$13,BRUTO!$I:$I,ANALISIS_AUTORIZACIONES!$F$12)+COUNTIFS(BRUTO!$B:$B,ANALISIS_AUTORIZACIONES!$A44,BRUTO!$A:$A,ANALISIS_AUTORIZACIONES!E$13,BRUTO!$J:$J,ANALISIS_AUTORIZACIONES!$F$12)+COUNTIFS(BRUTO!$B:$B,ANALISIS_AUTORIZACIONES!$A44,BRUTO!$A:$A,ANALISIS_AUTORIZACIONES!E$13,BRUTO!$K:$K,ANALISIS_AUTORIZACIONES!$F$12)</f>
        <v>0</v>
      </c>
      <c r="F44" s="73">
        <f>COUNTIFS(BRUTO!$B:$B,ANALISIS_AUTORIZACIONES!$A44,BRUTO!$A:$A,ANALISIS_AUTORIZACIONES!F$13,BRUTO!$H:$H,ANALISIS_AUTORIZACIONES!$F$12)+COUNTIFS(BRUTO!$B:$B,ANALISIS_AUTORIZACIONES!$A44,BRUTO!$A:$A,ANALISIS_AUTORIZACIONES!F$13,BRUTO!$I:$I,ANALISIS_AUTORIZACIONES!$F$12)+COUNTIFS(BRUTO!$B:$B,ANALISIS_AUTORIZACIONES!$A44,BRUTO!$A:$A,ANALISIS_AUTORIZACIONES!F$13,BRUTO!$J:$J,ANALISIS_AUTORIZACIONES!$F$12)+COUNTIFS(BRUTO!$B:$B,ANALISIS_AUTORIZACIONES!$A44,BRUTO!$A:$A,ANALISIS_AUTORIZACIONES!F$13,BRUTO!$K:$K,ANALISIS_AUTORIZACIONES!$F$12)</f>
        <v>0</v>
      </c>
      <c r="G44" s="73">
        <f>COUNTIFS(BRUTO!$B:$B,ANALISIS_AUTORIZACIONES!$A44,BRUTO!$A:$A,ANALISIS_AUTORIZACIONES!G$13,BRUTO!$H:$H,ANALISIS_AUTORIZACIONES!$F$12)+COUNTIFS(BRUTO!$B:$B,ANALISIS_AUTORIZACIONES!$A44,BRUTO!$A:$A,ANALISIS_AUTORIZACIONES!G$13,BRUTO!$I:$I,ANALISIS_AUTORIZACIONES!$F$12)+COUNTIFS(BRUTO!$B:$B,ANALISIS_AUTORIZACIONES!$A44,BRUTO!$A:$A,ANALISIS_AUTORIZACIONES!G$13,BRUTO!$J:$J,ANALISIS_AUTORIZACIONES!$F$12)+COUNTIFS(BRUTO!$B:$B,ANALISIS_AUTORIZACIONES!$A44,BRUTO!$A:$A,ANALISIS_AUTORIZACIONES!G$13,BRUTO!$K:$K,ANALISIS_AUTORIZACIONES!$F$12)</f>
        <v>5</v>
      </c>
      <c r="H44" s="73">
        <f>COUNTIFS(BRUTO!$B:$B,ANALISIS_AUTORIZACIONES!$A44,BRUTO!$A:$A,ANALISIS_AUTORIZACIONES!H$13,BRUTO!$H:$H,ANALISIS_AUTORIZACIONES!$F$12)+COUNTIFS(BRUTO!$B:$B,ANALISIS_AUTORIZACIONES!$A44,BRUTO!$A:$A,ANALISIS_AUTORIZACIONES!H$13,BRUTO!$I:$I,ANALISIS_AUTORIZACIONES!$F$12)+COUNTIFS(BRUTO!$B:$B,ANALISIS_AUTORIZACIONES!$A44,BRUTO!$A:$A,ANALISIS_AUTORIZACIONES!H$13,BRUTO!$J:$J,ANALISIS_AUTORIZACIONES!$F$12)+COUNTIFS(BRUTO!$B:$B,ANALISIS_AUTORIZACIONES!$A44,BRUTO!$A:$A,ANALISIS_AUTORIZACIONES!H$13,BRUTO!$K:$K,ANALISIS_AUTORIZACIONES!$F$12)</f>
        <v>9</v>
      </c>
      <c r="I44" s="73">
        <f>COUNTIFS(BRUTO!$B:$B,ANALISIS_AUTORIZACIONES!$A44,BRUTO!$A:$A,ANALISIS_AUTORIZACIONES!I$13,BRUTO!$H:$H,ANALISIS_AUTORIZACIONES!$F$12)+COUNTIFS(BRUTO!$B:$B,ANALISIS_AUTORIZACIONES!$A44,BRUTO!$A:$A,ANALISIS_AUTORIZACIONES!I$13,BRUTO!$I:$I,ANALISIS_AUTORIZACIONES!$F$12)+COUNTIFS(BRUTO!$B:$B,ANALISIS_AUTORIZACIONES!$A44,BRUTO!$A:$A,ANALISIS_AUTORIZACIONES!I$13,BRUTO!$J:$J,ANALISIS_AUTORIZACIONES!$F$12)+COUNTIFS(BRUTO!$B:$B,ANALISIS_AUTORIZACIONES!$A44,BRUTO!$A:$A,ANALISIS_AUTORIZACIONES!I$13,BRUTO!$K:$K,ANALISIS_AUTORIZACIONES!$F$12)</f>
        <v>4</v>
      </c>
      <c r="J44" s="73">
        <f>COUNTIFS(BRUTO!$B:$B,ANALISIS_AUTORIZACIONES!$A44,BRUTO!$A:$A,ANALISIS_AUTORIZACIONES!J$13,BRUTO!$H:$H,ANALISIS_AUTORIZACIONES!$F$12)+COUNTIFS(BRUTO!$B:$B,ANALISIS_AUTORIZACIONES!$A44,BRUTO!$A:$A,ANALISIS_AUTORIZACIONES!J$13,BRUTO!$I:$I,ANALISIS_AUTORIZACIONES!$F$12)+COUNTIFS(BRUTO!$B:$B,ANALISIS_AUTORIZACIONES!$A44,BRUTO!$A:$A,ANALISIS_AUTORIZACIONES!J$13,BRUTO!$J:$J,ANALISIS_AUTORIZACIONES!$F$12)+COUNTIFS(BRUTO!$B:$B,ANALISIS_AUTORIZACIONES!$A44,BRUTO!$A:$A,ANALISIS_AUTORIZACIONES!J$13,BRUTO!$K:$K,ANALISIS_AUTORIZACIONES!$F$12)</f>
        <v>0</v>
      </c>
      <c r="K44" s="73">
        <f>COUNTIFS(BRUTO!$B:$B,ANALISIS_AUTORIZACIONES!$A44,BRUTO!$A:$A,ANALISIS_AUTORIZACIONES!K$13,BRUTO!$H:$H,ANALISIS_AUTORIZACIONES!$F$12)+COUNTIFS(BRUTO!$B:$B,ANALISIS_AUTORIZACIONES!$A44,BRUTO!$A:$A,ANALISIS_AUTORIZACIONES!K$13,BRUTO!$I:$I,ANALISIS_AUTORIZACIONES!$F$12)+COUNTIFS(BRUTO!$B:$B,ANALISIS_AUTORIZACIONES!$A44,BRUTO!$A:$A,ANALISIS_AUTORIZACIONES!K$13,BRUTO!$J:$J,ANALISIS_AUTORIZACIONES!$F$12)+COUNTIFS(BRUTO!$B:$B,ANALISIS_AUTORIZACIONES!$A44,BRUTO!$A:$A,ANALISIS_AUTORIZACIONES!K$13,BRUTO!$K:$K,ANALISIS_AUTORIZACIONES!$F$12)</f>
        <v>6</v>
      </c>
      <c r="L44" s="73">
        <f>COUNTIFS(BRUTO!$B:$B,ANALISIS_AUTORIZACIONES!$A44,BRUTO!$A:$A,ANALISIS_AUTORIZACIONES!L$13,BRUTO!$H:$H,ANALISIS_AUTORIZACIONES!$F$12)+COUNTIFS(BRUTO!$B:$B,ANALISIS_AUTORIZACIONES!$A44,BRUTO!$A:$A,ANALISIS_AUTORIZACIONES!L$13,BRUTO!$I:$I,ANALISIS_AUTORIZACIONES!$F$12)+COUNTIFS(BRUTO!$B:$B,ANALISIS_AUTORIZACIONES!$A44,BRUTO!$A:$A,ANALISIS_AUTORIZACIONES!L$13,BRUTO!$J:$J,ANALISIS_AUTORIZACIONES!$F$12)+COUNTIFS(BRUTO!$B:$B,ANALISIS_AUTORIZACIONES!$A44,BRUTO!$A:$A,ANALISIS_AUTORIZACIONES!L$13,BRUTO!$K:$K,ANALISIS_AUTORIZACIONES!$F$12)</f>
        <v>0</v>
      </c>
      <c r="M44" s="83">
        <f t="shared" si="0"/>
        <v>24</v>
      </c>
      <c r="N44" s="80">
        <f t="shared" si="1"/>
        <v>9.9585062240663902</v>
      </c>
    </row>
    <row r="45" spans="1:32" x14ac:dyDescent="0.25">
      <c r="A45" s="76" t="s">
        <v>66</v>
      </c>
      <c r="B45" s="73">
        <f>COUNTIFS(BRUTO!$B:$B,ANALISIS_AUTORIZACIONES!$A45,BRUTO!$A:$A,ANALISIS_AUTORIZACIONES!B$13,BRUTO!$H:$H,ANALISIS_AUTORIZACIONES!$F$12)+COUNTIFS(BRUTO!$B:$B,ANALISIS_AUTORIZACIONES!$A45,BRUTO!$A:$A,ANALISIS_AUTORIZACIONES!B$13,BRUTO!$I:$I,ANALISIS_AUTORIZACIONES!$F$12)+COUNTIFS(BRUTO!$B:$B,ANALISIS_AUTORIZACIONES!$A45,BRUTO!$A:$A,ANALISIS_AUTORIZACIONES!B$13,BRUTO!$J:$J,ANALISIS_AUTORIZACIONES!$F$12)+COUNTIFS(BRUTO!$B:$B,ANALISIS_AUTORIZACIONES!$A45,BRUTO!$A:$A,ANALISIS_AUTORIZACIONES!B$13,BRUTO!$K:$K,ANALISIS_AUTORIZACIONES!$F$12)</f>
        <v>0</v>
      </c>
      <c r="C45" s="73">
        <f>COUNTIFS(BRUTO!$B:$B,ANALISIS_AUTORIZACIONES!$A45,BRUTO!$A:$A,ANALISIS_AUTORIZACIONES!C$13,BRUTO!$H:$H,ANALISIS_AUTORIZACIONES!$F$12)+COUNTIFS(BRUTO!$B:$B,ANALISIS_AUTORIZACIONES!$A45,BRUTO!$A:$A,ANALISIS_AUTORIZACIONES!C$13,BRUTO!$I:$I,ANALISIS_AUTORIZACIONES!$F$12)+COUNTIFS(BRUTO!$B:$B,ANALISIS_AUTORIZACIONES!$A45,BRUTO!$A:$A,ANALISIS_AUTORIZACIONES!C$13,BRUTO!$J:$J,ANALISIS_AUTORIZACIONES!$F$12)+COUNTIFS(BRUTO!$B:$B,ANALISIS_AUTORIZACIONES!$A45,BRUTO!$A:$A,ANALISIS_AUTORIZACIONES!C$13,BRUTO!$K:$K,ANALISIS_AUTORIZACIONES!$F$12)</f>
        <v>0</v>
      </c>
      <c r="D45" s="73">
        <f>COUNTIFS(BRUTO!$B:$B,ANALISIS_AUTORIZACIONES!$A45,BRUTO!$A:$A,ANALISIS_AUTORIZACIONES!D$13,BRUTO!$H:$H,ANALISIS_AUTORIZACIONES!$F$12)+COUNTIFS(BRUTO!$B:$B,ANALISIS_AUTORIZACIONES!$A45,BRUTO!$A:$A,ANALISIS_AUTORIZACIONES!D$13,BRUTO!$I:$I,ANALISIS_AUTORIZACIONES!$F$12)+COUNTIFS(BRUTO!$B:$B,ANALISIS_AUTORIZACIONES!$A45,BRUTO!$A:$A,ANALISIS_AUTORIZACIONES!D$13,BRUTO!$J:$J,ANALISIS_AUTORIZACIONES!$F$12)+COUNTIFS(BRUTO!$B:$B,ANALISIS_AUTORIZACIONES!$A45,BRUTO!$A:$A,ANALISIS_AUTORIZACIONES!D$13,BRUTO!$K:$K,ANALISIS_AUTORIZACIONES!$F$12)</f>
        <v>0</v>
      </c>
      <c r="E45" s="73">
        <f>COUNTIFS(BRUTO!$B:$B,ANALISIS_AUTORIZACIONES!$A45,BRUTO!$A:$A,ANALISIS_AUTORIZACIONES!E$13,BRUTO!$H:$H,ANALISIS_AUTORIZACIONES!$F$12)+COUNTIFS(BRUTO!$B:$B,ANALISIS_AUTORIZACIONES!$A45,BRUTO!$A:$A,ANALISIS_AUTORIZACIONES!E$13,BRUTO!$I:$I,ANALISIS_AUTORIZACIONES!$F$12)+COUNTIFS(BRUTO!$B:$B,ANALISIS_AUTORIZACIONES!$A45,BRUTO!$A:$A,ANALISIS_AUTORIZACIONES!E$13,BRUTO!$J:$J,ANALISIS_AUTORIZACIONES!$F$12)+COUNTIFS(BRUTO!$B:$B,ANALISIS_AUTORIZACIONES!$A45,BRUTO!$A:$A,ANALISIS_AUTORIZACIONES!E$13,BRUTO!$K:$K,ANALISIS_AUTORIZACIONES!$F$12)</f>
        <v>2</v>
      </c>
      <c r="F45" s="73">
        <f>COUNTIFS(BRUTO!$B:$B,ANALISIS_AUTORIZACIONES!$A45,BRUTO!$A:$A,ANALISIS_AUTORIZACIONES!F$13,BRUTO!$H:$H,ANALISIS_AUTORIZACIONES!$F$12)+COUNTIFS(BRUTO!$B:$B,ANALISIS_AUTORIZACIONES!$A45,BRUTO!$A:$A,ANALISIS_AUTORIZACIONES!F$13,BRUTO!$I:$I,ANALISIS_AUTORIZACIONES!$F$12)+COUNTIFS(BRUTO!$B:$B,ANALISIS_AUTORIZACIONES!$A45,BRUTO!$A:$A,ANALISIS_AUTORIZACIONES!F$13,BRUTO!$J:$J,ANALISIS_AUTORIZACIONES!$F$12)+COUNTIFS(BRUTO!$B:$B,ANALISIS_AUTORIZACIONES!$A45,BRUTO!$A:$A,ANALISIS_AUTORIZACIONES!F$13,BRUTO!$K:$K,ANALISIS_AUTORIZACIONES!$F$12)</f>
        <v>0</v>
      </c>
      <c r="G45" s="73">
        <f>COUNTIFS(BRUTO!$B:$B,ANALISIS_AUTORIZACIONES!$A45,BRUTO!$A:$A,ANALISIS_AUTORIZACIONES!G$13,BRUTO!$H:$H,ANALISIS_AUTORIZACIONES!$F$12)+COUNTIFS(BRUTO!$B:$B,ANALISIS_AUTORIZACIONES!$A45,BRUTO!$A:$A,ANALISIS_AUTORIZACIONES!G$13,BRUTO!$I:$I,ANALISIS_AUTORIZACIONES!$F$12)+COUNTIFS(BRUTO!$B:$B,ANALISIS_AUTORIZACIONES!$A45,BRUTO!$A:$A,ANALISIS_AUTORIZACIONES!G$13,BRUTO!$J:$J,ANALISIS_AUTORIZACIONES!$F$12)+COUNTIFS(BRUTO!$B:$B,ANALISIS_AUTORIZACIONES!$A45,BRUTO!$A:$A,ANALISIS_AUTORIZACIONES!G$13,BRUTO!$K:$K,ANALISIS_AUTORIZACIONES!$F$12)</f>
        <v>0</v>
      </c>
      <c r="H45" s="73">
        <f>COUNTIFS(BRUTO!$B:$B,ANALISIS_AUTORIZACIONES!$A45,BRUTO!$A:$A,ANALISIS_AUTORIZACIONES!H$13,BRUTO!$H:$H,ANALISIS_AUTORIZACIONES!$F$12)+COUNTIFS(BRUTO!$B:$B,ANALISIS_AUTORIZACIONES!$A45,BRUTO!$A:$A,ANALISIS_AUTORIZACIONES!H$13,BRUTO!$I:$I,ANALISIS_AUTORIZACIONES!$F$12)+COUNTIFS(BRUTO!$B:$B,ANALISIS_AUTORIZACIONES!$A45,BRUTO!$A:$A,ANALISIS_AUTORIZACIONES!H$13,BRUTO!$J:$J,ANALISIS_AUTORIZACIONES!$F$12)+COUNTIFS(BRUTO!$B:$B,ANALISIS_AUTORIZACIONES!$A45,BRUTO!$A:$A,ANALISIS_AUTORIZACIONES!H$13,BRUTO!$K:$K,ANALISIS_AUTORIZACIONES!$F$12)</f>
        <v>0</v>
      </c>
      <c r="I45" s="73">
        <f>COUNTIFS(BRUTO!$B:$B,ANALISIS_AUTORIZACIONES!$A45,BRUTO!$A:$A,ANALISIS_AUTORIZACIONES!I$13,BRUTO!$H:$H,ANALISIS_AUTORIZACIONES!$F$12)+COUNTIFS(BRUTO!$B:$B,ANALISIS_AUTORIZACIONES!$A45,BRUTO!$A:$A,ANALISIS_AUTORIZACIONES!I$13,BRUTO!$I:$I,ANALISIS_AUTORIZACIONES!$F$12)+COUNTIFS(BRUTO!$B:$B,ANALISIS_AUTORIZACIONES!$A45,BRUTO!$A:$A,ANALISIS_AUTORIZACIONES!I$13,BRUTO!$J:$J,ANALISIS_AUTORIZACIONES!$F$12)+COUNTIFS(BRUTO!$B:$B,ANALISIS_AUTORIZACIONES!$A45,BRUTO!$A:$A,ANALISIS_AUTORIZACIONES!I$13,BRUTO!$K:$K,ANALISIS_AUTORIZACIONES!$F$12)</f>
        <v>0</v>
      </c>
      <c r="J45" s="73">
        <f>COUNTIFS(BRUTO!$B:$B,ANALISIS_AUTORIZACIONES!$A45,BRUTO!$A:$A,ANALISIS_AUTORIZACIONES!J$13,BRUTO!$H:$H,ANALISIS_AUTORIZACIONES!$F$12)+COUNTIFS(BRUTO!$B:$B,ANALISIS_AUTORIZACIONES!$A45,BRUTO!$A:$A,ANALISIS_AUTORIZACIONES!J$13,BRUTO!$I:$I,ANALISIS_AUTORIZACIONES!$F$12)+COUNTIFS(BRUTO!$B:$B,ANALISIS_AUTORIZACIONES!$A45,BRUTO!$A:$A,ANALISIS_AUTORIZACIONES!J$13,BRUTO!$J:$J,ANALISIS_AUTORIZACIONES!$F$12)+COUNTIFS(BRUTO!$B:$B,ANALISIS_AUTORIZACIONES!$A45,BRUTO!$A:$A,ANALISIS_AUTORIZACIONES!J$13,BRUTO!$K:$K,ANALISIS_AUTORIZACIONES!$F$12)</f>
        <v>0</v>
      </c>
      <c r="K45" s="73">
        <f>COUNTIFS(BRUTO!$B:$B,ANALISIS_AUTORIZACIONES!$A45,BRUTO!$A:$A,ANALISIS_AUTORIZACIONES!K$13,BRUTO!$H:$H,ANALISIS_AUTORIZACIONES!$F$12)+COUNTIFS(BRUTO!$B:$B,ANALISIS_AUTORIZACIONES!$A45,BRUTO!$A:$A,ANALISIS_AUTORIZACIONES!K$13,BRUTO!$I:$I,ANALISIS_AUTORIZACIONES!$F$12)+COUNTIFS(BRUTO!$B:$B,ANALISIS_AUTORIZACIONES!$A45,BRUTO!$A:$A,ANALISIS_AUTORIZACIONES!K$13,BRUTO!$J:$J,ANALISIS_AUTORIZACIONES!$F$12)+COUNTIFS(BRUTO!$B:$B,ANALISIS_AUTORIZACIONES!$A45,BRUTO!$A:$A,ANALISIS_AUTORIZACIONES!K$13,BRUTO!$K:$K,ANALISIS_AUTORIZACIONES!$F$12)</f>
        <v>0</v>
      </c>
      <c r="L45" s="73">
        <f>COUNTIFS(BRUTO!$B:$B,ANALISIS_AUTORIZACIONES!$A45,BRUTO!$A:$A,ANALISIS_AUTORIZACIONES!L$13,BRUTO!$H:$H,ANALISIS_AUTORIZACIONES!$F$12)+COUNTIFS(BRUTO!$B:$B,ANALISIS_AUTORIZACIONES!$A45,BRUTO!$A:$A,ANALISIS_AUTORIZACIONES!L$13,BRUTO!$I:$I,ANALISIS_AUTORIZACIONES!$F$12)+COUNTIFS(BRUTO!$B:$B,ANALISIS_AUTORIZACIONES!$A45,BRUTO!$A:$A,ANALISIS_AUTORIZACIONES!L$13,BRUTO!$J:$J,ANALISIS_AUTORIZACIONES!$F$12)+COUNTIFS(BRUTO!$B:$B,ANALISIS_AUTORIZACIONES!$A45,BRUTO!$A:$A,ANALISIS_AUTORIZACIONES!L$13,BRUTO!$K:$K,ANALISIS_AUTORIZACIONES!$F$12)</f>
        <v>0</v>
      </c>
      <c r="M45" s="83">
        <f t="shared" si="0"/>
        <v>2</v>
      </c>
      <c r="N45" s="80">
        <f t="shared" si="1"/>
        <v>0.82987551867219922</v>
      </c>
    </row>
    <row r="46" spans="1:32" x14ac:dyDescent="0.25">
      <c r="A46" s="77" t="s">
        <v>67</v>
      </c>
      <c r="B46" s="73">
        <f>COUNTIFS(BRUTO!$B:$B,ANALISIS_AUTORIZACIONES!$A46,BRUTO!$A:$A,ANALISIS_AUTORIZACIONES!B$13,BRUTO!$H:$H,ANALISIS_AUTORIZACIONES!$F$12)+COUNTIFS(BRUTO!$B:$B,ANALISIS_AUTORIZACIONES!$A46,BRUTO!$A:$A,ANALISIS_AUTORIZACIONES!B$13,BRUTO!$I:$I,ANALISIS_AUTORIZACIONES!$F$12)+COUNTIFS(BRUTO!$B:$B,ANALISIS_AUTORIZACIONES!$A46,BRUTO!$A:$A,ANALISIS_AUTORIZACIONES!B$13,BRUTO!$J:$J,ANALISIS_AUTORIZACIONES!$F$12)+COUNTIFS(BRUTO!$B:$B,ANALISIS_AUTORIZACIONES!$A46,BRUTO!$A:$A,ANALISIS_AUTORIZACIONES!B$13,BRUTO!$K:$K,ANALISIS_AUTORIZACIONES!$F$12)</f>
        <v>0</v>
      </c>
      <c r="C46" s="73">
        <f>COUNTIFS(BRUTO!$B:$B,ANALISIS_AUTORIZACIONES!$A46,BRUTO!$A:$A,ANALISIS_AUTORIZACIONES!C$13,BRUTO!$H:$H,ANALISIS_AUTORIZACIONES!$F$12)+COUNTIFS(BRUTO!$B:$B,ANALISIS_AUTORIZACIONES!$A46,BRUTO!$A:$A,ANALISIS_AUTORIZACIONES!C$13,BRUTO!$I:$I,ANALISIS_AUTORIZACIONES!$F$12)+COUNTIFS(BRUTO!$B:$B,ANALISIS_AUTORIZACIONES!$A46,BRUTO!$A:$A,ANALISIS_AUTORIZACIONES!C$13,BRUTO!$J:$J,ANALISIS_AUTORIZACIONES!$F$12)+COUNTIFS(BRUTO!$B:$B,ANALISIS_AUTORIZACIONES!$A46,BRUTO!$A:$A,ANALISIS_AUTORIZACIONES!C$13,BRUTO!$K:$K,ANALISIS_AUTORIZACIONES!$F$12)</f>
        <v>0</v>
      </c>
      <c r="D46" s="73">
        <f>COUNTIFS(BRUTO!$B:$B,ANALISIS_AUTORIZACIONES!$A46,BRUTO!$A:$A,ANALISIS_AUTORIZACIONES!D$13,BRUTO!$H:$H,ANALISIS_AUTORIZACIONES!$F$12)+COUNTIFS(BRUTO!$B:$B,ANALISIS_AUTORIZACIONES!$A46,BRUTO!$A:$A,ANALISIS_AUTORIZACIONES!D$13,BRUTO!$I:$I,ANALISIS_AUTORIZACIONES!$F$12)+COUNTIFS(BRUTO!$B:$B,ANALISIS_AUTORIZACIONES!$A46,BRUTO!$A:$A,ANALISIS_AUTORIZACIONES!D$13,BRUTO!$J:$J,ANALISIS_AUTORIZACIONES!$F$12)+COUNTIFS(BRUTO!$B:$B,ANALISIS_AUTORIZACIONES!$A46,BRUTO!$A:$A,ANALISIS_AUTORIZACIONES!D$13,BRUTO!$K:$K,ANALISIS_AUTORIZACIONES!$F$12)</f>
        <v>0</v>
      </c>
      <c r="E46" s="73">
        <f>COUNTIFS(BRUTO!$B:$B,ANALISIS_AUTORIZACIONES!$A46,BRUTO!$A:$A,ANALISIS_AUTORIZACIONES!E$13,BRUTO!$H:$H,ANALISIS_AUTORIZACIONES!$F$12)+COUNTIFS(BRUTO!$B:$B,ANALISIS_AUTORIZACIONES!$A46,BRUTO!$A:$A,ANALISIS_AUTORIZACIONES!E$13,BRUTO!$I:$I,ANALISIS_AUTORIZACIONES!$F$12)+COUNTIFS(BRUTO!$B:$B,ANALISIS_AUTORIZACIONES!$A46,BRUTO!$A:$A,ANALISIS_AUTORIZACIONES!E$13,BRUTO!$J:$J,ANALISIS_AUTORIZACIONES!$F$12)+COUNTIFS(BRUTO!$B:$B,ANALISIS_AUTORIZACIONES!$A46,BRUTO!$A:$A,ANALISIS_AUTORIZACIONES!E$13,BRUTO!$K:$K,ANALISIS_AUTORIZACIONES!$F$12)</f>
        <v>0</v>
      </c>
      <c r="F46" s="73">
        <f>COUNTIFS(BRUTO!$B:$B,ANALISIS_AUTORIZACIONES!$A46,BRUTO!$A:$A,ANALISIS_AUTORIZACIONES!F$13,BRUTO!$H:$H,ANALISIS_AUTORIZACIONES!$F$12)+COUNTIFS(BRUTO!$B:$B,ANALISIS_AUTORIZACIONES!$A46,BRUTO!$A:$A,ANALISIS_AUTORIZACIONES!F$13,BRUTO!$I:$I,ANALISIS_AUTORIZACIONES!$F$12)+COUNTIFS(BRUTO!$B:$B,ANALISIS_AUTORIZACIONES!$A46,BRUTO!$A:$A,ANALISIS_AUTORIZACIONES!F$13,BRUTO!$J:$J,ANALISIS_AUTORIZACIONES!$F$12)+COUNTIFS(BRUTO!$B:$B,ANALISIS_AUTORIZACIONES!$A46,BRUTO!$A:$A,ANALISIS_AUTORIZACIONES!F$13,BRUTO!$K:$K,ANALISIS_AUTORIZACIONES!$F$12)</f>
        <v>0</v>
      </c>
      <c r="G46" s="73">
        <f>COUNTIFS(BRUTO!$B:$B,ANALISIS_AUTORIZACIONES!$A46,BRUTO!$A:$A,ANALISIS_AUTORIZACIONES!G$13,BRUTO!$H:$H,ANALISIS_AUTORIZACIONES!$F$12)+COUNTIFS(BRUTO!$B:$B,ANALISIS_AUTORIZACIONES!$A46,BRUTO!$A:$A,ANALISIS_AUTORIZACIONES!G$13,BRUTO!$I:$I,ANALISIS_AUTORIZACIONES!$F$12)+COUNTIFS(BRUTO!$B:$B,ANALISIS_AUTORIZACIONES!$A46,BRUTO!$A:$A,ANALISIS_AUTORIZACIONES!G$13,BRUTO!$J:$J,ANALISIS_AUTORIZACIONES!$F$12)+COUNTIFS(BRUTO!$B:$B,ANALISIS_AUTORIZACIONES!$A46,BRUTO!$A:$A,ANALISIS_AUTORIZACIONES!G$13,BRUTO!$K:$K,ANALISIS_AUTORIZACIONES!$F$12)</f>
        <v>0</v>
      </c>
      <c r="H46" s="73">
        <f>COUNTIFS(BRUTO!$B:$B,ANALISIS_AUTORIZACIONES!$A46,BRUTO!$A:$A,ANALISIS_AUTORIZACIONES!H$13,BRUTO!$H:$H,ANALISIS_AUTORIZACIONES!$F$12)+COUNTIFS(BRUTO!$B:$B,ANALISIS_AUTORIZACIONES!$A46,BRUTO!$A:$A,ANALISIS_AUTORIZACIONES!H$13,BRUTO!$I:$I,ANALISIS_AUTORIZACIONES!$F$12)+COUNTIFS(BRUTO!$B:$B,ANALISIS_AUTORIZACIONES!$A46,BRUTO!$A:$A,ANALISIS_AUTORIZACIONES!H$13,BRUTO!$J:$J,ANALISIS_AUTORIZACIONES!$F$12)+COUNTIFS(BRUTO!$B:$B,ANALISIS_AUTORIZACIONES!$A46,BRUTO!$A:$A,ANALISIS_AUTORIZACIONES!H$13,BRUTO!$K:$K,ANALISIS_AUTORIZACIONES!$F$12)</f>
        <v>0</v>
      </c>
      <c r="I46" s="73">
        <f>COUNTIFS(BRUTO!$B:$B,ANALISIS_AUTORIZACIONES!$A46,BRUTO!$A:$A,ANALISIS_AUTORIZACIONES!I$13,BRUTO!$H:$H,ANALISIS_AUTORIZACIONES!$F$12)+COUNTIFS(BRUTO!$B:$B,ANALISIS_AUTORIZACIONES!$A46,BRUTO!$A:$A,ANALISIS_AUTORIZACIONES!I$13,BRUTO!$I:$I,ANALISIS_AUTORIZACIONES!$F$12)+COUNTIFS(BRUTO!$B:$B,ANALISIS_AUTORIZACIONES!$A46,BRUTO!$A:$A,ANALISIS_AUTORIZACIONES!I$13,BRUTO!$J:$J,ANALISIS_AUTORIZACIONES!$F$12)+COUNTIFS(BRUTO!$B:$B,ANALISIS_AUTORIZACIONES!$A46,BRUTO!$A:$A,ANALISIS_AUTORIZACIONES!I$13,BRUTO!$K:$K,ANALISIS_AUTORIZACIONES!$F$12)</f>
        <v>0</v>
      </c>
      <c r="J46" s="73">
        <f>COUNTIFS(BRUTO!$B:$B,ANALISIS_AUTORIZACIONES!$A46,BRUTO!$A:$A,ANALISIS_AUTORIZACIONES!J$13,BRUTO!$H:$H,ANALISIS_AUTORIZACIONES!$F$12)+COUNTIFS(BRUTO!$B:$B,ANALISIS_AUTORIZACIONES!$A46,BRUTO!$A:$A,ANALISIS_AUTORIZACIONES!J$13,BRUTO!$I:$I,ANALISIS_AUTORIZACIONES!$F$12)+COUNTIFS(BRUTO!$B:$B,ANALISIS_AUTORIZACIONES!$A46,BRUTO!$A:$A,ANALISIS_AUTORIZACIONES!J$13,BRUTO!$J:$J,ANALISIS_AUTORIZACIONES!$F$12)+COUNTIFS(BRUTO!$B:$B,ANALISIS_AUTORIZACIONES!$A46,BRUTO!$A:$A,ANALISIS_AUTORIZACIONES!J$13,BRUTO!$K:$K,ANALISIS_AUTORIZACIONES!$F$12)</f>
        <v>0</v>
      </c>
      <c r="K46" s="73">
        <f>COUNTIFS(BRUTO!$B:$B,ANALISIS_AUTORIZACIONES!$A46,BRUTO!$A:$A,ANALISIS_AUTORIZACIONES!K$13,BRUTO!$H:$H,ANALISIS_AUTORIZACIONES!$F$12)+COUNTIFS(BRUTO!$B:$B,ANALISIS_AUTORIZACIONES!$A46,BRUTO!$A:$A,ANALISIS_AUTORIZACIONES!K$13,BRUTO!$I:$I,ANALISIS_AUTORIZACIONES!$F$12)+COUNTIFS(BRUTO!$B:$B,ANALISIS_AUTORIZACIONES!$A46,BRUTO!$A:$A,ANALISIS_AUTORIZACIONES!K$13,BRUTO!$J:$J,ANALISIS_AUTORIZACIONES!$F$12)+COUNTIFS(BRUTO!$B:$B,ANALISIS_AUTORIZACIONES!$A46,BRUTO!$A:$A,ANALISIS_AUTORIZACIONES!K$13,BRUTO!$K:$K,ANALISIS_AUTORIZACIONES!$F$12)</f>
        <v>0</v>
      </c>
      <c r="L46" s="73">
        <f>COUNTIFS(BRUTO!$B:$B,ANALISIS_AUTORIZACIONES!$A46,BRUTO!$A:$A,ANALISIS_AUTORIZACIONES!L$13,BRUTO!$H:$H,ANALISIS_AUTORIZACIONES!$F$12)+COUNTIFS(BRUTO!$B:$B,ANALISIS_AUTORIZACIONES!$A46,BRUTO!$A:$A,ANALISIS_AUTORIZACIONES!L$13,BRUTO!$I:$I,ANALISIS_AUTORIZACIONES!$F$12)+COUNTIFS(BRUTO!$B:$B,ANALISIS_AUTORIZACIONES!$A46,BRUTO!$A:$A,ANALISIS_AUTORIZACIONES!L$13,BRUTO!$J:$J,ANALISIS_AUTORIZACIONES!$F$12)+COUNTIFS(BRUTO!$B:$B,ANALISIS_AUTORIZACIONES!$A46,BRUTO!$A:$A,ANALISIS_AUTORIZACIONES!L$13,BRUTO!$K:$K,ANALISIS_AUTORIZACIONES!$F$12)</f>
        <v>0</v>
      </c>
      <c r="M46" s="83">
        <f t="shared" si="0"/>
        <v>0</v>
      </c>
      <c r="N46" s="80">
        <f t="shared" si="1"/>
        <v>0</v>
      </c>
    </row>
    <row r="47" spans="1:32" x14ac:dyDescent="0.25">
      <c r="A47" s="76" t="s">
        <v>68</v>
      </c>
      <c r="B47" s="73">
        <f>COUNTIFS(BRUTO!$B:$B,ANALISIS_AUTORIZACIONES!$A47,BRUTO!$A:$A,ANALISIS_AUTORIZACIONES!B$13,BRUTO!$H:$H,ANALISIS_AUTORIZACIONES!$F$12)+COUNTIFS(BRUTO!$B:$B,ANALISIS_AUTORIZACIONES!$A47,BRUTO!$A:$A,ANALISIS_AUTORIZACIONES!B$13,BRUTO!$I:$I,ANALISIS_AUTORIZACIONES!$F$12)+COUNTIFS(BRUTO!$B:$B,ANALISIS_AUTORIZACIONES!$A47,BRUTO!$A:$A,ANALISIS_AUTORIZACIONES!B$13,BRUTO!$J:$J,ANALISIS_AUTORIZACIONES!$F$12)+COUNTIFS(BRUTO!$B:$B,ANALISIS_AUTORIZACIONES!$A47,BRUTO!$A:$A,ANALISIS_AUTORIZACIONES!B$13,BRUTO!$K:$K,ANALISIS_AUTORIZACIONES!$F$12)</f>
        <v>1</v>
      </c>
      <c r="C47" s="73">
        <f>COUNTIFS(BRUTO!$B:$B,ANALISIS_AUTORIZACIONES!$A47,BRUTO!$A:$A,ANALISIS_AUTORIZACIONES!C$13,BRUTO!$H:$H,ANALISIS_AUTORIZACIONES!$F$12)+COUNTIFS(BRUTO!$B:$B,ANALISIS_AUTORIZACIONES!$A47,BRUTO!$A:$A,ANALISIS_AUTORIZACIONES!C$13,BRUTO!$I:$I,ANALISIS_AUTORIZACIONES!$F$12)+COUNTIFS(BRUTO!$B:$B,ANALISIS_AUTORIZACIONES!$A47,BRUTO!$A:$A,ANALISIS_AUTORIZACIONES!C$13,BRUTO!$J:$J,ANALISIS_AUTORIZACIONES!$F$12)+COUNTIFS(BRUTO!$B:$B,ANALISIS_AUTORIZACIONES!$A47,BRUTO!$A:$A,ANALISIS_AUTORIZACIONES!C$13,BRUTO!$K:$K,ANALISIS_AUTORIZACIONES!$F$12)</f>
        <v>3</v>
      </c>
      <c r="D47" s="73">
        <f>COUNTIFS(BRUTO!$B:$B,ANALISIS_AUTORIZACIONES!$A47,BRUTO!$A:$A,ANALISIS_AUTORIZACIONES!D$13,BRUTO!$H:$H,ANALISIS_AUTORIZACIONES!$F$12)+COUNTIFS(BRUTO!$B:$B,ANALISIS_AUTORIZACIONES!$A47,BRUTO!$A:$A,ANALISIS_AUTORIZACIONES!D$13,BRUTO!$I:$I,ANALISIS_AUTORIZACIONES!$F$12)+COUNTIFS(BRUTO!$B:$B,ANALISIS_AUTORIZACIONES!$A47,BRUTO!$A:$A,ANALISIS_AUTORIZACIONES!D$13,BRUTO!$J:$J,ANALISIS_AUTORIZACIONES!$F$12)+COUNTIFS(BRUTO!$B:$B,ANALISIS_AUTORIZACIONES!$A47,BRUTO!$A:$A,ANALISIS_AUTORIZACIONES!D$13,BRUTO!$K:$K,ANALISIS_AUTORIZACIONES!$F$12)</f>
        <v>3</v>
      </c>
      <c r="E47" s="73">
        <f>COUNTIFS(BRUTO!$B:$B,ANALISIS_AUTORIZACIONES!$A47,BRUTO!$A:$A,ANALISIS_AUTORIZACIONES!E$13,BRUTO!$H:$H,ANALISIS_AUTORIZACIONES!$F$12)+COUNTIFS(BRUTO!$B:$B,ANALISIS_AUTORIZACIONES!$A47,BRUTO!$A:$A,ANALISIS_AUTORIZACIONES!E$13,BRUTO!$I:$I,ANALISIS_AUTORIZACIONES!$F$12)+COUNTIFS(BRUTO!$B:$B,ANALISIS_AUTORIZACIONES!$A47,BRUTO!$A:$A,ANALISIS_AUTORIZACIONES!E$13,BRUTO!$J:$J,ANALISIS_AUTORIZACIONES!$F$12)+COUNTIFS(BRUTO!$B:$B,ANALISIS_AUTORIZACIONES!$A47,BRUTO!$A:$A,ANALISIS_AUTORIZACIONES!E$13,BRUTO!$K:$K,ANALISIS_AUTORIZACIONES!$F$12)</f>
        <v>0</v>
      </c>
      <c r="F47" s="73">
        <f>COUNTIFS(BRUTO!$B:$B,ANALISIS_AUTORIZACIONES!$A47,BRUTO!$A:$A,ANALISIS_AUTORIZACIONES!F$13,BRUTO!$H:$H,ANALISIS_AUTORIZACIONES!$F$12)+COUNTIFS(BRUTO!$B:$B,ANALISIS_AUTORIZACIONES!$A47,BRUTO!$A:$A,ANALISIS_AUTORIZACIONES!F$13,BRUTO!$I:$I,ANALISIS_AUTORIZACIONES!$F$12)+COUNTIFS(BRUTO!$B:$B,ANALISIS_AUTORIZACIONES!$A47,BRUTO!$A:$A,ANALISIS_AUTORIZACIONES!F$13,BRUTO!$J:$J,ANALISIS_AUTORIZACIONES!$F$12)+COUNTIFS(BRUTO!$B:$B,ANALISIS_AUTORIZACIONES!$A47,BRUTO!$A:$A,ANALISIS_AUTORIZACIONES!F$13,BRUTO!$K:$K,ANALISIS_AUTORIZACIONES!$F$12)</f>
        <v>0</v>
      </c>
      <c r="G47" s="73">
        <f>COUNTIFS(BRUTO!$B:$B,ANALISIS_AUTORIZACIONES!$A47,BRUTO!$A:$A,ANALISIS_AUTORIZACIONES!G$13,BRUTO!$H:$H,ANALISIS_AUTORIZACIONES!$F$12)+COUNTIFS(BRUTO!$B:$B,ANALISIS_AUTORIZACIONES!$A47,BRUTO!$A:$A,ANALISIS_AUTORIZACIONES!G$13,BRUTO!$I:$I,ANALISIS_AUTORIZACIONES!$F$12)+COUNTIFS(BRUTO!$B:$B,ANALISIS_AUTORIZACIONES!$A47,BRUTO!$A:$A,ANALISIS_AUTORIZACIONES!G$13,BRUTO!$J:$J,ANALISIS_AUTORIZACIONES!$F$12)+COUNTIFS(BRUTO!$B:$B,ANALISIS_AUTORIZACIONES!$A47,BRUTO!$A:$A,ANALISIS_AUTORIZACIONES!G$13,BRUTO!$K:$K,ANALISIS_AUTORIZACIONES!$F$12)</f>
        <v>2</v>
      </c>
      <c r="H47" s="73">
        <f>COUNTIFS(BRUTO!$B:$B,ANALISIS_AUTORIZACIONES!$A47,BRUTO!$A:$A,ANALISIS_AUTORIZACIONES!H$13,BRUTO!$H:$H,ANALISIS_AUTORIZACIONES!$F$12)+COUNTIFS(BRUTO!$B:$B,ANALISIS_AUTORIZACIONES!$A47,BRUTO!$A:$A,ANALISIS_AUTORIZACIONES!H$13,BRUTO!$I:$I,ANALISIS_AUTORIZACIONES!$F$12)+COUNTIFS(BRUTO!$B:$B,ANALISIS_AUTORIZACIONES!$A47,BRUTO!$A:$A,ANALISIS_AUTORIZACIONES!H$13,BRUTO!$J:$J,ANALISIS_AUTORIZACIONES!$F$12)+COUNTIFS(BRUTO!$B:$B,ANALISIS_AUTORIZACIONES!$A47,BRUTO!$A:$A,ANALISIS_AUTORIZACIONES!H$13,BRUTO!$K:$K,ANALISIS_AUTORIZACIONES!$F$12)</f>
        <v>0</v>
      </c>
      <c r="I47" s="73">
        <f>COUNTIFS(BRUTO!$B:$B,ANALISIS_AUTORIZACIONES!$A47,BRUTO!$A:$A,ANALISIS_AUTORIZACIONES!I$13,BRUTO!$H:$H,ANALISIS_AUTORIZACIONES!$F$12)+COUNTIFS(BRUTO!$B:$B,ANALISIS_AUTORIZACIONES!$A47,BRUTO!$A:$A,ANALISIS_AUTORIZACIONES!I$13,BRUTO!$I:$I,ANALISIS_AUTORIZACIONES!$F$12)+COUNTIFS(BRUTO!$B:$B,ANALISIS_AUTORIZACIONES!$A47,BRUTO!$A:$A,ANALISIS_AUTORIZACIONES!I$13,BRUTO!$J:$J,ANALISIS_AUTORIZACIONES!$F$12)+COUNTIFS(BRUTO!$B:$B,ANALISIS_AUTORIZACIONES!$A47,BRUTO!$A:$A,ANALISIS_AUTORIZACIONES!I$13,BRUTO!$K:$K,ANALISIS_AUTORIZACIONES!$F$12)</f>
        <v>0</v>
      </c>
      <c r="J47" s="73">
        <f>COUNTIFS(BRUTO!$B:$B,ANALISIS_AUTORIZACIONES!$A47,BRUTO!$A:$A,ANALISIS_AUTORIZACIONES!J$13,BRUTO!$H:$H,ANALISIS_AUTORIZACIONES!$F$12)+COUNTIFS(BRUTO!$B:$B,ANALISIS_AUTORIZACIONES!$A47,BRUTO!$A:$A,ANALISIS_AUTORIZACIONES!J$13,BRUTO!$I:$I,ANALISIS_AUTORIZACIONES!$F$12)+COUNTIFS(BRUTO!$B:$B,ANALISIS_AUTORIZACIONES!$A47,BRUTO!$A:$A,ANALISIS_AUTORIZACIONES!J$13,BRUTO!$J:$J,ANALISIS_AUTORIZACIONES!$F$12)+COUNTIFS(BRUTO!$B:$B,ANALISIS_AUTORIZACIONES!$A47,BRUTO!$A:$A,ANALISIS_AUTORIZACIONES!J$13,BRUTO!$K:$K,ANALISIS_AUTORIZACIONES!$F$12)</f>
        <v>0</v>
      </c>
      <c r="K47" s="73">
        <f>COUNTIFS(BRUTO!$B:$B,ANALISIS_AUTORIZACIONES!$A47,BRUTO!$A:$A,ANALISIS_AUTORIZACIONES!K$13,BRUTO!$H:$H,ANALISIS_AUTORIZACIONES!$F$12)+COUNTIFS(BRUTO!$B:$B,ANALISIS_AUTORIZACIONES!$A47,BRUTO!$A:$A,ANALISIS_AUTORIZACIONES!K$13,BRUTO!$I:$I,ANALISIS_AUTORIZACIONES!$F$12)+COUNTIFS(BRUTO!$B:$B,ANALISIS_AUTORIZACIONES!$A47,BRUTO!$A:$A,ANALISIS_AUTORIZACIONES!K$13,BRUTO!$J:$J,ANALISIS_AUTORIZACIONES!$F$12)+COUNTIFS(BRUTO!$B:$B,ANALISIS_AUTORIZACIONES!$A47,BRUTO!$A:$A,ANALISIS_AUTORIZACIONES!K$13,BRUTO!$K:$K,ANALISIS_AUTORIZACIONES!$F$12)</f>
        <v>0</v>
      </c>
      <c r="L47" s="73">
        <f>COUNTIFS(BRUTO!$B:$B,ANALISIS_AUTORIZACIONES!$A47,BRUTO!$A:$A,ANALISIS_AUTORIZACIONES!L$13,BRUTO!$H:$H,ANALISIS_AUTORIZACIONES!$F$12)+COUNTIFS(BRUTO!$B:$B,ANALISIS_AUTORIZACIONES!$A47,BRUTO!$A:$A,ANALISIS_AUTORIZACIONES!L$13,BRUTO!$I:$I,ANALISIS_AUTORIZACIONES!$F$12)+COUNTIFS(BRUTO!$B:$B,ANALISIS_AUTORIZACIONES!$A47,BRUTO!$A:$A,ANALISIS_AUTORIZACIONES!L$13,BRUTO!$J:$J,ANALISIS_AUTORIZACIONES!$F$12)+COUNTIFS(BRUTO!$B:$B,ANALISIS_AUTORIZACIONES!$A47,BRUTO!$A:$A,ANALISIS_AUTORIZACIONES!L$13,BRUTO!$K:$K,ANALISIS_AUTORIZACIONES!$F$12)</f>
        <v>0</v>
      </c>
      <c r="M47" s="83">
        <f t="shared" si="0"/>
        <v>9</v>
      </c>
      <c r="N47" s="80">
        <f t="shared" si="1"/>
        <v>3.7344398340248963</v>
      </c>
    </row>
    <row r="48" spans="1:32" x14ac:dyDescent="0.25">
      <c r="A48" s="76" t="s">
        <v>69</v>
      </c>
      <c r="B48" s="73">
        <f>COUNTIFS(BRUTO!$B:$B,ANALISIS_AUTORIZACIONES!$A48,BRUTO!$A:$A,ANALISIS_AUTORIZACIONES!B$13,BRUTO!$H:$H,ANALISIS_AUTORIZACIONES!$F$12)+COUNTIFS(BRUTO!$B:$B,ANALISIS_AUTORIZACIONES!$A48,BRUTO!$A:$A,ANALISIS_AUTORIZACIONES!B$13,BRUTO!$I:$I,ANALISIS_AUTORIZACIONES!$F$12)+COUNTIFS(BRUTO!$B:$B,ANALISIS_AUTORIZACIONES!$A48,BRUTO!$A:$A,ANALISIS_AUTORIZACIONES!B$13,BRUTO!$J:$J,ANALISIS_AUTORIZACIONES!$F$12)+COUNTIFS(BRUTO!$B:$B,ANALISIS_AUTORIZACIONES!$A48,BRUTO!$A:$A,ANALISIS_AUTORIZACIONES!B$13,BRUTO!$K:$K,ANALISIS_AUTORIZACIONES!$F$12)</f>
        <v>0</v>
      </c>
      <c r="C48" s="73">
        <f>COUNTIFS(BRUTO!$B:$B,ANALISIS_AUTORIZACIONES!$A48,BRUTO!$A:$A,ANALISIS_AUTORIZACIONES!C$13,BRUTO!$H:$H,ANALISIS_AUTORIZACIONES!$F$12)+COUNTIFS(BRUTO!$B:$B,ANALISIS_AUTORIZACIONES!$A48,BRUTO!$A:$A,ANALISIS_AUTORIZACIONES!C$13,BRUTO!$I:$I,ANALISIS_AUTORIZACIONES!$F$12)+COUNTIFS(BRUTO!$B:$B,ANALISIS_AUTORIZACIONES!$A48,BRUTO!$A:$A,ANALISIS_AUTORIZACIONES!C$13,BRUTO!$J:$J,ANALISIS_AUTORIZACIONES!$F$12)+COUNTIFS(BRUTO!$B:$B,ANALISIS_AUTORIZACIONES!$A48,BRUTO!$A:$A,ANALISIS_AUTORIZACIONES!C$13,BRUTO!$K:$K,ANALISIS_AUTORIZACIONES!$F$12)</f>
        <v>0</v>
      </c>
      <c r="D48" s="73">
        <f>COUNTIFS(BRUTO!$B:$B,ANALISIS_AUTORIZACIONES!$A48,BRUTO!$A:$A,ANALISIS_AUTORIZACIONES!D$13,BRUTO!$H:$H,ANALISIS_AUTORIZACIONES!$F$12)+COUNTIFS(BRUTO!$B:$B,ANALISIS_AUTORIZACIONES!$A48,BRUTO!$A:$A,ANALISIS_AUTORIZACIONES!D$13,BRUTO!$I:$I,ANALISIS_AUTORIZACIONES!$F$12)+COUNTIFS(BRUTO!$B:$B,ANALISIS_AUTORIZACIONES!$A48,BRUTO!$A:$A,ANALISIS_AUTORIZACIONES!D$13,BRUTO!$J:$J,ANALISIS_AUTORIZACIONES!$F$12)+COUNTIFS(BRUTO!$B:$B,ANALISIS_AUTORIZACIONES!$A48,BRUTO!$A:$A,ANALISIS_AUTORIZACIONES!D$13,BRUTO!$K:$K,ANALISIS_AUTORIZACIONES!$F$12)</f>
        <v>0</v>
      </c>
      <c r="E48" s="73">
        <f>COUNTIFS(BRUTO!$B:$B,ANALISIS_AUTORIZACIONES!$A48,BRUTO!$A:$A,ANALISIS_AUTORIZACIONES!E$13,BRUTO!$H:$H,ANALISIS_AUTORIZACIONES!$F$12)+COUNTIFS(BRUTO!$B:$B,ANALISIS_AUTORIZACIONES!$A48,BRUTO!$A:$A,ANALISIS_AUTORIZACIONES!E$13,BRUTO!$I:$I,ANALISIS_AUTORIZACIONES!$F$12)+COUNTIFS(BRUTO!$B:$B,ANALISIS_AUTORIZACIONES!$A48,BRUTO!$A:$A,ANALISIS_AUTORIZACIONES!E$13,BRUTO!$J:$J,ANALISIS_AUTORIZACIONES!$F$12)+COUNTIFS(BRUTO!$B:$B,ANALISIS_AUTORIZACIONES!$A48,BRUTO!$A:$A,ANALISIS_AUTORIZACIONES!E$13,BRUTO!$K:$K,ANALISIS_AUTORIZACIONES!$F$12)</f>
        <v>0</v>
      </c>
      <c r="F48" s="73">
        <f>COUNTIFS(BRUTO!$B:$B,ANALISIS_AUTORIZACIONES!$A48,BRUTO!$A:$A,ANALISIS_AUTORIZACIONES!F$13,BRUTO!$H:$H,ANALISIS_AUTORIZACIONES!$F$12)+COUNTIFS(BRUTO!$B:$B,ANALISIS_AUTORIZACIONES!$A48,BRUTO!$A:$A,ANALISIS_AUTORIZACIONES!F$13,BRUTO!$I:$I,ANALISIS_AUTORIZACIONES!$F$12)+COUNTIFS(BRUTO!$B:$B,ANALISIS_AUTORIZACIONES!$A48,BRUTO!$A:$A,ANALISIS_AUTORIZACIONES!F$13,BRUTO!$J:$J,ANALISIS_AUTORIZACIONES!$F$12)+COUNTIFS(BRUTO!$B:$B,ANALISIS_AUTORIZACIONES!$A48,BRUTO!$A:$A,ANALISIS_AUTORIZACIONES!F$13,BRUTO!$K:$K,ANALISIS_AUTORIZACIONES!$F$12)</f>
        <v>0</v>
      </c>
      <c r="G48" s="73">
        <f>COUNTIFS(BRUTO!$B:$B,ANALISIS_AUTORIZACIONES!$A48,BRUTO!$A:$A,ANALISIS_AUTORIZACIONES!G$13,BRUTO!$H:$H,ANALISIS_AUTORIZACIONES!$F$12)+COUNTIFS(BRUTO!$B:$B,ANALISIS_AUTORIZACIONES!$A48,BRUTO!$A:$A,ANALISIS_AUTORIZACIONES!G$13,BRUTO!$I:$I,ANALISIS_AUTORIZACIONES!$F$12)+COUNTIFS(BRUTO!$B:$B,ANALISIS_AUTORIZACIONES!$A48,BRUTO!$A:$A,ANALISIS_AUTORIZACIONES!G$13,BRUTO!$J:$J,ANALISIS_AUTORIZACIONES!$F$12)+COUNTIFS(BRUTO!$B:$B,ANALISIS_AUTORIZACIONES!$A48,BRUTO!$A:$A,ANALISIS_AUTORIZACIONES!G$13,BRUTO!$K:$K,ANALISIS_AUTORIZACIONES!$F$12)</f>
        <v>0</v>
      </c>
      <c r="H48" s="73">
        <f>COUNTIFS(BRUTO!$B:$B,ANALISIS_AUTORIZACIONES!$A48,BRUTO!$A:$A,ANALISIS_AUTORIZACIONES!H$13,BRUTO!$H:$H,ANALISIS_AUTORIZACIONES!$F$12)+COUNTIFS(BRUTO!$B:$B,ANALISIS_AUTORIZACIONES!$A48,BRUTO!$A:$A,ANALISIS_AUTORIZACIONES!H$13,BRUTO!$I:$I,ANALISIS_AUTORIZACIONES!$F$12)+COUNTIFS(BRUTO!$B:$B,ANALISIS_AUTORIZACIONES!$A48,BRUTO!$A:$A,ANALISIS_AUTORIZACIONES!H$13,BRUTO!$J:$J,ANALISIS_AUTORIZACIONES!$F$12)+COUNTIFS(BRUTO!$B:$B,ANALISIS_AUTORIZACIONES!$A48,BRUTO!$A:$A,ANALISIS_AUTORIZACIONES!H$13,BRUTO!$K:$K,ANALISIS_AUTORIZACIONES!$F$12)</f>
        <v>0</v>
      </c>
      <c r="I48" s="73">
        <f>COUNTIFS(BRUTO!$B:$B,ANALISIS_AUTORIZACIONES!$A48,BRUTO!$A:$A,ANALISIS_AUTORIZACIONES!I$13,BRUTO!$H:$H,ANALISIS_AUTORIZACIONES!$F$12)+COUNTIFS(BRUTO!$B:$B,ANALISIS_AUTORIZACIONES!$A48,BRUTO!$A:$A,ANALISIS_AUTORIZACIONES!I$13,BRUTO!$I:$I,ANALISIS_AUTORIZACIONES!$F$12)+COUNTIFS(BRUTO!$B:$B,ANALISIS_AUTORIZACIONES!$A48,BRUTO!$A:$A,ANALISIS_AUTORIZACIONES!I$13,BRUTO!$J:$J,ANALISIS_AUTORIZACIONES!$F$12)+COUNTIFS(BRUTO!$B:$B,ANALISIS_AUTORIZACIONES!$A48,BRUTO!$A:$A,ANALISIS_AUTORIZACIONES!I$13,BRUTO!$K:$K,ANALISIS_AUTORIZACIONES!$F$12)</f>
        <v>0</v>
      </c>
      <c r="J48" s="73">
        <f>COUNTIFS(BRUTO!$B:$B,ANALISIS_AUTORIZACIONES!$A48,BRUTO!$A:$A,ANALISIS_AUTORIZACIONES!J$13,BRUTO!$H:$H,ANALISIS_AUTORIZACIONES!$F$12)+COUNTIFS(BRUTO!$B:$B,ANALISIS_AUTORIZACIONES!$A48,BRUTO!$A:$A,ANALISIS_AUTORIZACIONES!J$13,BRUTO!$I:$I,ANALISIS_AUTORIZACIONES!$F$12)+COUNTIFS(BRUTO!$B:$B,ANALISIS_AUTORIZACIONES!$A48,BRUTO!$A:$A,ANALISIS_AUTORIZACIONES!J$13,BRUTO!$J:$J,ANALISIS_AUTORIZACIONES!$F$12)+COUNTIFS(BRUTO!$B:$B,ANALISIS_AUTORIZACIONES!$A48,BRUTO!$A:$A,ANALISIS_AUTORIZACIONES!J$13,BRUTO!$K:$K,ANALISIS_AUTORIZACIONES!$F$12)</f>
        <v>0</v>
      </c>
      <c r="K48" s="73">
        <f>COUNTIFS(BRUTO!$B:$B,ANALISIS_AUTORIZACIONES!$A48,BRUTO!$A:$A,ANALISIS_AUTORIZACIONES!K$13,BRUTO!$H:$H,ANALISIS_AUTORIZACIONES!$F$12)+COUNTIFS(BRUTO!$B:$B,ANALISIS_AUTORIZACIONES!$A48,BRUTO!$A:$A,ANALISIS_AUTORIZACIONES!K$13,BRUTO!$I:$I,ANALISIS_AUTORIZACIONES!$F$12)+COUNTIFS(BRUTO!$B:$B,ANALISIS_AUTORIZACIONES!$A48,BRUTO!$A:$A,ANALISIS_AUTORIZACIONES!K$13,BRUTO!$J:$J,ANALISIS_AUTORIZACIONES!$F$12)+COUNTIFS(BRUTO!$B:$B,ANALISIS_AUTORIZACIONES!$A48,BRUTO!$A:$A,ANALISIS_AUTORIZACIONES!K$13,BRUTO!$K:$K,ANALISIS_AUTORIZACIONES!$F$12)</f>
        <v>0</v>
      </c>
      <c r="L48" s="73">
        <f>COUNTIFS(BRUTO!$B:$B,ANALISIS_AUTORIZACIONES!$A48,BRUTO!$A:$A,ANALISIS_AUTORIZACIONES!L$13,BRUTO!$H:$H,ANALISIS_AUTORIZACIONES!$F$12)+COUNTIFS(BRUTO!$B:$B,ANALISIS_AUTORIZACIONES!$A48,BRUTO!$A:$A,ANALISIS_AUTORIZACIONES!L$13,BRUTO!$I:$I,ANALISIS_AUTORIZACIONES!$F$12)+COUNTIFS(BRUTO!$B:$B,ANALISIS_AUTORIZACIONES!$A48,BRUTO!$A:$A,ANALISIS_AUTORIZACIONES!L$13,BRUTO!$J:$J,ANALISIS_AUTORIZACIONES!$F$12)+COUNTIFS(BRUTO!$B:$B,ANALISIS_AUTORIZACIONES!$A48,BRUTO!$A:$A,ANALISIS_AUTORIZACIONES!L$13,BRUTO!$K:$K,ANALISIS_AUTORIZACIONES!$F$12)</f>
        <v>0</v>
      </c>
      <c r="M48" s="83">
        <f t="shared" si="0"/>
        <v>0</v>
      </c>
      <c r="N48" s="80">
        <f t="shared" si="1"/>
        <v>0</v>
      </c>
    </row>
    <row r="49" spans="1:14" x14ac:dyDescent="0.25">
      <c r="A49" s="76" t="s">
        <v>70</v>
      </c>
      <c r="B49" s="73">
        <f>COUNTIFS(BRUTO!$B:$B,ANALISIS_AUTORIZACIONES!$A49,BRUTO!$A:$A,ANALISIS_AUTORIZACIONES!B$13,BRUTO!$H:$H,ANALISIS_AUTORIZACIONES!$F$12)+COUNTIFS(BRUTO!$B:$B,ANALISIS_AUTORIZACIONES!$A49,BRUTO!$A:$A,ANALISIS_AUTORIZACIONES!B$13,BRUTO!$I:$I,ANALISIS_AUTORIZACIONES!$F$12)+COUNTIFS(BRUTO!$B:$B,ANALISIS_AUTORIZACIONES!$A49,BRUTO!$A:$A,ANALISIS_AUTORIZACIONES!B$13,BRUTO!$J:$J,ANALISIS_AUTORIZACIONES!$F$12)+COUNTIFS(BRUTO!$B:$B,ANALISIS_AUTORIZACIONES!$A49,BRUTO!$A:$A,ANALISIS_AUTORIZACIONES!B$13,BRUTO!$K:$K,ANALISIS_AUTORIZACIONES!$F$12)</f>
        <v>0</v>
      </c>
      <c r="C49" s="73">
        <f>COUNTIFS(BRUTO!$B:$B,ANALISIS_AUTORIZACIONES!$A49,BRUTO!$A:$A,ANALISIS_AUTORIZACIONES!C$13,BRUTO!$H:$H,ANALISIS_AUTORIZACIONES!$F$12)+COUNTIFS(BRUTO!$B:$B,ANALISIS_AUTORIZACIONES!$A49,BRUTO!$A:$A,ANALISIS_AUTORIZACIONES!C$13,BRUTO!$I:$I,ANALISIS_AUTORIZACIONES!$F$12)+COUNTIFS(BRUTO!$B:$B,ANALISIS_AUTORIZACIONES!$A49,BRUTO!$A:$A,ANALISIS_AUTORIZACIONES!C$13,BRUTO!$J:$J,ANALISIS_AUTORIZACIONES!$F$12)+COUNTIFS(BRUTO!$B:$B,ANALISIS_AUTORIZACIONES!$A49,BRUTO!$A:$A,ANALISIS_AUTORIZACIONES!C$13,BRUTO!$K:$K,ANALISIS_AUTORIZACIONES!$F$12)</f>
        <v>0</v>
      </c>
      <c r="D49" s="73">
        <f>COUNTIFS(BRUTO!$B:$B,ANALISIS_AUTORIZACIONES!$A49,BRUTO!$A:$A,ANALISIS_AUTORIZACIONES!D$13,BRUTO!$H:$H,ANALISIS_AUTORIZACIONES!$F$12)+COUNTIFS(BRUTO!$B:$B,ANALISIS_AUTORIZACIONES!$A49,BRUTO!$A:$A,ANALISIS_AUTORIZACIONES!D$13,BRUTO!$I:$I,ANALISIS_AUTORIZACIONES!$F$12)+COUNTIFS(BRUTO!$B:$B,ANALISIS_AUTORIZACIONES!$A49,BRUTO!$A:$A,ANALISIS_AUTORIZACIONES!D$13,BRUTO!$J:$J,ANALISIS_AUTORIZACIONES!$F$12)+COUNTIFS(BRUTO!$B:$B,ANALISIS_AUTORIZACIONES!$A49,BRUTO!$A:$A,ANALISIS_AUTORIZACIONES!D$13,BRUTO!$K:$K,ANALISIS_AUTORIZACIONES!$F$12)</f>
        <v>0</v>
      </c>
      <c r="E49" s="73">
        <f>COUNTIFS(BRUTO!$B:$B,ANALISIS_AUTORIZACIONES!$A49,BRUTO!$A:$A,ANALISIS_AUTORIZACIONES!E$13,BRUTO!$H:$H,ANALISIS_AUTORIZACIONES!$F$12)+COUNTIFS(BRUTO!$B:$B,ANALISIS_AUTORIZACIONES!$A49,BRUTO!$A:$A,ANALISIS_AUTORIZACIONES!E$13,BRUTO!$I:$I,ANALISIS_AUTORIZACIONES!$F$12)+COUNTIFS(BRUTO!$B:$B,ANALISIS_AUTORIZACIONES!$A49,BRUTO!$A:$A,ANALISIS_AUTORIZACIONES!E$13,BRUTO!$J:$J,ANALISIS_AUTORIZACIONES!$F$12)+COUNTIFS(BRUTO!$B:$B,ANALISIS_AUTORIZACIONES!$A49,BRUTO!$A:$A,ANALISIS_AUTORIZACIONES!E$13,BRUTO!$K:$K,ANALISIS_AUTORIZACIONES!$F$12)</f>
        <v>0</v>
      </c>
      <c r="F49" s="73">
        <f>COUNTIFS(BRUTO!$B:$B,ANALISIS_AUTORIZACIONES!$A49,BRUTO!$A:$A,ANALISIS_AUTORIZACIONES!F$13,BRUTO!$H:$H,ANALISIS_AUTORIZACIONES!$F$12)+COUNTIFS(BRUTO!$B:$B,ANALISIS_AUTORIZACIONES!$A49,BRUTO!$A:$A,ANALISIS_AUTORIZACIONES!F$13,BRUTO!$I:$I,ANALISIS_AUTORIZACIONES!$F$12)+COUNTIFS(BRUTO!$B:$B,ANALISIS_AUTORIZACIONES!$A49,BRUTO!$A:$A,ANALISIS_AUTORIZACIONES!F$13,BRUTO!$J:$J,ANALISIS_AUTORIZACIONES!$F$12)+COUNTIFS(BRUTO!$B:$B,ANALISIS_AUTORIZACIONES!$A49,BRUTO!$A:$A,ANALISIS_AUTORIZACIONES!F$13,BRUTO!$K:$K,ANALISIS_AUTORIZACIONES!$F$12)</f>
        <v>0</v>
      </c>
      <c r="G49" s="73">
        <f>COUNTIFS(BRUTO!$B:$B,ANALISIS_AUTORIZACIONES!$A49,BRUTO!$A:$A,ANALISIS_AUTORIZACIONES!G$13,BRUTO!$H:$H,ANALISIS_AUTORIZACIONES!$F$12)+COUNTIFS(BRUTO!$B:$B,ANALISIS_AUTORIZACIONES!$A49,BRUTO!$A:$A,ANALISIS_AUTORIZACIONES!G$13,BRUTO!$I:$I,ANALISIS_AUTORIZACIONES!$F$12)+COUNTIFS(BRUTO!$B:$B,ANALISIS_AUTORIZACIONES!$A49,BRUTO!$A:$A,ANALISIS_AUTORIZACIONES!G$13,BRUTO!$J:$J,ANALISIS_AUTORIZACIONES!$F$12)+COUNTIFS(BRUTO!$B:$B,ANALISIS_AUTORIZACIONES!$A49,BRUTO!$A:$A,ANALISIS_AUTORIZACIONES!G$13,BRUTO!$K:$K,ANALISIS_AUTORIZACIONES!$F$12)</f>
        <v>0</v>
      </c>
      <c r="H49" s="73">
        <f>COUNTIFS(BRUTO!$B:$B,ANALISIS_AUTORIZACIONES!$A49,BRUTO!$A:$A,ANALISIS_AUTORIZACIONES!H$13,BRUTO!$H:$H,ANALISIS_AUTORIZACIONES!$F$12)+COUNTIFS(BRUTO!$B:$B,ANALISIS_AUTORIZACIONES!$A49,BRUTO!$A:$A,ANALISIS_AUTORIZACIONES!H$13,BRUTO!$I:$I,ANALISIS_AUTORIZACIONES!$F$12)+COUNTIFS(BRUTO!$B:$B,ANALISIS_AUTORIZACIONES!$A49,BRUTO!$A:$A,ANALISIS_AUTORIZACIONES!H$13,BRUTO!$J:$J,ANALISIS_AUTORIZACIONES!$F$12)+COUNTIFS(BRUTO!$B:$B,ANALISIS_AUTORIZACIONES!$A49,BRUTO!$A:$A,ANALISIS_AUTORIZACIONES!H$13,BRUTO!$K:$K,ANALISIS_AUTORIZACIONES!$F$12)</f>
        <v>0</v>
      </c>
      <c r="I49" s="73">
        <f>COUNTIFS(BRUTO!$B:$B,ANALISIS_AUTORIZACIONES!$A49,BRUTO!$A:$A,ANALISIS_AUTORIZACIONES!I$13,BRUTO!$H:$H,ANALISIS_AUTORIZACIONES!$F$12)+COUNTIFS(BRUTO!$B:$B,ANALISIS_AUTORIZACIONES!$A49,BRUTO!$A:$A,ANALISIS_AUTORIZACIONES!I$13,BRUTO!$I:$I,ANALISIS_AUTORIZACIONES!$F$12)+COUNTIFS(BRUTO!$B:$B,ANALISIS_AUTORIZACIONES!$A49,BRUTO!$A:$A,ANALISIS_AUTORIZACIONES!I$13,BRUTO!$J:$J,ANALISIS_AUTORIZACIONES!$F$12)+COUNTIFS(BRUTO!$B:$B,ANALISIS_AUTORIZACIONES!$A49,BRUTO!$A:$A,ANALISIS_AUTORIZACIONES!I$13,BRUTO!$K:$K,ANALISIS_AUTORIZACIONES!$F$12)</f>
        <v>0</v>
      </c>
      <c r="J49" s="73">
        <f>COUNTIFS(BRUTO!$B:$B,ANALISIS_AUTORIZACIONES!$A49,BRUTO!$A:$A,ANALISIS_AUTORIZACIONES!J$13,BRUTO!$H:$H,ANALISIS_AUTORIZACIONES!$F$12)+COUNTIFS(BRUTO!$B:$B,ANALISIS_AUTORIZACIONES!$A49,BRUTO!$A:$A,ANALISIS_AUTORIZACIONES!J$13,BRUTO!$I:$I,ANALISIS_AUTORIZACIONES!$F$12)+COUNTIFS(BRUTO!$B:$B,ANALISIS_AUTORIZACIONES!$A49,BRUTO!$A:$A,ANALISIS_AUTORIZACIONES!J$13,BRUTO!$J:$J,ANALISIS_AUTORIZACIONES!$F$12)+COUNTIFS(BRUTO!$B:$B,ANALISIS_AUTORIZACIONES!$A49,BRUTO!$A:$A,ANALISIS_AUTORIZACIONES!J$13,BRUTO!$K:$K,ANALISIS_AUTORIZACIONES!$F$12)</f>
        <v>0</v>
      </c>
      <c r="K49" s="73">
        <f>COUNTIFS(BRUTO!$B:$B,ANALISIS_AUTORIZACIONES!$A49,BRUTO!$A:$A,ANALISIS_AUTORIZACIONES!K$13,BRUTO!$H:$H,ANALISIS_AUTORIZACIONES!$F$12)+COUNTIFS(BRUTO!$B:$B,ANALISIS_AUTORIZACIONES!$A49,BRUTO!$A:$A,ANALISIS_AUTORIZACIONES!K$13,BRUTO!$I:$I,ANALISIS_AUTORIZACIONES!$F$12)+COUNTIFS(BRUTO!$B:$B,ANALISIS_AUTORIZACIONES!$A49,BRUTO!$A:$A,ANALISIS_AUTORIZACIONES!K$13,BRUTO!$J:$J,ANALISIS_AUTORIZACIONES!$F$12)+COUNTIFS(BRUTO!$B:$B,ANALISIS_AUTORIZACIONES!$A49,BRUTO!$A:$A,ANALISIS_AUTORIZACIONES!K$13,BRUTO!$K:$K,ANALISIS_AUTORIZACIONES!$F$12)</f>
        <v>0</v>
      </c>
      <c r="L49" s="73">
        <f>COUNTIFS(BRUTO!$B:$B,ANALISIS_AUTORIZACIONES!$A49,BRUTO!$A:$A,ANALISIS_AUTORIZACIONES!L$13,BRUTO!$H:$H,ANALISIS_AUTORIZACIONES!$F$12)+COUNTIFS(BRUTO!$B:$B,ANALISIS_AUTORIZACIONES!$A49,BRUTO!$A:$A,ANALISIS_AUTORIZACIONES!L$13,BRUTO!$I:$I,ANALISIS_AUTORIZACIONES!$F$12)+COUNTIFS(BRUTO!$B:$B,ANALISIS_AUTORIZACIONES!$A49,BRUTO!$A:$A,ANALISIS_AUTORIZACIONES!L$13,BRUTO!$J:$J,ANALISIS_AUTORIZACIONES!$F$12)+COUNTIFS(BRUTO!$B:$B,ANALISIS_AUTORIZACIONES!$A49,BRUTO!$A:$A,ANALISIS_AUTORIZACIONES!L$13,BRUTO!$K:$K,ANALISIS_AUTORIZACIONES!$F$12)</f>
        <v>0</v>
      </c>
      <c r="M49" s="83">
        <f t="shared" si="0"/>
        <v>0</v>
      </c>
      <c r="N49" s="80">
        <f t="shared" si="1"/>
        <v>0</v>
      </c>
    </row>
    <row r="50" spans="1:14" x14ac:dyDescent="0.25">
      <c r="A50" s="77" t="s">
        <v>77</v>
      </c>
      <c r="B50" s="73">
        <f>COUNTIFS(BRUTO!$B:$B,ANALISIS_AUTORIZACIONES!$A50,BRUTO!$A:$A,ANALISIS_AUTORIZACIONES!B$13,BRUTO!$H:$H,ANALISIS_AUTORIZACIONES!$F$12)+COUNTIFS(BRUTO!$B:$B,ANALISIS_AUTORIZACIONES!$A50,BRUTO!$A:$A,ANALISIS_AUTORIZACIONES!B$13,BRUTO!$I:$I,ANALISIS_AUTORIZACIONES!$F$12)+COUNTIFS(BRUTO!$B:$B,ANALISIS_AUTORIZACIONES!$A50,BRUTO!$A:$A,ANALISIS_AUTORIZACIONES!B$13,BRUTO!$J:$J,ANALISIS_AUTORIZACIONES!$F$12)+COUNTIFS(BRUTO!$B:$B,ANALISIS_AUTORIZACIONES!$A50,BRUTO!$A:$A,ANALISIS_AUTORIZACIONES!B$13,BRUTO!$K:$K,ANALISIS_AUTORIZACIONES!$F$12)</f>
        <v>0</v>
      </c>
      <c r="C50" s="73">
        <f>COUNTIFS(BRUTO!$B:$B,ANALISIS_AUTORIZACIONES!$A50,BRUTO!$A:$A,ANALISIS_AUTORIZACIONES!C$13,BRUTO!$H:$H,ANALISIS_AUTORIZACIONES!$F$12)+COUNTIFS(BRUTO!$B:$B,ANALISIS_AUTORIZACIONES!$A50,BRUTO!$A:$A,ANALISIS_AUTORIZACIONES!C$13,BRUTO!$I:$I,ANALISIS_AUTORIZACIONES!$F$12)+COUNTIFS(BRUTO!$B:$B,ANALISIS_AUTORIZACIONES!$A50,BRUTO!$A:$A,ANALISIS_AUTORIZACIONES!C$13,BRUTO!$J:$J,ANALISIS_AUTORIZACIONES!$F$12)+COUNTIFS(BRUTO!$B:$B,ANALISIS_AUTORIZACIONES!$A50,BRUTO!$A:$A,ANALISIS_AUTORIZACIONES!C$13,BRUTO!$K:$K,ANALISIS_AUTORIZACIONES!$F$12)</f>
        <v>0</v>
      </c>
      <c r="D50" s="73">
        <f>COUNTIFS(BRUTO!$B:$B,ANALISIS_AUTORIZACIONES!$A50,BRUTO!$A:$A,ANALISIS_AUTORIZACIONES!D$13,BRUTO!$H:$H,ANALISIS_AUTORIZACIONES!$F$12)+COUNTIFS(BRUTO!$B:$B,ANALISIS_AUTORIZACIONES!$A50,BRUTO!$A:$A,ANALISIS_AUTORIZACIONES!D$13,BRUTO!$I:$I,ANALISIS_AUTORIZACIONES!$F$12)+COUNTIFS(BRUTO!$B:$B,ANALISIS_AUTORIZACIONES!$A50,BRUTO!$A:$A,ANALISIS_AUTORIZACIONES!D$13,BRUTO!$J:$J,ANALISIS_AUTORIZACIONES!$F$12)+COUNTIFS(BRUTO!$B:$B,ANALISIS_AUTORIZACIONES!$A50,BRUTO!$A:$A,ANALISIS_AUTORIZACIONES!D$13,BRUTO!$K:$K,ANALISIS_AUTORIZACIONES!$F$12)</f>
        <v>0</v>
      </c>
      <c r="E50" s="73">
        <f>COUNTIFS(BRUTO!$B:$B,ANALISIS_AUTORIZACIONES!$A50,BRUTO!$A:$A,ANALISIS_AUTORIZACIONES!E$13,BRUTO!$H:$H,ANALISIS_AUTORIZACIONES!$F$12)+COUNTIFS(BRUTO!$B:$B,ANALISIS_AUTORIZACIONES!$A50,BRUTO!$A:$A,ANALISIS_AUTORIZACIONES!E$13,BRUTO!$I:$I,ANALISIS_AUTORIZACIONES!$F$12)+COUNTIFS(BRUTO!$B:$B,ANALISIS_AUTORIZACIONES!$A50,BRUTO!$A:$A,ANALISIS_AUTORIZACIONES!E$13,BRUTO!$J:$J,ANALISIS_AUTORIZACIONES!$F$12)+COUNTIFS(BRUTO!$B:$B,ANALISIS_AUTORIZACIONES!$A50,BRUTO!$A:$A,ANALISIS_AUTORIZACIONES!E$13,BRUTO!$K:$K,ANALISIS_AUTORIZACIONES!$F$12)</f>
        <v>0</v>
      </c>
      <c r="F50" s="73">
        <f>COUNTIFS(BRUTO!$B:$B,ANALISIS_AUTORIZACIONES!$A50,BRUTO!$A:$A,ANALISIS_AUTORIZACIONES!F$13,BRUTO!$H:$H,ANALISIS_AUTORIZACIONES!$F$12)+COUNTIFS(BRUTO!$B:$B,ANALISIS_AUTORIZACIONES!$A50,BRUTO!$A:$A,ANALISIS_AUTORIZACIONES!F$13,BRUTO!$I:$I,ANALISIS_AUTORIZACIONES!$F$12)+COUNTIFS(BRUTO!$B:$B,ANALISIS_AUTORIZACIONES!$A50,BRUTO!$A:$A,ANALISIS_AUTORIZACIONES!F$13,BRUTO!$J:$J,ANALISIS_AUTORIZACIONES!$F$12)+COUNTIFS(BRUTO!$B:$B,ANALISIS_AUTORIZACIONES!$A50,BRUTO!$A:$A,ANALISIS_AUTORIZACIONES!F$13,BRUTO!$K:$K,ANALISIS_AUTORIZACIONES!$F$12)</f>
        <v>0</v>
      </c>
      <c r="G50" s="73">
        <f>COUNTIFS(BRUTO!$B:$B,ANALISIS_AUTORIZACIONES!$A50,BRUTO!$A:$A,ANALISIS_AUTORIZACIONES!G$13,BRUTO!$H:$H,ANALISIS_AUTORIZACIONES!$F$12)+COUNTIFS(BRUTO!$B:$B,ANALISIS_AUTORIZACIONES!$A50,BRUTO!$A:$A,ANALISIS_AUTORIZACIONES!G$13,BRUTO!$I:$I,ANALISIS_AUTORIZACIONES!$F$12)+COUNTIFS(BRUTO!$B:$B,ANALISIS_AUTORIZACIONES!$A50,BRUTO!$A:$A,ANALISIS_AUTORIZACIONES!G$13,BRUTO!$J:$J,ANALISIS_AUTORIZACIONES!$F$12)+COUNTIFS(BRUTO!$B:$B,ANALISIS_AUTORIZACIONES!$A50,BRUTO!$A:$A,ANALISIS_AUTORIZACIONES!G$13,BRUTO!$K:$K,ANALISIS_AUTORIZACIONES!$F$12)</f>
        <v>0</v>
      </c>
      <c r="H50" s="73">
        <f>COUNTIFS(BRUTO!$B:$B,ANALISIS_AUTORIZACIONES!$A50,BRUTO!$A:$A,ANALISIS_AUTORIZACIONES!H$13,BRUTO!$H:$H,ANALISIS_AUTORIZACIONES!$F$12)+COUNTIFS(BRUTO!$B:$B,ANALISIS_AUTORIZACIONES!$A50,BRUTO!$A:$A,ANALISIS_AUTORIZACIONES!H$13,BRUTO!$I:$I,ANALISIS_AUTORIZACIONES!$F$12)+COUNTIFS(BRUTO!$B:$B,ANALISIS_AUTORIZACIONES!$A50,BRUTO!$A:$A,ANALISIS_AUTORIZACIONES!H$13,BRUTO!$J:$J,ANALISIS_AUTORIZACIONES!$F$12)+COUNTIFS(BRUTO!$B:$B,ANALISIS_AUTORIZACIONES!$A50,BRUTO!$A:$A,ANALISIS_AUTORIZACIONES!H$13,BRUTO!$K:$K,ANALISIS_AUTORIZACIONES!$F$12)</f>
        <v>0</v>
      </c>
      <c r="I50" s="73">
        <f>COUNTIFS(BRUTO!$B:$B,ANALISIS_AUTORIZACIONES!$A50,BRUTO!$A:$A,ANALISIS_AUTORIZACIONES!I$13,BRUTO!$H:$H,ANALISIS_AUTORIZACIONES!$F$12)+COUNTIFS(BRUTO!$B:$B,ANALISIS_AUTORIZACIONES!$A50,BRUTO!$A:$A,ANALISIS_AUTORIZACIONES!I$13,BRUTO!$I:$I,ANALISIS_AUTORIZACIONES!$F$12)+COUNTIFS(BRUTO!$B:$B,ANALISIS_AUTORIZACIONES!$A50,BRUTO!$A:$A,ANALISIS_AUTORIZACIONES!I$13,BRUTO!$J:$J,ANALISIS_AUTORIZACIONES!$F$12)+COUNTIFS(BRUTO!$B:$B,ANALISIS_AUTORIZACIONES!$A50,BRUTO!$A:$A,ANALISIS_AUTORIZACIONES!I$13,BRUTO!$K:$K,ANALISIS_AUTORIZACIONES!$F$12)</f>
        <v>0</v>
      </c>
      <c r="J50" s="73">
        <f>COUNTIFS(BRUTO!$B:$B,ANALISIS_AUTORIZACIONES!$A50,BRUTO!$A:$A,ANALISIS_AUTORIZACIONES!J$13,BRUTO!$H:$H,ANALISIS_AUTORIZACIONES!$F$12)+COUNTIFS(BRUTO!$B:$B,ANALISIS_AUTORIZACIONES!$A50,BRUTO!$A:$A,ANALISIS_AUTORIZACIONES!J$13,BRUTO!$I:$I,ANALISIS_AUTORIZACIONES!$F$12)+COUNTIFS(BRUTO!$B:$B,ANALISIS_AUTORIZACIONES!$A50,BRUTO!$A:$A,ANALISIS_AUTORIZACIONES!J$13,BRUTO!$J:$J,ANALISIS_AUTORIZACIONES!$F$12)+COUNTIFS(BRUTO!$B:$B,ANALISIS_AUTORIZACIONES!$A50,BRUTO!$A:$A,ANALISIS_AUTORIZACIONES!J$13,BRUTO!$K:$K,ANALISIS_AUTORIZACIONES!$F$12)</f>
        <v>0</v>
      </c>
      <c r="K50" s="73">
        <f>COUNTIFS(BRUTO!$B:$B,ANALISIS_AUTORIZACIONES!$A50,BRUTO!$A:$A,ANALISIS_AUTORIZACIONES!K$13,BRUTO!$H:$H,ANALISIS_AUTORIZACIONES!$F$12)+COUNTIFS(BRUTO!$B:$B,ANALISIS_AUTORIZACIONES!$A50,BRUTO!$A:$A,ANALISIS_AUTORIZACIONES!K$13,BRUTO!$I:$I,ANALISIS_AUTORIZACIONES!$F$12)+COUNTIFS(BRUTO!$B:$B,ANALISIS_AUTORIZACIONES!$A50,BRUTO!$A:$A,ANALISIS_AUTORIZACIONES!K$13,BRUTO!$J:$J,ANALISIS_AUTORIZACIONES!$F$12)+COUNTIFS(BRUTO!$B:$B,ANALISIS_AUTORIZACIONES!$A50,BRUTO!$A:$A,ANALISIS_AUTORIZACIONES!K$13,BRUTO!$K:$K,ANALISIS_AUTORIZACIONES!$F$12)</f>
        <v>0</v>
      </c>
      <c r="L50" s="73">
        <f>COUNTIFS(BRUTO!$B:$B,ANALISIS_AUTORIZACIONES!$A50,BRUTO!$A:$A,ANALISIS_AUTORIZACIONES!L$13,BRUTO!$H:$H,ANALISIS_AUTORIZACIONES!$F$12)+COUNTIFS(BRUTO!$B:$B,ANALISIS_AUTORIZACIONES!$A50,BRUTO!$A:$A,ANALISIS_AUTORIZACIONES!L$13,BRUTO!$I:$I,ANALISIS_AUTORIZACIONES!$F$12)+COUNTIFS(BRUTO!$B:$B,ANALISIS_AUTORIZACIONES!$A50,BRUTO!$A:$A,ANALISIS_AUTORIZACIONES!L$13,BRUTO!$J:$J,ANALISIS_AUTORIZACIONES!$F$12)+COUNTIFS(BRUTO!$B:$B,ANALISIS_AUTORIZACIONES!$A50,BRUTO!$A:$A,ANALISIS_AUTORIZACIONES!L$13,BRUTO!$K:$K,ANALISIS_AUTORIZACIONES!$F$12)</f>
        <v>0</v>
      </c>
      <c r="M50" s="83">
        <f t="shared" si="0"/>
        <v>0</v>
      </c>
      <c r="N50" s="80">
        <f t="shared" si="1"/>
        <v>0</v>
      </c>
    </row>
    <row r="51" spans="1:14" x14ac:dyDescent="0.25">
      <c r="A51" s="76" t="s">
        <v>71</v>
      </c>
      <c r="B51" s="73">
        <f>COUNTIFS(BRUTO!$B:$B,ANALISIS_AUTORIZACIONES!$A51,BRUTO!$A:$A,ANALISIS_AUTORIZACIONES!B$13,BRUTO!$H:$H,ANALISIS_AUTORIZACIONES!$F$12)+COUNTIFS(BRUTO!$B:$B,ANALISIS_AUTORIZACIONES!$A51,BRUTO!$A:$A,ANALISIS_AUTORIZACIONES!B$13,BRUTO!$I:$I,ANALISIS_AUTORIZACIONES!$F$12)+COUNTIFS(BRUTO!$B:$B,ANALISIS_AUTORIZACIONES!$A51,BRUTO!$A:$A,ANALISIS_AUTORIZACIONES!B$13,BRUTO!$J:$J,ANALISIS_AUTORIZACIONES!$F$12)+COUNTIFS(BRUTO!$B:$B,ANALISIS_AUTORIZACIONES!$A51,BRUTO!$A:$A,ANALISIS_AUTORIZACIONES!B$13,BRUTO!$K:$K,ANALISIS_AUTORIZACIONES!$F$12)</f>
        <v>0</v>
      </c>
      <c r="C51" s="73">
        <f>COUNTIFS(BRUTO!$B:$B,ANALISIS_AUTORIZACIONES!$A51,BRUTO!$A:$A,ANALISIS_AUTORIZACIONES!C$13,BRUTO!$H:$H,ANALISIS_AUTORIZACIONES!$F$12)+COUNTIFS(BRUTO!$B:$B,ANALISIS_AUTORIZACIONES!$A51,BRUTO!$A:$A,ANALISIS_AUTORIZACIONES!C$13,BRUTO!$I:$I,ANALISIS_AUTORIZACIONES!$F$12)+COUNTIFS(BRUTO!$B:$B,ANALISIS_AUTORIZACIONES!$A51,BRUTO!$A:$A,ANALISIS_AUTORIZACIONES!C$13,BRUTO!$J:$J,ANALISIS_AUTORIZACIONES!$F$12)+COUNTIFS(BRUTO!$B:$B,ANALISIS_AUTORIZACIONES!$A51,BRUTO!$A:$A,ANALISIS_AUTORIZACIONES!C$13,BRUTO!$K:$K,ANALISIS_AUTORIZACIONES!$F$12)</f>
        <v>0</v>
      </c>
      <c r="D51" s="73">
        <f>COUNTIFS(BRUTO!$B:$B,ANALISIS_AUTORIZACIONES!$A51,BRUTO!$A:$A,ANALISIS_AUTORIZACIONES!D$13,BRUTO!$H:$H,ANALISIS_AUTORIZACIONES!$F$12)+COUNTIFS(BRUTO!$B:$B,ANALISIS_AUTORIZACIONES!$A51,BRUTO!$A:$A,ANALISIS_AUTORIZACIONES!D$13,BRUTO!$I:$I,ANALISIS_AUTORIZACIONES!$F$12)+COUNTIFS(BRUTO!$B:$B,ANALISIS_AUTORIZACIONES!$A51,BRUTO!$A:$A,ANALISIS_AUTORIZACIONES!D$13,BRUTO!$J:$J,ANALISIS_AUTORIZACIONES!$F$12)+COUNTIFS(BRUTO!$B:$B,ANALISIS_AUTORIZACIONES!$A51,BRUTO!$A:$A,ANALISIS_AUTORIZACIONES!D$13,BRUTO!$K:$K,ANALISIS_AUTORIZACIONES!$F$12)</f>
        <v>0</v>
      </c>
      <c r="E51" s="73">
        <f>COUNTIFS(BRUTO!$B:$B,ANALISIS_AUTORIZACIONES!$A51,BRUTO!$A:$A,ANALISIS_AUTORIZACIONES!E$13,BRUTO!$H:$H,ANALISIS_AUTORIZACIONES!$F$12)+COUNTIFS(BRUTO!$B:$B,ANALISIS_AUTORIZACIONES!$A51,BRUTO!$A:$A,ANALISIS_AUTORIZACIONES!E$13,BRUTO!$I:$I,ANALISIS_AUTORIZACIONES!$F$12)+COUNTIFS(BRUTO!$B:$B,ANALISIS_AUTORIZACIONES!$A51,BRUTO!$A:$A,ANALISIS_AUTORIZACIONES!E$13,BRUTO!$J:$J,ANALISIS_AUTORIZACIONES!$F$12)+COUNTIFS(BRUTO!$B:$B,ANALISIS_AUTORIZACIONES!$A51,BRUTO!$A:$A,ANALISIS_AUTORIZACIONES!E$13,BRUTO!$K:$K,ANALISIS_AUTORIZACIONES!$F$12)</f>
        <v>0</v>
      </c>
      <c r="F51" s="73">
        <f>COUNTIFS(BRUTO!$B:$B,ANALISIS_AUTORIZACIONES!$A51,BRUTO!$A:$A,ANALISIS_AUTORIZACIONES!F$13,BRUTO!$H:$H,ANALISIS_AUTORIZACIONES!$F$12)+COUNTIFS(BRUTO!$B:$B,ANALISIS_AUTORIZACIONES!$A51,BRUTO!$A:$A,ANALISIS_AUTORIZACIONES!F$13,BRUTO!$I:$I,ANALISIS_AUTORIZACIONES!$F$12)+COUNTIFS(BRUTO!$B:$B,ANALISIS_AUTORIZACIONES!$A51,BRUTO!$A:$A,ANALISIS_AUTORIZACIONES!F$13,BRUTO!$J:$J,ANALISIS_AUTORIZACIONES!$F$12)+COUNTIFS(BRUTO!$B:$B,ANALISIS_AUTORIZACIONES!$A51,BRUTO!$A:$A,ANALISIS_AUTORIZACIONES!F$13,BRUTO!$K:$K,ANALISIS_AUTORIZACIONES!$F$12)</f>
        <v>0</v>
      </c>
      <c r="G51" s="73">
        <f>COUNTIFS(BRUTO!$B:$B,ANALISIS_AUTORIZACIONES!$A51,BRUTO!$A:$A,ANALISIS_AUTORIZACIONES!G$13,BRUTO!$H:$H,ANALISIS_AUTORIZACIONES!$F$12)+COUNTIFS(BRUTO!$B:$B,ANALISIS_AUTORIZACIONES!$A51,BRUTO!$A:$A,ANALISIS_AUTORIZACIONES!G$13,BRUTO!$I:$I,ANALISIS_AUTORIZACIONES!$F$12)+COUNTIFS(BRUTO!$B:$B,ANALISIS_AUTORIZACIONES!$A51,BRUTO!$A:$A,ANALISIS_AUTORIZACIONES!G$13,BRUTO!$J:$J,ANALISIS_AUTORIZACIONES!$F$12)+COUNTIFS(BRUTO!$B:$B,ANALISIS_AUTORIZACIONES!$A51,BRUTO!$A:$A,ANALISIS_AUTORIZACIONES!G$13,BRUTO!$K:$K,ANALISIS_AUTORIZACIONES!$F$12)</f>
        <v>0</v>
      </c>
      <c r="H51" s="73">
        <f>COUNTIFS(BRUTO!$B:$B,ANALISIS_AUTORIZACIONES!$A51,BRUTO!$A:$A,ANALISIS_AUTORIZACIONES!H$13,BRUTO!$H:$H,ANALISIS_AUTORIZACIONES!$F$12)+COUNTIFS(BRUTO!$B:$B,ANALISIS_AUTORIZACIONES!$A51,BRUTO!$A:$A,ANALISIS_AUTORIZACIONES!H$13,BRUTO!$I:$I,ANALISIS_AUTORIZACIONES!$F$12)+COUNTIFS(BRUTO!$B:$B,ANALISIS_AUTORIZACIONES!$A51,BRUTO!$A:$A,ANALISIS_AUTORIZACIONES!H$13,BRUTO!$J:$J,ANALISIS_AUTORIZACIONES!$F$12)+COUNTIFS(BRUTO!$B:$B,ANALISIS_AUTORIZACIONES!$A51,BRUTO!$A:$A,ANALISIS_AUTORIZACIONES!H$13,BRUTO!$K:$K,ANALISIS_AUTORIZACIONES!$F$12)</f>
        <v>0</v>
      </c>
      <c r="I51" s="73">
        <f>COUNTIFS(BRUTO!$B:$B,ANALISIS_AUTORIZACIONES!$A51,BRUTO!$A:$A,ANALISIS_AUTORIZACIONES!I$13,BRUTO!$H:$H,ANALISIS_AUTORIZACIONES!$F$12)+COUNTIFS(BRUTO!$B:$B,ANALISIS_AUTORIZACIONES!$A51,BRUTO!$A:$A,ANALISIS_AUTORIZACIONES!I$13,BRUTO!$I:$I,ANALISIS_AUTORIZACIONES!$F$12)+COUNTIFS(BRUTO!$B:$B,ANALISIS_AUTORIZACIONES!$A51,BRUTO!$A:$A,ANALISIS_AUTORIZACIONES!I$13,BRUTO!$J:$J,ANALISIS_AUTORIZACIONES!$F$12)+COUNTIFS(BRUTO!$B:$B,ANALISIS_AUTORIZACIONES!$A51,BRUTO!$A:$A,ANALISIS_AUTORIZACIONES!I$13,BRUTO!$K:$K,ANALISIS_AUTORIZACIONES!$F$12)</f>
        <v>0</v>
      </c>
      <c r="J51" s="73">
        <f>COUNTIFS(BRUTO!$B:$B,ANALISIS_AUTORIZACIONES!$A51,BRUTO!$A:$A,ANALISIS_AUTORIZACIONES!J$13,BRUTO!$H:$H,ANALISIS_AUTORIZACIONES!$F$12)+COUNTIFS(BRUTO!$B:$B,ANALISIS_AUTORIZACIONES!$A51,BRUTO!$A:$A,ANALISIS_AUTORIZACIONES!J$13,BRUTO!$I:$I,ANALISIS_AUTORIZACIONES!$F$12)+COUNTIFS(BRUTO!$B:$B,ANALISIS_AUTORIZACIONES!$A51,BRUTO!$A:$A,ANALISIS_AUTORIZACIONES!J$13,BRUTO!$J:$J,ANALISIS_AUTORIZACIONES!$F$12)+COUNTIFS(BRUTO!$B:$B,ANALISIS_AUTORIZACIONES!$A51,BRUTO!$A:$A,ANALISIS_AUTORIZACIONES!J$13,BRUTO!$K:$K,ANALISIS_AUTORIZACIONES!$F$12)</f>
        <v>0</v>
      </c>
      <c r="K51" s="73">
        <f>COUNTIFS(BRUTO!$B:$B,ANALISIS_AUTORIZACIONES!$A51,BRUTO!$A:$A,ANALISIS_AUTORIZACIONES!K$13,BRUTO!$H:$H,ANALISIS_AUTORIZACIONES!$F$12)+COUNTIFS(BRUTO!$B:$B,ANALISIS_AUTORIZACIONES!$A51,BRUTO!$A:$A,ANALISIS_AUTORIZACIONES!K$13,BRUTO!$I:$I,ANALISIS_AUTORIZACIONES!$F$12)+COUNTIFS(BRUTO!$B:$B,ANALISIS_AUTORIZACIONES!$A51,BRUTO!$A:$A,ANALISIS_AUTORIZACIONES!K$13,BRUTO!$J:$J,ANALISIS_AUTORIZACIONES!$F$12)+COUNTIFS(BRUTO!$B:$B,ANALISIS_AUTORIZACIONES!$A51,BRUTO!$A:$A,ANALISIS_AUTORIZACIONES!K$13,BRUTO!$K:$K,ANALISIS_AUTORIZACIONES!$F$12)</f>
        <v>2</v>
      </c>
      <c r="L51" s="73">
        <f>COUNTIFS(BRUTO!$B:$B,ANALISIS_AUTORIZACIONES!$A51,BRUTO!$A:$A,ANALISIS_AUTORIZACIONES!L$13,BRUTO!$H:$H,ANALISIS_AUTORIZACIONES!$F$12)+COUNTIFS(BRUTO!$B:$B,ANALISIS_AUTORIZACIONES!$A51,BRUTO!$A:$A,ANALISIS_AUTORIZACIONES!L$13,BRUTO!$I:$I,ANALISIS_AUTORIZACIONES!$F$12)+COUNTIFS(BRUTO!$B:$B,ANALISIS_AUTORIZACIONES!$A51,BRUTO!$A:$A,ANALISIS_AUTORIZACIONES!L$13,BRUTO!$J:$J,ANALISIS_AUTORIZACIONES!$F$12)+COUNTIFS(BRUTO!$B:$B,ANALISIS_AUTORIZACIONES!$A51,BRUTO!$A:$A,ANALISIS_AUTORIZACIONES!L$13,BRUTO!$K:$K,ANALISIS_AUTORIZACIONES!$F$12)</f>
        <v>0</v>
      </c>
      <c r="M51" s="83">
        <f t="shared" si="0"/>
        <v>2</v>
      </c>
      <c r="N51" s="80">
        <f t="shared" si="1"/>
        <v>0.82987551867219922</v>
      </c>
    </row>
    <row r="52" spans="1:14" x14ac:dyDescent="0.25">
      <c r="A52" s="76" t="s">
        <v>73</v>
      </c>
      <c r="B52" s="73">
        <f>COUNTIFS(BRUTO!$B:$B,ANALISIS_AUTORIZACIONES!$A52,BRUTO!$A:$A,ANALISIS_AUTORIZACIONES!B$13,BRUTO!$H:$H,ANALISIS_AUTORIZACIONES!$F$12)+COUNTIFS(BRUTO!$B:$B,ANALISIS_AUTORIZACIONES!$A52,BRUTO!$A:$A,ANALISIS_AUTORIZACIONES!B$13,BRUTO!$I:$I,ANALISIS_AUTORIZACIONES!$F$12)+COUNTIFS(BRUTO!$B:$B,ANALISIS_AUTORIZACIONES!$A52,BRUTO!$A:$A,ANALISIS_AUTORIZACIONES!B$13,BRUTO!$J:$J,ANALISIS_AUTORIZACIONES!$F$12)+COUNTIFS(BRUTO!$B:$B,ANALISIS_AUTORIZACIONES!$A52,BRUTO!$A:$A,ANALISIS_AUTORIZACIONES!B$13,BRUTO!$K:$K,ANALISIS_AUTORIZACIONES!$F$12)</f>
        <v>0</v>
      </c>
      <c r="C52" s="73">
        <f>COUNTIFS(BRUTO!$B:$B,ANALISIS_AUTORIZACIONES!$A52,BRUTO!$A:$A,ANALISIS_AUTORIZACIONES!C$13,BRUTO!$H:$H,ANALISIS_AUTORIZACIONES!$F$12)+COUNTIFS(BRUTO!$B:$B,ANALISIS_AUTORIZACIONES!$A52,BRUTO!$A:$A,ANALISIS_AUTORIZACIONES!C$13,BRUTO!$I:$I,ANALISIS_AUTORIZACIONES!$F$12)+COUNTIFS(BRUTO!$B:$B,ANALISIS_AUTORIZACIONES!$A52,BRUTO!$A:$A,ANALISIS_AUTORIZACIONES!C$13,BRUTO!$J:$J,ANALISIS_AUTORIZACIONES!$F$12)+COUNTIFS(BRUTO!$B:$B,ANALISIS_AUTORIZACIONES!$A52,BRUTO!$A:$A,ANALISIS_AUTORIZACIONES!C$13,BRUTO!$K:$K,ANALISIS_AUTORIZACIONES!$F$12)</f>
        <v>3</v>
      </c>
      <c r="D52" s="73">
        <f>COUNTIFS(BRUTO!$B:$B,ANALISIS_AUTORIZACIONES!$A52,BRUTO!$A:$A,ANALISIS_AUTORIZACIONES!D$13,BRUTO!$H:$H,ANALISIS_AUTORIZACIONES!$F$12)+COUNTIFS(BRUTO!$B:$B,ANALISIS_AUTORIZACIONES!$A52,BRUTO!$A:$A,ANALISIS_AUTORIZACIONES!D$13,BRUTO!$I:$I,ANALISIS_AUTORIZACIONES!$F$12)+COUNTIFS(BRUTO!$B:$B,ANALISIS_AUTORIZACIONES!$A52,BRUTO!$A:$A,ANALISIS_AUTORIZACIONES!D$13,BRUTO!$J:$J,ANALISIS_AUTORIZACIONES!$F$12)+COUNTIFS(BRUTO!$B:$B,ANALISIS_AUTORIZACIONES!$A52,BRUTO!$A:$A,ANALISIS_AUTORIZACIONES!D$13,BRUTO!$K:$K,ANALISIS_AUTORIZACIONES!$F$12)</f>
        <v>5</v>
      </c>
      <c r="E52" s="73">
        <f>COUNTIFS(BRUTO!$B:$B,ANALISIS_AUTORIZACIONES!$A52,BRUTO!$A:$A,ANALISIS_AUTORIZACIONES!E$13,BRUTO!$H:$H,ANALISIS_AUTORIZACIONES!$F$12)+COUNTIFS(BRUTO!$B:$B,ANALISIS_AUTORIZACIONES!$A52,BRUTO!$A:$A,ANALISIS_AUTORIZACIONES!E$13,BRUTO!$I:$I,ANALISIS_AUTORIZACIONES!$F$12)+COUNTIFS(BRUTO!$B:$B,ANALISIS_AUTORIZACIONES!$A52,BRUTO!$A:$A,ANALISIS_AUTORIZACIONES!E$13,BRUTO!$J:$J,ANALISIS_AUTORIZACIONES!$F$12)+COUNTIFS(BRUTO!$B:$B,ANALISIS_AUTORIZACIONES!$A52,BRUTO!$A:$A,ANALISIS_AUTORIZACIONES!E$13,BRUTO!$K:$K,ANALISIS_AUTORIZACIONES!$F$12)</f>
        <v>0</v>
      </c>
      <c r="F52" s="73">
        <f>COUNTIFS(BRUTO!$B:$B,ANALISIS_AUTORIZACIONES!$A52,BRUTO!$A:$A,ANALISIS_AUTORIZACIONES!F$13,BRUTO!$H:$H,ANALISIS_AUTORIZACIONES!$F$12)+COUNTIFS(BRUTO!$B:$B,ANALISIS_AUTORIZACIONES!$A52,BRUTO!$A:$A,ANALISIS_AUTORIZACIONES!F$13,BRUTO!$I:$I,ANALISIS_AUTORIZACIONES!$F$12)+COUNTIFS(BRUTO!$B:$B,ANALISIS_AUTORIZACIONES!$A52,BRUTO!$A:$A,ANALISIS_AUTORIZACIONES!F$13,BRUTO!$J:$J,ANALISIS_AUTORIZACIONES!$F$12)+COUNTIFS(BRUTO!$B:$B,ANALISIS_AUTORIZACIONES!$A52,BRUTO!$A:$A,ANALISIS_AUTORIZACIONES!F$13,BRUTO!$K:$K,ANALISIS_AUTORIZACIONES!$F$12)</f>
        <v>0</v>
      </c>
      <c r="G52" s="73">
        <f>COUNTIFS(BRUTO!$B:$B,ANALISIS_AUTORIZACIONES!$A52,BRUTO!$A:$A,ANALISIS_AUTORIZACIONES!G$13,BRUTO!$H:$H,ANALISIS_AUTORIZACIONES!$F$12)+COUNTIFS(BRUTO!$B:$B,ANALISIS_AUTORIZACIONES!$A52,BRUTO!$A:$A,ANALISIS_AUTORIZACIONES!G$13,BRUTO!$I:$I,ANALISIS_AUTORIZACIONES!$F$12)+COUNTIFS(BRUTO!$B:$B,ANALISIS_AUTORIZACIONES!$A52,BRUTO!$A:$A,ANALISIS_AUTORIZACIONES!G$13,BRUTO!$J:$J,ANALISIS_AUTORIZACIONES!$F$12)+COUNTIFS(BRUTO!$B:$B,ANALISIS_AUTORIZACIONES!$A52,BRUTO!$A:$A,ANALISIS_AUTORIZACIONES!G$13,BRUTO!$K:$K,ANALISIS_AUTORIZACIONES!$F$12)</f>
        <v>2</v>
      </c>
      <c r="H52" s="73">
        <f>COUNTIFS(BRUTO!$B:$B,ANALISIS_AUTORIZACIONES!$A52,BRUTO!$A:$A,ANALISIS_AUTORIZACIONES!H$13,BRUTO!$H:$H,ANALISIS_AUTORIZACIONES!$F$12)+COUNTIFS(BRUTO!$B:$B,ANALISIS_AUTORIZACIONES!$A52,BRUTO!$A:$A,ANALISIS_AUTORIZACIONES!H$13,BRUTO!$I:$I,ANALISIS_AUTORIZACIONES!$F$12)+COUNTIFS(BRUTO!$B:$B,ANALISIS_AUTORIZACIONES!$A52,BRUTO!$A:$A,ANALISIS_AUTORIZACIONES!H$13,BRUTO!$J:$J,ANALISIS_AUTORIZACIONES!$F$12)+COUNTIFS(BRUTO!$B:$B,ANALISIS_AUTORIZACIONES!$A52,BRUTO!$A:$A,ANALISIS_AUTORIZACIONES!H$13,BRUTO!$K:$K,ANALISIS_AUTORIZACIONES!$F$12)</f>
        <v>1</v>
      </c>
      <c r="I52" s="73">
        <f>COUNTIFS(BRUTO!$B:$B,ANALISIS_AUTORIZACIONES!$A52,BRUTO!$A:$A,ANALISIS_AUTORIZACIONES!I$13,BRUTO!$H:$H,ANALISIS_AUTORIZACIONES!$F$12)+COUNTIFS(BRUTO!$B:$B,ANALISIS_AUTORIZACIONES!$A52,BRUTO!$A:$A,ANALISIS_AUTORIZACIONES!I$13,BRUTO!$I:$I,ANALISIS_AUTORIZACIONES!$F$12)+COUNTIFS(BRUTO!$B:$B,ANALISIS_AUTORIZACIONES!$A52,BRUTO!$A:$A,ANALISIS_AUTORIZACIONES!I$13,BRUTO!$J:$J,ANALISIS_AUTORIZACIONES!$F$12)+COUNTIFS(BRUTO!$B:$B,ANALISIS_AUTORIZACIONES!$A52,BRUTO!$A:$A,ANALISIS_AUTORIZACIONES!I$13,BRUTO!$K:$K,ANALISIS_AUTORIZACIONES!$F$12)</f>
        <v>3</v>
      </c>
      <c r="J52" s="73">
        <f>COUNTIFS(BRUTO!$B:$B,ANALISIS_AUTORIZACIONES!$A52,BRUTO!$A:$A,ANALISIS_AUTORIZACIONES!J$13,BRUTO!$H:$H,ANALISIS_AUTORIZACIONES!$F$12)+COUNTIFS(BRUTO!$B:$B,ANALISIS_AUTORIZACIONES!$A52,BRUTO!$A:$A,ANALISIS_AUTORIZACIONES!J$13,BRUTO!$I:$I,ANALISIS_AUTORIZACIONES!$F$12)+COUNTIFS(BRUTO!$B:$B,ANALISIS_AUTORIZACIONES!$A52,BRUTO!$A:$A,ANALISIS_AUTORIZACIONES!J$13,BRUTO!$J:$J,ANALISIS_AUTORIZACIONES!$F$12)+COUNTIFS(BRUTO!$B:$B,ANALISIS_AUTORIZACIONES!$A52,BRUTO!$A:$A,ANALISIS_AUTORIZACIONES!J$13,BRUTO!$K:$K,ANALISIS_AUTORIZACIONES!$F$12)</f>
        <v>2</v>
      </c>
      <c r="K52" s="73">
        <f>COUNTIFS(BRUTO!$B:$B,ANALISIS_AUTORIZACIONES!$A52,BRUTO!$A:$A,ANALISIS_AUTORIZACIONES!K$13,BRUTO!$H:$H,ANALISIS_AUTORIZACIONES!$F$12)+COUNTIFS(BRUTO!$B:$B,ANALISIS_AUTORIZACIONES!$A52,BRUTO!$A:$A,ANALISIS_AUTORIZACIONES!K$13,BRUTO!$I:$I,ANALISIS_AUTORIZACIONES!$F$12)+COUNTIFS(BRUTO!$B:$B,ANALISIS_AUTORIZACIONES!$A52,BRUTO!$A:$A,ANALISIS_AUTORIZACIONES!K$13,BRUTO!$J:$J,ANALISIS_AUTORIZACIONES!$F$12)+COUNTIFS(BRUTO!$B:$B,ANALISIS_AUTORIZACIONES!$A52,BRUTO!$A:$A,ANALISIS_AUTORIZACIONES!K$13,BRUTO!$K:$K,ANALISIS_AUTORIZACIONES!$F$12)</f>
        <v>0</v>
      </c>
      <c r="L52" s="73">
        <f>COUNTIFS(BRUTO!$B:$B,ANALISIS_AUTORIZACIONES!$A52,BRUTO!$A:$A,ANALISIS_AUTORIZACIONES!L$13,BRUTO!$H:$H,ANALISIS_AUTORIZACIONES!$F$12)+COUNTIFS(BRUTO!$B:$B,ANALISIS_AUTORIZACIONES!$A52,BRUTO!$A:$A,ANALISIS_AUTORIZACIONES!L$13,BRUTO!$I:$I,ANALISIS_AUTORIZACIONES!$F$12)+COUNTIFS(BRUTO!$B:$B,ANALISIS_AUTORIZACIONES!$A52,BRUTO!$A:$A,ANALISIS_AUTORIZACIONES!L$13,BRUTO!$J:$J,ANALISIS_AUTORIZACIONES!$F$12)+COUNTIFS(BRUTO!$B:$B,ANALISIS_AUTORIZACIONES!$A52,BRUTO!$A:$A,ANALISIS_AUTORIZACIONES!L$13,BRUTO!$K:$K,ANALISIS_AUTORIZACIONES!$F$12)</f>
        <v>0</v>
      </c>
      <c r="M52" s="83">
        <f t="shared" si="0"/>
        <v>16</v>
      </c>
      <c r="N52" s="80">
        <f t="shared" si="1"/>
        <v>6.6390041493775938</v>
      </c>
    </row>
    <row r="53" spans="1:14" x14ac:dyDescent="0.25">
      <c r="A53" s="77" t="s">
        <v>40</v>
      </c>
      <c r="B53" s="73">
        <f>COUNTIFS(BRUTO!$B:$B,ANALISIS_AUTORIZACIONES!$A53,BRUTO!$A:$A,ANALISIS_AUTORIZACIONES!B$13,BRUTO!$H:$H,ANALISIS_AUTORIZACIONES!$F$12)+COUNTIFS(BRUTO!$B:$B,ANALISIS_AUTORIZACIONES!$A53,BRUTO!$A:$A,ANALISIS_AUTORIZACIONES!B$13,BRUTO!$I:$I,ANALISIS_AUTORIZACIONES!$F$12)+COUNTIFS(BRUTO!$B:$B,ANALISIS_AUTORIZACIONES!$A53,BRUTO!$A:$A,ANALISIS_AUTORIZACIONES!B$13,BRUTO!$J:$J,ANALISIS_AUTORIZACIONES!$F$12)+COUNTIFS(BRUTO!$B:$B,ANALISIS_AUTORIZACIONES!$A53,BRUTO!$A:$A,ANALISIS_AUTORIZACIONES!B$13,BRUTO!$K:$K,ANALISIS_AUTORIZACIONES!$F$12)</f>
        <v>0</v>
      </c>
      <c r="C53" s="73">
        <f>COUNTIFS(BRUTO!$B:$B,ANALISIS_AUTORIZACIONES!$A53,BRUTO!$A:$A,ANALISIS_AUTORIZACIONES!C$13,BRUTO!$H:$H,ANALISIS_AUTORIZACIONES!$F$12)+COUNTIFS(BRUTO!$B:$B,ANALISIS_AUTORIZACIONES!$A53,BRUTO!$A:$A,ANALISIS_AUTORIZACIONES!C$13,BRUTO!$I:$I,ANALISIS_AUTORIZACIONES!$F$12)+COUNTIFS(BRUTO!$B:$B,ANALISIS_AUTORIZACIONES!$A53,BRUTO!$A:$A,ANALISIS_AUTORIZACIONES!C$13,BRUTO!$J:$J,ANALISIS_AUTORIZACIONES!$F$12)+COUNTIFS(BRUTO!$B:$B,ANALISIS_AUTORIZACIONES!$A53,BRUTO!$A:$A,ANALISIS_AUTORIZACIONES!C$13,BRUTO!$K:$K,ANALISIS_AUTORIZACIONES!$F$12)</f>
        <v>0</v>
      </c>
      <c r="D53" s="73">
        <f>COUNTIFS(BRUTO!$B:$B,ANALISIS_AUTORIZACIONES!$A53,BRUTO!$A:$A,ANALISIS_AUTORIZACIONES!D$13,BRUTO!$H:$H,ANALISIS_AUTORIZACIONES!$F$12)+COUNTIFS(BRUTO!$B:$B,ANALISIS_AUTORIZACIONES!$A53,BRUTO!$A:$A,ANALISIS_AUTORIZACIONES!D$13,BRUTO!$I:$I,ANALISIS_AUTORIZACIONES!$F$12)+COUNTIFS(BRUTO!$B:$B,ANALISIS_AUTORIZACIONES!$A53,BRUTO!$A:$A,ANALISIS_AUTORIZACIONES!D$13,BRUTO!$J:$J,ANALISIS_AUTORIZACIONES!$F$12)+COUNTIFS(BRUTO!$B:$B,ANALISIS_AUTORIZACIONES!$A53,BRUTO!$A:$A,ANALISIS_AUTORIZACIONES!D$13,BRUTO!$K:$K,ANALISIS_AUTORIZACIONES!$F$12)</f>
        <v>0</v>
      </c>
      <c r="E53" s="73">
        <f>COUNTIFS(BRUTO!$B:$B,ANALISIS_AUTORIZACIONES!$A53,BRUTO!$A:$A,ANALISIS_AUTORIZACIONES!E$13,BRUTO!$H:$H,ANALISIS_AUTORIZACIONES!$F$12)+COUNTIFS(BRUTO!$B:$B,ANALISIS_AUTORIZACIONES!$A53,BRUTO!$A:$A,ANALISIS_AUTORIZACIONES!E$13,BRUTO!$I:$I,ANALISIS_AUTORIZACIONES!$F$12)+COUNTIFS(BRUTO!$B:$B,ANALISIS_AUTORIZACIONES!$A53,BRUTO!$A:$A,ANALISIS_AUTORIZACIONES!E$13,BRUTO!$J:$J,ANALISIS_AUTORIZACIONES!$F$12)+COUNTIFS(BRUTO!$B:$B,ANALISIS_AUTORIZACIONES!$A53,BRUTO!$A:$A,ANALISIS_AUTORIZACIONES!E$13,BRUTO!$K:$K,ANALISIS_AUTORIZACIONES!$F$12)</f>
        <v>2</v>
      </c>
      <c r="F53" s="73">
        <f>COUNTIFS(BRUTO!$B:$B,ANALISIS_AUTORIZACIONES!$A53,BRUTO!$A:$A,ANALISIS_AUTORIZACIONES!F$13,BRUTO!$H:$H,ANALISIS_AUTORIZACIONES!$F$12)+COUNTIFS(BRUTO!$B:$B,ANALISIS_AUTORIZACIONES!$A53,BRUTO!$A:$A,ANALISIS_AUTORIZACIONES!F$13,BRUTO!$I:$I,ANALISIS_AUTORIZACIONES!$F$12)+COUNTIFS(BRUTO!$B:$B,ANALISIS_AUTORIZACIONES!$A53,BRUTO!$A:$A,ANALISIS_AUTORIZACIONES!F$13,BRUTO!$J:$J,ANALISIS_AUTORIZACIONES!$F$12)+COUNTIFS(BRUTO!$B:$B,ANALISIS_AUTORIZACIONES!$A53,BRUTO!$A:$A,ANALISIS_AUTORIZACIONES!F$13,BRUTO!$K:$K,ANALISIS_AUTORIZACIONES!$F$12)</f>
        <v>0</v>
      </c>
      <c r="G53" s="73">
        <f>COUNTIFS(BRUTO!$B:$B,ANALISIS_AUTORIZACIONES!$A53,BRUTO!$A:$A,ANALISIS_AUTORIZACIONES!G$13,BRUTO!$H:$H,ANALISIS_AUTORIZACIONES!$F$12)+COUNTIFS(BRUTO!$B:$B,ANALISIS_AUTORIZACIONES!$A53,BRUTO!$A:$A,ANALISIS_AUTORIZACIONES!G$13,BRUTO!$I:$I,ANALISIS_AUTORIZACIONES!$F$12)+COUNTIFS(BRUTO!$B:$B,ANALISIS_AUTORIZACIONES!$A53,BRUTO!$A:$A,ANALISIS_AUTORIZACIONES!G$13,BRUTO!$J:$J,ANALISIS_AUTORIZACIONES!$F$12)+COUNTIFS(BRUTO!$B:$B,ANALISIS_AUTORIZACIONES!$A53,BRUTO!$A:$A,ANALISIS_AUTORIZACIONES!G$13,BRUTO!$K:$K,ANALISIS_AUTORIZACIONES!$F$12)</f>
        <v>0</v>
      </c>
      <c r="H53" s="73">
        <f>COUNTIFS(BRUTO!$B:$B,ANALISIS_AUTORIZACIONES!$A53,BRUTO!$A:$A,ANALISIS_AUTORIZACIONES!H$13,BRUTO!$H:$H,ANALISIS_AUTORIZACIONES!$F$12)+COUNTIFS(BRUTO!$B:$B,ANALISIS_AUTORIZACIONES!$A53,BRUTO!$A:$A,ANALISIS_AUTORIZACIONES!H$13,BRUTO!$I:$I,ANALISIS_AUTORIZACIONES!$F$12)+COUNTIFS(BRUTO!$B:$B,ANALISIS_AUTORIZACIONES!$A53,BRUTO!$A:$A,ANALISIS_AUTORIZACIONES!H$13,BRUTO!$J:$J,ANALISIS_AUTORIZACIONES!$F$12)+COUNTIFS(BRUTO!$B:$B,ANALISIS_AUTORIZACIONES!$A53,BRUTO!$A:$A,ANALISIS_AUTORIZACIONES!H$13,BRUTO!$K:$K,ANALISIS_AUTORIZACIONES!$F$12)</f>
        <v>0</v>
      </c>
      <c r="I53" s="73">
        <f>COUNTIFS(BRUTO!$B:$B,ANALISIS_AUTORIZACIONES!$A53,BRUTO!$A:$A,ANALISIS_AUTORIZACIONES!I$13,BRUTO!$H:$H,ANALISIS_AUTORIZACIONES!$F$12)+COUNTIFS(BRUTO!$B:$B,ANALISIS_AUTORIZACIONES!$A53,BRUTO!$A:$A,ANALISIS_AUTORIZACIONES!I$13,BRUTO!$I:$I,ANALISIS_AUTORIZACIONES!$F$12)+COUNTIFS(BRUTO!$B:$B,ANALISIS_AUTORIZACIONES!$A53,BRUTO!$A:$A,ANALISIS_AUTORIZACIONES!I$13,BRUTO!$J:$J,ANALISIS_AUTORIZACIONES!$F$12)+COUNTIFS(BRUTO!$B:$B,ANALISIS_AUTORIZACIONES!$A53,BRUTO!$A:$A,ANALISIS_AUTORIZACIONES!I$13,BRUTO!$K:$K,ANALISIS_AUTORIZACIONES!$F$12)</f>
        <v>0</v>
      </c>
      <c r="J53" s="73">
        <f>COUNTIFS(BRUTO!$B:$B,ANALISIS_AUTORIZACIONES!$A53,BRUTO!$A:$A,ANALISIS_AUTORIZACIONES!J$13,BRUTO!$H:$H,ANALISIS_AUTORIZACIONES!$F$12)+COUNTIFS(BRUTO!$B:$B,ANALISIS_AUTORIZACIONES!$A53,BRUTO!$A:$A,ANALISIS_AUTORIZACIONES!J$13,BRUTO!$I:$I,ANALISIS_AUTORIZACIONES!$F$12)+COUNTIFS(BRUTO!$B:$B,ANALISIS_AUTORIZACIONES!$A53,BRUTO!$A:$A,ANALISIS_AUTORIZACIONES!J$13,BRUTO!$J:$J,ANALISIS_AUTORIZACIONES!$F$12)+COUNTIFS(BRUTO!$B:$B,ANALISIS_AUTORIZACIONES!$A53,BRUTO!$A:$A,ANALISIS_AUTORIZACIONES!J$13,BRUTO!$K:$K,ANALISIS_AUTORIZACIONES!$F$12)</f>
        <v>0</v>
      </c>
      <c r="K53" s="73">
        <f>COUNTIFS(BRUTO!$B:$B,ANALISIS_AUTORIZACIONES!$A53,BRUTO!$A:$A,ANALISIS_AUTORIZACIONES!K$13,BRUTO!$H:$H,ANALISIS_AUTORIZACIONES!$F$12)+COUNTIFS(BRUTO!$B:$B,ANALISIS_AUTORIZACIONES!$A53,BRUTO!$A:$A,ANALISIS_AUTORIZACIONES!K$13,BRUTO!$I:$I,ANALISIS_AUTORIZACIONES!$F$12)+COUNTIFS(BRUTO!$B:$B,ANALISIS_AUTORIZACIONES!$A53,BRUTO!$A:$A,ANALISIS_AUTORIZACIONES!K$13,BRUTO!$J:$J,ANALISIS_AUTORIZACIONES!$F$12)+COUNTIFS(BRUTO!$B:$B,ANALISIS_AUTORIZACIONES!$A53,BRUTO!$A:$A,ANALISIS_AUTORIZACIONES!K$13,BRUTO!$K:$K,ANALISIS_AUTORIZACIONES!$F$12)</f>
        <v>0</v>
      </c>
      <c r="L53" s="73">
        <f>COUNTIFS(BRUTO!$B:$B,ANALISIS_AUTORIZACIONES!$A53,BRUTO!$A:$A,ANALISIS_AUTORIZACIONES!L$13,BRUTO!$H:$H,ANALISIS_AUTORIZACIONES!$F$12)+COUNTIFS(BRUTO!$B:$B,ANALISIS_AUTORIZACIONES!$A53,BRUTO!$A:$A,ANALISIS_AUTORIZACIONES!L$13,BRUTO!$I:$I,ANALISIS_AUTORIZACIONES!$F$12)+COUNTIFS(BRUTO!$B:$B,ANALISIS_AUTORIZACIONES!$A53,BRUTO!$A:$A,ANALISIS_AUTORIZACIONES!L$13,BRUTO!$J:$J,ANALISIS_AUTORIZACIONES!$F$12)+COUNTIFS(BRUTO!$B:$B,ANALISIS_AUTORIZACIONES!$A53,BRUTO!$A:$A,ANALISIS_AUTORIZACIONES!L$13,BRUTO!$K:$K,ANALISIS_AUTORIZACIONES!$F$12)</f>
        <v>0</v>
      </c>
      <c r="M53" s="83">
        <f t="shared" si="0"/>
        <v>2</v>
      </c>
      <c r="N53" s="80">
        <f t="shared" si="1"/>
        <v>0.82987551867219922</v>
      </c>
    </row>
    <row r="54" spans="1:14" x14ac:dyDescent="0.25">
      <c r="A54" s="76" t="s">
        <v>75</v>
      </c>
      <c r="B54" s="73">
        <f>COUNTIFS(BRUTO!$B:$B,ANALISIS_AUTORIZACIONES!$A54,BRUTO!$A:$A,ANALISIS_AUTORIZACIONES!B$13,BRUTO!$H:$H,ANALISIS_AUTORIZACIONES!$F$12)+COUNTIFS(BRUTO!$B:$B,ANALISIS_AUTORIZACIONES!$A54,BRUTO!$A:$A,ANALISIS_AUTORIZACIONES!B$13,BRUTO!$I:$I,ANALISIS_AUTORIZACIONES!$F$12)+COUNTIFS(BRUTO!$B:$B,ANALISIS_AUTORIZACIONES!$A54,BRUTO!$A:$A,ANALISIS_AUTORIZACIONES!B$13,BRUTO!$J:$J,ANALISIS_AUTORIZACIONES!$F$12)+COUNTIFS(BRUTO!$B:$B,ANALISIS_AUTORIZACIONES!$A54,BRUTO!$A:$A,ANALISIS_AUTORIZACIONES!B$13,BRUTO!$K:$K,ANALISIS_AUTORIZACIONES!$F$12)</f>
        <v>0</v>
      </c>
      <c r="C54" s="73">
        <f>COUNTIFS(BRUTO!$B:$B,ANALISIS_AUTORIZACIONES!$A54,BRUTO!$A:$A,ANALISIS_AUTORIZACIONES!C$13,BRUTO!$H:$H,ANALISIS_AUTORIZACIONES!$F$12)+COUNTIFS(BRUTO!$B:$B,ANALISIS_AUTORIZACIONES!$A54,BRUTO!$A:$A,ANALISIS_AUTORIZACIONES!C$13,BRUTO!$I:$I,ANALISIS_AUTORIZACIONES!$F$12)+COUNTIFS(BRUTO!$B:$B,ANALISIS_AUTORIZACIONES!$A54,BRUTO!$A:$A,ANALISIS_AUTORIZACIONES!C$13,BRUTO!$J:$J,ANALISIS_AUTORIZACIONES!$F$12)+COUNTIFS(BRUTO!$B:$B,ANALISIS_AUTORIZACIONES!$A54,BRUTO!$A:$A,ANALISIS_AUTORIZACIONES!C$13,BRUTO!$K:$K,ANALISIS_AUTORIZACIONES!$F$12)</f>
        <v>0</v>
      </c>
      <c r="D54" s="73">
        <f>COUNTIFS(BRUTO!$B:$B,ANALISIS_AUTORIZACIONES!$A54,BRUTO!$A:$A,ANALISIS_AUTORIZACIONES!D$13,BRUTO!$H:$H,ANALISIS_AUTORIZACIONES!$F$12)+COUNTIFS(BRUTO!$B:$B,ANALISIS_AUTORIZACIONES!$A54,BRUTO!$A:$A,ANALISIS_AUTORIZACIONES!D$13,BRUTO!$I:$I,ANALISIS_AUTORIZACIONES!$F$12)+COUNTIFS(BRUTO!$B:$B,ANALISIS_AUTORIZACIONES!$A54,BRUTO!$A:$A,ANALISIS_AUTORIZACIONES!D$13,BRUTO!$J:$J,ANALISIS_AUTORIZACIONES!$F$12)+COUNTIFS(BRUTO!$B:$B,ANALISIS_AUTORIZACIONES!$A54,BRUTO!$A:$A,ANALISIS_AUTORIZACIONES!D$13,BRUTO!$K:$K,ANALISIS_AUTORIZACIONES!$F$12)</f>
        <v>0</v>
      </c>
      <c r="E54" s="73">
        <f>COUNTIFS(BRUTO!$B:$B,ANALISIS_AUTORIZACIONES!$A54,BRUTO!$A:$A,ANALISIS_AUTORIZACIONES!E$13,BRUTO!$H:$H,ANALISIS_AUTORIZACIONES!$F$12)+COUNTIFS(BRUTO!$B:$B,ANALISIS_AUTORIZACIONES!$A54,BRUTO!$A:$A,ANALISIS_AUTORIZACIONES!E$13,BRUTO!$I:$I,ANALISIS_AUTORIZACIONES!$F$12)+COUNTIFS(BRUTO!$B:$B,ANALISIS_AUTORIZACIONES!$A54,BRUTO!$A:$A,ANALISIS_AUTORIZACIONES!E$13,BRUTO!$J:$J,ANALISIS_AUTORIZACIONES!$F$12)+COUNTIFS(BRUTO!$B:$B,ANALISIS_AUTORIZACIONES!$A54,BRUTO!$A:$A,ANALISIS_AUTORIZACIONES!E$13,BRUTO!$K:$K,ANALISIS_AUTORIZACIONES!$F$12)</f>
        <v>0</v>
      </c>
      <c r="F54" s="73">
        <f>COUNTIFS(BRUTO!$B:$B,ANALISIS_AUTORIZACIONES!$A54,BRUTO!$A:$A,ANALISIS_AUTORIZACIONES!F$13,BRUTO!$H:$H,ANALISIS_AUTORIZACIONES!$F$12)+COUNTIFS(BRUTO!$B:$B,ANALISIS_AUTORIZACIONES!$A54,BRUTO!$A:$A,ANALISIS_AUTORIZACIONES!F$13,BRUTO!$I:$I,ANALISIS_AUTORIZACIONES!$F$12)+COUNTIFS(BRUTO!$B:$B,ANALISIS_AUTORIZACIONES!$A54,BRUTO!$A:$A,ANALISIS_AUTORIZACIONES!F$13,BRUTO!$J:$J,ANALISIS_AUTORIZACIONES!$F$12)+COUNTIFS(BRUTO!$B:$B,ANALISIS_AUTORIZACIONES!$A54,BRUTO!$A:$A,ANALISIS_AUTORIZACIONES!F$13,BRUTO!$K:$K,ANALISIS_AUTORIZACIONES!$F$12)</f>
        <v>1</v>
      </c>
      <c r="G54" s="73">
        <f>COUNTIFS(BRUTO!$B:$B,ANALISIS_AUTORIZACIONES!$A54,BRUTO!$A:$A,ANALISIS_AUTORIZACIONES!G$13,BRUTO!$H:$H,ANALISIS_AUTORIZACIONES!$F$12)+COUNTIFS(BRUTO!$B:$B,ANALISIS_AUTORIZACIONES!$A54,BRUTO!$A:$A,ANALISIS_AUTORIZACIONES!G$13,BRUTO!$I:$I,ANALISIS_AUTORIZACIONES!$F$12)+COUNTIFS(BRUTO!$B:$B,ANALISIS_AUTORIZACIONES!$A54,BRUTO!$A:$A,ANALISIS_AUTORIZACIONES!G$13,BRUTO!$J:$J,ANALISIS_AUTORIZACIONES!$F$12)+COUNTIFS(BRUTO!$B:$B,ANALISIS_AUTORIZACIONES!$A54,BRUTO!$A:$A,ANALISIS_AUTORIZACIONES!G$13,BRUTO!$K:$K,ANALISIS_AUTORIZACIONES!$F$12)</f>
        <v>0</v>
      </c>
      <c r="H54" s="73">
        <f>COUNTIFS(BRUTO!$B:$B,ANALISIS_AUTORIZACIONES!$A54,BRUTO!$A:$A,ANALISIS_AUTORIZACIONES!H$13,BRUTO!$H:$H,ANALISIS_AUTORIZACIONES!$F$12)+COUNTIFS(BRUTO!$B:$B,ANALISIS_AUTORIZACIONES!$A54,BRUTO!$A:$A,ANALISIS_AUTORIZACIONES!H$13,BRUTO!$I:$I,ANALISIS_AUTORIZACIONES!$F$12)+COUNTIFS(BRUTO!$B:$B,ANALISIS_AUTORIZACIONES!$A54,BRUTO!$A:$A,ANALISIS_AUTORIZACIONES!H$13,BRUTO!$J:$J,ANALISIS_AUTORIZACIONES!$F$12)+COUNTIFS(BRUTO!$B:$B,ANALISIS_AUTORIZACIONES!$A54,BRUTO!$A:$A,ANALISIS_AUTORIZACIONES!H$13,BRUTO!$K:$K,ANALISIS_AUTORIZACIONES!$F$12)</f>
        <v>0</v>
      </c>
      <c r="I54" s="73">
        <f>COUNTIFS(BRUTO!$B:$B,ANALISIS_AUTORIZACIONES!$A54,BRUTO!$A:$A,ANALISIS_AUTORIZACIONES!I$13,BRUTO!$H:$H,ANALISIS_AUTORIZACIONES!$F$12)+COUNTIFS(BRUTO!$B:$B,ANALISIS_AUTORIZACIONES!$A54,BRUTO!$A:$A,ANALISIS_AUTORIZACIONES!I$13,BRUTO!$I:$I,ANALISIS_AUTORIZACIONES!$F$12)+COUNTIFS(BRUTO!$B:$B,ANALISIS_AUTORIZACIONES!$A54,BRUTO!$A:$A,ANALISIS_AUTORIZACIONES!I$13,BRUTO!$J:$J,ANALISIS_AUTORIZACIONES!$F$12)+COUNTIFS(BRUTO!$B:$B,ANALISIS_AUTORIZACIONES!$A54,BRUTO!$A:$A,ANALISIS_AUTORIZACIONES!I$13,BRUTO!$K:$K,ANALISIS_AUTORIZACIONES!$F$12)</f>
        <v>0</v>
      </c>
      <c r="J54" s="73">
        <f>COUNTIFS(BRUTO!$B:$B,ANALISIS_AUTORIZACIONES!$A54,BRUTO!$A:$A,ANALISIS_AUTORIZACIONES!J$13,BRUTO!$H:$H,ANALISIS_AUTORIZACIONES!$F$12)+COUNTIFS(BRUTO!$B:$B,ANALISIS_AUTORIZACIONES!$A54,BRUTO!$A:$A,ANALISIS_AUTORIZACIONES!J$13,BRUTO!$I:$I,ANALISIS_AUTORIZACIONES!$F$12)+COUNTIFS(BRUTO!$B:$B,ANALISIS_AUTORIZACIONES!$A54,BRUTO!$A:$A,ANALISIS_AUTORIZACIONES!J$13,BRUTO!$J:$J,ANALISIS_AUTORIZACIONES!$F$12)+COUNTIFS(BRUTO!$B:$B,ANALISIS_AUTORIZACIONES!$A54,BRUTO!$A:$A,ANALISIS_AUTORIZACIONES!J$13,BRUTO!$K:$K,ANALISIS_AUTORIZACIONES!$F$12)</f>
        <v>0</v>
      </c>
      <c r="K54" s="73">
        <f>COUNTIFS(BRUTO!$B:$B,ANALISIS_AUTORIZACIONES!$A54,BRUTO!$A:$A,ANALISIS_AUTORIZACIONES!K$13,BRUTO!$H:$H,ANALISIS_AUTORIZACIONES!$F$12)+COUNTIFS(BRUTO!$B:$B,ANALISIS_AUTORIZACIONES!$A54,BRUTO!$A:$A,ANALISIS_AUTORIZACIONES!K$13,BRUTO!$I:$I,ANALISIS_AUTORIZACIONES!$F$12)+COUNTIFS(BRUTO!$B:$B,ANALISIS_AUTORIZACIONES!$A54,BRUTO!$A:$A,ANALISIS_AUTORIZACIONES!K$13,BRUTO!$J:$J,ANALISIS_AUTORIZACIONES!$F$12)+COUNTIFS(BRUTO!$B:$B,ANALISIS_AUTORIZACIONES!$A54,BRUTO!$A:$A,ANALISIS_AUTORIZACIONES!K$13,BRUTO!$K:$K,ANALISIS_AUTORIZACIONES!$F$12)</f>
        <v>0</v>
      </c>
      <c r="L54" s="73">
        <f>COUNTIFS(BRUTO!$B:$B,ANALISIS_AUTORIZACIONES!$A54,BRUTO!$A:$A,ANALISIS_AUTORIZACIONES!L$13,BRUTO!$H:$H,ANALISIS_AUTORIZACIONES!$F$12)+COUNTIFS(BRUTO!$B:$B,ANALISIS_AUTORIZACIONES!$A54,BRUTO!$A:$A,ANALISIS_AUTORIZACIONES!L$13,BRUTO!$I:$I,ANALISIS_AUTORIZACIONES!$F$12)+COUNTIFS(BRUTO!$B:$B,ANALISIS_AUTORIZACIONES!$A54,BRUTO!$A:$A,ANALISIS_AUTORIZACIONES!L$13,BRUTO!$J:$J,ANALISIS_AUTORIZACIONES!$F$12)+COUNTIFS(BRUTO!$B:$B,ANALISIS_AUTORIZACIONES!$A54,BRUTO!$A:$A,ANALISIS_AUTORIZACIONES!L$13,BRUTO!$K:$K,ANALISIS_AUTORIZACIONES!$F$12)</f>
        <v>0</v>
      </c>
      <c r="M54" s="83">
        <f t="shared" si="0"/>
        <v>1</v>
      </c>
      <c r="N54" s="80">
        <f t="shared" si="1"/>
        <v>0.41493775933609961</v>
      </c>
    </row>
    <row r="55" spans="1:14" x14ac:dyDescent="0.25">
      <c r="A55" s="76" t="s">
        <v>76</v>
      </c>
      <c r="B55" s="73">
        <f>COUNTIFS(BRUTO!$B:$B,ANALISIS_AUTORIZACIONES!$A55,BRUTO!$A:$A,ANALISIS_AUTORIZACIONES!B$13,BRUTO!$H:$H,ANALISIS_AUTORIZACIONES!$F$12)+COUNTIFS(BRUTO!$B:$B,ANALISIS_AUTORIZACIONES!$A55,BRUTO!$A:$A,ANALISIS_AUTORIZACIONES!B$13,BRUTO!$I:$I,ANALISIS_AUTORIZACIONES!$F$12)+COUNTIFS(BRUTO!$B:$B,ANALISIS_AUTORIZACIONES!$A55,BRUTO!$A:$A,ANALISIS_AUTORIZACIONES!B$13,BRUTO!$J:$J,ANALISIS_AUTORIZACIONES!$F$12)+COUNTIFS(BRUTO!$B:$B,ANALISIS_AUTORIZACIONES!$A55,BRUTO!$A:$A,ANALISIS_AUTORIZACIONES!B$13,BRUTO!$K:$K,ANALISIS_AUTORIZACIONES!$F$12)</f>
        <v>0</v>
      </c>
      <c r="C55" s="73">
        <f>COUNTIFS(BRUTO!$B:$B,ANALISIS_AUTORIZACIONES!$A55,BRUTO!$A:$A,ANALISIS_AUTORIZACIONES!C$13,BRUTO!$H:$H,ANALISIS_AUTORIZACIONES!$F$12)+COUNTIFS(BRUTO!$B:$B,ANALISIS_AUTORIZACIONES!$A55,BRUTO!$A:$A,ANALISIS_AUTORIZACIONES!C$13,BRUTO!$I:$I,ANALISIS_AUTORIZACIONES!$F$12)+COUNTIFS(BRUTO!$B:$B,ANALISIS_AUTORIZACIONES!$A55,BRUTO!$A:$A,ANALISIS_AUTORIZACIONES!C$13,BRUTO!$J:$J,ANALISIS_AUTORIZACIONES!$F$12)+COUNTIFS(BRUTO!$B:$B,ANALISIS_AUTORIZACIONES!$A55,BRUTO!$A:$A,ANALISIS_AUTORIZACIONES!C$13,BRUTO!$K:$K,ANALISIS_AUTORIZACIONES!$F$12)</f>
        <v>0</v>
      </c>
      <c r="D55" s="73">
        <f>COUNTIFS(BRUTO!$B:$B,ANALISIS_AUTORIZACIONES!$A55,BRUTO!$A:$A,ANALISIS_AUTORIZACIONES!D$13,BRUTO!$H:$H,ANALISIS_AUTORIZACIONES!$F$12)+COUNTIFS(BRUTO!$B:$B,ANALISIS_AUTORIZACIONES!$A55,BRUTO!$A:$A,ANALISIS_AUTORIZACIONES!D$13,BRUTO!$I:$I,ANALISIS_AUTORIZACIONES!$F$12)+COUNTIFS(BRUTO!$B:$B,ANALISIS_AUTORIZACIONES!$A55,BRUTO!$A:$A,ANALISIS_AUTORIZACIONES!D$13,BRUTO!$J:$J,ANALISIS_AUTORIZACIONES!$F$12)+COUNTIFS(BRUTO!$B:$B,ANALISIS_AUTORIZACIONES!$A55,BRUTO!$A:$A,ANALISIS_AUTORIZACIONES!D$13,BRUTO!$K:$K,ANALISIS_AUTORIZACIONES!$F$12)</f>
        <v>0</v>
      </c>
      <c r="E55" s="73">
        <f>COUNTIFS(BRUTO!$B:$B,ANALISIS_AUTORIZACIONES!$A55,BRUTO!$A:$A,ANALISIS_AUTORIZACIONES!E$13,BRUTO!$H:$H,ANALISIS_AUTORIZACIONES!$F$12)+COUNTIFS(BRUTO!$B:$B,ANALISIS_AUTORIZACIONES!$A55,BRUTO!$A:$A,ANALISIS_AUTORIZACIONES!E$13,BRUTO!$I:$I,ANALISIS_AUTORIZACIONES!$F$12)+COUNTIFS(BRUTO!$B:$B,ANALISIS_AUTORIZACIONES!$A55,BRUTO!$A:$A,ANALISIS_AUTORIZACIONES!E$13,BRUTO!$J:$J,ANALISIS_AUTORIZACIONES!$F$12)+COUNTIFS(BRUTO!$B:$B,ANALISIS_AUTORIZACIONES!$A55,BRUTO!$A:$A,ANALISIS_AUTORIZACIONES!E$13,BRUTO!$K:$K,ANALISIS_AUTORIZACIONES!$F$12)</f>
        <v>0</v>
      </c>
      <c r="F55" s="73">
        <f>COUNTIFS(BRUTO!$B:$B,ANALISIS_AUTORIZACIONES!$A55,BRUTO!$A:$A,ANALISIS_AUTORIZACIONES!F$13,BRUTO!$H:$H,ANALISIS_AUTORIZACIONES!$F$12)+COUNTIFS(BRUTO!$B:$B,ANALISIS_AUTORIZACIONES!$A55,BRUTO!$A:$A,ANALISIS_AUTORIZACIONES!F$13,BRUTO!$I:$I,ANALISIS_AUTORIZACIONES!$F$12)+COUNTIFS(BRUTO!$B:$B,ANALISIS_AUTORIZACIONES!$A55,BRUTO!$A:$A,ANALISIS_AUTORIZACIONES!F$13,BRUTO!$J:$J,ANALISIS_AUTORIZACIONES!$F$12)+COUNTIFS(BRUTO!$B:$B,ANALISIS_AUTORIZACIONES!$A55,BRUTO!$A:$A,ANALISIS_AUTORIZACIONES!F$13,BRUTO!$K:$K,ANALISIS_AUTORIZACIONES!$F$12)</f>
        <v>1</v>
      </c>
      <c r="G55" s="73">
        <f>COUNTIFS(BRUTO!$B:$B,ANALISIS_AUTORIZACIONES!$A55,BRUTO!$A:$A,ANALISIS_AUTORIZACIONES!G$13,BRUTO!$H:$H,ANALISIS_AUTORIZACIONES!$F$12)+COUNTIFS(BRUTO!$B:$B,ANALISIS_AUTORIZACIONES!$A55,BRUTO!$A:$A,ANALISIS_AUTORIZACIONES!G$13,BRUTO!$I:$I,ANALISIS_AUTORIZACIONES!$F$12)+COUNTIFS(BRUTO!$B:$B,ANALISIS_AUTORIZACIONES!$A55,BRUTO!$A:$A,ANALISIS_AUTORIZACIONES!G$13,BRUTO!$J:$J,ANALISIS_AUTORIZACIONES!$F$12)+COUNTIFS(BRUTO!$B:$B,ANALISIS_AUTORIZACIONES!$A55,BRUTO!$A:$A,ANALISIS_AUTORIZACIONES!G$13,BRUTO!$K:$K,ANALISIS_AUTORIZACIONES!$F$12)</f>
        <v>1</v>
      </c>
      <c r="H55" s="73">
        <f>COUNTIFS(BRUTO!$B:$B,ANALISIS_AUTORIZACIONES!$A55,BRUTO!$A:$A,ANALISIS_AUTORIZACIONES!H$13,BRUTO!$H:$H,ANALISIS_AUTORIZACIONES!$F$12)+COUNTIFS(BRUTO!$B:$B,ANALISIS_AUTORIZACIONES!$A55,BRUTO!$A:$A,ANALISIS_AUTORIZACIONES!H$13,BRUTO!$I:$I,ANALISIS_AUTORIZACIONES!$F$12)+COUNTIFS(BRUTO!$B:$B,ANALISIS_AUTORIZACIONES!$A55,BRUTO!$A:$A,ANALISIS_AUTORIZACIONES!H$13,BRUTO!$J:$J,ANALISIS_AUTORIZACIONES!$F$12)+COUNTIFS(BRUTO!$B:$B,ANALISIS_AUTORIZACIONES!$A55,BRUTO!$A:$A,ANALISIS_AUTORIZACIONES!H$13,BRUTO!$K:$K,ANALISIS_AUTORIZACIONES!$F$12)</f>
        <v>0</v>
      </c>
      <c r="I55" s="73">
        <f>COUNTIFS(BRUTO!$B:$B,ANALISIS_AUTORIZACIONES!$A55,BRUTO!$A:$A,ANALISIS_AUTORIZACIONES!I$13,BRUTO!$H:$H,ANALISIS_AUTORIZACIONES!$F$12)+COUNTIFS(BRUTO!$B:$B,ANALISIS_AUTORIZACIONES!$A55,BRUTO!$A:$A,ANALISIS_AUTORIZACIONES!I$13,BRUTO!$I:$I,ANALISIS_AUTORIZACIONES!$F$12)+COUNTIFS(BRUTO!$B:$B,ANALISIS_AUTORIZACIONES!$A55,BRUTO!$A:$A,ANALISIS_AUTORIZACIONES!I$13,BRUTO!$J:$J,ANALISIS_AUTORIZACIONES!$F$12)+COUNTIFS(BRUTO!$B:$B,ANALISIS_AUTORIZACIONES!$A55,BRUTO!$A:$A,ANALISIS_AUTORIZACIONES!I$13,BRUTO!$K:$K,ANALISIS_AUTORIZACIONES!$F$12)</f>
        <v>0</v>
      </c>
      <c r="J55" s="73">
        <f>COUNTIFS(BRUTO!$B:$B,ANALISIS_AUTORIZACIONES!$A55,BRUTO!$A:$A,ANALISIS_AUTORIZACIONES!J$13,BRUTO!$H:$H,ANALISIS_AUTORIZACIONES!$F$12)+COUNTIFS(BRUTO!$B:$B,ANALISIS_AUTORIZACIONES!$A55,BRUTO!$A:$A,ANALISIS_AUTORIZACIONES!J$13,BRUTO!$I:$I,ANALISIS_AUTORIZACIONES!$F$12)+COUNTIFS(BRUTO!$B:$B,ANALISIS_AUTORIZACIONES!$A55,BRUTO!$A:$A,ANALISIS_AUTORIZACIONES!J$13,BRUTO!$J:$J,ANALISIS_AUTORIZACIONES!$F$12)+COUNTIFS(BRUTO!$B:$B,ANALISIS_AUTORIZACIONES!$A55,BRUTO!$A:$A,ANALISIS_AUTORIZACIONES!J$13,BRUTO!$K:$K,ANALISIS_AUTORIZACIONES!$F$12)</f>
        <v>0</v>
      </c>
      <c r="K55" s="73">
        <f>COUNTIFS(BRUTO!$B:$B,ANALISIS_AUTORIZACIONES!$A55,BRUTO!$A:$A,ANALISIS_AUTORIZACIONES!K$13,BRUTO!$H:$H,ANALISIS_AUTORIZACIONES!$F$12)+COUNTIFS(BRUTO!$B:$B,ANALISIS_AUTORIZACIONES!$A55,BRUTO!$A:$A,ANALISIS_AUTORIZACIONES!K$13,BRUTO!$I:$I,ANALISIS_AUTORIZACIONES!$F$12)+COUNTIFS(BRUTO!$B:$B,ANALISIS_AUTORIZACIONES!$A55,BRUTO!$A:$A,ANALISIS_AUTORIZACIONES!K$13,BRUTO!$J:$J,ANALISIS_AUTORIZACIONES!$F$12)+COUNTIFS(BRUTO!$B:$B,ANALISIS_AUTORIZACIONES!$A55,BRUTO!$A:$A,ANALISIS_AUTORIZACIONES!K$13,BRUTO!$K:$K,ANALISIS_AUTORIZACIONES!$F$12)</f>
        <v>0</v>
      </c>
      <c r="L55" s="73">
        <f>COUNTIFS(BRUTO!$B:$B,ANALISIS_AUTORIZACIONES!$A55,BRUTO!$A:$A,ANALISIS_AUTORIZACIONES!L$13,BRUTO!$H:$H,ANALISIS_AUTORIZACIONES!$F$12)+COUNTIFS(BRUTO!$B:$B,ANALISIS_AUTORIZACIONES!$A55,BRUTO!$A:$A,ANALISIS_AUTORIZACIONES!L$13,BRUTO!$I:$I,ANALISIS_AUTORIZACIONES!$F$12)+COUNTIFS(BRUTO!$B:$B,ANALISIS_AUTORIZACIONES!$A55,BRUTO!$A:$A,ANALISIS_AUTORIZACIONES!L$13,BRUTO!$J:$J,ANALISIS_AUTORIZACIONES!$F$12)+COUNTIFS(BRUTO!$B:$B,ANALISIS_AUTORIZACIONES!$A55,BRUTO!$A:$A,ANALISIS_AUTORIZACIONES!L$13,BRUTO!$K:$K,ANALISIS_AUTORIZACIONES!$F$12)</f>
        <v>0</v>
      </c>
      <c r="M55" s="83">
        <f t="shared" si="0"/>
        <v>2</v>
      </c>
      <c r="N55" s="80">
        <f t="shared" si="1"/>
        <v>0.82987551867219922</v>
      </c>
    </row>
    <row r="56" spans="1:14" x14ac:dyDescent="0.25">
      <c r="A56" s="76" t="s">
        <v>110</v>
      </c>
      <c r="B56" s="73">
        <f>COUNTIFS(BRUTO!$B:$B,ANALISIS_AUTORIZACIONES!$A56,BRUTO!$A:$A,ANALISIS_AUTORIZACIONES!B$13,BRUTO!$H:$H,ANALISIS_AUTORIZACIONES!$F$12)+COUNTIFS(BRUTO!$B:$B,ANALISIS_AUTORIZACIONES!$A56,BRUTO!$A:$A,ANALISIS_AUTORIZACIONES!B$13,BRUTO!$I:$I,ANALISIS_AUTORIZACIONES!$F$12)+COUNTIFS(BRUTO!$B:$B,ANALISIS_AUTORIZACIONES!$A56,BRUTO!$A:$A,ANALISIS_AUTORIZACIONES!B$13,BRUTO!$J:$J,ANALISIS_AUTORIZACIONES!$F$12)+COUNTIFS(BRUTO!$B:$B,ANALISIS_AUTORIZACIONES!$A56,BRUTO!$A:$A,ANALISIS_AUTORIZACIONES!B$13,BRUTO!$K:$K,ANALISIS_AUTORIZACIONES!$F$12)</f>
        <v>0</v>
      </c>
      <c r="C56" s="73">
        <f>COUNTIFS(BRUTO!$B:$B,ANALISIS_AUTORIZACIONES!$A56,BRUTO!$A:$A,ANALISIS_AUTORIZACIONES!C$13,BRUTO!$H:$H,ANALISIS_AUTORIZACIONES!$F$12)+COUNTIFS(BRUTO!$B:$B,ANALISIS_AUTORIZACIONES!$A56,BRUTO!$A:$A,ANALISIS_AUTORIZACIONES!C$13,BRUTO!$I:$I,ANALISIS_AUTORIZACIONES!$F$12)+COUNTIFS(BRUTO!$B:$B,ANALISIS_AUTORIZACIONES!$A56,BRUTO!$A:$A,ANALISIS_AUTORIZACIONES!C$13,BRUTO!$J:$J,ANALISIS_AUTORIZACIONES!$F$12)+COUNTIFS(BRUTO!$B:$B,ANALISIS_AUTORIZACIONES!$A56,BRUTO!$A:$A,ANALISIS_AUTORIZACIONES!C$13,BRUTO!$K:$K,ANALISIS_AUTORIZACIONES!$F$12)</f>
        <v>0</v>
      </c>
      <c r="D56" s="73">
        <f>COUNTIFS(BRUTO!$B:$B,ANALISIS_AUTORIZACIONES!$A56,BRUTO!$A:$A,ANALISIS_AUTORIZACIONES!D$13,BRUTO!$H:$H,ANALISIS_AUTORIZACIONES!$F$12)+COUNTIFS(BRUTO!$B:$B,ANALISIS_AUTORIZACIONES!$A56,BRUTO!$A:$A,ANALISIS_AUTORIZACIONES!D$13,BRUTO!$I:$I,ANALISIS_AUTORIZACIONES!$F$12)+COUNTIFS(BRUTO!$B:$B,ANALISIS_AUTORIZACIONES!$A56,BRUTO!$A:$A,ANALISIS_AUTORIZACIONES!D$13,BRUTO!$J:$J,ANALISIS_AUTORIZACIONES!$F$12)+COUNTIFS(BRUTO!$B:$B,ANALISIS_AUTORIZACIONES!$A56,BRUTO!$A:$A,ANALISIS_AUTORIZACIONES!D$13,BRUTO!$K:$K,ANALISIS_AUTORIZACIONES!$F$12)</f>
        <v>0</v>
      </c>
      <c r="E56" s="73">
        <f>COUNTIFS(BRUTO!$B:$B,ANALISIS_AUTORIZACIONES!$A56,BRUTO!$A:$A,ANALISIS_AUTORIZACIONES!E$13,BRUTO!$H:$H,ANALISIS_AUTORIZACIONES!$F$12)+COUNTIFS(BRUTO!$B:$B,ANALISIS_AUTORIZACIONES!$A56,BRUTO!$A:$A,ANALISIS_AUTORIZACIONES!E$13,BRUTO!$I:$I,ANALISIS_AUTORIZACIONES!$F$12)+COUNTIFS(BRUTO!$B:$B,ANALISIS_AUTORIZACIONES!$A56,BRUTO!$A:$A,ANALISIS_AUTORIZACIONES!E$13,BRUTO!$J:$J,ANALISIS_AUTORIZACIONES!$F$12)+COUNTIFS(BRUTO!$B:$B,ANALISIS_AUTORIZACIONES!$A56,BRUTO!$A:$A,ANALISIS_AUTORIZACIONES!E$13,BRUTO!$K:$K,ANALISIS_AUTORIZACIONES!$F$12)</f>
        <v>0</v>
      </c>
      <c r="F56" s="73">
        <f>COUNTIFS(BRUTO!$B:$B,ANALISIS_AUTORIZACIONES!$A56,BRUTO!$A:$A,ANALISIS_AUTORIZACIONES!F$13,BRUTO!$H:$H,ANALISIS_AUTORIZACIONES!$F$12)+COUNTIFS(BRUTO!$B:$B,ANALISIS_AUTORIZACIONES!$A56,BRUTO!$A:$A,ANALISIS_AUTORIZACIONES!F$13,BRUTO!$I:$I,ANALISIS_AUTORIZACIONES!$F$12)+COUNTIFS(BRUTO!$B:$B,ANALISIS_AUTORIZACIONES!$A56,BRUTO!$A:$A,ANALISIS_AUTORIZACIONES!F$13,BRUTO!$J:$J,ANALISIS_AUTORIZACIONES!$F$12)+COUNTIFS(BRUTO!$B:$B,ANALISIS_AUTORIZACIONES!$A56,BRUTO!$A:$A,ANALISIS_AUTORIZACIONES!F$13,BRUTO!$K:$K,ANALISIS_AUTORIZACIONES!$F$12)</f>
        <v>0</v>
      </c>
      <c r="G56" s="73">
        <f>COUNTIFS(BRUTO!$B:$B,ANALISIS_AUTORIZACIONES!$A56,BRUTO!$A:$A,ANALISIS_AUTORIZACIONES!G$13,BRUTO!$H:$H,ANALISIS_AUTORIZACIONES!$F$12)+COUNTIFS(BRUTO!$B:$B,ANALISIS_AUTORIZACIONES!$A56,BRUTO!$A:$A,ANALISIS_AUTORIZACIONES!G$13,BRUTO!$I:$I,ANALISIS_AUTORIZACIONES!$F$12)+COUNTIFS(BRUTO!$B:$B,ANALISIS_AUTORIZACIONES!$A56,BRUTO!$A:$A,ANALISIS_AUTORIZACIONES!G$13,BRUTO!$J:$J,ANALISIS_AUTORIZACIONES!$F$12)+COUNTIFS(BRUTO!$B:$B,ANALISIS_AUTORIZACIONES!$A56,BRUTO!$A:$A,ANALISIS_AUTORIZACIONES!G$13,BRUTO!$K:$K,ANALISIS_AUTORIZACIONES!$F$12)</f>
        <v>0</v>
      </c>
      <c r="H56" s="73">
        <f>COUNTIFS(BRUTO!$B:$B,ANALISIS_AUTORIZACIONES!$A56,BRUTO!$A:$A,ANALISIS_AUTORIZACIONES!H$13,BRUTO!$H:$H,ANALISIS_AUTORIZACIONES!$F$12)+COUNTIFS(BRUTO!$B:$B,ANALISIS_AUTORIZACIONES!$A56,BRUTO!$A:$A,ANALISIS_AUTORIZACIONES!H$13,BRUTO!$I:$I,ANALISIS_AUTORIZACIONES!$F$12)+COUNTIFS(BRUTO!$B:$B,ANALISIS_AUTORIZACIONES!$A56,BRUTO!$A:$A,ANALISIS_AUTORIZACIONES!H$13,BRUTO!$J:$J,ANALISIS_AUTORIZACIONES!$F$12)+COUNTIFS(BRUTO!$B:$B,ANALISIS_AUTORIZACIONES!$A56,BRUTO!$A:$A,ANALISIS_AUTORIZACIONES!H$13,BRUTO!$K:$K,ANALISIS_AUTORIZACIONES!$F$12)</f>
        <v>0</v>
      </c>
      <c r="I56" s="73">
        <f>COUNTIFS(BRUTO!$B:$B,ANALISIS_AUTORIZACIONES!$A56,BRUTO!$A:$A,ANALISIS_AUTORIZACIONES!I$13,BRUTO!$H:$H,ANALISIS_AUTORIZACIONES!$F$12)+COUNTIFS(BRUTO!$B:$B,ANALISIS_AUTORIZACIONES!$A56,BRUTO!$A:$A,ANALISIS_AUTORIZACIONES!I$13,BRUTO!$I:$I,ANALISIS_AUTORIZACIONES!$F$12)+COUNTIFS(BRUTO!$B:$B,ANALISIS_AUTORIZACIONES!$A56,BRUTO!$A:$A,ANALISIS_AUTORIZACIONES!I$13,BRUTO!$J:$J,ANALISIS_AUTORIZACIONES!$F$12)+COUNTIFS(BRUTO!$B:$B,ANALISIS_AUTORIZACIONES!$A56,BRUTO!$A:$A,ANALISIS_AUTORIZACIONES!I$13,BRUTO!$K:$K,ANALISIS_AUTORIZACIONES!$F$12)</f>
        <v>0</v>
      </c>
      <c r="J56" s="73">
        <f>COUNTIFS(BRUTO!$B:$B,ANALISIS_AUTORIZACIONES!$A56,BRUTO!$A:$A,ANALISIS_AUTORIZACIONES!J$13,BRUTO!$H:$H,ANALISIS_AUTORIZACIONES!$F$12)+COUNTIFS(BRUTO!$B:$B,ANALISIS_AUTORIZACIONES!$A56,BRUTO!$A:$A,ANALISIS_AUTORIZACIONES!J$13,BRUTO!$I:$I,ANALISIS_AUTORIZACIONES!$F$12)+COUNTIFS(BRUTO!$B:$B,ANALISIS_AUTORIZACIONES!$A56,BRUTO!$A:$A,ANALISIS_AUTORIZACIONES!J$13,BRUTO!$J:$J,ANALISIS_AUTORIZACIONES!$F$12)+COUNTIFS(BRUTO!$B:$B,ANALISIS_AUTORIZACIONES!$A56,BRUTO!$A:$A,ANALISIS_AUTORIZACIONES!J$13,BRUTO!$K:$K,ANALISIS_AUTORIZACIONES!$F$12)</f>
        <v>0</v>
      </c>
      <c r="K56" s="73">
        <f>COUNTIFS(BRUTO!$B:$B,ANALISIS_AUTORIZACIONES!$A56,BRUTO!$A:$A,ANALISIS_AUTORIZACIONES!K$13,BRUTO!$H:$H,ANALISIS_AUTORIZACIONES!$F$12)+COUNTIFS(BRUTO!$B:$B,ANALISIS_AUTORIZACIONES!$A56,BRUTO!$A:$A,ANALISIS_AUTORIZACIONES!K$13,BRUTO!$I:$I,ANALISIS_AUTORIZACIONES!$F$12)+COUNTIFS(BRUTO!$B:$B,ANALISIS_AUTORIZACIONES!$A56,BRUTO!$A:$A,ANALISIS_AUTORIZACIONES!K$13,BRUTO!$J:$J,ANALISIS_AUTORIZACIONES!$F$12)+COUNTIFS(BRUTO!$B:$B,ANALISIS_AUTORIZACIONES!$A56,BRUTO!$A:$A,ANALISIS_AUTORIZACIONES!K$13,BRUTO!$K:$K,ANALISIS_AUTORIZACIONES!$F$12)</f>
        <v>0</v>
      </c>
      <c r="L56" s="73">
        <f>COUNTIFS(BRUTO!$B:$B,ANALISIS_AUTORIZACIONES!$A56,BRUTO!$A:$A,ANALISIS_AUTORIZACIONES!L$13,BRUTO!$H:$H,ANALISIS_AUTORIZACIONES!$F$12)+COUNTIFS(BRUTO!$B:$B,ANALISIS_AUTORIZACIONES!$A56,BRUTO!$A:$A,ANALISIS_AUTORIZACIONES!L$13,BRUTO!$I:$I,ANALISIS_AUTORIZACIONES!$F$12)+COUNTIFS(BRUTO!$B:$B,ANALISIS_AUTORIZACIONES!$A56,BRUTO!$A:$A,ANALISIS_AUTORIZACIONES!L$13,BRUTO!$J:$J,ANALISIS_AUTORIZACIONES!$F$12)+COUNTIFS(BRUTO!$B:$B,ANALISIS_AUTORIZACIONES!$A56,BRUTO!$A:$A,ANALISIS_AUTORIZACIONES!L$13,BRUTO!$K:$K,ANALISIS_AUTORIZACIONES!$F$12)</f>
        <v>0</v>
      </c>
      <c r="M56" s="83">
        <f t="shared" si="0"/>
        <v>0</v>
      </c>
      <c r="N56" s="80">
        <f t="shared" si="1"/>
        <v>0</v>
      </c>
    </row>
    <row r="57" spans="1:14" x14ac:dyDescent="0.25">
      <c r="A57" s="79" t="s">
        <v>155</v>
      </c>
      <c r="B57" s="79">
        <f>SUM(B14:B56)</f>
        <v>27</v>
      </c>
      <c r="C57" s="79">
        <f t="shared" ref="C57:L57" si="2">SUM(C14:C56)</f>
        <v>50</v>
      </c>
      <c r="D57" s="79">
        <f t="shared" si="2"/>
        <v>44</v>
      </c>
      <c r="E57" s="79">
        <f t="shared" si="2"/>
        <v>5</v>
      </c>
      <c r="F57" s="79">
        <f t="shared" si="2"/>
        <v>13</v>
      </c>
      <c r="G57" s="79">
        <f t="shared" si="2"/>
        <v>33</v>
      </c>
      <c r="H57" s="79">
        <f t="shared" si="2"/>
        <v>31</v>
      </c>
      <c r="I57" s="79">
        <f t="shared" si="2"/>
        <v>19</v>
      </c>
      <c r="J57" s="79">
        <f t="shared" si="2"/>
        <v>4</v>
      </c>
      <c r="K57" s="79">
        <f t="shared" si="2"/>
        <v>15</v>
      </c>
      <c r="L57" s="79">
        <f t="shared" si="2"/>
        <v>0</v>
      </c>
      <c r="M57" s="83">
        <f t="shared" ref="M57" si="3">SUM(M14:M56)</f>
        <v>241</v>
      </c>
      <c r="N57" s="80">
        <f t="shared" si="1"/>
        <v>100</v>
      </c>
    </row>
    <row r="58" spans="1:14" x14ac:dyDescent="0.25">
      <c r="A58"/>
    </row>
    <row r="59" spans="1:14" x14ac:dyDescent="0.25">
      <c r="A59"/>
    </row>
    <row r="60" spans="1:14" x14ac:dyDescent="0.25">
      <c r="A60"/>
    </row>
    <row r="61" spans="1:14" x14ac:dyDescent="0.25">
      <c r="A61"/>
    </row>
    <row r="62" spans="1:14" x14ac:dyDescent="0.25">
      <c r="A62"/>
    </row>
    <row r="63" spans="1:14" x14ac:dyDescent="0.25">
      <c r="A63"/>
    </row>
    <row r="64" spans="1:14"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row r="3587" spans="1:1" x14ac:dyDescent="0.25">
      <c r="A3587"/>
    </row>
    <row r="3588" spans="1:1" x14ac:dyDescent="0.25">
      <c r="A3588"/>
    </row>
    <row r="3589" spans="1:1" x14ac:dyDescent="0.25">
      <c r="A3589"/>
    </row>
    <row r="3590" spans="1:1" x14ac:dyDescent="0.25">
      <c r="A3590"/>
    </row>
    <row r="3591" spans="1:1" x14ac:dyDescent="0.25">
      <c r="A3591"/>
    </row>
    <row r="3592" spans="1:1" x14ac:dyDescent="0.25">
      <c r="A3592"/>
    </row>
    <row r="3593" spans="1:1" x14ac:dyDescent="0.25">
      <c r="A3593"/>
    </row>
    <row r="3594" spans="1:1" x14ac:dyDescent="0.25">
      <c r="A3594"/>
    </row>
    <row r="3595" spans="1:1" x14ac:dyDescent="0.25">
      <c r="A3595"/>
    </row>
    <row r="3596" spans="1:1" x14ac:dyDescent="0.25">
      <c r="A3596"/>
    </row>
    <row r="3597" spans="1:1" x14ac:dyDescent="0.25">
      <c r="A3597"/>
    </row>
    <row r="3598" spans="1:1" x14ac:dyDescent="0.25">
      <c r="A3598"/>
    </row>
    <row r="3599" spans="1:1" x14ac:dyDescent="0.25">
      <c r="A3599"/>
    </row>
    <row r="3600" spans="1:1" x14ac:dyDescent="0.25">
      <c r="A3600"/>
    </row>
    <row r="3601" spans="1:1" x14ac:dyDescent="0.25">
      <c r="A3601"/>
    </row>
    <row r="3602" spans="1:1" x14ac:dyDescent="0.25">
      <c r="A3602"/>
    </row>
    <row r="3603" spans="1:1" x14ac:dyDescent="0.25">
      <c r="A3603"/>
    </row>
    <row r="3604" spans="1:1" x14ac:dyDescent="0.25">
      <c r="A3604"/>
    </row>
    <row r="3605" spans="1:1" x14ac:dyDescent="0.25">
      <c r="A3605"/>
    </row>
    <row r="3606" spans="1:1" x14ac:dyDescent="0.25">
      <c r="A3606"/>
    </row>
    <row r="3607" spans="1:1" x14ac:dyDescent="0.25">
      <c r="A3607"/>
    </row>
    <row r="3608" spans="1:1" x14ac:dyDescent="0.25">
      <c r="A3608"/>
    </row>
    <row r="3609" spans="1:1" x14ac:dyDescent="0.25">
      <c r="A3609"/>
    </row>
    <row r="3610" spans="1:1" x14ac:dyDescent="0.25">
      <c r="A3610"/>
    </row>
    <row r="3611" spans="1:1" x14ac:dyDescent="0.25">
      <c r="A3611"/>
    </row>
    <row r="3612" spans="1:1" x14ac:dyDescent="0.25">
      <c r="A3612"/>
    </row>
    <row r="3613" spans="1:1" x14ac:dyDescent="0.25">
      <c r="A3613"/>
    </row>
    <row r="3614" spans="1:1" x14ac:dyDescent="0.25">
      <c r="A3614"/>
    </row>
    <row r="3615" spans="1:1" x14ac:dyDescent="0.25">
      <c r="A3615"/>
    </row>
    <row r="3616" spans="1:1" x14ac:dyDescent="0.25">
      <c r="A3616"/>
    </row>
    <row r="3617" spans="1:1" x14ac:dyDescent="0.25">
      <c r="A3617"/>
    </row>
    <row r="3618" spans="1:1" x14ac:dyDescent="0.25">
      <c r="A3618"/>
    </row>
    <row r="3619" spans="1:1" x14ac:dyDescent="0.25">
      <c r="A3619"/>
    </row>
    <row r="3620" spans="1:1" x14ac:dyDescent="0.25">
      <c r="A3620"/>
    </row>
    <row r="3621" spans="1:1" x14ac:dyDescent="0.25">
      <c r="A3621"/>
    </row>
    <row r="3622" spans="1:1" x14ac:dyDescent="0.25">
      <c r="A3622"/>
    </row>
    <row r="3623" spans="1:1" x14ac:dyDescent="0.25">
      <c r="A3623"/>
    </row>
    <row r="3624" spans="1:1" x14ac:dyDescent="0.25">
      <c r="A3624"/>
    </row>
    <row r="3625" spans="1:1" x14ac:dyDescent="0.25">
      <c r="A3625"/>
    </row>
    <row r="3626" spans="1:1" x14ac:dyDescent="0.25">
      <c r="A3626"/>
    </row>
    <row r="3627" spans="1:1" x14ac:dyDescent="0.25">
      <c r="A3627"/>
    </row>
    <row r="3628" spans="1:1" x14ac:dyDescent="0.25">
      <c r="A3628"/>
    </row>
    <row r="3629" spans="1:1" x14ac:dyDescent="0.25">
      <c r="A3629"/>
    </row>
    <row r="3630" spans="1:1" x14ac:dyDescent="0.25">
      <c r="A3630"/>
    </row>
    <row r="3631" spans="1:1" x14ac:dyDescent="0.25">
      <c r="A3631"/>
    </row>
    <row r="3632" spans="1:1" x14ac:dyDescent="0.25">
      <c r="A3632"/>
    </row>
    <row r="3633" spans="1:1" x14ac:dyDescent="0.25">
      <c r="A3633"/>
    </row>
    <row r="3634" spans="1:1" x14ac:dyDescent="0.25">
      <c r="A3634"/>
    </row>
    <row r="3635" spans="1:1" x14ac:dyDescent="0.25">
      <c r="A3635"/>
    </row>
    <row r="3636" spans="1:1" x14ac:dyDescent="0.25">
      <c r="A3636"/>
    </row>
    <row r="3637" spans="1:1" x14ac:dyDescent="0.25">
      <c r="A3637"/>
    </row>
    <row r="3638" spans="1:1" x14ac:dyDescent="0.25">
      <c r="A3638"/>
    </row>
    <row r="3639" spans="1:1" x14ac:dyDescent="0.25">
      <c r="A3639"/>
    </row>
    <row r="3640" spans="1:1" x14ac:dyDescent="0.25">
      <c r="A3640"/>
    </row>
    <row r="3641" spans="1:1" x14ac:dyDescent="0.25">
      <c r="A3641"/>
    </row>
    <row r="3642" spans="1:1" x14ac:dyDescent="0.25">
      <c r="A3642"/>
    </row>
    <row r="3643" spans="1:1" x14ac:dyDescent="0.25">
      <c r="A3643"/>
    </row>
    <row r="3644" spans="1:1" x14ac:dyDescent="0.25">
      <c r="A3644"/>
    </row>
    <row r="3645" spans="1:1" x14ac:dyDescent="0.25">
      <c r="A3645"/>
    </row>
    <row r="3646" spans="1:1" x14ac:dyDescent="0.25">
      <c r="A3646"/>
    </row>
    <row r="3647" spans="1:1" x14ac:dyDescent="0.25">
      <c r="A3647"/>
    </row>
    <row r="3648" spans="1:1" x14ac:dyDescent="0.25">
      <c r="A3648"/>
    </row>
    <row r="3649" spans="1:1" x14ac:dyDescent="0.25">
      <c r="A3649"/>
    </row>
    <row r="3650" spans="1:1" x14ac:dyDescent="0.25">
      <c r="A3650"/>
    </row>
    <row r="3651" spans="1:1" x14ac:dyDescent="0.25">
      <c r="A3651"/>
    </row>
    <row r="3652" spans="1:1" x14ac:dyDescent="0.25">
      <c r="A3652"/>
    </row>
    <row r="3653" spans="1:1" x14ac:dyDescent="0.25">
      <c r="A3653"/>
    </row>
    <row r="3654" spans="1:1" x14ac:dyDescent="0.25">
      <c r="A3654"/>
    </row>
    <row r="3655" spans="1:1" x14ac:dyDescent="0.25">
      <c r="A3655"/>
    </row>
    <row r="3656" spans="1:1" x14ac:dyDescent="0.25">
      <c r="A3656"/>
    </row>
    <row r="3657" spans="1:1" x14ac:dyDescent="0.25">
      <c r="A3657"/>
    </row>
    <row r="3658" spans="1:1" x14ac:dyDescent="0.25">
      <c r="A3658"/>
    </row>
    <row r="3659" spans="1:1" x14ac:dyDescent="0.25">
      <c r="A3659"/>
    </row>
    <row r="3660" spans="1:1" x14ac:dyDescent="0.25">
      <c r="A3660"/>
    </row>
    <row r="3661" spans="1:1" x14ac:dyDescent="0.25">
      <c r="A3661"/>
    </row>
    <row r="3662" spans="1:1" x14ac:dyDescent="0.25">
      <c r="A3662"/>
    </row>
    <row r="3663" spans="1:1" x14ac:dyDescent="0.25">
      <c r="A3663"/>
    </row>
    <row r="3664" spans="1:1" x14ac:dyDescent="0.25">
      <c r="A3664"/>
    </row>
    <row r="3665" spans="1:1" x14ac:dyDescent="0.25">
      <c r="A3665"/>
    </row>
    <row r="3666" spans="1:1" x14ac:dyDescent="0.25">
      <c r="A3666"/>
    </row>
    <row r="3667" spans="1:1" x14ac:dyDescent="0.25">
      <c r="A3667"/>
    </row>
    <row r="3668" spans="1:1" x14ac:dyDescent="0.25">
      <c r="A3668"/>
    </row>
    <row r="3669" spans="1:1" x14ac:dyDescent="0.25">
      <c r="A3669"/>
    </row>
    <row r="3670" spans="1:1" x14ac:dyDescent="0.25">
      <c r="A3670"/>
    </row>
    <row r="3671" spans="1:1" x14ac:dyDescent="0.25">
      <c r="A3671"/>
    </row>
    <row r="3672" spans="1:1" x14ac:dyDescent="0.25">
      <c r="A3672"/>
    </row>
    <row r="3673" spans="1:1" x14ac:dyDescent="0.25">
      <c r="A3673"/>
    </row>
    <row r="3674" spans="1:1" x14ac:dyDescent="0.25">
      <c r="A3674"/>
    </row>
    <row r="3675" spans="1:1" x14ac:dyDescent="0.25">
      <c r="A3675"/>
    </row>
    <row r="3676" spans="1:1" x14ac:dyDescent="0.25">
      <c r="A3676"/>
    </row>
    <row r="3677" spans="1:1" x14ac:dyDescent="0.25">
      <c r="A3677"/>
    </row>
    <row r="3678" spans="1:1" x14ac:dyDescent="0.25">
      <c r="A3678"/>
    </row>
    <row r="3679" spans="1:1" x14ac:dyDescent="0.25">
      <c r="A3679"/>
    </row>
    <row r="3680" spans="1:1" x14ac:dyDescent="0.25">
      <c r="A3680"/>
    </row>
    <row r="3681" spans="1:1" x14ac:dyDescent="0.25">
      <c r="A3681"/>
    </row>
    <row r="3682" spans="1:1" x14ac:dyDescent="0.25">
      <c r="A3682"/>
    </row>
    <row r="3683" spans="1:1" x14ac:dyDescent="0.25">
      <c r="A3683"/>
    </row>
    <row r="3684" spans="1:1" x14ac:dyDescent="0.25">
      <c r="A3684"/>
    </row>
    <row r="3685" spans="1:1" x14ac:dyDescent="0.25">
      <c r="A3685"/>
    </row>
    <row r="3686" spans="1:1" x14ac:dyDescent="0.25">
      <c r="A3686"/>
    </row>
    <row r="3687" spans="1:1" x14ac:dyDescent="0.25">
      <c r="A3687"/>
    </row>
    <row r="3688" spans="1:1" x14ac:dyDescent="0.25">
      <c r="A3688"/>
    </row>
    <row r="3689" spans="1:1" x14ac:dyDescent="0.25">
      <c r="A3689"/>
    </row>
    <row r="3690" spans="1:1" x14ac:dyDescent="0.25">
      <c r="A3690"/>
    </row>
    <row r="3691" spans="1:1" x14ac:dyDescent="0.25">
      <c r="A3691"/>
    </row>
    <row r="3692" spans="1:1" x14ac:dyDescent="0.25">
      <c r="A3692"/>
    </row>
    <row r="3693" spans="1:1" x14ac:dyDescent="0.25">
      <c r="A3693"/>
    </row>
    <row r="3694" spans="1:1" x14ac:dyDescent="0.25">
      <c r="A3694"/>
    </row>
    <row r="3695" spans="1:1" x14ac:dyDescent="0.25">
      <c r="A3695"/>
    </row>
    <row r="3696" spans="1:1" x14ac:dyDescent="0.25">
      <c r="A3696"/>
    </row>
    <row r="3697" spans="1:1" x14ac:dyDescent="0.25">
      <c r="A3697"/>
    </row>
    <row r="3698" spans="1:1" x14ac:dyDescent="0.25">
      <c r="A3698"/>
    </row>
    <row r="3699" spans="1:1" x14ac:dyDescent="0.25">
      <c r="A3699"/>
    </row>
    <row r="3700" spans="1:1" x14ac:dyDescent="0.25">
      <c r="A3700"/>
    </row>
    <row r="3701" spans="1:1" x14ac:dyDescent="0.25">
      <c r="A3701"/>
    </row>
    <row r="3702" spans="1:1" x14ac:dyDescent="0.25">
      <c r="A3702"/>
    </row>
    <row r="3703" spans="1:1" x14ac:dyDescent="0.25">
      <c r="A3703"/>
    </row>
    <row r="3704" spans="1:1" x14ac:dyDescent="0.25">
      <c r="A3704"/>
    </row>
    <row r="3705" spans="1:1" x14ac:dyDescent="0.25">
      <c r="A3705"/>
    </row>
    <row r="3706" spans="1:1" x14ac:dyDescent="0.25">
      <c r="A3706"/>
    </row>
    <row r="3707" spans="1:1" x14ac:dyDescent="0.25">
      <c r="A3707"/>
    </row>
    <row r="3708" spans="1:1" x14ac:dyDescent="0.25">
      <c r="A3708"/>
    </row>
    <row r="3709" spans="1:1" x14ac:dyDescent="0.25">
      <c r="A3709"/>
    </row>
    <row r="3710" spans="1:1" x14ac:dyDescent="0.25">
      <c r="A3710"/>
    </row>
    <row r="3711" spans="1:1" x14ac:dyDescent="0.25">
      <c r="A3711"/>
    </row>
    <row r="3712" spans="1:1" x14ac:dyDescent="0.25">
      <c r="A3712"/>
    </row>
    <row r="3713" spans="1:1" x14ac:dyDescent="0.25">
      <c r="A3713"/>
    </row>
    <row r="3714" spans="1:1" x14ac:dyDescent="0.25">
      <c r="A3714"/>
    </row>
    <row r="3715" spans="1:1" x14ac:dyDescent="0.25">
      <c r="A3715"/>
    </row>
    <row r="3716" spans="1:1" x14ac:dyDescent="0.25">
      <c r="A3716"/>
    </row>
    <row r="3717" spans="1:1" x14ac:dyDescent="0.25">
      <c r="A3717"/>
    </row>
    <row r="3718" spans="1:1" x14ac:dyDescent="0.25">
      <c r="A3718"/>
    </row>
    <row r="3719" spans="1:1" x14ac:dyDescent="0.25">
      <c r="A3719"/>
    </row>
    <row r="3720" spans="1:1" x14ac:dyDescent="0.25">
      <c r="A3720"/>
    </row>
    <row r="3721" spans="1:1" x14ac:dyDescent="0.25">
      <c r="A3721"/>
    </row>
    <row r="3722" spans="1:1" x14ac:dyDescent="0.25">
      <c r="A3722"/>
    </row>
    <row r="3723" spans="1:1" x14ac:dyDescent="0.25">
      <c r="A3723"/>
    </row>
    <row r="3724" spans="1:1" x14ac:dyDescent="0.25">
      <c r="A3724"/>
    </row>
    <row r="3725" spans="1:1" x14ac:dyDescent="0.25">
      <c r="A3725"/>
    </row>
    <row r="3726" spans="1:1" x14ac:dyDescent="0.25">
      <c r="A3726"/>
    </row>
    <row r="3727" spans="1:1" x14ac:dyDescent="0.25">
      <c r="A3727"/>
    </row>
    <row r="3728" spans="1:1" x14ac:dyDescent="0.25">
      <c r="A3728"/>
    </row>
    <row r="3729" spans="1:1" x14ac:dyDescent="0.25">
      <c r="A3729"/>
    </row>
    <row r="3730" spans="1:1" x14ac:dyDescent="0.25">
      <c r="A3730"/>
    </row>
    <row r="3731" spans="1:1" x14ac:dyDescent="0.25">
      <c r="A3731"/>
    </row>
    <row r="3732" spans="1:1" x14ac:dyDescent="0.25">
      <c r="A3732"/>
    </row>
    <row r="3733" spans="1:1" x14ac:dyDescent="0.25">
      <c r="A3733"/>
    </row>
    <row r="3734" spans="1:1" x14ac:dyDescent="0.25">
      <c r="A3734"/>
    </row>
    <row r="3735" spans="1:1" x14ac:dyDescent="0.25">
      <c r="A3735"/>
    </row>
    <row r="3736" spans="1:1" x14ac:dyDescent="0.25">
      <c r="A3736"/>
    </row>
    <row r="3737" spans="1:1" x14ac:dyDescent="0.25">
      <c r="A3737"/>
    </row>
    <row r="3738" spans="1:1" x14ac:dyDescent="0.25">
      <c r="A3738"/>
    </row>
    <row r="3739" spans="1:1" x14ac:dyDescent="0.25">
      <c r="A3739"/>
    </row>
    <row r="3740" spans="1:1" x14ac:dyDescent="0.25">
      <c r="A3740"/>
    </row>
    <row r="3741" spans="1:1" x14ac:dyDescent="0.25">
      <c r="A3741"/>
    </row>
    <row r="3742" spans="1:1" x14ac:dyDescent="0.25">
      <c r="A3742"/>
    </row>
    <row r="3743" spans="1:1" x14ac:dyDescent="0.25">
      <c r="A3743"/>
    </row>
    <row r="3744" spans="1:1" x14ac:dyDescent="0.25">
      <c r="A3744"/>
    </row>
    <row r="3745" spans="1:1" x14ac:dyDescent="0.25">
      <c r="A3745"/>
    </row>
    <row r="3746" spans="1:1" x14ac:dyDescent="0.25">
      <c r="A3746"/>
    </row>
    <row r="3747" spans="1:1" x14ac:dyDescent="0.25">
      <c r="A3747"/>
    </row>
    <row r="3748" spans="1:1" x14ac:dyDescent="0.25">
      <c r="A3748"/>
    </row>
    <row r="3749" spans="1:1" x14ac:dyDescent="0.25">
      <c r="A3749"/>
    </row>
    <row r="3750" spans="1:1" x14ac:dyDescent="0.25">
      <c r="A3750"/>
    </row>
    <row r="3751" spans="1:1" x14ac:dyDescent="0.25">
      <c r="A3751"/>
    </row>
    <row r="3752" spans="1:1" x14ac:dyDescent="0.25">
      <c r="A3752"/>
    </row>
    <row r="3753" spans="1:1" x14ac:dyDescent="0.25">
      <c r="A3753"/>
    </row>
    <row r="3754" spans="1:1" x14ac:dyDescent="0.25">
      <c r="A3754"/>
    </row>
    <row r="3755" spans="1:1" x14ac:dyDescent="0.25">
      <c r="A3755"/>
    </row>
    <row r="3756" spans="1:1" x14ac:dyDescent="0.25">
      <c r="A3756"/>
    </row>
    <row r="3757" spans="1:1" x14ac:dyDescent="0.25">
      <c r="A3757"/>
    </row>
    <row r="3758" spans="1:1" x14ac:dyDescent="0.25">
      <c r="A3758"/>
    </row>
    <row r="3759" spans="1:1" x14ac:dyDescent="0.25">
      <c r="A3759"/>
    </row>
    <row r="3760" spans="1:1" x14ac:dyDescent="0.25">
      <c r="A3760"/>
    </row>
    <row r="3761" spans="1:1" x14ac:dyDescent="0.25">
      <c r="A3761"/>
    </row>
    <row r="3762" spans="1:1" x14ac:dyDescent="0.25">
      <c r="A3762"/>
    </row>
    <row r="3763" spans="1:1" x14ac:dyDescent="0.25">
      <c r="A3763"/>
    </row>
    <row r="3764" spans="1:1" x14ac:dyDescent="0.25">
      <c r="A3764"/>
    </row>
    <row r="3765" spans="1:1" x14ac:dyDescent="0.25">
      <c r="A3765"/>
    </row>
    <row r="3766" spans="1:1" x14ac:dyDescent="0.25">
      <c r="A3766"/>
    </row>
    <row r="3767" spans="1:1" x14ac:dyDescent="0.25">
      <c r="A3767"/>
    </row>
    <row r="3768" spans="1:1" x14ac:dyDescent="0.25">
      <c r="A3768"/>
    </row>
    <row r="3769" spans="1:1" x14ac:dyDescent="0.25">
      <c r="A3769"/>
    </row>
    <row r="3770" spans="1:1" x14ac:dyDescent="0.25">
      <c r="A3770"/>
    </row>
    <row r="3771" spans="1:1" x14ac:dyDescent="0.25">
      <c r="A3771"/>
    </row>
    <row r="3772" spans="1:1" x14ac:dyDescent="0.25">
      <c r="A3772"/>
    </row>
    <row r="3773" spans="1:1" x14ac:dyDescent="0.25">
      <c r="A3773"/>
    </row>
    <row r="3774" spans="1:1" x14ac:dyDescent="0.25">
      <c r="A3774"/>
    </row>
    <row r="3775" spans="1:1" x14ac:dyDescent="0.25">
      <c r="A3775"/>
    </row>
    <row r="3776" spans="1:1" x14ac:dyDescent="0.25">
      <c r="A3776"/>
    </row>
    <row r="3777" spans="1:1" x14ac:dyDescent="0.25">
      <c r="A3777"/>
    </row>
    <row r="3778" spans="1:1" x14ac:dyDescent="0.25">
      <c r="A3778"/>
    </row>
    <row r="3779" spans="1:1" x14ac:dyDescent="0.25">
      <c r="A3779"/>
    </row>
    <row r="3780" spans="1:1" x14ac:dyDescent="0.25">
      <c r="A3780"/>
    </row>
    <row r="3781" spans="1:1" x14ac:dyDescent="0.25">
      <c r="A3781"/>
    </row>
    <row r="3782" spans="1:1" x14ac:dyDescent="0.25">
      <c r="A3782"/>
    </row>
    <row r="3783" spans="1:1" x14ac:dyDescent="0.25">
      <c r="A3783"/>
    </row>
    <row r="3784" spans="1:1" x14ac:dyDescent="0.25">
      <c r="A3784"/>
    </row>
    <row r="3785" spans="1:1" x14ac:dyDescent="0.25">
      <c r="A3785"/>
    </row>
    <row r="3786" spans="1:1" x14ac:dyDescent="0.25">
      <c r="A3786"/>
    </row>
    <row r="3787" spans="1:1" x14ac:dyDescent="0.25">
      <c r="A3787"/>
    </row>
    <row r="3788" spans="1:1" x14ac:dyDescent="0.25">
      <c r="A3788"/>
    </row>
    <row r="3789" spans="1:1" x14ac:dyDescent="0.25">
      <c r="A3789"/>
    </row>
    <row r="3790" spans="1:1" x14ac:dyDescent="0.25">
      <c r="A3790"/>
    </row>
    <row r="3791" spans="1:1" x14ac:dyDescent="0.25">
      <c r="A3791"/>
    </row>
    <row r="3792" spans="1:1" x14ac:dyDescent="0.25">
      <c r="A3792"/>
    </row>
    <row r="3793" spans="1:1" x14ac:dyDescent="0.25">
      <c r="A3793"/>
    </row>
    <row r="3794" spans="1:1" x14ac:dyDescent="0.25">
      <c r="A3794"/>
    </row>
    <row r="3795" spans="1:1" x14ac:dyDescent="0.25">
      <c r="A3795"/>
    </row>
    <row r="3796" spans="1:1" x14ac:dyDescent="0.25">
      <c r="A3796"/>
    </row>
    <row r="3797" spans="1:1" x14ac:dyDescent="0.25">
      <c r="A3797"/>
    </row>
    <row r="3798" spans="1:1" x14ac:dyDescent="0.25">
      <c r="A3798"/>
    </row>
    <row r="3799" spans="1:1" x14ac:dyDescent="0.25">
      <c r="A3799"/>
    </row>
    <row r="3800" spans="1:1" x14ac:dyDescent="0.25">
      <c r="A3800"/>
    </row>
    <row r="3801" spans="1:1" x14ac:dyDescent="0.25">
      <c r="A3801"/>
    </row>
    <row r="3802" spans="1:1" x14ac:dyDescent="0.25">
      <c r="A3802"/>
    </row>
    <row r="3803" spans="1:1" x14ac:dyDescent="0.25">
      <c r="A3803"/>
    </row>
    <row r="3804" spans="1:1" x14ac:dyDescent="0.25">
      <c r="A3804"/>
    </row>
    <row r="3805" spans="1:1" x14ac:dyDescent="0.25">
      <c r="A3805"/>
    </row>
    <row r="3806" spans="1:1" x14ac:dyDescent="0.25">
      <c r="A3806"/>
    </row>
    <row r="3807" spans="1:1" x14ac:dyDescent="0.25">
      <c r="A3807"/>
    </row>
    <row r="3808" spans="1:1" x14ac:dyDescent="0.25">
      <c r="A3808"/>
    </row>
    <row r="3809" spans="1:1" x14ac:dyDescent="0.25">
      <c r="A3809"/>
    </row>
    <row r="3810" spans="1:1" x14ac:dyDescent="0.25">
      <c r="A3810"/>
    </row>
    <row r="3811" spans="1:1" x14ac:dyDescent="0.25">
      <c r="A3811"/>
    </row>
    <row r="3812" spans="1:1" x14ac:dyDescent="0.25">
      <c r="A3812"/>
    </row>
    <row r="3813" spans="1:1" x14ac:dyDescent="0.25">
      <c r="A3813"/>
    </row>
    <row r="3814" spans="1:1" x14ac:dyDescent="0.25">
      <c r="A3814"/>
    </row>
    <row r="3815" spans="1:1" x14ac:dyDescent="0.25">
      <c r="A3815"/>
    </row>
    <row r="3816" spans="1:1" x14ac:dyDescent="0.25">
      <c r="A3816"/>
    </row>
    <row r="3817" spans="1:1" x14ac:dyDescent="0.25">
      <c r="A3817"/>
    </row>
    <row r="3818" spans="1:1" x14ac:dyDescent="0.25">
      <c r="A3818"/>
    </row>
    <row r="3819" spans="1:1" x14ac:dyDescent="0.25">
      <c r="A3819"/>
    </row>
    <row r="3820" spans="1:1" x14ac:dyDescent="0.25">
      <c r="A3820"/>
    </row>
    <row r="3821" spans="1:1" x14ac:dyDescent="0.25">
      <c r="A3821"/>
    </row>
    <row r="3822" spans="1:1" x14ac:dyDescent="0.25">
      <c r="A3822"/>
    </row>
    <row r="3823" spans="1:1" x14ac:dyDescent="0.25">
      <c r="A3823"/>
    </row>
    <row r="3824" spans="1:1" x14ac:dyDescent="0.25">
      <c r="A3824"/>
    </row>
    <row r="3825" spans="1:1" x14ac:dyDescent="0.25">
      <c r="A3825"/>
    </row>
    <row r="3826" spans="1:1" x14ac:dyDescent="0.25">
      <c r="A3826"/>
    </row>
    <row r="3827" spans="1:1" x14ac:dyDescent="0.25">
      <c r="A3827"/>
    </row>
    <row r="3828" spans="1:1" x14ac:dyDescent="0.25">
      <c r="A3828"/>
    </row>
    <row r="3829" spans="1:1" x14ac:dyDescent="0.25">
      <c r="A3829"/>
    </row>
    <row r="3830" spans="1:1" x14ac:dyDescent="0.25">
      <c r="A3830"/>
    </row>
    <row r="3831" spans="1:1" x14ac:dyDescent="0.25">
      <c r="A3831"/>
    </row>
    <row r="3832" spans="1:1" x14ac:dyDescent="0.25">
      <c r="A3832"/>
    </row>
    <row r="3833" spans="1:1" x14ac:dyDescent="0.25">
      <c r="A3833"/>
    </row>
    <row r="3834" spans="1:1" x14ac:dyDescent="0.25">
      <c r="A3834"/>
    </row>
    <row r="3835" spans="1:1" x14ac:dyDescent="0.25">
      <c r="A3835"/>
    </row>
    <row r="3836" spans="1:1" x14ac:dyDescent="0.25">
      <c r="A3836"/>
    </row>
    <row r="3837" spans="1:1" x14ac:dyDescent="0.25">
      <c r="A3837"/>
    </row>
    <row r="3838" spans="1:1" x14ac:dyDescent="0.25">
      <c r="A3838"/>
    </row>
    <row r="3839" spans="1:1" x14ac:dyDescent="0.25">
      <c r="A3839"/>
    </row>
    <row r="3840" spans="1:1" x14ac:dyDescent="0.25">
      <c r="A3840"/>
    </row>
    <row r="3841" spans="1:1" x14ac:dyDescent="0.25">
      <c r="A3841"/>
    </row>
    <row r="3842" spans="1:1" x14ac:dyDescent="0.25">
      <c r="A3842"/>
    </row>
    <row r="3843" spans="1:1" x14ac:dyDescent="0.25">
      <c r="A3843"/>
    </row>
    <row r="3844" spans="1:1" x14ac:dyDescent="0.25">
      <c r="A3844"/>
    </row>
    <row r="3845" spans="1:1" x14ac:dyDescent="0.25">
      <c r="A3845"/>
    </row>
    <row r="3846" spans="1:1" x14ac:dyDescent="0.25">
      <c r="A3846"/>
    </row>
    <row r="3847" spans="1:1" x14ac:dyDescent="0.25">
      <c r="A3847"/>
    </row>
    <row r="3848" spans="1:1" x14ac:dyDescent="0.25">
      <c r="A3848"/>
    </row>
    <row r="3849" spans="1:1" x14ac:dyDescent="0.25">
      <c r="A3849"/>
    </row>
    <row r="3850" spans="1:1" x14ac:dyDescent="0.25">
      <c r="A3850"/>
    </row>
    <row r="3851" spans="1:1" x14ac:dyDescent="0.25">
      <c r="A3851"/>
    </row>
    <row r="3852" spans="1:1" x14ac:dyDescent="0.25">
      <c r="A3852"/>
    </row>
    <row r="3853" spans="1:1" x14ac:dyDescent="0.25">
      <c r="A3853"/>
    </row>
    <row r="3854" spans="1:1" x14ac:dyDescent="0.25">
      <c r="A3854"/>
    </row>
    <row r="3855" spans="1:1" x14ac:dyDescent="0.25">
      <c r="A3855"/>
    </row>
    <row r="3856" spans="1:1" x14ac:dyDescent="0.25">
      <c r="A3856"/>
    </row>
    <row r="3857" spans="1:1" x14ac:dyDescent="0.25">
      <c r="A3857"/>
    </row>
    <row r="3858" spans="1:1" x14ac:dyDescent="0.25">
      <c r="A3858"/>
    </row>
    <row r="3859" spans="1:1" x14ac:dyDescent="0.25">
      <c r="A3859"/>
    </row>
    <row r="3860" spans="1:1" x14ac:dyDescent="0.25">
      <c r="A3860"/>
    </row>
    <row r="3861" spans="1:1" x14ac:dyDescent="0.25">
      <c r="A3861"/>
    </row>
    <row r="3862" spans="1:1" x14ac:dyDescent="0.25">
      <c r="A3862"/>
    </row>
    <row r="3863" spans="1:1" x14ac:dyDescent="0.25">
      <c r="A3863"/>
    </row>
    <row r="3864" spans="1:1" x14ac:dyDescent="0.25">
      <c r="A3864"/>
    </row>
    <row r="3865" spans="1:1" x14ac:dyDescent="0.25">
      <c r="A3865"/>
    </row>
    <row r="3866" spans="1:1" x14ac:dyDescent="0.25">
      <c r="A3866"/>
    </row>
    <row r="3867" spans="1:1" x14ac:dyDescent="0.25">
      <c r="A3867"/>
    </row>
    <row r="3868" spans="1:1" x14ac:dyDescent="0.25">
      <c r="A3868"/>
    </row>
    <row r="3869" spans="1:1" x14ac:dyDescent="0.25">
      <c r="A3869"/>
    </row>
    <row r="3870" spans="1:1" x14ac:dyDescent="0.25">
      <c r="A3870"/>
    </row>
    <row r="3871" spans="1:1" x14ac:dyDescent="0.25">
      <c r="A3871"/>
    </row>
    <row r="3872" spans="1:1" x14ac:dyDescent="0.25">
      <c r="A3872"/>
    </row>
    <row r="3873" spans="1:1" x14ac:dyDescent="0.25">
      <c r="A3873"/>
    </row>
    <row r="3874" spans="1:1" x14ac:dyDescent="0.25">
      <c r="A3874"/>
    </row>
    <row r="3875" spans="1:1" x14ac:dyDescent="0.25">
      <c r="A3875"/>
    </row>
    <row r="3876" spans="1:1" x14ac:dyDescent="0.25">
      <c r="A3876"/>
    </row>
    <row r="3877" spans="1:1" x14ac:dyDescent="0.25">
      <c r="A3877"/>
    </row>
    <row r="3878" spans="1:1" x14ac:dyDescent="0.25">
      <c r="A3878"/>
    </row>
    <row r="3879" spans="1:1" x14ac:dyDescent="0.25">
      <c r="A3879"/>
    </row>
    <row r="3880" spans="1:1" x14ac:dyDescent="0.25">
      <c r="A3880"/>
    </row>
    <row r="3881" spans="1:1" x14ac:dyDescent="0.25">
      <c r="A3881"/>
    </row>
    <row r="3882" spans="1:1" x14ac:dyDescent="0.25">
      <c r="A3882"/>
    </row>
    <row r="3883" spans="1:1" x14ac:dyDescent="0.25">
      <c r="A3883"/>
    </row>
    <row r="3884" spans="1:1" x14ac:dyDescent="0.25">
      <c r="A3884"/>
    </row>
    <row r="3885" spans="1:1" x14ac:dyDescent="0.25">
      <c r="A3885"/>
    </row>
    <row r="3886" spans="1:1" x14ac:dyDescent="0.25">
      <c r="A3886"/>
    </row>
    <row r="3887" spans="1:1" x14ac:dyDescent="0.25">
      <c r="A3887"/>
    </row>
    <row r="3888" spans="1:1" x14ac:dyDescent="0.25">
      <c r="A3888"/>
    </row>
    <row r="3889" spans="1:1" x14ac:dyDescent="0.25">
      <c r="A3889"/>
    </row>
    <row r="3890" spans="1:1" x14ac:dyDescent="0.25">
      <c r="A3890"/>
    </row>
    <row r="3891" spans="1:1" x14ac:dyDescent="0.25">
      <c r="A3891"/>
    </row>
    <row r="3892" spans="1:1" x14ac:dyDescent="0.25">
      <c r="A3892"/>
    </row>
    <row r="3893" spans="1:1" x14ac:dyDescent="0.25">
      <c r="A3893"/>
    </row>
    <row r="3894" spans="1:1" x14ac:dyDescent="0.25">
      <c r="A3894"/>
    </row>
    <row r="3895" spans="1:1" x14ac:dyDescent="0.25">
      <c r="A3895"/>
    </row>
    <row r="3896" spans="1:1" x14ac:dyDescent="0.25">
      <c r="A3896"/>
    </row>
    <row r="3897" spans="1:1" x14ac:dyDescent="0.25">
      <c r="A3897"/>
    </row>
    <row r="3898" spans="1:1" x14ac:dyDescent="0.25">
      <c r="A3898"/>
    </row>
    <row r="3899" spans="1:1" x14ac:dyDescent="0.25">
      <c r="A3899"/>
    </row>
    <row r="3900" spans="1:1" x14ac:dyDescent="0.25">
      <c r="A3900"/>
    </row>
    <row r="3901" spans="1:1" x14ac:dyDescent="0.25">
      <c r="A3901"/>
    </row>
    <row r="3902" spans="1:1" x14ac:dyDescent="0.25">
      <c r="A3902"/>
    </row>
    <row r="3903" spans="1:1" x14ac:dyDescent="0.25">
      <c r="A3903"/>
    </row>
    <row r="3904" spans="1:1" x14ac:dyDescent="0.25">
      <c r="A3904"/>
    </row>
    <row r="3905" spans="1:1" x14ac:dyDescent="0.25">
      <c r="A3905"/>
    </row>
    <row r="3906" spans="1:1" x14ac:dyDescent="0.25">
      <c r="A3906"/>
    </row>
    <row r="3907" spans="1:1" x14ac:dyDescent="0.25">
      <c r="A3907"/>
    </row>
    <row r="3908" spans="1:1" x14ac:dyDescent="0.25">
      <c r="A3908"/>
    </row>
    <row r="3909" spans="1:1" x14ac:dyDescent="0.25">
      <c r="A3909"/>
    </row>
    <row r="3910" spans="1:1" x14ac:dyDescent="0.25">
      <c r="A3910"/>
    </row>
    <row r="3911" spans="1:1" x14ac:dyDescent="0.25">
      <c r="A3911"/>
    </row>
    <row r="3912" spans="1:1" x14ac:dyDescent="0.25">
      <c r="A3912"/>
    </row>
    <row r="3913" spans="1:1" x14ac:dyDescent="0.25">
      <c r="A3913"/>
    </row>
    <row r="3914" spans="1:1" x14ac:dyDescent="0.25">
      <c r="A3914"/>
    </row>
    <row r="3915" spans="1:1" x14ac:dyDescent="0.25">
      <c r="A3915"/>
    </row>
    <row r="3916" spans="1:1" x14ac:dyDescent="0.25">
      <c r="A3916"/>
    </row>
    <row r="3917" spans="1:1" x14ac:dyDescent="0.25">
      <c r="A3917"/>
    </row>
    <row r="3918" spans="1:1" x14ac:dyDescent="0.25">
      <c r="A3918"/>
    </row>
    <row r="3919" spans="1:1" x14ac:dyDescent="0.25">
      <c r="A3919"/>
    </row>
    <row r="3920" spans="1:1" x14ac:dyDescent="0.25">
      <c r="A3920"/>
    </row>
    <row r="3921" spans="1:1" x14ac:dyDescent="0.25">
      <c r="A3921"/>
    </row>
    <row r="3922" spans="1:1" x14ac:dyDescent="0.25">
      <c r="A3922"/>
    </row>
    <row r="3923" spans="1:1" x14ac:dyDescent="0.25">
      <c r="A3923"/>
    </row>
    <row r="3924" spans="1:1" x14ac:dyDescent="0.25">
      <c r="A3924"/>
    </row>
    <row r="3925" spans="1:1" x14ac:dyDescent="0.25">
      <c r="A3925"/>
    </row>
    <row r="3926" spans="1:1" x14ac:dyDescent="0.25">
      <c r="A3926"/>
    </row>
    <row r="3927" spans="1:1" x14ac:dyDescent="0.25">
      <c r="A3927"/>
    </row>
    <row r="3928" spans="1:1" x14ac:dyDescent="0.25">
      <c r="A3928"/>
    </row>
    <row r="3929" spans="1:1" x14ac:dyDescent="0.25">
      <c r="A3929"/>
    </row>
    <row r="3930" spans="1:1" x14ac:dyDescent="0.25">
      <c r="A3930"/>
    </row>
    <row r="3931" spans="1:1" x14ac:dyDescent="0.25">
      <c r="A3931"/>
    </row>
    <row r="3932" spans="1:1" x14ac:dyDescent="0.25">
      <c r="A3932"/>
    </row>
    <row r="3933" spans="1:1" x14ac:dyDescent="0.25">
      <c r="A3933"/>
    </row>
    <row r="3934" spans="1:1" x14ac:dyDescent="0.25">
      <c r="A3934"/>
    </row>
    <row r="3935" spans="1:1" x14ac:dyDescent="0.25">
      <c r="A3935"/>
    </row>
    <row r="3936" spans="1:1" x14ac:dyDescent="0.25">
      <c r="A3936"/>
    </row>
    <row r="3937" spans="1:1" x14ac:dyDescent="0.25">
      <c r="A3937"/>
    </row>
    <row r="3938" spans="1:1" x14ac:dyDescent="0.25">
      <c r="A3938"/>
    </row>
    <row r="3939" spans="1:1" x14ac:dyDescent="0.25">
      <c r="A3939"/>
    </row>
    <row r="3940" spans="1:1" x14ac:dyDescent="0.25">
      <c r="A3940"/>
    </row>
    <row r="3941" spans="1:1" x14ac:dyDescent="0.25">
      <c r="A3941"/>
    </row>
    <row r="3942" spans="1:1" x14ac:dyDescent="0.25">
      <c r="A3942"/>
    </row>
    <row r="3943" spans="1:1" x14ac:dyDescent="0.25">
      <c r="A3943"/>
    </row>
    <row r="3944" spans="1:1" x14ac:dyDescent="0.25">
      <c r="A3944"/>
    </row>
    <row r="3945" spans="1:1" x14ac:dyDescent="0.25">
      <c r="A3945"/>
    </row>
    <row r="3946" spans="1:1" x14ac:dyDescent="0.25">
      <c r="A3946"/>
    </row>
    <row r="3947" spans="1:1" x14ac:dyDescent="0.25">
      <c r="A3947"/>
    </row>
    <row r="3948" spans="1:1" x14ac:dyDescent="0.25">
      <c r="A3948"/>
    </row>
    <row r="3949" spans="1:1" x14ac:dyDescent="0.25">
      <c r="A3949"/>
    </row>
    <row r="3950" spans="1:1" x14ac:dyDescent="0.25">
      <c r="A3950"/>
    </row>
    <row r="3951" spans="1:1" x14ac:dyDescent="0.25">
      <c r="A3951"/>
    </row>
    <row r="3952" spans="1:1" x14ac:dyDescent="0.25">
      <c r="A3952"/>
    </row>
    <row r="3953" spans="1:1" x14ac:dyDescent="0.25">
      <c r="A3953"/>
    </row>
    <row r="3954" spans="1:1" x14ac:dyDescent="0.25">
      <c r="A3954"/>
    </row>
    <row r="3955" spans="1:1" x14ac:dyDescent="0.25">
      <c r="A3955"/>
    </row>
    <row r="3956" spans="1:1" x14ac:dyDescent="0.25">
      <c r="A3956"/>
    </row>
    <row r="3957" spans="1:1" x14ac:dyDescent="0.25">
      <c r="A3957"/>
    </row>
    <row r="3958" spans="1:1" x14ac:dyDescent="0.25">
      <c r="A3958"/>
    </row>
    <row r="3959" spans="1:1" x14ac:dyDescent="0.25">
      <c r="A3959"/>
    </row>
    <row r="3960" spans="1:1" x14ac:dyDescent="0.25">
      <c r="A3960"/>
    </row>
    <row r="3961" spans="1:1" x14ac:dyDescent="0.25">
      <c r="A3961"/>
    </row>
    <row r="3962" spans="1:1" x14ac:dyDescent="0.25">
      <c r="A3962"/>
    </row>
    <row r="3963" spans="1:1" x14ac:dyDescent="0.25">
      <c r="A3963"/>
    </row>
    <row r="3964" spans="1:1" x14ac:dyDescent="0.25">
      <c r="A3964"/>
    </row>
    <row r="3965" spans="1:1" x14ac:dyDescent="0.25">
      <c r="A3965"/>
    </row>
    <row r="3966" spans="1:1" x14ac:dyDescent="0.25">
      <c r="A3966"/>
    </row>
    <row r="3967" spans="1:1" x14ac:dyDescent="0.25">
      <c r="A3967"/>
    </row>
    <row r="3968" spans="1:1" x14ac:dyDescent="0.25">
      <c r="A3968"/>
    </row>
    <row r="3969" spans="1:1" x14ac:dyDescent="0.25">
      <c r="A3969"/>
    </row>
    <row r="3970" spans="1:1" x14ac:dyDescent="0.25">
      <c r="A3970"/>
    </row>
    <row r="3971" spans="1:1" x14ac:dyDescent="0.25">
      <c r="A3971"/>
    </row>
    <row r="3972" spans="1:1" x14ac:dyDescent="0.25">
      <c r="A3972"/>
    </row>
    <row r="3973" spans="1:1" x14ac:dyDescent="0.25">
      <c r="A3973"/>
    </row>
    <row r="3974" spans="1:1" x14ac:dyDescent="0.25">
      <c r="A3974"/>
    </row>
    <row r="3975" spans="1:1" x14ac:dyDescent="0.25">
      <c r="A3975"/>
    </row>
    <row r="3976" spans="1:1" x14ac:dyDescent="0.25">
      <c r="A3976"/>
    </row>
    <row r="3977" spans="1:1" x14ac:dyDescent="0.25">
      <c r="A3977"/>
    </row>
    <row r="3978" spans="1:1" x14ac:dyDescent="0.25">
      <c r="A3978"/>
    </row>
    <row r="3979" spans="1:1" x14ac:dyDescent="0.25">
      <c r="A3979"/>
    </row>
    <row r="3980" spans="1:1" x14ac:dyDescent="0.25">
      <c r="A3980"/>
    </row>
    <row r="3981" spans="1:1" x14ac:dyDescent="0.25">
      <c r="A3981"/>
    </row>
    <row r="3982" spans="1:1" x14ac:dyDescent="0.25">
      <c r="A3982"/>
    </row>
    <row r="3983" spans="1:1" x14ac:dyDescent="0.25">
      <c r="A3983"/>
    </row>
    <row r="3984" spans="1:1" x14ac:dyDescent="0.25">
      <c r="A3984"/>
    </row>
    <row r="3985" spans="1:1" x14ac:dyDescent="0.25">
      <c r="A3985"/>
    </row>
    <row r="3986" spans="1:1" x14ac:dyDescent="0.25">
      <c r="A3986"/>
    </row>
    <row r="3987" spans="1:1" x14ac:dyDescent="0.25">
      <c r="A3987"/>
    </row>
    <row r="3988" spans="1:1" x14ac:dyDescent="0.25">
      <c r="A3988"/>
    </row>
    <row r="3989" spans="1:1" x14ac:dyDescent="0.25">
      <c r="A3989"/>
    </row>
    <row r="3990" spans="1:1" x14ac:dyDescent="0.25">
      <c r="A3990"/>
    </row>
    <row r="3991" spans="1:1" x14ac:dyDescent="0.25">
      <c r="A3991"/>
    </row>
    <row r="3992" spans="1:1" x14ac:dyDescent="0.25">
      <c r="A3992"/>
    </row>
    <row r="3993" spans="1:1" x14ac:dyDescent="0.25">
      <c r="A3993"/>
    </row>
    <row r="3994" spans="1:1" x14ac:dyDescent="0.25">
      <c r="A3994"/>
    </row>
    <row r="3995" spans="1:1" x14ac:dyDescent="0.25">
      <c r="A3995"/>
    </row>
    <row r="3996" spans="1:1" x14ac:dyDescent="0.25">
      <c r="A3996"/>
    </row>
    <row r="3997" spans="1:1" x14ac:dyDescent="0.25">
      <c r="A3997"/>
    </row>
    <row r="3998" spans="1:1" x14ac:dyDescent="0.25">
      <c r="A3998"/>
    </row>
    <row r="3999" spans="1:1" x14ac:dyDescent="0.25">
      <c r="A3999"/>
    </row>
    <row r="4000" spans="1:1" x14ac:dyDescent="0.25">
      <c r="A4000"/>
    </row>
    <row r="4001" spans="1:1" x14ac:dyDescent="0.25">
      <c r="A4001"/>
    </row>
    <row r="4002" spans="1:1" x14ac:dyDescent="0.25">
      <c r="A4002"/>
    </row>
    <row r="4003" spans="1:1" x14ac:dyDescent="0.25">
      <c r="A4003"/>
    </row>
    <row r="4004" spans="1:1" x14ac:dyDescent="0.25">
      <c r="A4004"/>
    </row>
    <row r="4005" spans="1:1" x14ac:dyDescent="0.25">
      <c r="A4005"/>
    </row>
    <row r="4006" spans="1:1" x14ac:dyDescent="0.25">
      <c r="A4006"/>
    </row>
    <row r="4007" spans="1:1" x14ac:dyDescent="0.25">
      <c r="A4007"/>
    </row>
    <row r="4008" spans="1:1" x14ac:dyDescent="0.25">
      <c r="A4008"/>
    </row>
    <row r="4009" spans="1:1" x14ac:dyDescent="0.25">
      <c r="A4009"/>
    </row>
    <row r="4010" spans="1:1" x14ac:dyDescent="0.25">
      <c r="A4010"/>
    </row>
    <row r="4011" spans="1:1" x14ac:dyDescent="0.25">
      <c r="A4011"/>
    </row>
    <row r="4012" spans="1:1" x14ac:dyDescent="0.25">
      <c r="A4012"/>
    </row>
    <row r="4013" spans="1:1" x14ac:dyDescent="0.25">
      <c r="A4013"/>
    </row>
    <row r="4014" spans="1:1" x14ac:dyDescent="0.25">
      <c r="A4014"/>
    </row>
    <row r="4015" spans="1:1" x14ac:dyDescent="0.25">
      <c r="A4015"/>
    </row>
    <row r="4016" spans="1:1" x14ac:dyDescent="0.25">
      <c r="A4016"/>
    </row>
    <row r="4017" spans="1:1" x14ac:dyDescent="0.25">
      <c r="A4017"/>
    </row>
    <row r="4018" spans="1:1" x14ac:dyDescent="0.25">
      <c r="A4018"/>
    </row>
    <row r="4019" spans="1:1" x14ac:dyDescent="0.25">
      <c r="A4019"/>
    </row>
    <row r="4020" spans="1:1" x14ac:dyDescent="0.25">
      <c r="A4020"/>
    </row>
    <row r="4021" spans="1:1" x14ac:dyDescent="0.25">
      <c r="A4021"/>
    </row>
    <row r="4022" spans="1:1" x14ac:dyDescent="0.25">
      <c r="A4022"/>
    </row>
    <row r="4023" spans="1:1" x14ac:dyDescent="0.25">
      <c r="A4023"/>
    </row>
    <row r="4024" spans="1:1" x14ac:dyDescent="0.25">
      <c r="A4024"/>
    </row>
    <row r="4025" spans="1:1" x14ac:dyDescent="0.25">
      <c r="A4025"/>
    </row>
    <row r="4026" spans="1:1" x14ac:dyDescent="0.25">
      <c r="A4026"/>
    </row>
    <row r="4027" spans="1:1" x14ac:dyDescent="0.25">
      <c r="A4027"/>
    </row>
    <row r="4028" spans="1:1" x14ac:dyDescent="0.25">
      <c r="A4028"/>
    </row>
    <row r="4029" spans="1:1" x14ac:dyDescent="0.25">
      <c r="A4029"/>
    </row>
    <row r="4030" spans="1:1" x14ac:dyDescent="0.25">
      <c r="A4030"/>
    </row>
    <row r="4031" spans="1:1" x14ac:dyDescent="0.25">
      <c r="A4031"/>
    </row>
    <row r="4032" spans="1:1" x14ac:dyDescent="0.25">
      <c r="A4032"/>
    </row>
    <row r="4033" spans="1:1" x14ac:dyDescent="0.25">
      <c r="A4033"/>
    </row>
    <row r="4034" spans="1:1" x14ac:dyDescent="0.25">
      <c r="A4034"/>
    </row>
    <row r="4035" spans="1:1" x14ac:dyDescent="0.25">
      <c r="A4035"/>
    </row>
    <row r="4036" spans="1:1" x14ac:dyDescent="0.25">
      <c r="A4036"/>
    </row>
    <row r="4037" spans="1:1" x14ac:dyDescent="0.25">
      <c r="A4037"/>
    </row>
    <row r="4038" spans="1:1" x14ac:dyDescent="0.25">
      <c r="A4038"/>
    </row>
    <row r="4039" spans="1:1" x14ac:dyDescent="0.25">
      <c r="A4039"/>
    </row>
    <row r="4040" spans="1:1" x14ac:dyDescent="0.25">
      <c r="A4040"/>
    </row>
    <row r="4041" spans="1:1" x14ac:dyDescent="0.25">
      <c r="A4041"/>
    </row>
    <row r="4042" spans="1:1" x14ac:dyDescent="0.25">
      <c r="A4042"/>
    </row>
    <row r="4043" spans="1:1" x14ac:dyDescent="0.25">
      <c r="A4043"/>
    </row>
    <row r="4044" spans="1:1" x14ac:dyDescent="0.25">
      <c r="A4044"/>
    </row>
    <row r="4045" spans="1:1" x14ac:dyDescent="0.25">
      <c r="A4045"/>
    </row>
    <row r="4046" spans="1:1" x14ac:dyDescent="0.25">
      <c r="A4046"/>
    </row>
    <row r="4047" spans="1:1" x14ac:dyDescent="0.25">
      <c r="A4047"/>
    </row>
    <row r="4048" spans="1:1" x14ac:dyDescent="0.25">
      <c r="A4048"/>
    </row>
    <row r="4049" spans="1:1" x14ac:dyDescent="0.25">
      <c r="A4049"/>
    </row>
    <row r="4050" spans="1:1" x14ac:dyDescent="0.25">
      <c r="A4050"/>
    </row>
    <row r="4051" spans="1:1" x14ac:dyDescent="0.25">
      <c r="A4051"/>
    </row>
    <row r="4052" spans="1:1" x14ac:dyDescent="0.25">
      <c r="A4052"/>
    </row>
    <row r="4053" spans="1:1" x14ac:dyDescent="0.25">
      <c r="A4053"/>
    </row>
    <row r="4054" spans="1:1" x14ac:dyDescent="0.25">
      <c r="A4054"/>
    </row>
    <row r="4055" spans="1:1" x14ac:dyDescent="0.25">
      <c r="A4055"/>
    </row>
    <row r="4056" spans="1:1" x14ac:dyDescent="0.25">
      <c r="A4056"/>
    </row>
    <row r="4057" spans="1:1" x14ac:dyDescent="0.25">
      <c r="A4057"/>
    </row>
    <row r="4058" spans="1:1" x14ac:dyDescent="0.25">
      <c r="A4058"/>
    </row>
    <row r="4059" spans="1:1" x14ac:dyDescent="0.25">
      <c r="A4059"/>
    </row>
    <row r="4060" spans="1:1" x14ac:dyDescent="0.25">
      <c r="A4060"/>
    </row>
    <row r="4061" spans="1:1" x14ac:dyDescent="0.25">
      <c r="A4061"/>
    </row>
    <row r="4062" spans="1:1" x14ac:dyDescent="0.25">
      <c r="A4062"/>
    </row>
    <row r="4063" spans="1:1" x14ac:dyDescent="0.25">
      <c r="A4063"/>
    </row>
    <row r="4064" spans="1:1" x14ac:dyDescent="0.25">
      <c r="A4064"/>
    </row>
    <row r="4065" spans="1:1" x14ac:dyDescent="0.25">
      <c r="A4065"/>
    </row>
    <row r="4066" spans="1:1" x14ac:dyDescent="0.25">
      <c r="A4066"/>
    </row>
    <row r="4067" spans="1:1" x14ac:dyDescent="0.25">
      <c r="A4067"/>
    </row>
    <row r="4068" spans="1:1" x14ac:dyDescent="0.25">
      <c r="A4068"/>
    </row>
    <row r="4069" spans="1:1" x14ac:dyDescent="0.25">
      <c r="A4069"/>
    </row>
    <row r="4070" spans="1:1" x14ac:dyDescent="0.25">
      <c r="A4070"/>
    </row>
    <row r="4071" spans="1:1" x14ac:dyDescent="0.25">
      <c r="A4071"/>
    </row>
    <row r="4072" spans="1:1" x14ac:dyDescent="0.25">
      <c r="A4072"/>
    </row>
    <row r="4073" spans="1:1" x14ac:dyDescent="0.25">
      <c r="A4073"/>
    </row>
    <row r="4074" spans="1:1" x14ac:dyDescent="0.25">
      <c r="A4074"/>
    </row>
    <row r="4075" spans="1:1" x14ac:dyDescent="0.25">
      <c r="A4075"/>
    </row>
    <row r="4076" spans="1:1" x14ac:dyDescent="0.25">
      <c r="A4076"/>
    </row>
    <row r="4077" spans="1:1" x14ac:dyDescent="0.25">
      <c r="A4077"/>
    </row>
    <row r="4078" spans="1:1" x14ac:dyDescent="0.25">
      <c r="A4078"/>
    </row>
    <row r="4079" spans="1:1" x14ac:dyDescent="0.25">
      <c r="A4079"/>
    </row>
    <row r="4080" spans="1:1" x14ac:dyDescent="0.25">
      <c r="A4080"/>
    </row>
    <row r="4081" spans="1:1" x14ac:dyDescent="0.25">
      <c r="A4081"/>
    </row>
    <row r="4082" spans="1:1" x14ac:dyDescent="0.25">
      <c r="A4082"/>
    </row>
    <row r="4083" spans="1:1" x14ac:dyDescent="0.25">
      <c r="A4083"/>
    </row>
    <row r="4084" spans="1:1" x14ac:dyDescent="0.25">
      <c r="A4084"/>
    </row>
    <row r="4085" spans="1:1" x14ac:dyDescent="0.25">
      <c r="A4085"/>
    </row>
    <row r="4086" spans="1:1" x14ac:dyDescent="0.25">
      <c r="A4086"/>
    </row>
    <row r="4087" spans="1:1" x14ac:dyDescent="0.25">
      <c r="A4087"/>
    </row>
    <row r="4088" spans="1:1" x14ac:dyDescent="0.25">
      <c r="A4088"/>
    </row>
    <row r="4089" spans="1:1" x14ac:dyDescent="0.25">
      <c r="A4089"/>
    </row>
    <row r="4090" spans="1:1" x14ac:dyDescent="0.25">
      <c r="A4090"/>
    </row>
    <row r="4091" spans="1:1" x14ac:dyDescent="0.25">
      <c r="A4091"/>
    </row>
    <row r="4092" spans="1:1" x14ac:dyDescent="0.25">
      <c r="A4092"/>
    </row>
    <row r="4093" spans="1:1" x14ac:dyDescent="0.25">
      <c r="A4093"/>
    </row>
    <row r="4094" spans="1:1" x14ac:dyDescent="0.25">
      <c r="A4094"/>
    </row>
    <row r="4095" spans="1:1" x14ac:dyDescent="0.25">
      <c r="A4095"/>
    </row>
    <row r="4096" spans="1:1" x14ac:dyDescent="0.25">
      <c r="A4096"/>
    </row>
    <row r="4097" spans="1:1" x14ac:dyDescent="0.25">
      <c r="A4097"/>
    </row>
    <row r="4098" spans="1:1" x14ac:dyDescent="0.25">
      <c r="A4098"/>
    </row>
    <row r="4099" spans="1:1" x14ac:dyDescent="0.25">
      <c r="A4099"/>
    </row>
    <row r="4100" spans="1:1" x14ac:dyDescent="0.25">
      <c r="A4100"/>
    </row>
    <row r="4101" spans="1:1" x14ac:dyDescent="0.25">
      <c r="A4101"/>
    </row>
    <row r="4102" spans="1:1" x14ac:dyDescent="0.25">
      <c r="A4102"/>
    </row>
    <row r="4103" spans="1:1" x14ac:dyDescent="0.25">
      <c r="A4103"/>
    </row>
    <row r="4104" spans="1:1" x14ac:dyDescent="0.25">
      <c r="A4104"/>
    </row>
    <row r="4105" spans="1:1" x14ac:dyDescent="0.25">
      <c r="A4105"/>
    </row>
    <row r="4106" spans="1:1" x14ac:dyDescent="0.25">
      <c r="A4106"/>
    </row>
    <row r="4107" spans="1:1" x14ac:dyDescent="0.25">
      <c r="A4107"/>
    </row>
    <row r="4108" spans="1:1" x14ac:dyDescent="0.25">
      <c r="A4108"/>
    </row>
    <row r="4109" spans="1:1" x14ac:dyDescent="0.25">
      <c r="A4109"/>
    </row>
    <row r="4110" spans="1:1" x14ac:dyDescent="0.25">
      <c r="A4110"/>
    </row>
    <row r="4111" spans="1:1" x14ac:dyDescent="0.25">
      <c r="A4111"/>
    </row>
    <row r="4112" spans="1:1" x14ac:dyDescent="0.25">
      <c r="A4112"/>
    </row>
    <row r="4113" spans="1:1" x14ac:dyDescent="0.25">
      <c r="A4113"/>
    </row>
    <row r="4114" spans="1:1" x14ac:dyDescent="0.25">
      <c r="A4114"/>
    </row>
    <row r="4115" spans="1:1" x14ac:dyDescent="0.25">
      <c r="A4115"/>
    </row>
    <row r="4116" spans="1:1" x14ac:dyDescent="0.25">
      <c r="A4116"/>
    </row>
    <row r="4117" spans="1:1" x14ac:dyDescent="0.25">
      <c r="A4117"/>
    </row>
    <row r="4118" spans="1:1" x14ac:dyDescent="0.25">
      <c r="A4118"/>
    </row>
    <row r="4119" spans="1:1" x14ac:dyDescent="0.25">
      <c r="A4119"/>
    </row>
    <row r="4120" spans="1:1" x14ac:dyDescent="0.25">
      <c r="A4120"/>
    </row>
    <row r="4121" spans="1:1" x14ac:dyDescent="0.25">
      <c r="A4121"/>
    </row>
    <row r="4122" spans="1:1" x14ac:dyDescent="0.25">
      <c r="A4122"/>
    </row>
    <row r="4123" spans="1:1" x14ac:dyDescent="0.25">
      <c r="A4123"/>
    </row>
    <row r="4124" spans="1:1" x14ac:dyDescent="0.25">
      <c r="A4124"/>
    </row>
    <row r="4125" spans="1:1" x14ac:dyDescent="0.25">
      <c r="A4125"/>
    </row>
    <row r="4126" spans="1:1" x14ac:dyDescent="0.25">
      <c r="A4126"/>
    </row>
    <row r="4127" spans="1:1" x14ac:dyDescent="0.25">
      <c r="A4127"/>
    </row>
    <row r="4128" spans="1:1" x14ac:dyDescent="0.25">
      <c r="A4128"/>
    </row>
    <row r="4129" spans="1:1" x14ac:dyDescent="0.25">
      <c r="A4129"/>
    </row>
    <row r="4130" spans="1:1" x14ac:dyDescent="0.25">
      <c r="A4130"/>
    </row>
    <row r="4131" spans="1:1" x14ac:dyDescent="0.25">
      <c r="A4131"/>
    </row>
    <row r="4132" spans="1:1" x14ac:dyDescent="0.25">
      <c r="A4132"/>
    </row>
    <row r="4133" spans="1:1" x14ac:dyDescent="0.25">
      <c r="A4133"/>
    </row>
    <row r="4134" spans="1:1" x14ac:dyDescent="0.25">
      <c r="A4134"/>
    </row>
    <row r="4135" spans="1:1" x14ac:dyDescent="0.25">
      <c r="A4135"/>
    </row>
    <row r="4136" spans="1:1" x14ac:dyDescent="0.25">
      <c r="A4136"/>
    </row>
    <row r="4137" spans="1:1" x14ac:dyDescent="0.25">
      <c r="A4137"/>
    </row>
    <row r="4138" spans="1:1" x14ac:dyDescent="0.25">
      <c r="A4138"/>
    </row>
    <row r="4139" spans="1:1" x14ac:dyDescent="0.25">
      <c r="A4139"/>
    </row>
    <row r="4140" spans="1:1" x14ac:dyDescent="0.25">
      <c r="A4140"/>
    </row>
    <row r="4141" spans="1:1" x14ac:dyDescent="0.25">
      <c r="A4141"/>
    </row>
    <row r="4142" spans="1:1" x14ac:dyDescent="0.25">
      <c r="A4142"/>
    </row>
    <row r="4143" spans="1:1" x14ac:dyDescent="0.25">
      <c r="A4143"/>
    </row>
    <row r="4144" spans="1:1" x14ac:dyDescent="0.25">
      <c r="A4144"/>
    </row>
    <row r="4145" spans="1:1" x14ac:dyDescent="0.25">
      <c r="A4145"/>
    </row>
    <row r="4146" spans="1:1" x14ac:dyDescent="0.25">
      <c r="A4146"/>
    </row>
    <row r="4147" spans="1:1" x14ac:dyDescent="0.25">
      <c r="A4147"/>
    </row>
    <row r="4148" spans="1:1" x14ac:dyDescent="0.25">
      <c r="A4148"/>
    </row>
    <row r="4149" spans="1:1" x14ac:dyDescent="0.25">
      <c r="A4149"/>
    </row>
    <row r="4150" spans="1:1" x14ac:dyDescent="0.25">
      <c r="A4150"/>
    </row>
    <row r="4151" spans="1:1" x14ac:dyDescent="0.25">
      <c r="A4151"/>
    </row>
    <row r="4152" spans="1:1" x14ac:dyDescent="0.25">
      <c r="A4152"/>
    </row>
    <row r="4153" spans="1:1" x14ac:dyDescent="0.25">
      <c r="A4153"/>
    </row>
    <row r="4154" spans="1:1" x14ac:dyDescent="0.25">
      <c r="A4154"/>
    </row>
    <row r="4155" spans="1:1" x14ac:dyDescent="0.25">
      <c r="A4155"/>
    </row>
    <row r="4156" spans="1:1" x14ac:dyDescent="0.25">
      <c r="A4156"/>
    </row>
    <row r="4157" spans="1:1" x14ac:dyDescent="0.25">
      <c r="A4157"/>
    </row>
    <row r="4158" spans="1:1" x14ac:dyDescent="0.25">
      <c r="A4158"/>
    </row>
    <row r="4159" spans="1:1" x14ac:dyDescent="0.25">
      <c r="A4159"/>
    </row>
    <row r="4160" spans="1:1" x14ac:dyDescent="0.25">
      <c r="A4160"/>
    </row>
    <row r="4161" spans="1:1" x14ac:dyDescent="0.25">
      <c r="A4161"/>
    </row>
    <row r="4162" spans="1:1" x14ac:dyDescent="0.25">
      <c r="A4162"/>
    </row>
    <row r="4163" spans="1:1" x14ac:dyDescent="0.25">
      <c r="A4163"/>
    </row>
    <row r="4164" spans="1:1" x14ac:dyDescent="0.25">
      <c r="A4164"/>
    </row>
    <row r="4165" spans="1:1" x14ac:dyDescent="0.25">
      <c r="A4165"/>
    </row>
    <row r="4166" spans="1:1" x14ac:dyDescent="0.25">
      <c r="A4166"/>
    </row>
    <row r="4167" spans="1:1" x14ac:dyDescent="0.25">
      <c r="A4167"/>
    </row>
    <row r="4168" spans="1:1" x14ac:dyDescent="0.25">
      <c r="A4168"/>
    </row>
    <row r="4169" spans="1:1" x14ac:dyDescent="0.25">
      <c r="A4169"/>
    </row>
    <row r="4170" spans="1:1" x14ac:dyDescent="0.25">
      <c r="A4170"/>
    </row>
    <row r="4171" spans="1:1" x14ac:dyDescent="0.25">
      <c r="A4171"/>
    </row>
    <row r="4172" spans="1:1" x14ac:dyDescent="0.25">
      <c r="A4172"/>
    </row>
    <row r="4173" spans="1:1" x14ac:dyDescent="0.25">
      <c r="A4173"/>
    </row>
    <row r="4174" spans="1:1" x14ac:dyDescent="0.25">
      <c r="A4174"/>
    </row>
    <row r="4175" spans="1:1" x14ac:dyDescent="0.25">
      <c r="A4175"/>
    </row>
    <row r="4176" spans="1:1" x14ac:dyDescent="0.25">
      <c r="A4176"/>
    </row>
    <row r="4177" spans="1:1" x14ac:dyDescent="0.25">
      <c r="A4177"/>
    </row>
    <row r="4178" spans="1:1" x14ac:dyDescent="0.25">
      <c r="A4178"/>
    </row>
    <row r="4179" spans="1:1" x14ac:dyDescent="0.25">
      <c r="A4179"/>
    </row>
    <row r="4180" spans="1:1" x14ac:dyDescent="0.25">
      <c r="A4180"/>
    </row>
    <row r="4181" spans="1:1" x14ac:dyDescent="0.25">
      <c r="A4181"/>
    </row>
    <row r="4182" spans="1:1" x14ac:dyDescent="0.25">
      <c r="A4182"/>
    </row>
    <row r="4183" spans="1:1" x14ac:dyDescent="0.25">
      <c r="A4183"/>
    </row>
    <row r="4184" spans="1:1" x14ac:dyDescent="0.25">
      <c r="A4184"/>
    </row>
    <row r="4185" spans="1:1" x14ac:dyDescent="0.25">
      <c r="A4185"/>
    </row>
    <row r="4186" spans="1:1" x14ac:dyDescent="0.25">
      <c r="A4186"/>
    </row>
    <row r="4187" spans="1:1" x14ac:dyDescent="0.25">
      <c r="A4187"/>
    </row>
    <row r="4188" spans="1:1" x14ac:dyDescent="0.25">
      <c r="A4188"/>
    </row>
    <row r="4189" spans="1:1" x14ac:dyDescent="0.25">
      <c r="A4189"/>
    </row>
    <row r="4190" spans="1:1" x14ac:dyDescent="0.25">
      <c r="A4190"/>
    </row>
    <row r="4191" spans="1:1" x14ac:dyDescent="0.25">
      <c r="A4191"/>
    </row>
    <row r="4192" spans="1:1" x14ac:dyDescent="0.25">
      <c r="A4192"/>
    </row>
    <row r="4193" spans="1:1" x14ac:dyDescent="0.25">
      <c r="A4193"/>
    </row>
    <row r="4194" spans="1:1" x14ac:dyDescent="0.25">
      <c r="A4194"/>
    </row>
    <row r="4195" spans="1:1" x14ac:dyDescent="0.25">
      <c r="A4195"/>
    </row>
    <row r="4196" spans="1:1" x14ac:dyDescent="0.25">
      <c r="A4196"/>
    </row>
    <row r="4197" spans="1:1" x14ac:dyDescent="0.25">
      <c r="A4197"/>
    </row>
    <row r="4198" spans="1:1" x14ac:dyDescent="0.25">
      <c r="A4198"/>
    </row>
    <row r="4199" spans="1:1" x14ac:dyDescent="0.25">
      <c r="A4199"/>
    </row>
    <row r="4200" spans="1:1" x14ac:dyDescent="0.25">
      <c r="A4200"/>
    </row>
    <row r="4201" spans="1:1" x14ac:dyDescent="0.25">
      <c r="A4201"/>
    </row>
    <row r="4202" spans="1:1" x14ac:dyDescent="0.25">
      <c r="A4202"/>
    </row>
    <row r="4203" spans="1:1" x14ac:dyDescent="0.25">
      <c r="A4203"/>
    </row>
    <row r="4204" spans="1:1" x14ac:dyDescent="0.25">
      <c r="A4204"/>
    </row>
    <row r="4205" spans="1:1" x14ac:dyDescent="0.25">
      <c r="A4205"/>
    </row>
    <row r="4206" spans="1:1" x14ac:dyDescent="0.25">
      <c r="A4206"/>
    </row>
    <row r="4207" spans="1:1" x14ac:dyDescent="0.25">
      <c r="A4207"/>
    </row>
    <row r="4208" spans="1:1" x14ac:dyDescent="0.25">
      <c r="A4208"/>
    </row>
    <row r="4209" spans="1:1" x14ac:dyDescent="0.25">
      <c r="A4209"/>
    </row>
    <row r="4210" spans="1:1" x14ac:dyDescent="0.25">
      <c r="A4210"/>
    </row>
    <row r="4211" spans="1:1" x14ac:dyDescent="0.25">
      <c r="A4211"/>
    </row>
    <row r="4212" spans="1:1" x14ac:dyDescent="0.25">
      <c r="A4212"/>
    </row>
    <row r="4213" spans="1:1" x14ac:dyDescent="0.25">
      <c r="A4213"/>
    </row>
    <row r="4214" spans="1:1" x14ac:dyDescent="0.25">
      <c r="A4214"/>
    </row>
    <row r="4215" spans="1:1" x14ac:dyDescent="0.25">
      <c r="A4215"/>
    </row>
    <row r="4216" spans="1:1" x14ac:dyDescent="0.25">
      <c r="A4216"/>
    </row>
    <row r="4217" spans="1:1" x14ac:dyDescent="0.25">
      <c r="A4217"/>
    </row>
    <row r="4218" spans="1:1" x14ac:dyDescent="0.25">
      <c r="A4218"/>
    </row>
    <row r="4219" spans="1:1" x14ac:dyDescent="0.25">
      <c r="A4219"/>
    </row>
    <row r="4220" spans="1:1" x14ac:dyDescent="0.25">
      <c r="A4220"/>
    </row>
    <row r="4221" spans="1:1" x14ac:dyDescent="0.25">
      <c r="A4221"/>
    </row>
    <row r="4222" spans="1:1" x14ac:dyDescent="0.25">
      <c r="A4222"/>
    </row>
    <row r="4223" spans="1:1" x14ac:dyDescent="0.25">
      <c r="A4223"/>
    </row>
    <row r="4224" spans="1:1" x14ac:dyDescent="0.25">
      <c r="A4224"/>
    </row>
    <row r="4225" spans="1:1" x14ac:dyDescent="0.25">
      <c r="A4225"/>
    </row>
    <row r="4226" spans="1:1" x14ac:dyDescent="0.25">
      <c r="A4226"/>
    </row>
    <row r="4227" spans="1:1" x14ac:dyDescent="0.25">
      <c r="A4227"/>
    </row>
    <row r="4228" spans="1:1" x14ac:dyDescent="0.25">
      <c r="A4228"/>
    </row>
    <row r="4229" spans="1:1" x14ac:dyDescent="0.25">
      <c r="A4229"/>
    </row>
    <row r="4230" spans="1:1" x14ac:dyDescent="0.25">
      <c r="A4230"/>
    </row>
    <row r="4231" spans="1:1" x14ac:dyDescent="0.25">
      <c r="A4231"/>
    </row>
    <row r="4232" spans="1:1" x14ac:dyDescent="0.25">
      <c r="A4232"/>
    </row>
    <row r="4233" spans="1:1" x14ac:dyDescent="0.25">
      <c r="A4233"/>
    </row>
    <row r="4234" spans="1:1" x14ac:dyDescent="0.25">
      <c r="A4234"/>
    </row>
    <row r="4235" spans="1:1" x14ac:dyDescent="0.25">
      <c r="A4235"/>
    </row>
    <row r="4236" spans="1:1" x14ac:dyDescent="0.25">
      <c r="A4236"/>
    </row>
    <row r="4237" spans="1:1" x14ac:dyDescent="0.25">
      <c r="A4237"/>
    </row>
    <row r="4238" spans="1:1" x14ac:dyDescent="0.25">
      <c r="A4238"/>
    </row>
    <row r="4239" spans="1:1" x14ac:dyDescent="0.25">
      <c r="A4239"/>
    </row>
    <row r="4240" spans="1:1" x14ac:dyDescent="0.25">
      <c r="A4240"/>
    </row>
    <row r="4241" spans="1:1" x14ac:dyDescent="0.25">
      <c r="A4241"/>
    </row>
    <row r="4242" spans="1:1" x14ac:dyDescent="0.25">
      <c r="A4242"/>
    </row>
    <row r="4243" spans="1:1" x14ac:dyDescent="0.25">
      <c r="A4243"/>
    </row>
    <row r="4244" spans="1:1" x14ac:dyDescent="0.25">
      <c r="A4244"/>
    </row>
    <row r="4245" spans="1:1" x14ac:dyDescent="0.25">
      <c r="A4245"/>
    </row>
    <row r="4246" spans="1:1" x14ac:dyDescent="0.25">
      <c r="A4246"/>
    </row>
    <row r="4247" spans="1:1" x14ac:dyDescent="0.25">
      <c r="A4247"/>
    </row>
    <row r="4248" spans="1:1" x14ac:dyDescent="0.25">
      <c r="A4248"/>
    </row>
    <row r="4249" spans="1:1" x14ac:dyDescent="0.25">
      <c r="A4249"/>
    </row>
    <row r="4250" spans="1:1" x14ac:dyDescent="0.25">
      <c r="A4250"/>
    </row>
    <row r="4251" spans="1:1" x14ac:dyDescent="0.25">
      <c r="A4251"/>
    </row>
    <row r="4252" spans="1:1" x14ac:dyDescent="0.25">
      <c r="A4252"/>
    </row>
    <row r="4253" spans="1:1" x14ac:dyDescent="0.25">
      <c r="A4253"/>
    </row>
    <row r="4254" spans="1:1" x14ac:dyDescent="0.25">
      <c r="A4254"/>
    </row>
    <row r="4255" spans="1:1" x14ac:dyDescent="0.25">
      <c r="A4255"/>
    </row>
    <row r="4256" spans="1:1" x14ac:dyDescent="0.25">
      <c r="A4256"/>
    </row>
    <row r="4257" spans="1:1" x14ac:dyDescent="0.25">
      <c r="A4257"/>
    </row>
    <row r="4258" spans="1:1" x14ac:dyDescent="0.25">
      <c r="A4258"/>
    </row>
    <row r="4259" spans="1:1" x14ac:dyDescent="0.25">
      <c r="A4259"/>
    </row>
    <row r="4260" spans="1:1" x14ac:dyDescent="0.25">
      <c r="A4260"/>
    </row>
    <row r="4261" spans="1:1" x14ac:dyDescent="0.25">
      <c r="A4261"/>
    </row>
    <row r="4262" spans="1:1" x14ac:dyDescent="0.25">
      <c r="A4262"/>
    </row>
    <row r="4263" spans="1:1" x14ac:dyDescent="0.25">
      <c r="A4263"/>
    </row>
    <row r="4264" spans="1:1" x14ac:dyDescent="0.25">
      <c r="A4264"/>
    </row>
    <row r="4265" spans="1:1" x14ac:dyDescent="0.25">
      <c r="A4265"/>
    </row>
    <row r="4266" spans="1:1" x14ac:dyDescent="0.25">
      <c r="A4266"/>
    </row>
    <row r="4267" spans="1:1" x14ac:dyDescent="0.25">
      <c r="A4267"/>
    </row>
    <row r="4268" spans="1:1" x14ac:dyDescent="0.25">
      <c r="A4268"/>
    </row>
    <row r="4269" spans="1:1" x14ac:dyDescent="0.25">
      <c r="A4269"/>
    </row>
    <row r="4270" spans="1:1" x14ac:dyDescent="0.25">
      <c r="A4270"/>
    </row>
    <row r="4271" spans="1:1" x14ac:dyDescent="0.25">
      <c r="A4271"/>
    </row>
    <row r="4272" spans="1:1" x14ac:dyDescent="0.25">
      <c r="A4272"/>
    </row>
    <row r="4273" spans="1:1" x14ac:dyDescent="0.25">
      <c r="A4273"/>
    </row>
    <row r="4274" spans="1:1" x14ac:dyDescent="0.25">
      <c r="A4274"/>
    </row>
    <row r="4275" spans="1:1" x14ac:dyDescent="0.25">
      <c r="A4275"/>
    </row>
    <row r="4276" spans="1:1" x14ac:dyDescent="0.25">
      <c r="A4276"/>
    </row>
    <row r="4277" spans="1:1" x14ac:dyDescent="0.25">
      <c r="A4277"/>
    </row>
    <row r="4278" spans="1:1" x14ac:dyDescent="0.25">
      <c r="A4278"/>
    </row>
    <row r="4279" spans="1:1" x14ac:dyDescent="0.25">
      <c r="A4279"/>
    </row>
    <row r="4280" spans="1:1" x14ac:dyDescent="0.25">
      <c r="A4280"/>
    </row>
    <row r="4281" spans="1:1" x14ac:dyDescent="0.25">
      <c r="A4281"/>
    </row>
    <row r="4282" spans="1:1" x14ac:dyDescent="0.25">
      <c r="A4282"/>
    </row>
    <row r="4283" spans="1:1" x14ac:dyDescent="0.25">
      <c r="A4283"/>
    </row>
    <row r="4284" spans="1:1" x14ac:dyDescent="0.25">
      <c r="A4284"/>
    </row>
    <row r="4285" spans="1:1" x14ac:dyDescent="0.25">
      <c r="A4285"/>
    </row>
    <row r="4286" spans="1:1" x14ac:dyDescent="0.25">
      <c r="A4286"/>
    </row>
    <row r="4287" spans="1:1" x14ac:dyDescent="0.25">
      <c r="A4287"/>
    </row>
    <row r="4288" spans="1:1" x14ac:dyDescent="0.25">
      <c r="A4288"/>
    </row>
    <row r="4289" spans="1:1" x14ac:dyDescent="0.25">
      <c r="A4289"/>
    </row>
    <row r="4290" spans="1:1" x14ac:dyDescent="0.25">
      <c r="A4290"/>
    </row>
    <row r="4291" spans="1:1" x14ac:dyDescent="0.25">
      <c r="A4291"/>
    </row>
    <row r="4292" spans="1:1" x14ac:dyDescent="0.25">
      <c r="A4292"/>
    </row>
    <row r="4293" spans="1:1" x14ac:dyDescent="0.25">
      <c r="A4293"/>
    </row>
    <row r="4294" spans="1:1" x14ac:dyDescent="0.25">
      <c r="A4294"/>
    </row>
    <row r="4295" spans="1:1" x14ac:dyDescent="0.25">
      <c r="A4295"/>
    </row>
    <row r="4296" spans="1:1" x14ac:dyDescent="0.25">
      <c r="A4296"/>
    </row>
    <row r="4297" spans="1:1" x14ac:dyDescent="0.25">
      <c r="A4297"/>
    </row>
    <row r="4298" spans="1:1" x14ac:dyDescent="0.25">
      <c r="A4298"/>
    </row>
    <row r="4299" spans="1:1" x14ac:dyDescent="0.25">
      <c r="A4299"/>
    </row>
    <row r="4300" spans="1:1" x14ac:dyDescent="0.25">
      <c r="A4300"/>
    </row>
    <row r="4301" spans="1:1" x14ac:dyDescent="0.25">
      <c r="A4301"/>
    </row>
    <row r="4302" spans="1:1" x14ac:dyDescent="0.25">
      <c r="A4302"/>
    </row>
    <row r="4303" spans="1:1" x14ac:dyDescent="0.25">
      <c r="A4303"/>
    </row>
    <row r="4304" spans="1:1" x14ac:dyDescent="0.25">
      <c r="A4304"/>
    </row>
    <row r="4305" spans="1:1" x14ac:dyDescent="0.25">
      <c r="A4305"/>
    </row>
    <row r="4306" spans="1:1" x14ac:dyDescent="0.25">
      <c r="A4306"/>
    </row>
    <row r="4307" spans="1:1" x14ac:dyDescent="0.25">
      <c r="A4307"/>
    </row>
    <row r="4308" spans="1:1" x14ac:dyDescent="0.25">
      <c r="A4308"/>
    </row>
    <row r="4309" spans="1:1" x14ac:dyDescent="0.25">
      <c r="A4309"/>
    </row>
    <row r="4310" spans="1:1" x14ac:dyDescent="0.25">
      <c r="A4310"/>
    </row>
    <row r="4311" spans="1:1" x14ac:dyDescent="0.25">
      <c r="A4311"/>
    </row>
    <row r="4312" spans="1:1" x14ac:dyDescent="0.25">
      <c r="A4312"/>
    </row>
    <row r="4313" spans="1:1" x14ac:dyDescent="0.25">
      <c r="A4313"/>
    </row>
    <row r="4314" spans="1:1" x14ac:dyDescent="0.25">
      <c r="A4314"/>
    </row>
    <row r="4315" spans="1:1" x14ac:dyDescent="0.25">
      <c r="A4315"/>
    </row>
    <row r="4316" spans="1:1" x14ac:dyDescent="0.25">
      <c r="A4316"/>
    </row>
    <row r="4317" spans="1:1" x14ac:dyDescent="0.25">
      <c r="A4317"/>
    </row>
    <row r="4318" spans="1:1" x14ac:dyDescent="0.25">
      <c r="A4318"/>
    </row>
    <row r="4319" spans="1:1" x14ac:dyDescent="0.25">
      <c r="A4319"/>
    </row>
    <row r="4320" spans="1:1" x14ac:dyDescent="0.25">
      <c r="A4320"/>
    </row>
    <row r="4321" spans="1:1" x14ac:dyDescent="0.25">
      <c r="A4321"/>
    </row>
    <row r="4322" spans="1:1" x14ac:dyDescent="0.25">
      <c r="A4322"/>
    </row>
    <row r="4323" spans="1:1" x14ac:dyDescent="0.25">
      <c r="A4323"/>
    </row>
    <row r="4324" spans="1:1" x14ac:dyDescent="0.25">
      <c r="A4324"/>
    </row>
    <row r="4325" spans="1:1" x14ac:dyDescent="0.25">
      <c r="A4325"/>
    </row>
    <row r="4326" spans="1:1" x14ac:dyDescent="0.25">
      <c r="A4326"/>
    </row>
    <row r="4327" spans="1:1" x14ac:dyDescent="0.25">
      <c r="A4327"/>
    </row>
    <row r="4328" spans="1:1" x14ac:dyDescent="0.25">
      <c r="A4328"/>
    </row>
    <row r="4329" spans="1:1" x14ac:dyDescent="0.25">
      <c r="A4329"/>
    </row>
    <row r="4330" spans="1:1" x14ac:dyDescent="0.25">
      <c r="A4330"/>
    </row>
    <row r="4331" spans="1:1" x14ac:dyDescent="0.25">
      <c r="A4331"/>
    </row>
    <row r="4332" spans="1:1" x14ac:dyDescent="0.25">
      <c r="A4332"/>
    </row>
    <row r="4333" spans="1:1" x14ac:dyDescent="0.25">
      <c r="A4333"/>
    </row>
    <row r="4334" spans="1:1" x14ac:dyDescent="0.25">
      <c r="A4334"/>
    </row>
    <row r="4335" spans="1:1" x14ac:dyDescent="0.25">
      <c r="A4335"/>
    </row>
    <row r="4336" spans="1:1" x14ac:dyDescent="0.25">
      <c r="A4336"/>
    </row>
    <row r="4337" spans="1:1" x14ac:dyDescent="0.25">
      <c r="A4337"/>
    </row>
    <row r="4338" spans="1:1" x14ac:dyDescent="0.25">
      <c r="A4338"/>
    </row>
    <row r="4339" spans="1:1" x14ac:dyDescent="0.25">
      <c r="A4339"/>
    </row>
    <row r="4340" spans="1:1" x14ac:dyDescent="0.25">
      <c r="A4340"/>
    </row>
    <row r="4341" spans="1:1" x14ac:dyDescent="0.25">
      <c r="A4341"/>
    </row>
    <row r="4342" spans="1:1" x14ac:dyDescent="0.25">
      <c r="A4342"/>
    </row>
    <row r="4343" spans="1:1" x14ac:dyDescent="0.25">
      <c r="A4343"/>
    </row>
    <row r="4344" spans="1:1" x14ac:dyDescent="0.25">
      <c r="A4344"/>
    </row>
    <row r="4345" spans="1:1" x14ac:dyDescent="0.25">
      <c r="A4345"/>
    </row>
    <row r="4346" spans="1:1" x14ac:dyDescent="0.25">
      <c r="A4346"/>
    </row>
    <row r="4347" spans="1:1" x14ac:dyDescent="0.25">
      <c r="A4347"/>
    </row>
    <row r="4348" spans="1:1" x14ac:dyDescent="0.25">
      <c r="A4348"/>
    </row>
    <row r="4349" spans="1:1" x14ac:dyDescent="0.25">
      <c r="A4349"/>
    </row>
    <row r="4350" spans="1:1" x14ac:dyDescent="0.25">
      <c r="A4350"/>
    </row>
    <row r="4351" spans="1:1" x14ac:dyDescent="0.25">
      <c r="A4351"/>
    </row>
    <row r="4352" spans="1:1" x14ac:dyDescent="0.25">
      <c r="A4352"/>
    </row>
    <row r="4353" spans="1:1" x14ac:dyDescent="0.25">
      <c r="A4353"/>
    </row>
    <row r="4354" spans="1:1" x14ac:dyDescent="0.25">
      <c r="A4354"/>
    </row>
    <row r="4355" spans="1:1" x14ac:dyDescent="0.25">
      <c r="A4355"/>
    </row>
    <row r="4356" spans="1:1" x14ac:dyDescent="0.25">
      <c r="A4356"/>
    </row>
    <row r="4357" spans="1:1" x14ac:dyDescent="0.25">
      <c r="A4357"/>
    </row>
    <row r="4358" spans="1:1" x14ac:dyDescent="0.25">
      <c r="A4358"/>
    </row>
    <row r="4359" spans="1:1" x14ac:dyDescent="0.25">
      <c r="A4359"/>
    </row>
    <row r="4360" spans="1:1" x14ac:dyDescent="0.25">
      <c r="A4360"/>
    </row>
    <row r="4361" spans="1:1" x14ac:dyDescent="0.25">
      <c r="A4361"/>
    </row>
    <row r="4362" spans="1:1" x14ac:dyDescent="0.25">
      <c r="A4362"/>
    </row>
    <row r="4363" spans="1:1" x14ac:dyDescent="0.25">
      <c r="A4363"/>
    </row>
    <row r="4364" spans="1:1" x14ac:dyDescent="0.25">
      <c r="A4364"/>
    </row>
    <row r="4365" spans="1:1" x14ac:dyDescent="0.25">
      <c r="A4365"/>
    </row>
    <row r="4366" spans="1:1" x14ac:dyDescent="0.25">
      <c r="A4366"/>
    </row>
    <row r="4367" spans="1:1" x14ac:dyDescent="0.25">
      <c r="A4367"/>
    </row>
    <row r="4368" spans="1:1" x14ac:dyDescent="0.25">
      <c r="A4368"/>
    </row>
    <row r="4369" spans="1:1" x14ac:dyDescent="0.25">
      <c r="A4369"/>
    </row>
    <row r="4370" spans="1:1" x14ac:dyDescent="0.25">
      <c r="A4370"/>
    </row>
    <row r="4371" spans="1:1" x14ac:dyDescent="0.25">
      <c r="A4371"/>
    </row>
    <row r="4372" spans="1:1" x14ac:dyDescent="0.25">
      <c r="A4372"/>
    </row>
    <row r="4373" spans="1:1" x14ac:dyDescent="0.25">
      <c r="A4373"/>
    </row>
    <row r="4374" spans="1:1" x14ac:dyDescent="0.25">
      <c r="A4374"/>
    </row>
    <row r="4375" spans="1:1" x14ac:dyDescent="0.25">
      <c r="A4375"/>
    </row>
    <row r="4376" spans="1:1" x14ac:dyDescent="0.25">
      <c r="A4376"/>
    </row>
    <row r="4377" spans="1:1" x14ac:dyDescent="0.25">
      <c r="A4377"/>
    </row>
    <row r="4378" spans="1:1" x14ac:dyDescent="0.25">
      <c r="A4378"/>
    </row>
    <row r="4379" spans="1:1" x14ac:dyDescent="0.25">
      <c r="A4379"/>
    </row>
    <row r="4380" spans="1:1" x14ac:dyDescent="0.25">
      <c r="A4380"/>
    </row>
    <row r="4381" spans="1:1" x14ac:dyDescent="0.25">
      <c r="A4381"/>
    </row>
    <row r="4382" spans="1:1" x14ac:dyDescent="0.25">
      <c r="A4382"/>
    </row>
    <row r="4383" spans="1:1" x14ac:dyDescent="0.25">
      <c r="A4383"/>
    </row>
    <row r="4384" spans="1:1" x14ac:dyDescent="0.25">
      <c r="A4384"/>
    </row>
    <row r="4385" spans="1:1" x14ac:dyDescent="0.25">
      <c r="A4385"/>
    </row>
    <row r="4386" spans="1:1" x14ac:dyDescent="0.25">
      <c r="A4386"/>
    </row>
    <row r="4387" spans="1:1" x14ac:dyDescent="0.25">
      <c r="A4387"/>
    </row>
    <row r="4388" spans="1:1" x14ac:dyDescent="0.25">
      <c r="A4388"/>
    </row>
    <row r="4389" spans="1:1" x14ac:dyDescent="0.25">
      <c r="A4389"/>
    </row>
    <row r="4390" spans="1:1" x14ac:dyDescent="0.25">
      <c r="A4390"/>
    </row>
    <row r="4391" spans="1:1" x14ac:dyDescent="0.25">
      <c r="A4391"/>
    </row>
    <row r="4392" spans="1:1" x14ac:dyDescent="0.25">
      <c r="A4392"/>
    </row>
    <row r="4393" spans="1:1" x14ac:dyDescent="0.25">
      <c r="A4393"/>
    </row>
    <row r="4394" spans="1:1" x14ac:dyDescent="0.25">
      <c r="A4394"/>
    </row>
    <row r="4395" spans="1:1" x14ac:dyDescent="0.25">
      <c r="A4395"/>
    </row>
    <row r="4396" spans="1:1" x14ac:dyDescent="0.25">
      <c r="A4396"/>
    </row>
    <row r="4397" spans="1:1" x14ac:dyDescent="0.25">
      <c r="A4397"/>
    </row>
    <row r="4398" spans="1:1" x14ac:dyDescent="0.25">
      <c r="A4398"/>
    </row>
    <row r="4399" spans="1:1" x14ac:dyDescent="0.25">
      <c r="A4399"/>
    </row>
    <row r="4400" spans="1:1" x14ac:dyDescent="0.25">
      <c r="A4400"/>
    </row>
    <row r="4401" spans="1:1" x14ac:dyDescent="0.25">
      <c r="A4401"/>
    </row>
    <row r="4402" spans="1:1" x14ac:dyDescent="0.25">
      <c r="A4402"/>
    </row>
    <row r="4403" spans="1:1" x14ac:dyDescent="0.25">
      <c r="A4403"/>
    </row>
    <row r="4404" spans="1:1" x14ac:dyDescent="0.25">
      <c r="A4404"/>
    </row>
    <row r="4405" spans="1:1" x14ac:dyDescent="0.25">
      <c r="A4405"/>
    </row>
    <row r="4406" spans="1:1" x14ac:dyDescent="0.25">
      <c r="A4406"/>
    </row>
    <row r="4407" spans="1:1" x14ac:dyDescent="0.25">
      <c r="A4407"/>
    </row>
    <row r="4408" spans="1:1" x14ac:dyDescent="0.25">
      <c r="A4408"/>
    </row>
    <row r="4409" spans="1:1" x14ac:dyDescent="0.25">
      <c r="A4409"/>
    </row>
    <row r="4410" spans="1:1" x14ac:dyDescent="0.25">
      <c r="A4410"/>
    </row>
    <row r="4411" spans="1:1" x14ac:dyDescent="0.25">
      <c r="A4411"/>
    </row>
    <row r="4412" spans="1:1" x14ac:dyDescent="0.25">
      <c r="A4412"/>
    </row>
    <row r="4413" spans="1:1" x14ac:dyDescent="0.25">
      <c r="A4413"/>
    </row>
    <row r="4414" spans="1:1" x14ac:dyDescent="0.25">
      <c r="A4414"/>
    </row>
    <row r="4415" spans="1:1" x14ac:dyDescent="0.25">
      <c r="A4415"/>
    </row>
    <row r="4416" spans="1:1" x14ac:dyDescent="0.25">
      <c r="A4416"/>
    </row>
    <row r="4417" spans="1:1" x14ac:dyDescent="0.25">
      <c r="A4417"/>
    </row>
    <row r="4418" spans="1:1" x14ac:dyDescent="0.25">
      <c r="A4418"/>
    </row>
    <row r="4419" spans="1:1" x14ac:dyDescent="0.25">
      <c r="A4419"/>
    </row>
    <row r="4420" spans="1:1" x14ac:dyDescent="0.25">
      <c r="A4420"/>
    </row>
    <row r="4421" spans="1:1" x14ac:dyDescent="0.25">
      <c r="A4421"/>
    </row>
    <row r="4422" spans="1:1" x14ac:dyDescent="0.25">
      <c r="A4422"/>
    </row>
    <row r="4423" spans="1:1" x14ac:dyDescent="0.25">
      <c r="A4423"/>
    </row>
    <row r="4424" spans="1:1" x14ac:dyDescent="0.25">
      <c r="A4424"/>
    </row>
    <row r="4425" spans="1:1" x14ac:dyDescent="0.25">
      <c r="A4425"/>
    </row>
    <row r="4426" spans="1:1" x14ac:dyDescent="0.25">
      <c r="A4426"/>
    </row>
    <row r="4427" spans="1:1" x14ac:dyDescent="0.25">
      <c r="A4427"/>
    </row>
    <row r="4428" spans="1:1" x14ac:dyDescent="0.25">
      <c r="A4428"/>
    </row>
    <row r="4429" spans="1:1" x14ac:dyDescent="0.25">
      <c r="A4429"/>
    </row>
    <row r="4430" spans="1:1" x14ac:dyDescent="0.25">
      <c r="A4430"/>
    </row>
    <row r="4431" spans="1:1" x14ac:dyDescent="0.25">
      <c r="A4431"/>
    </row>
    <row r="4432" spans="1:1" x14ac:dyDescent="0.25">
      <c r="A4432"/>
    </row>
    <row r="4433" spans="1:1" x14ac:dyDescent="0.25">
      <c r="A4433"/>
    </row>
    <row r="4434" spans="1:1" x14ac:dyDescent="0.25">
      <c r="A4434"/>
    </row>
    <row r="4435" spans="1:1" x14ac:dyDescent="0.25">
      <c r="A4435"/>
    </row>
    <row r="4436" spans="1:1" x14ac:dyDescent="0.25">
      <c r="A4436"/>
    </row>
    <row r="4437" spans="1:1" x14ac:dyDescent="0.25">
      <c r="A4437"/>
    </row>
    <row r="4438" spans="1:1" x14ac:dyDescent="0.25">
      <c r="A4438"/>
    </row>
    <row r="4439" spans="1:1" x14ac:dyDescent="0.25">
      <c r="A4439"/>
    </row>
    <row r="4440" spans="1:1" x14ac:dyDescent="0.25">
      <c r="A4440"/>
    </row>
    <row r="4441" spans="1:1" x14ac:dyDescent="0.25">
      <c r="A4441"/>
    </row>
    <row r="4442" spans="1:1" x14ac:dyDescent="0.25">
      <c r="A4442"/>
    </row>
    <row r="4443" spans="1:1" x14ac:dyDescent="0.25">
      <c r="A4443"/>
    </row>
    <row r="4444" spans="1:1" x14ac:dyDescent="0.25">
      <c r="A4444"/>
    </row>
    <row r="4445" spans="1:1" x14ac:dyDescent="0.25">
      <c r="A4445"/>
    </row>
    <row r="4446" spans="1:1" x14ac:dyDescent="0.25">
      <c r="A4446"/>
    </row>
    <row r="4447" spans="1:1" x14ac:dyDescent="0.25">
      <c r="A4447"/>
    </row>
    <row r="4448" spans="1:1" x14ac:dyDescent="0.25">
      <c r="A4448"/>
    </row>
    <row r="4449" spans="1:1" x14ac:dyDescent="0.25">
      <c r="A4449"/>
    </row>
    <row r="4450" spans="1:1" x14ac:dyDescent="0.25">
      <c r="A4450"/>
    </row>
    <row r="4451" spans="1:1" x14ac:dyDescent="0.25">
      <c r="A4451"/>
    </row>
    <row r="4452" spans="1:1" x14ac:dyDescent="0.25">
      <c r="A4452"/>
    </row>
    <row r="4453" spans="1:1" x14ac:dyDescent="0.25">
      <c r="A4453"/>
    </row>
    <row r="4454" spans="1:1" x14ac:dyDescent="0.25">
      <c r="A4454"/>
    </row>
    <row r="4455" spans="1:1" x14ac:dyDescent="0.25">
      <c r="A4455"/>
    </row>
    <row r="4456" spans="1:1" x14ac:dyDescent="0.25">
      <c r="A4456"/>
    </row>
    <row r="4457" spans="1:1" x14ac:dyDescent="0.25">
      <c r="A4457"/>
    </row>
    <row r="4458" spans="1:1" x14ac:dyDescent="0.25">
      <c r="A4458"/>
    </row>
    <row r="4459" spans="1:1" x14ac:dyDescent="0.25">
      <c r="A4459"/>
    </row>
    <row r="4460" spans="1:1" x14ac:dyDescent="0.25">
      <c r="A4460"/>
    </row>
    <row r="4461" spans="1:1" x14ac:dyDescent="0.25">
      <c r="A4461"/>
    </row>
    <row r="4462" spans="1:1" x14ac:dyDescent="0.25">
      <c r="A4462"/>
    </row>
    <row r="4463" spans="1:1" x14ac:dyDescent="0.25">
      <c r="A4463"/>
    </row>
    <row r="4464" spans="1:1" x14ac:dyDescent="0.25">
      <c r="A4464"/>
    </row>
    <row r="4465" spans="1:1" x14ac:dyDescent="0.25">
      <c r="A4465"/>
    </row>
    <row r="4466" spans="1:1" x14ac:dyDescent="0.25">
      <c r="A4466"/>
    </row>
    <row r="4467" spans="1:1" x14ac:dyDescent="0.25">
      <c r="A4467"/>
    </row>
    <row r="4468" spans="1:1" x14ac:dyDescent="0.25">
      <c r="A4468"/>
    </row>
    <row r="4469" spans="1:1" x14ac:dyDescent="0.25">
      <c r="A4469"/>
    </row>
    <row r="4470" spans="1:1" x14ac:dyDescent="0.25">
      <c r="A4470"/>
    </row>
    <row r="4471" spans="1:1" x14ac:dyDescent="0.25">
      <c r="A4471"/>
    </row>
    <row r="4472" spans="1:1" x14ac:dyDescent="0.25">
      <c r="A4472"/>
    </row>
    <row r="4473" spans="1:1" x14ac:dyDescent="0.25">
      <c r="A4473"/>
    </row>
    <row r="4474" spans="1:1" x14ac:dyDescent="0.25">
      <c r="A4474"/>
    </row>
    <row r="4475" spans="1:1" x14ac:dyDescent="0.25">
      <c r="A4475"/>
    </row>
    <row r="4476" spans="1:1" x14ac:dyDescent="0.25">
      <c r="A4476"/>
    </row>
    <row r="4477" spans="1:1" x14ac:dyDescent="0.25">
      <c r="A4477"/>
    </row>
    <row r="4478" spans="1:1" x14ac:dyDescent="0.25">
      <c r="A4478"/>
    </row>
    <row r="4479" spans="1:1" x14ac:dyDescent="0.25">
      <c r="A4479"/>
    </row>
    <row r="4480" spans="1:1" x14ac:dyDescent="0.25">
      <c r="A4480"/>
    </row>
    <row r="4481" spans="1:1" x14ac:dyDescent="0.25">
      <c r="A4481"/>
    </row>
    <row r="4482" spans="1:1" x14ac:dyDescent="0.25">
      <c r="A4482"/>
    </row>
    <row r="4483" spans="1:1" x14ac:dyDescent="0.25">
      <c r="A4483"/>
    </row>
    <row r="4484" spans="1:1" x14ac:dyDescent="0.25">
      <c r="A4484"/>
    </row>
    <row r="4485" spans="1:1" x14ac:dyDescent="0.25">
      <c r="A4485"/>
    </row>
    <row r="4486" spans="1:1" x14ac:dyDescent="0.25">
      <c r="A4486"/>
    </row>
    <row r="4487" spans="1:1" x14ac:dyDescent="0.25">
      <c r="A4487"/>
    </row>
    <row r="4488" spans="1:1" x14ac:dyDescent="0.25">
      <c r="A4488"/>
    </row>
    <row r="4489" spans="1:1" x14ac:dyDescent="0.25">
      <c r="A4489"/>
    </row>
    <row r="4490" spans="1:1" x14ac:dyDescent="0.25">
      <c r="A4490"/>
    </row>
    <row r="4491" spans="1:1" x14ac:dyDescent="0.25">
      <c r="A4491"/>
    </row>
    <row r="4492" spans="1:1" x14ac:dyDescent="0.25">
      <c r="A4492"/>
    </row>
    <row r="4493" spans="1:1" x14ac:dyDescent="0.25">
      <c r="A4493"/>
    </row>
    <row r="4494" spans="1:1" x14ac:dyDescent="0.25">
      <c r="A4494"/>
    </row>
    <row r="4495" spans="1:1" x14ac:dyDescent="0.25">
      <c r="A4495"/>
    </row>
    <row r="4496" spans="1:1" x14ac:dyDescent="0.25">
      <c r="A4496"/>
    </row>
    <row r="4497" spans="1:1" x14ac:dyDescent="0.25">
      <c r="A4497"/>
    </row>
    <row r="4498" spans="1:1" x14ac:dyDescent="0.25">
      <c r="A4498"/>
    </row>
    <row r="4499" spans="1:1" x14ac:dyDescent="0.25">
      <c r="A4499"/>
    </row>
    <row r="4500" spans="1:1" x14ac:dyDescent="0.25">
      <c r="A4500"/>
    </row>
    <row r="4501" spans="1:1" x14ac:dyDescent="0.25">
      <c r="A4501"/>
    </row>
    <row r="4502" spans="1:1" x14ac:dyDescent="0.25">
      <c r="A4502"/>
    </row>
    <row r="4503" spans="1:1" x14ac:dyDescent="0.25">
      <c r="A4503"/>
    </row>
    <row r="4504" spans="1:1" x14ac:dyDescent="0.25">
      <c r="A4504"/>
    </row>
    <row r="4505" spans="1:1" x14ac:dyDescent="0.25">
      <c r="A4505"/>
    </row>
    <row r="4506" spans="1:1" x14ac:dyDescent="0.25">
      <c r="A4506"/>
    </row>
    <row r="4507" spans="1:1" x14ac:dyDescent="0.25">
      <c r="A4507"/>
    </row>
    <row r="4508" spans="1:1" x14ac:dyDescent="0.25">
      <c r="A4508"/>
    </row>
    <row r="4509" spans="1:1" x14ac:dyDescent="0.25">
      <c r="A4509"/>
    </row>
    <row r="4510" spans="1:1" x14ac:dyDescent="0.25">
      <c r="A4510"/>
    </row>
    <row r="4511" spans="1:1" x14ac:dyDescent="0.25">
      <c r="A4511"/>
    </row>
    <row r="4512" spans="1:1" x14ac:dyDescent="0.25">
      <c r="A4512"/>
    </row>
    <row r="4513" spans="1:1" x14ac:dyDescent="0.25">
      <c r="A4513"/>
    </row>
    <row r="4514" spans="1:1" x14ac:dyDescent="0.25">
      <c r="A4514"/>
    </row>
    <row r="4515" spans="1:1" x14ac:dyDescent="0.25">
      <c r="A4515"/>
    </row>
    <row r="4516" spans="1:1" x14ac:dyDescent="0.25">
      <c r="A4516"/>
    </row>
    <row r="4517" spans="1:1" x14ac:dyDescent="0.25">
      <c r="A4517"/>
    </row>
    <row r="4518" spans="1:1" x14ac:dyDescent="0.25">
      <c r="A4518"/>
    </row>
    <row r="4519" spans="1:1" x14ac:dyDescent="0.25">
      <c r="A4519"/>
    </row>
    <row r="4520" spans="1:1" x14ac:dyDescent="0.25">
      <c r="A4520"/>
    </row>
    <row r="4521" spans="1:1" x14ac:dyDescent="0.25">
      <c r="A4521"/>
    </row>
    <row r="4522" spans="1:1" x14ac:dyDescent="0.25">
      <c r="A4522"/>
    </row>
    <row r="4523" spans="1:1" x14ac:dyDescent="0.25">
      <c r="A4523"/>
    </row>
    <row r="4524" spans="1:1" x14ac:dyDescent="0.25">
      <c r="A4524"/>
    </row>
    <row r="4525" spans="1:1" x14ac:dyDescent="0.25">
      <c r="A4525"/>
    </row>
    <row r="4526" spans="1:1" x14ac:dyDescent="0.25">
      <c r="A4526"/>
    </row>
    <row r="4527" spans="1:1" x14ac:dyDescent="0.25">
      <c r="A4527"/>
    </row>
    <row r="4528" spans="1:1" x14ac:dyDescent="0.25">
      <c r="A4528"/>
    </row>
    <row r="4529" spans="1:1" x14ac:dyDescent="0.25">
      <c r="A4529"/>
    </row>
    <row r="4530" spans="1:1" x14ac:dyDescent="0.25">
      <c r="A4530"/>
    </row>
    <row r="4531" spans="1:1" x14ac:dyDescent="0.25">
      <c r="A4531"/>
    </row>
    <row r="4532" spans="1:1" x14ac:dyDescent="0.25">
      <c r="A4532"/>
    </row>
    <row r="4533" spans="1:1" x14ac:dyDescent="0.25">
      <c r="A4533"/>
    </row>
    <row r="4534" spans="1:1" x14ac:dyDescent="0.25">
      <c r="A4534"/>
    </row>
    <row r="4535" spans="1:1" x14ac:dyDescent="0.25">
      <c r="A4535"/>
    </row>
    <row r="4536" spans="1:1" x14ac:dyDescent="0.25">
      <c r="A4536"/>
    </row>
    <row r="4537" spans="1:1" x14ac:dyDescent="0.25">
      <c r="A4537"/>
    </row>
    <row r="4538" spans="1:1" x14ac:dyDescent="0.25">
      <c r="A4538"/>
    </row>
    <row r="4539" spans="1:1" x14ac:dyDescent="0.25">
      <c r="A4539"/>
    </row>
    <row r="4540" spans="1:1" x14ac:dyDescent="0.25">
      <c r="A4540"/>
    </row>
    <row r="4541" spans="1:1" x14ac:dyDescent="0.25">
      <c r="A4541"/>
    </row>
    <row r="4542" spans="1:1" x14ac:dyDescent="0.25">
      <c r="A4542"/>
    </row>
    <row r="4543" spans="1:1" x14ac:dyDescent="0.25">
      <c r="A4543"/>
    </row>
    <row r="4544" spans="1:1" x14ac:dyDescent="0.25">
      <c r="A4544"/>
    </row>
    <row r="4545" spans="1:1" x14ac:dyDescent="0.25">
      <c r="A4545"/>
    </row>
    <row r="4546" spans="1:1" x14ac:dyDescent="0.25">
      <c r="A4546"/>
    </row>
    <row r="4547" spans="1:1" x14ac:dyDescent="0.25">
      <c r="A4547"/>
    </row>
    <row r="4548" spans="1:1" x14ac:dyDescent="0.25">
      <c r="A4548"/>
    </row>
    <row r="4549" spans="1:1" x14ac:dyDescent="0.25">
      <c r="A4549"/>
    </row>
    <row r="4550" spans="1:1" x14ac:dyDescent="0.25">
      <c r="A4550"/>
    </row>
    <row r="4551" spans="1:1" x14ac:dyDescent="0.25">
      <c r="A4551"/>
    </row>
    <row r="4552" spans="1:1" x14ac:dyDescent="0.25">
      <c r="A4552"/>
    </row>
    <row r="4553" spans="1:1" x14ac:dyDescent="0.25">
      <c r="A4553"/>
    </row>
    <row r="4554" spans="1:1" x14ac:dyDescent="0.25">
      <c r="A4554"/>
    </row>
    <row r="4555" spans="1:1" x14ac:dyDescent="0.25">
      <c r="A4555"/>
    </row>
    <row r="4556" spans="1:1" x14ac:dyDescent="0.25">
      <c r="A4556"/>
    </row>
    <row r="4557" spans="1:1" x14ac:dyDescent="0.25">
      <c r="A4557"/>
    </row>
    <row r="4558" spans="1:1" x14ac:dyDescent="0.25">
      <c r="A4558"/>
    </row>
    <row r="4559" spans="1:1" x14ac:dyDescent="0.25">
      <c r="A4559"/>
    </row>
    <row r="4560" spans="1:1" x14ac:dyDescent="0.25">
      <c r="A4560"/>
    </row>
    <row r="4561" spans="1:1" x14ac:dyDescent="0.25">
      <c r="A4561"/>
    </row>
    <row r="4562" spans="1:1" x14ac:dyDescent="0.25">
      <c r="A4562"/>
    </row>
    <row r="4563" spans="1:1" x14ac:dyDescent="0.25">
      <c r="A4563"/>
    </row>
    <row r="4564" spans="1:1" x14ac:dyDescent="0.25">
      <c r="A4564"/>
    </row>
    <row r="4565" spans="1:1" x14ac:dyDescent="0.25">
      <c r="A4565"/>
    </row>
    <row r="4566" spans="1:1" x14ac:dyDescent="0.25">
      <c r="A4566"/>
    </row>
    <row r="4567" spans="1:1" x14ac:dyDescent="0.25">
      <c r="A4567"/>
    </row>
    <row r="4568" spans="1:1" x14ac:dyDescent="0.25">
      <c r="A4568"/>
    </row>
    <row r="4569" spans="1:1" x14ac:dyDescent="0.25">
      <c r="A4569"/>
    </row>
    <row r="4570" spans="1:1" x14ac:dyDescent="0.25">
      <c r="A4570"/>
    </row>
    <row r="4571" spans="1:1" x14ac:dyDescent="0.25">
      <c r="A4571"/>
    </row>
    <row r="4572" spans="1:1" x14ac:dyDescent="0.25">
      <c r="A4572"/>
    </row>
    <row r="4573" spans="1:1" x14ac:dyDescent="0.25">
      <c r="A4573"/>
    </row>
    <row r="4574" spans="1:1" x14ac:dyDescent="0.25">
      <c r="A4574"/>
    </row>
    <row r="4575" spans="1:1" x14ac:dyDescent="0.25">
      <c r="A4575"/>
    </row>
    <row r="4576" spans="1:1" x14ac:dyDescent="0.25">
      <c r="A4576"/>
    </row>
    <row r="4577" spans="1:1" x14ac:dyDescent="0.25">
      <c r="A4577"/>
    </row>
    <row r="4578" spans="1:1" x14ac:dyDescent="0.25">
      <c r="A4578"/>
    </row>
    <row r="4579" spans="1:1" x14ac:dyDescent="0.25">
      <c r="A4579"/>
    </row>
    <row r="4580" spans="1:1" x14ac:dyDescent="0.25">
      <c r="A4580"/>
    </row>
    <row r="4581" spans="1:1" x14ac:dyDescent="0.25">
      <c r="A4581"/>
    </row>
    <row r="4582" spans="1:1" x14ac:dyDescent="0.25">
      <c r="A4582"/>
    </row>
    <row r="4583" spans="1:1" x14ac:dyDescent="0.25">
      <c r="A4583"/>
    </row>
    <row r="4584" spans="1:1" x14ac:dyDescent="0.25">
      <c r="A4584"/>
    </row>
    <row r="4585" spans="1:1" x14ac:dyDescent="0.25">
      <c r="A4585"/>
    </row>
    <row r="4586" spans="1:1" x14ac:dyDescent="0.25">
      <c r="A4586"/>
    </row>
    <row r="4587" spans="1:1" x14ac:dyDescent="0.25">
      <c r="A4587"/>
    </row>
    <row r="4588" spans="1:1" x14ac:dyDescent="0.25">
      <c r="A4588"/>
    </row>
    <row r="4589" spans="1:1" x14ac:dyDescent="0.25">
      <c r="A4589"/>
    </row>
    <row r="4590" spans="1:1" x14ac:dyDescent="0.25">
      <c r="A4590"/>
    </row>
    <row r="4591" spans="1:1" x14ac:dyDescent="0.25">
      <c r="A4591"/>
    </row>
    <row r="4592" spans="1:1" x14ac:dyDescent="0.25">
      <c r="A4592"/>
    </row>
    <row r="4593" spans="1:1" x14ac:dyDescent="0.25">
      <c r="A4593"/>
    </row>
    <row r="4594" spans="1:1" x14ac:dyDescent="0.25">
      <c r="A4594"/>
    </row>
    <row r="4595" spans="1:1" x14ac:dyDescent="0.25">
      <c r="A4595"/>
    </row>
    <row r="4596" spans="1:1" x14ac:dyDescent="0.25">
      <c r="A4596"/>
    </row>
    <row r="4597" spans="1:1" x14ac:dyDescent="0.25">
      <c r="A4597"/>
    </row>
    <row r="4598" spans="1:1" x14ac:dyDescent="0.25">
      <c r="A4598"/>
    </row>
    <row r="4599" spans="1:1" x14ac:dyDescent="0.25">
      <c r="A4599"/>
    </row>
    <row r="4600" spans="1:1" x14ac:dyDescent="0.25">
      <c r="A4600"/>
    </row>
    <row r="4601" spans="1:1" x14ac:dyDescent="0.25">
      <c r="A4601"/>
    </row>
    <row r="4602" spans="1:1" x14ac:dyDescent="0.25">
      <c r="A4602"/>
    </row>
    <row r="4603" spans="1:1" x14ac:dyDescent="0.25">
      <c r="A4603"/>
    </row>
    <row r="4604" spans="1:1" x14ac:dyDescent="0.25">
      <c r="A4604"/>
    </row>
    <row r="4605" spans="1:1" x14ac:dyDescent="0.25">
      <c r="A4605"/>
    </row>
    <row r="4606" spans="1:1" x14ac:dyDescent="0.25">
      <c r="A4606"/>
    </row>
    <row r="4607" spans="1:1" x14ac:dyDescent="0.25">
      <c r="A4607"/>
    </row>
    <row r="4608" spans="1:1" x14ac:dyDescent="0.25">
      <c r="A4608"/>
    </row>
    <row r="4609" spans="1:1" x14ac:dyDescent="0.25">
      <c r="A4609"/>
    </row>
    <row r="4610" spans="1:1" x14ac:dyDescent="0.25">
      <c r="A4610"/>
    </row>
    <row r="4611" spans="1:1" x14ac:dyDescent="0.25">
      <c r="A4611"/>
    </row>
    <row r="4612" spans="1:1" x14ac:dyDescent="0.25">
      <c r="A4612"/>
    </row>
    <row r="4613" spans="1:1" x14ac:dyDescent="0.25">
      <c r="A4613"/>
    </row>
    <row r="4614" spans="1:1" x14ac:dyDescent="0.25">
      <c r="A4614"/>
    </row>
    <row r="4615" spans="1:1" x14ac:dyDescent="0.25">
      <c r="A4615"/>
    </row>
    <row r="4616" spans="1:1" x14ac:dyDescent="0.25">
      <c r="A4616"/>
    </row>
    <row r="4617" spans="1:1" x14ac:dyDescent="0.25">
      <c r="A4617"/>
    </row>
    <row r="4618" spans="1:1" x14ac:dyDescent="0.25">
      <c r="A4618"/>
    </row>
    <row r="4619" spans="1:1" x14ac:dyDescent="0.25">
      <c r="A4619"/>
    </row>
    <row r="4620" spans="1:1" x14ac:dyDescent="0.25">
      <c r="A4620"/>
    </row>
    <row r="4621" spans="1:1" x14ac:dyDescent="0.25">
      <c r="A4621"/>
    </row>
    <row r="4622" spans="1:1" x14ac:dyDescent="0.25">
      <c r="A4622"/>
    </row>
    <row r="4623" spans="1:1" x14ac:dyDescent="0.25">
      <c r="A4623"/>
    </row>
    <row r="4624" spans="1:1" x14ac:dyDescent="0.25">
      <c r="A4624"/>
    </row>
    <row r="4625" spans="1:1" x14ac:dyDescent="0.25">
      <c r="A4625"/>
    </row>
    <row r="4626" spans="1:1" x14ac:dyDescent="0.25">
      <c r="A4626"/>
    </row>
    <row r="4627" spans="1:1" x14ac:dyDescent="0.25">
      <c r="A4627"/>
    </row>
    <row r="4628" spans="1:1" x14ac:dyDescent="0.25">
      <c r="A4628"/>
    </row>
    <row r="4629" spans="1:1" x14ac:dyDescent="0.25">
      <c r="A4629"/>
    </row>
    <row r="4630" spans="1:1" x14ac:dyDescent="0.25">
      <c r="A4630"/>
    </row>
    <row r="4631" spans="1:1" x14ac:dyDescent="0.25">
      <c r="A4631"/>
    </row>
    <row r="4632" spans="1:1" x14ac:dyDescent="0.25">
      <c r="A4632"/>
    </row>
    <row r="4633" spans="1:1" x14ac:dyDescent="0.25">
      <c r="A4633"/>
    </row>
    <row r="4634" spans="1:1" x14ac:dyDescent="0.25">
      <c r="A4634"/>
    </row>
    <row r="4635" spans="1:1" x14ac:dyDescent="0.25">
      <c r="A4635"/>
    </row>
    <row r="4636" spans="1:1" x14ac:dyDescent="0.25">
      <c r="A4636"/>
    </row>
    <row r="4637" spans="1:1" x14ac:dyDescent="0.25">
      <c r="A4637"/>
    </row>
    <row r="4638" spans="1:1" x14ac:dyDescent="0.25">
      <c r="A4638"/>
    </row>
    <row r="4639" spans="1:1" x14ac:dyDescent="0.25">
      <c r="A4639"/>
    </row>
    <row r="4640" spans="1:1" x14ac:dyDescent="0.25">
      <c r="A4640"/>
    </row>
    <row r="4641" spans="1:1" x14ac:dyDescent="0.25">
      <c r="A4641"/>
    </row>
    <row r="4642" spans="1:1" x14ac:dyDescent="0.25">
      <c r="A4642"/>
    </row>
    <row r="4643" spans="1:1" x14ac:dyDescent="0.25">
      <c r="A4643"/>
    </row>
    <row r="4644" spans="1:1" x14ac:dyDescent="0.25">
      <c r="A4644"/>
    </row>
    <row r="4645" spans="1:1" x14ac:dyDescent="0.25">
      <c r="A4645"/>
    </row>
    <row r="4646" spans="1:1" x14ac:dyDescent="0.25">
      <c r="A4646"/>
    </row>
    <row r="4647" spans="1:1" x14ac:dyDescent="0.25">
      <c r="A4647"/>
    </row>
    <row r="4648" spans="1:1" x14ac:dyDescent="0.25">
      <c r="A4648"/>
    </row>
    <row r="4649" spans="1:1" x14ac:dyDescent="0.25">
      <c r="A4649"/>
    </row>
    <row r="4650" spans="1:1" x14ac:dyDescent="0.25">
      <c r="A4650"/>
    </row>
    <row r="4651" spans="1:1" x14ac:dyDescent="0.25">
      <c r="A4651"/>
    </row>
    <row r="4652" spans="1:1" x14ac:dyDescent="0.25">
      <c r="A4652"/>
    </row>
    <row r="4653" spans="1:1" x14ac:dyDescent="0.25">
      <c r="A4653"/>
    </row>
    <row r="4654" spans="1:1" x14ac:dyDescent="0.25">
      <c r="A4654"/>
    </row>
    <row r="4655" spans="1:1" x14ac:dyDescent="0.25">
      <c r="A4655"/>
    </row>
    <row r="4656" spans="1:1" x14ac:dyDescent="0.25">
      <c r="A4656"/>
    </row>
    <row r="4657" spans="1:1" x14ac:dyDescent="0.25">
      <c r="A4657"/>
    </row>
    <row r="4658" spans="1:1" x14ac:dyDescent="0.25">
      <c r="A4658"/>
    </row>
    <row r="4659" spans="1:1" x14ac:dyDescent="0.25">
      <c r="A4659"/>
    </row>
    <row r="4660" spans="1:1" x14ac:dyDescent="0.25">
      <c r="A4660"/>
    </row>
    <row r="4661" spans="1:1" x14ac:dyDescent="0.25">
      <c r="A4661"/>
    </row>
    <row r="4662" spans="1:1" x14ac:dyDescent="0.25">
      <c r="A4662"/>
    </row>
    <row r="4663" spans="1:1" x14ac:dyDescent="0.25">
      <c r="A4663"/>
    </row>
    <row r="4664" spans="1:1" x14ac:dyDescent="0.25">
      <c r="A4664"/>
    </row>
    <row r="4665" spans="1:1" x14ac:dyDescent="0.25">
      <c r="A4665"/>
    </row>
    <row r="4666" spans="1:1" x14ac:dyDescent="0.25">
      <c r="A4666"/>
    </row>
    <row r="4667" spans="1:1" x14ac:dyDescent="0.25">
      <c r="A4667"/>
    </row>
    <row r="4668" spans="1:1" x14ac:dyDescent="0.25">
      <c r="A4668"/>
    </row>
    <row r="4669" spans="1:1" x14ac:dyDescent="0.25">
      <c r="A4669"/>
    </row>
    <row r="4670" spans="1:1" x14ac:dyDescent="0.25">
      <c r="A4670"/>
    </row>
    <row r="4671" spans="1:1" x14ac:dyDescent="0.25">
      <c r="A4671"/>
    </row>
    <row r="4672" spans="1:1" x14ac:dyDescent="0.25">
      <c r="A4672"/>
    </row>
    <row r="4673" spans="1:1" x14ac:dyDescent="0.25">
      <c r="A4673"/>
    </row>
    <row r="4674" spans="1:1" x14ac:dyDescent="0.25">
      <c r="A4674"/>
    </row>
    <row r="4675" spans="1:1" x14ac:dyDescent="0.25">
      <c r="A4675"/>
    </row>
    <row r="4676" spans="1:1" x14ac:dyDescent="0.25">
      <c r="A4676"/>
    </row>
    <row r="4677" spans="1:1" x14ac:dyDescent="0.25">
      <c r="A4677"/>
    </row>
    <row r="4678" spans="1:1" x14ac:dyDescent="0.25">
      <c r="A4678"/>
    </row>
    <row r="4679" spans="1:1" x14ac:dyDescent="0.25">
      <c r="A4679"/>
    </row>
    <row r="4680" spans="1:1" x14ac:dyDescent="0.25">
      <c r="A4680"/>
    </row>
    <row r="4681" spans="1:1" x14ac:dyDescent="0.25">
      <c r="A4681"/>
    </row>
    <row r="4682" spans="1:1" x14ac:dyDescent="0.25">
      <c r="A4682"/>
    </row>
    <row r="4683" spans="1:1" x14ac:dyDescent="0.25">
      <c r="A4683"/>
    </row>
    <row r="4684" spans="1:1" x14ac:dyDescent="0.25">
      <c r="A4684"/>
    </row>
    <row r="4685" spans="1:1" x14ac:dyDescent="0.25">
      <c r="A4685"/>
    </row>
    <row r="4686" spans="1:1" x14ac:dyDescent="0.25">
      <c r="A4686"/>
    </row>
    <row r="4687" spans="1:1" x14ac:dyDescent="0.25">
      <c r="A4687"/>
    </row>
    <row r="4688" spans="1:1" x14ac:dyDescent="0.25">
      <c r="A4688"/>
    </row>
    <row r="4689" spans="1:1" x14ac:dyDescent="0.25">
      <c r="A4689"/>
    </row>
    <row r="4690" spans="1:1" x14ac:dyDescent="0.25">
      <c r="A4690"/>
    </row>
    <row r="4691" spans="1:1" x14ac:dyDescent="0.25">
      <c r="A4691"/>
    </row>
    <row r="4692" spans="1:1" x14ac:dyDescent="0.25">
      <c r="A4692"/>
    </row>
    <row r="4693" spans="1:1" x14ac:dyDescent="0.25">
      <c r="A4693"/>
    </row>
    <row r="4694" spans="1:1" x14ac:dyDescent="0.25">
      <c r="A4694"/>
    </row>
    <row r="4695" spans="1:1" x14ac:dyDescent="0.25">
      <c r="A4695"/>
    </row>
    <row r="4696" spans="1:1" x14ac:dyDescent="0.25">
      <c r="A4696"/>
    </row>
    <row r="4697" spans="1:1" x14ac:dyDescent="0.25">
      <c r="A4697"/>
    </row>
    <row r="4698" spans="1:1" x14ac:dyDescent="0.25">
      <c r="A4698"/>
    </row>
    <row r="4699" spans="1:1" x14ac:dyDescent="0.25">
      <c r="A4699"/>
    </row>
    <row r="4700" spans="1:1" x14ac:dyDescent="0.25">
      <c r="A4700"/>
    </row>
    <row r="4701" spans="1:1" x14ac:dyDescent="0.25">
      <c r="A4701"/>
    </row>
    <row r="4702" spans="1:1" x14ac:dyDescent="0.25">
      <c r="A4702"/>
    </row>
    <row r="4703" spans="1:1" x14ac:dyDescent="0.25">
      <c r="A4703"/>
    </row>
    <row r="4704" spans="1:1" x14ac:dyDescent="0.25">
      <c r="A4704"/>
    </row>
    <row r="4705" spans="1:1" x14ac:dyDescent="0.25">
      <c r="A4705"/>
    </row>
    <row r="4706" spans="1:1" x14ac:dyDescent="0.25">
      <c r="A4706"/>
    </row>
    <row r="4707" spans="1:1" x14ac:dyDescent="0.25">
      <c r="A4707"/>
    </row>
    <row r="4708" spans="1:1" x14ac:dyDescent="0.25">
      <c r="A4708"/>
    </row>
    <row r="4709" spans="1:1" x14ac:dyDescent="0.25">
      <c r="A4709"/>
    </row>
    <row r="4710" spans="1:1" x14ac:dyDescent="0.25">
      <c r="A4710"/>
    </row>
    <row r="4711" spans="1:1" x14ac:dyDescent="0.25">
      <c r="A4711"/>
    </row>
    <row r="4712" spans="1:1" x14ac:dyDescent="0.25">
      <c r="A4712"/>
    </row>
    <row r="4713" spans="1:1" x14ac:dyDescent="0.25">
      <c r="A4713"/>
    </row>
    <row r="4714" spans="1:1" x14ac:dyDescent="0.25">
      <c r="A4714"/>
    </row>
    <row r="4715" spans="1:1" x14ac:dyDescent="0.25">
      <c r="A4715"/>
    </row>
    <row r="4716" spans="1:1" x14ac:dyDescent="0.25">
      <c r="A4716"/>
    </row>
    <row r="4717" spans="1:1" x14ac:dyDescent="0.25">
      <c r="A4717"/>
    </row>
    <row r="4718" spans="1:1" x14ac:dyDescent="0.25">
      <c r="A4718"/>
    </row>
    <row r="4719" spans="1:1" x14ac:dyDescent="0.25">
      <c r="A4719"/>
    </row>
    <row r="4720" spans="1:1" x14ac:dyDescent="0.25">
      <c r="A4720"/>
    </row>
    <row r="4721" spans="1:1" x14ac:dyDescent="0.25">
      <c r="A4721"/>
    </row>
    <row r="4722" spans="1:1" x14ac:dyDescent="0.25">
      <c r="A4722"/>
    </row>
    <row r="4723" spans="1:1" x14ac:dyDescent="0.25">
      <c r="A4723"/>
    </row>
    <row r="4724" spans="1:1" x14ac:dyDescent="0.25">
      <c r="A4724"/>
    </row>
    <row r="4725" spans="1:1" x14ac:dyDescent="0.25">
      <c r="A4725"/>
    </row>
    <row r="4726" spans="1:1" x14ac:dyDescent="0.25">
      <c r="A4726"/>
    </row>
    <row r="4727" spans="1:1" x14ac:dyDescent="0.25">
      <c r="A4727"/>
    </row>
    <row r="4728" spans="1:1" x14ac:dyDescent="0.25">
      <c r="A4728"/>
    </row>
    <row r="4729" spans="1:1" x14ac:dyDescent="0.25">
      <c r="A4729"/>
    </row>
    <row r="4730" spans="1:1" x14ac:dyDescent="0.25">
      <c r="A4730"/>
    </row>
    <row r="4731" spans="1:1" x14ac:dyDescent="0.25">
      <c r="A4731"/>
    </row>
    <row r="4732" spans="1:1" x14ac:dyDescent="0.25">
      <c r="A4732"/>
    </row>
    <row r="4733" spans="1:1" x14ac:dyDescent="0.25">
      <c r="A4733"/>
    </row>
    <row r="4734" spans="1:1" x14ac:dyDescent="0.25">
      <c r="A4734"/>
    </row>
    <row r="4735" spans="1:1" x14ac:dyDescent="0.25">
      <c r="A4735"/>
    </row>
    <row r="4736" spans="1:1" x14ac:dyDescent="0.25">
      <c r="A4736"/>
    </row>
    <row r="4737" spans="1:1" x14ac:dyDescent="0.25">
      <c r="A4737"/>
    </row>
    <row r="4738" spans="1:1" x14ac:dyDescent="0.25">
      <c r="A4738"/>
    </row>
    <row r="4739" spans="1:1" x14ac:dyDescent="0.25">
      <c r="A4739"/>
    </row>
    <row r="4740" spans="1:1" x14ac:dyDescent="0.25">
      <c r="A4740"/>
    </row>
    <row r="4741" spans="1:1" x14ac:dyDescent="0.25">
      <c r="A4741"/>
    </row>
    <row r="4742" spans="1:1" x14ac:dyDescent="0.25">
      <c r="A4742"/>
    </row>
    <row r="4743" spans="1:1" x14ac:dyDescent="0.25">
      <c r="A4743"/>
    </row>
    <row r="4744" spans="1:1" x14ac:dyDescent="0.25">
      <c r="A4744"/>
    </row>
    <row r="4745" spans="1:1" x14ac:dyDescent="0.25">
      <c r="A4745"/>
    </row>
    <row r="4746" spans="1:1" x14ac:dyDescent="0.25">
      <c r="A4746"/>
    </row>
    <row r="4747" spans="1:1" x14ac:dyDescent="0.25">
      <c r="A4747"/>
    </row>
    <row r="4748" spans="1:1" x14ac:dyDescent="0.25">
      <c r="A4748"/>
    </row>
    <row r="4749" spans="1:1" x14ac:dyDescent="0.25">
      <c r="A4749"/>
    </row>
    <row r="4750" spans="1:1" x14ac:dyDescent="0.25">
      <c r="A4750"/>
    </row>
    <row r="4751" spans="1:1" x14ac:dyDescent="0.25">
      <c r="A4751"/>
    </row>
    <row r="4752" spans="1:1" x14ac:dyDescent="0.25">
      <c r="A4752"/>
    </row>
    <row r="4753" spans="1:1" x14ac:dyDescent="0.25">
      <c r="A4753"/>
    </row>
    <row r="4754" spans="1:1" x14ac:dyDescent="0.25">
      <c r="A4754"/>
    </row>
    <row r="4755" spans="1:1" x14ac:dyDescent="0.25">
      <c r="A4755"/>
    </row>
    <row r="4756" spans="1:1" x14ac:dyDescent="0.25">
      <c r="A4756"/>
    </row>
    <row r="4757" spans="1:1" x14ac:dyDescent="0.25">
      <c r="A4757"/>
    </row>
    <row r="4758" spans="1:1" x14ac:dyDescent="0.25">
      <c r="A4758"/>
    </row>
    <row r="4759" spans="1:1" x14ac:dyDescent="0.25">
      <c r="A4759"/>
    </row>
    <row r="4760" spans="1:1" x14ac:dyDescent="0.25">
      <c r="A4760"/>
    </row>
    <row r="4761" spans="1:1" x14ac:dyDescent="0.25">
      <c r="A4761"/>
    </row>
    <row r="4762" spans="1:1" x14ac:dyDescent="0.25">
      <c r="A4762"/>
    </row>
    <row r="4763" spans="1:1" x14ac:dyDescent="0.25">
      <c r="A4763"/>
    </row>
    <row r="4764" spans="1:1" x14ac:dyDescent="0.25">
      <c r="A4764"/>
    </row>
    <row r="4765" spans="1:1" x14ac:dyDescent="0.25">
      <c r="A4765"/>
    </row>
    <row r="4766" spans="1:1" x14ac:dyDescent="0.25">
      <c r="A4766"/>
    </row>
    <row r="4767" spans="1:1" x14ac:dyDescent="0.25">
      <c r="A4767"/>
    </row>
    <row r="4768" spans="1:1" x14ac:dyDescent="0.25">
      <c r="A4768"/>
    </row>
    <row r="4769" spans="1:1" x14ac:dyDescent="0.25">
      <c r="A4769"/>
    </row>
    <row r="4770" spans="1:1" x14ac:dyDescent="0.25">
      <c r="A4770"/>
    </row>
    <row r="4771" spans="1:1" x14ac:dyDescent="0.25">
      <c r="A4771"/>
    </row>
    <row r="4772" spans="1:1" x14ac:dyDescent="0.25">
      <c r="A4772"/>
    </row>
    <row r="4773" spans="1:1" x14ac:dyDescent="0.25">
      <c r="A4773"/>
    </row>
    <row r="4774" spans="1:1" x14ac:dyDescent="0.25">
      <c r="A4774"/>
    </row>
    <row r="4775" spans="1:1" x14ac:dyDescent="0.25">
      <c r="A4775"/>
    </row>
    <row r="4776" spans="1:1" x14ac:dyDescent="0.25">
      <c r="A4776"/>
    </row>
    <row r="4777" spans="1:1" x14ac:dyDescent="0.25">
      <c r="A4777"/>
    </row>
    <row r="4778" spans="1:1" x14ac:dyDescent="0.25">
      <c r="A4778"/>
    </row>
    <row r="4779" spans="1:1" x14ac:dyDescent="0.25">
      <c r="A4779"/>
    </row>
    <row r="4780" spans="1:1" x14ac:dyDescent="0.25">
      <c r="A4780"/>
    </row>
    <row r="4781" spans="1:1" x14ac:dyDescent="0.25">
      <c r="A4781"/>
    </row>
    <row r="4782" spans="1:1" x14ac:dyDescent="0.25">
      <c r="A4782"/>
    </row>
    <row r="4783" spans="1:1" x14ac:dyDescent="0.25">
      <c r="A4783"/>
    </row>
    <row r="4784" spans="1:1" x14ac:dyDescent="0.25">
      <c r="A4784"/>
    </row>
    <row r="4785" spans="1:1" x14ac:dyDescent="0.25">
      <c r="A4785"/>
    </row>
    <row r="4786" spans="1:1" x14ac:dyDescent="0.25">
      <c r="A4786"/>
    </row>
    <row r="4787" spans="1:1" x14ac:dyDescent="0.25">
      <c r="A4787"/>
    </row>
    <row r="4788" spans="1:1" x14ac:dyDescent="0.25">
      <c r="A4788"/>
    </row>
    <row r="4789" spans="1:1" x14ac:dyDescent="0.25">
      <c r="A4789"/>
    </row>
    <row r="4790" spans="1:1" x14ac:dyDescent="0.25">
      <c r="A4790"/>
    </row>
    <row r="4791" spans="1:1" x14ac:dyDescent="0.25">
      <c r="A4791"/>
    </row>
    <row r="4792" spans="1:1" x14ac:dyDescent="0.25">
      <c r="A4792"/>
    </row>
    <row r="4793" spans="1:1" x14ac:dyDescent="0.25">
      <c r="A4793"/>
    </row>
    <row r="4794" spans="1:1" x14ac:dyDescent="0.25">
      <c r="A4794"/>
    </row>
    <row r="4795" spans="1:1" x14ac:dyDescent="0.25">
      <c r="A4795"/>
    </row>
    <row r="4796" spans="1:1" x14ac:dyDescent="0.25">
      <c r="A4796"/>
    </row>
    <row r="4797" spans="1:1" x14ac:dyDescent="0.25">
      <c r="A4797"/>
    </row>
    <row r="4798" spans="1:1" x14ac:dyDescent="0.25">
      <c r="A4798"/>
    </row>
    <row r="4799" spans="1:1" x14ac:dyDescent="0.25">
      <c r="A4799"/>
    </row>
    <row r="4800" spans="1:1" x14ac:dyDescent="0.25">
      <c r="A4800"/>
    </row>
    <row r="4801" spans="1:1" x14ac:dyDescent="0.25">
      <c r="A4801"/>
    </row>
    <row r="4802" spans="1:1" x14ac:dyDescent="0.25">
      <c r="A4802"/>
    </row>
    <row r="4803" spans="1:1" x14ac:dyDescent="0.25">
      <c r="A4803"/>
    </row>
    <row r="4804" spans="1:1" x14ac:dyDescent="0.25">
      <c r="A4804"/>
    </row>
    <row r="4805" spans="1:1" x14ac:dyDescent="0.25">
      <c r="A4805"/>
    </row>
    <row r="4806" spans="1:1" x14ac:dyDescent="0.25">
      <c r="A4806"/>
    </row>
    <row r="4807" spans="1:1" x14ac:dyDescent="0.25">
      <c r="A4807"/>
    </row>
    <row r="4808" spans="1:1" x14ac:dyDescent="0.25">
      <c r="A4808"/>
    </row>
    <row r="4809" spans="1:1" x14ac:dyDescent="0.25">
      <c r="A4809"/>
    </row>
    <row r="4810" spans="1:1" x14ac:dyDescent="0.25">
      <c r="A4810"/>
    </row>
    <row r="4811" spans="1:1" x14ac:dyDescent="0.25">
      <c r="A4811"/>
    </row>
    <row r="4812" spans="1:1" x14ac:dyDescent="0.25">
      <c r="A4812"/>
    </row>
    <row r="4813" spans="1:1" x14ac:dyDescent="0.25">
      <c r="A4813"/>
    </row>
    <row r="4814" spans="1:1" x14ac:dyDescent="0.25">
      <c r="A4814"/>
    </row>
    <row r="4815" spans="1:1" x14ac:dyDescent="0.25">
      <c r="A4815"/>
    </row>
    <row r="4816" spans="1:1" x14ac:dyDescent="0.25">
      <c r="A4816"/>
    </row>
    <row r="4817" spans="1:1" x14ac:dyDescent="0.25">
      <c r="A4817"/>
    </row>
    <row r="4818" spans="1:1" x14ac:dyDescent="0.25">
      <c r="A4818"/>
    </row>
    <row r="4819" spans="1:1" x14ac:dyDescent="0.25">
      <c r="A4819"/>
    </row>
    <row r="4820" spans="1:1" x14ac:dyDescent="0.25">
      <c r="A4820"/>
    </row>
    <row r="4821" spans="1:1" x14ac:dyDescent="0.25">
      <c r="A4821"/>
    </row>
    <row r="4822" spans="1:1" x14ac:dyDescent="0.25">
      <c r="A4822"/>
    </row>
    <row r="4823" spans="1:1" x14ac:dyDescent="0.25">
      <c r="A4823"/>
    </row>
    <row r="4824" spans="1:1" x14ac:dyDescent="0.25">
      <c r="A4824"/>
    </row>
    <row r="4825" spans="1:1" x14ac:dyDescent="0.25">
      <c r="A4825"/>
    </row>
    <row r="4826" spans="1:1" x14ac:dyDescent="0.25">
      <c r="A4826"/>
    </row>
    <row r="4827" spans="1:1" x14ac:dyDescent="0.25">
      <c r="A4827"/>
    </row>
    <row r="4828" spans="1:1" x14ac:dyDescent="0.25">
      <c r="A4828"/>
    </row>
    <row r="4829" spans="1:1" x14ac:dyDescent="0.25">
      <c r="A4829"/>
    </row>
    <row r="4830" spans="1:1" x14ac:dyDescent="0.25">
      <c r="A4830"/>
    </row>
    <row r="4831" spans="1:1" x14ac:dyDescent="0.25">
      <c r="A4831"/>
    </row>
    <row r="4832" spans="1:1" x14ac:dyDescent="0.25">
      <c r="A4832"/>
    </row>
    <row r="4833" spans="1:1" x14ac:dyDescent="0.25">
      <c r="A4833"/>
    </row>
    <row r="4834" spans="1:1" x14ac:dyDescent="0.25">
      <c r="A4834"/>
    </row>
    <row r="4835" spans="1:1" x14ac:dyDescent="0.25">
      <c r="A4835"/>
    </row>
    <row r="4836" spans="1:1" x14ac:dyDescent="0.25">
      <c r="A4836"/>
    </row>
    <row r="4837" spans="1:1" x14ac:dyDescent="0.25">
      <c r="A4837"/>
    </row>
    <row r="4838" spans="1:1" x14ac:dyDescent="0.25">
      <c r="A4838"/>
    </row>
    <row r="4839" spans="1:1" x14ac:dyDescent="0.25">
      <c r="A4839"/>
    </row>
    <row r="4840" spans="1:1" x14ac:dyDescent="0.25">
      <c r="A4840"/>
    </row>
    <row r="4841" spans="1:1" x14ac:dyDescent="0.25">
      <c r="A4841"/>
    </row>
    <row r="4842" spans="1:1" x14ac:dyDescent="0.25">
      <c r="A4842"/>
    </row>
    <row r="4843" spans="1:1" x14ac:dyDescent="0.25">
      <c r="A4843"/>
    </row>
    <row r="4844" spans="1:1" x14ac:dyDescent="0.25">
      <c r="A4844"/>
    </row>
    <row r="4845" spans="1:1" x14ac:dyDescent="0.25">
      <c r="A4845"/>
    </row>
    <row r="4846" spans="1:1" x14ac:dyDescent="0.25">
      <c r="A4846"/>
    </row>
    <row r="4847" spans="1:1" x14ac:dyDescent="0.25">
      <c r="A4847"/>
    </row>
    <row r="4848" spans="1:1" x14ac:dyDescent="0.25">
      <c r="A4848"/>
    </row>
    <row r="4849" spans="1:1" x14ac:dyDescent="0.25">
      <c r="A4849"/>
    </row>
    <row r="4850" spans="1:1" x14ac:dyDescent="0.25">
      <c r="A4850"/>
    </row>
    <row r="4851" spans="1:1" x14ac:dyDescent="0.25">
      <c r="A4851"/>
    </row>
    <row r="4852" spans="1:1" x14ac:dyDescent="0.25">
      <c r="A4852"/>
    </row>
    <row r="4853" spans="1:1" x14ac:dyDescent="0.25">
      <c r="A4853"/>
    </row>
    <row r="4854" spans="1:1" x14ac:dyDescent="0.25">
      <c r="A4854"/>
    </row>
    <row r="4855" spans="1:1" x14ac:dyDescent="0.25">
      <c r="A4855"/>
    </row>
    <row r="4856" spans="1:1" x14ac:dyDescent="0.25">
      <c r="A4856"/>
    </row>
    <row r="4857" spans="1:1" x14ac:dyDescent="0.25">
      <c r="A4857"/>
    </row>
    <row r="4858" spans="1:1" x14ac:dyDescent="0.25">
      <c r="A4858"/>
    </row>
    <row r="4859" spans="1:1" x14ac:dyDescent="0.25">
      <c r="A4859"/>
    </row>
    <row r="4860" spans="1:1" x14ac:dyDescent="0.25">
      <c r="A4860"/>
    </row>
    <row r="4861" spans="1:1" x14ac:dyDescent="0.25">
      <c r="A4861"/>
    </row>
    <row r="4862" spans="1:1" x14ac:dyDescent="0.25">
      <c r="A4862"/>
    </row>
    <row r="4863" spans="1:1" x14ac:dyDescent="0.25">
      <c r="A4863"/>
    </row>
    <row r="4864" spans="1:1" x14ac:dyDescent="0.25">
      <c r="A4864"/>
    </row>
    <row r="4865" spans="1:1" x14ac:dyDescent="0.25">
      <c r="A4865"/>
    </row>
    <row r="4866" spans="1:1" x14ac:dyDescent="0.25">
      <c r="A4866"/>
    </row>
    <row r="4867" spans="1:1" x14ac:dyDescent="0.25">
      <c r="A4867"/>
    </row>
    <row r="4868" spans="1:1" x14ac:dyDescent="0.25">
      <c r="A4868"/>
    </row>
    <row r="4869" spans="1:1" x14ac:dyDescent="0.25">
      <c r="A4869"/>
    </row>
    <row r="4870" spans="1:1" x14ac:dyDescent="0.25">
      <c r="A4870"/>
    </row>
    <row r="4871" spans="1:1" x14ac:dyDescent="0.25">
      <c r="A4871"/>
    </row>
    <row r="4872" spans="1:1" x14ac:dyDescent="0.25">
      <c r="A4872"/>
    </row>
    <row r="4873" spans="1:1" x14ac:dyDescent="0.25">
      <c r="A4873"/>
    </row>
    <row r="4874" spans="1:1" x14ac:dyDescent="0.25">
      <c r="A4874"/>
    </row>
    <row r="4875" spans="1:1" x14ac:dyDescent="0.25">
      <c r="A4875"/>
    </row>
    <row r="4876" spans="1:1" x14ac:dyDescent="0.25">
      <c r="A4876"/>
    </row>
    <row r="4877" spans="1:1" x14ac:dyDescent="0.25">
      <c r="A4877"/>
    </row>
    <row r="4878" spans="1:1" x14ac:dyDescent="0.25">
      <c r="A4878"/>
    </row>
    <row r="4879" spans="1:1" x14ac:dyDescent="0.25">
      <c r="A4879"/>
    </row>
    <row r="4880" spans="1:1" x14ac:dyDescent="0.25">
      <c r="A4880"/>
    </row>
    <row r="4881" spans="1:1" x14ac:dyDescent="0.25">
      <c r="A4881"/>
    </row>
    <row r="4882" spans="1:1" x14ac:dyDescent="0.25">
      <c r="A4882"/>
    </row>
    <row r="4883" spans="1:1" x14ac:dyDescent="0.25">
      <c r="A4883"/>
    </row>
    <row r="4884" spans="1:1" x14ac:dyDescent="0.25">
      <c r="A4884"/>
    </row>
    <row r="4885" spans="1:1" x14ac:dyDescent="0.25">
      <c r="A4885"/>
    </row>
    <row r="4886" spans="1:1" x14ac:dyDescent="0.25">
      <c r="A4886"/>
    </row>
    <row r="4887" spans="1:1" x14ac:dyDescent="0.25">
      <c r="A4887"/>
    </row>
    <row r="4888" spans="1:1" x14ac:dyDescent="0.25">
      <c r="A4888"/>
    </row>
    <row r="4889" spans="1:1" x14ac:dyDescent="0.25">
      <c r="A4889"/>
    </row>
    <row r="4890" spans="1:1" x14ac:dyDescent="0.25">
      <c r="A4890"/>
    </row>
    <row r="4891" spans="1:1" x14ac:dyDescent="0.25">
      <c r="A4891"/>
    </row>
    <row r="4892" spans="1:1" x14ac:dyDescent="0.25">
      <c r="A4892"/>
    </row>
    <row r="4893" spans="1:1" x14ac:dyDescent="0.25">
      <c r="A4893"/>
    </row>
    <row r="4894" spans="1:1" x14ac:dyDescent="0.25">
      <c r="A4894"/>
    </row>
    <row r="4895" spans="1:1" x14ac:dyDescent="0.25">
      <c r="A4895"/>
    </row>
    <row r="4896" spans="1:1" x14ac:dyDescent="0.25">
      <c r="A4896"/>
    </row>
    <row r="4897" spans="1:1" x14ac:dyDescent="0.25">
      <c r="A4897"/>
    </row>
    <row r="4898" spans="1:1" x14ac:dyDescent="0.25">
      <c r="A4898"/>
    </row>
    <row r="4899" spans="1:1" x14ac:dyDescent="0.25">
      <c r="A4899"/>
    </row>
    <row r="4900" spans="1:1" x14ac:dyDescent="0.25">
      <c r="A4900"/>
    </row>
    <row r="4901" spans="1:1" x14ac:dyDescent="0.25">
      <c r="A4901"/>
    </row>
    <row r="4902" spans="1:1" x14ac:dyDescent="0.25">
      <c r="A4902"/>
    </row>
    <row r="4903" spans="1:1" x14ac:dyDescent="0.25">
      <c r="A4903"/>
    </row>
    <row r="4904" spans="1:1" x14ac:dyDescent="0.25">
      <c r="A4904"/>
    </row>
    <row r="4905" spans="1:1" x14ac:dyDescent="0.25">
      <c r="A4905"/>
    </row>
    <row r="4906" spans="1:1" x14ac:dyDescent="0.25">
      <c r="A4906"/>
    </row>
    <row r="4907" spans="1:1" x14ac:dyDescent="0.25">
      <c r="A4907"/>
    </row>
    <row r="4908" spans="1:1" x14ac:dyDescent="0.25">
      <c r="A4908"/>
    </row>
    <row r="4909" spans="1:1" x14ac:dyDescent="0.25">
      <c r="A4909"/>
    </row>
    <row r="4910" spans="1:1" x14ac:dyDescent="0.25">
      <c r="A4910"/>
    </row>
    <row r="4911" spans="1:1" x14ac:dyDescent="0.25">
      <c r="A4911"/>
    </row>
    <row r="4912" spans="1:1" x14ac:dyDescent="0.25">
      <c r="A4912"/>
    </row>
    <row r="4913" spans="1:1" x14ac:dyDescent="0.25">
      <c r="A4913"/>
    </row>
    <row r="4914" spans="1:1" x14ac:dyDescent="0.25">
      <c r="A4914"/>
    </row>
    <row r="4915" spans="1:1" x14ac:dyDescent="0.25">
      <c r="A4915"/>
    </row>
    <row r="4916" spans="1:1" x14ac:dyDescent="0.25">
      <c r="A4916"/>
    </row>
    <row r="4917" spans="1:1" x14ac:dyDescent="0.25">
      <c r="A4917"/>
    </row>
    <row r="4918" spans="1:1" x14ac:dyDescent="0.25">
      <c r="A4918"/>
    </row>
    <row r="4919" spans="1:1" x14ac:dyDescent="0.25">
      <c r="A4919"/>
    </row>
    <row r="4920" spans="1:1" x14ac:dyDescent="0.25">
      <c r="A4920"/>
    </row>
    <row r="4921" spans="1:1" x14ac:dyDescent="0.25">
      <c r="A4921"/>
    </row>
    <row r="4922" spans="1:1" x14ac:dyDescent="0.25">
      <c r="A4922"/>
    </row>
    <row r="4923" spans="1:1" x14ac:dyDescent="0.25">
      <c r="A4923"/>
    </row>
    <row r="4924" spans="1:1" x14ac:dyDescent="0.25">
      <c r="A4924"/>
    </row>
    <row r="4925" spans="1:1" x14ac:dyDescent="0.25">
      <c r="A4925"/>
    </row>
    <row r="4926" spans="1:1" x14ac:dyDescent="0.25">
      <c r="A4926"/>
    </row>
    <row r="4927" spans="1:1" x14ac:dyDescent="0.25">
      <c r="A4927"/>
    </row>
    <row r="4928" spans="1:1" x14ac:dyDescent="0.25">
      <c r="A4928"/>
    </row>
    <row r="4929" spans="1:1" x14ac:dyDescent="0.25">
      <c r="A4929"/>
    </row>
    <row r="4930" spans="1:1" x14ac:dyDescent="0.25">
      <c r="A4930"/>
    </row>
    <row r="4931" spans="1:1" x14ac:dyDescent="0.25">
      <c r="A4931"/>
    </row>
    <row r="4932" spans="1:1" x14ac:dyDescent="0.25">
      <c r="A4932"/>
    </row>
    <row r="4933" spans="1:1" x14ac:dyDescent="0.25">
      <c r="A4933"/>
    </row>
    <row r="4934" spans="1:1" x14ac:dyDescent="0.25">
      <c r="A4934"/>
    </row>
    <row r="4935" spans="1:1" x14ac:dyDescent="0.25">
      <c r="A4935"/>
    </row>
    <row r="4936" spans="1:1" x14ac:dyDescent="0.25">
      <c r="A4936"/>
    </row>
    <row r="4937" spans="1:1" x14ac:dyDescent="0.25">
      <c r="A4937"/>
    </row>
    <row r="4938" spans="1:1" x14ac:dyDescent="0.25">
      <c r="A4938"/>
    </row>
    <row r="4939" spans="1:1" x14ac:dyDescent="0.25">
      <c r="A4939"/>
    </row>
    <row r="4940" spans="1:1" x14ac:dyDescent="0.25">
      <c r="A4940"/>
    </row>
    <row r="4941" spans="1:1" x14ac:dyDescent="0.25">
      <c r="A4941"/>
    </row>
    <row r="4942" spans="1:1" x14ac:dyDescent="0.25">
      <c r="A4942"/>
    </row>
    <row r="4943" spans="1:1" x14ac:dyDescent="0.25">
      <c r="A4943"/>
    </row>
    <row r="4944" spans="1:1" x14ac:dyDescent="0.25">
      <c r="A4944"/>
    </row>
    <row r="4945" spans="1:1" x14ac:dyDescent="0.25">
      <c r="A4945"/>
    </row>
    <row r="4946" spans="1:1" x14ac:dyDescent="0.25">
      <c r="A4946"/>
    </row>
    <row r="4947" spans="1:1" x14ac:dyDescent="0.25">
      <c r="A4947"/>
    </row>
    <row r="4948" spans="1:1" x14ac:dyDescent="0.25">
      <c r="A4948"/>
    </row>
    <row r="4949" spans="1:1" x14ac:dyDescent="0.25">
      <c r="A4949"/>
    </row>
    <row r="4950" spans="1:1" x14ac:dyDescent="0.25">
      <c r="A4950"/>
    </row>
    <row r="4951" spans="1:1" x14ac:dyDescent="0.25">
      <c r="A4951"/>
    </row>
    <row r="4952" spans="1:1" x14ac:dyDescent="0.25">
      <c r="A4952"/>
    </row>
    <row r="4953" spans="1:1" x14ac:dyDescent="0.25">
      <c r="A4953"/>
    </row>
    <row r="4954" spans="1:1" x14ac:dyDescent="0.25">
      <c r="A4954"/>
    </row>
    <row r="4955" spans="1:1" x14ac:dyDescent="0.25">
      <c r="A4955"/>
    </row>
    <row r="4956" spans="1:1" x14ac:dyDescent="0.25">
      <c r="A4956"/>
    </row>
    <row r="4957" spans="1:1" x14ac:dyDescent="0.25">
      <c r="A4957"/>
    </row>
    <row r="4958" spans="1:1" x14ac:dyDescent="0.25">
      <c r="A4958"/>
    </row>
    <row r="4959" spans="1:1" x14ac:dyDescent="0.25">
      <c r="A4959"/>
    </row>
    <row r="4960" spans="1:1" x14ac:dyDescent="0.25">
      <c r="A4960"/>
    </row>
    <row r="4961" spans="1:1" x14ac:dyDescent="0.25">
      <c r="A4961"/>
    </row>
    <row r="4962" spans="1:1" x14ac:dyDescent="0.25">
      <c r="A4962"/>
    </row>
    <row r="4963" spans="1:1" x14ac:dyDescent="0.25">
      <c r="A4963"/>
    </row>
    <row r="4964" spans="1:1" x14ac:dyDescent="0.25">
      <c r="A4964"/>
    </row>
    <row r="4965" spans="1:1" x14ac:dyDescent="0.25">
      <c r="A4965"/>
    </row>
    <row r="4966" spans="1:1" x14ac:dyDescent="0.25">
      <c r="A4966"/>
    </row>
    <row r="4967" spans="1:1" x14ac:dyDescent="0.25">
      <c r="A4967"/>
    </row>
    <row r="4968" spans="1:1" x14ac:dyDescent="0.25">
      <c r="A4968"/>
    </row>
    <row r="4969" spans="1:1" x14ac:dyDescent="0.25">
      <c r="A4969"/>
    </row>
    <row r="4970" spans="1:1" x14ac:dyDescent="0.25">
      <c r="A4970"/>
    </row>
    <row r="4971" spans="1:1" x14ac:dyDescent="0.25">
      <c r="A4971"/>
    </row>
    <row r="4972" spans="1:1" x14ac:dyDescent="0.25">
      <c r="A4972"/>
    </row>
    <row r="4973" spans="1:1" x14ac:dyDescent="0.25">
      <c r="A4973"/>
    </row>
    <row r="4974" spans="1:1" x14ac:dyDescent="0.25">
      <c r="A4974"/>
    </row>
    <row r="4975" spans="1:1" x14ac:dyDescent="0.25">
      <c r="A4975"/>
    </row>
    <row r="4976" spans="1:1" x14ac:dyDescent="0.25">
      <c r="A4976"/>
    </row>
    <row r="4977" spans="1:1" x14ac:dyDescent="0.25">
      <c r="A4977"/>
    </row>
    <row r="4978" spans="1:1" x14ac:dyDescent="0.25">
      <c r="A4978"/>
    </row>
    <row r="4979" spans="1:1" x14ac:dyDescent="0.25">
      <c r="A4979"/>
    </row>
    <row r="4980" spans="1:1" x14ac:dyDescent="0.25">
      <c r="A4980"/>
    </row>
    <row r="4981" spans="1:1" x14ac:dyDescent="0.25">
      <c r="A4981"/>
    </row>
    <row r="4982" spans="1:1" x14ac:dyDescent="0.25">
      <c r="A4982"/>
    </row>
    <row r="4983" spans="1:1" x14ac:dyDescent="0.25">
      <c r="A4983"/>
    </row>
    <row r="4984" spans="1:1" x14ac:dyDescent="0.25">
      <c r="A4984"/>
    </row>
    <row r="4985" spans="1:1" x14ac:dyDescent="0.25">
      <c r="A4985"/>
    </row>
    <row r="4986" spans="1:1" x14ac:dyDescent="0.25">
      <c r="A4986"/>
    </row>
    <row r="4987" spans="1:1" x14ac:dyDescent="0.25">
      <c r="A4987"/>
    </row>
    <row r="4988" spans="1:1" x14ac:dyDescent="0.25">
      <c r="A4988"/>
    </row>
    <row r="4989" spans="1:1" x14ac:dyDescent="0.25">
      <c r="A4989"/>
    </row>
    <row r="4990" spans="1:1" x14ac:dyDescent="0.25">
      <c r="A4990"/>
    </row>
    <row r="4991" spans="1:1" x14ac:dyDescent="0.25">
      <c r="A4991"/>
    </row>
    <row r="4992" spans="1:1" x14ac:dyDescent="0.25">
      <c r="A4992"/>
    </row>
    <row r="4993" spans="1:1" x14ac:dyDescent="0.25">
      <c r="A4993"/>
    </row>
    <row r="4994" spans="1:1" x14ac:dyDescent="0.25">
      <c r="A4994"/>
    </row>
    <row r="4995" spans="1:1" x14ac:dyDescent="0.25">
      <c r="A4995"/>
    </row>
    <row r="4996" spans="1:1" x14ac:dyDescent="0.25">
      <c r="A4996"/>
    </row>
    <row r="4997" spans="1:1" x14ac:dyDescent="0.25">
      <c r="A4997"/>
    </row>
    <row r="4998" spans="1:1" x14ac:dyDescent="0.25">
      <c r="A4998"/>
    </row>
    <row r="4999" spans="1:1" x14ac:dyDescent="0.25">
      <c r="A4999"/>
    </row>
    <row r="5000" spans="1:1" x14ac:dyDescent="0.25">
      <c r="A5000"/>
    </row>
    <row r="5001" spans="1:1" x14ac:dyDescent="0.25">
      <c r="A5001"/>
    </row>
    <row r="5002" spans="1:1" x14ac:dyDescent="0.25">
      <c r="A5002"/>
    </row>
    <row r="5003" spans="1:1" x14ac:dyDescent="0.25">
      <c r="A5003"/>
    </row>
    <row r="5004" spans="1:1" x14ac:dyDescent="0.25">
      <c r="A5004"/>
    </row>
    <row r="5005" spans="1:1" x14ac:dyDescent="0.25">
      <c r="A5005"/>
    </row>
    <row r="5006" spans="1:1" x14ac:dyDescent="0.25">
      <c r="A5006"/>
    </row>
    <row r="5007" spans="1:1" x14ac:dyDescent="0.25">
      <c r="A5007"/>
    </row>
    <row r="5008" spans="1:1" x14ac:dyDescent="0.25">
      <c r="A5008"/>
    </row>
    <row r="5009" spans="1:1" x14ac:dyDescent="0.25">
      <c r="A5009"/>
    </row>
    <row r="5010" spans="1:1" x14ac:dyDescent="0.25">
      <c r="A5010"/>
    </row>
    <row r="5011" spans="1:1" x14ac:dyDescent="0.25">
      <c r="A5011"/>
    </row>
    <row r="5012" spans="1:1" x14ac:dyDescent="0.25">
      <c r="A5012"/>
    </row>
    <row r="5013" spans="1:1" x14ac:dyDescent="0.25">
      <c r="A5013"/>
    </row>
    <row r="5014" spans="1:1" x14ac:dyDescent="0.25">
      <c r="A5014"/>
    </row>
    <row r="5015" spans="1:1" x14ac:dyDescent="0.25">
      <c r="A5015"/>
    </row>
    <row r="5016" spans="1:1" x14ac:dyDescent="0.25">
      <c r="A5016"/>
    </row>
    <row r="5017" spans="1:1" x14ac:dyDescent="0.25">
      <c r="A5017"/>
    </row>
    <row r="5018" spans="1:1" x14ac:dyDescent="0.25">
      <c r="A5018"/>
    </row>
    <row r="5019" spans="1:1" x14ac:dyDescent="0.25">
      <c r="A5019"/>
    </row>
    <row r="5020" spans="1:1" x14ac:dyDescent="0.25">
      <c r="A5020"/>
    </row>
    <row r="5021" spans="1:1" x14ac:dyDescent="0.25">
      <c r="A5021"/>
    </row>
    <row r="5022" spans="1:1" x14ac:dyDescent="0.25">
      <c r="A5022"/>
    </row>
    <row r="5023" spans="1:1" x14ac:dyDescent="0.25">
      <c r="A5023"/>
    </row>
    <row r="5024" spans="1:1" x14ac:dyDescent="0.25">
      <c r="A5024"/>
    </row>
    <row r="5025" spans="1:1" x14ac:dyDescent="0.25">
      <c r="A5025"/>
    </row>
    <row r="5026" spans="1:1" x14ac:dyDescent="0.25">
      <c r="A5026"/>
    </row>
    <row r="5027" spans="1:1" x14ac:dyDescent="0.25">
      <c r="A5027"/>
    </row>
    <row r="5028" spans="1:1" x14ac:dyDescent="0.25">
      <c r="A5028"/>
    </row>
    <row r="5029" spans="1:1" x14ac:dyDescent="0.25">
      <c r="A5029"/>
    </row>
    <row r="5030" spans="1:1" x14ac:dyDescent="0.25">
      <c r="A5030"/>
    </row>
    <row r="5031" spans="1:1" x14ac:dyDescent="0.25">
      <c r="A5031"/>
    </row>
    <row r="5032" spans="1:1" x14ac:dyDescent="0.25">
      <c r="A5032"/>
    </row>
    <row r="5033" spans="1:1" x14ac:dyDescent="0.25">
      <c r="A5033"/>
    </row>
    <row r="5034" spans="1:1" x14ac:dyDescent="0.25">
      <c r="A5034"/>
    </row>
    <row r="5035" spans="1:1" x14ac:dyDescent="0.25">
      <c r="A5035"/>
    </row>
    <row r="5036" spans="1:1" x14ac:dyDescent="0.25">
      <c r="A5036"/>
    </row>
    <row r="5037" spans="1:1" x14ac:dyDescent="0.25">
      <c r="A5037"/>
    </row>
    <row r="5038" spans="1:1" x14ac:dyDescent="0.25">
      <c r="A5038"/>
    </row>
    <row r="5039" spans="1:1" x14ac:dyDescent="0.25">
      <c r="A5039"/>
    </row>
    <row r="5040" spans="1:1" x14ac:dyDescent="0.25">
      <c r="A5040"/>
    </row>
    <row r="5041" spans="1:1" x14ac:dyDescent="0.25">
      <c r="A5041"/>
    </row>
    <row r="5042" spans="1:1" x14ac:dyDescent="0.25">
      <c r="A5042"/>
    </row>
    <row r="5043" spans="1:1" x14ac:dyDescent="0.25">
      <c r="A5043"/>
    </row>
    <row r="5044" spans="1:1" x14ac:dyDescent="0.25">
      <c r="A5044"/>
    </row>
    <row r="5045" spans="1:1" x14ac:dyDescent="0.25">
      <c r="A5045"/>
    </row>
    <row r="5046" spans="1:1" x14ac:dyDescent="0.25">
      <c r="A5046"/>
    </row>
    <row r="5047" spans="1:1" x14ac:dyDescent="0.25">
      <c r="A5047"/>
    </row>
    <row r="5048" spans="1:1" x14ac:dyDescent="0.25">
      <c r="A5048"/>
    </row>
    <row r="5049" spans="1:1" x14ac:dyDescent="0.25">
      <c r="A5049"/>
    </row>
    <row r="5050" spans="1:1" x14ac:dyDescent="0.25">
      <c r="A5050"/>
    </row>
    <row r="5051" spans="1:1" x14ac:dyDescent="0.25">
      <c r="A5051"/>
    </row>
    <row r="5052" spans="1:1" x14ac:dyDescent="0.25">
      <c r="A5052"/>
    </row>
    <row r="5053" spans="1:1" x14ac:dyDescent="0.25">
      <c r="A5053"/>
    </row>
    <row r="5054" spans="1:1" x14ac:dyDescent="0.25">
      <c r="A5054"/>
    </row>
    <row r="5055" spans="1:1" x14ac:dyDescent="0.25">
      <c r="A5055"/>
    </row>
    <row r="5056" spans="1:1" x14ac:dyDescent="0.25">
      <c r="A5056"/>
    </row>
    <row r="5057" spans="1:1" x14ac:dyDescent="0.25">
      <c r="A5057"/>
    </row>
    <row r="5058" spans="1:1" x14ac:dyDescent="0.25">
      <c r="A5058"/>
    </row>
    <row r="5059" spans="1:1" x14ac:dyDescent="0.25">
      <c r="A5059"/>
    </row>
    <row r="5060" spans="1:1" x14ac:dyDescent="0.25">
      <c r="A5060"/>
    </row>
    <row r="5061" spans="1:1" x14ac:dyDescent="0.25">
      <c r="A5061"/>
    </row>
    <row r="5062" spans="1:1" x14ac:dyDescent="0.25">
      <c r="A5062"/>
    </row>
    <row r="5063" spans="1:1" x14ac:dyDescent="0.25">
      <c r="A5063"/>
    </row>
    <row r="5064" spans="1:1" x14ac:dyDescent="0.25">
      <c r="A5064"/>
    </row>
    <row r="5065" spans="1:1" x14ac:dyDescent="0.25">
      <c r="A5065"/>
    </row>
    <row r="5066" spans="1:1" x14ac:dyDescent="0.25">
      <c r="A5066"/>
    </row>
    <row r="5067" spans="1:1" x14ac:dyDescent="0.25">
      <c r="A5067"/>
    </row>
    <row r="5068" spans="1:1" x14ac:dyDescent="0.25">
      <c r="A5068"/>
    </row>
    <row r="5069" spans="1:1" x14ac:dyDescent="0.25">
      <c r="A5069"/>
    </row>
    <row r="5070" spans="1:1" x14ac:dyDescent="0.25">
      <c r="A5070"/>
    </row>
    <row r="5071" spans="1:1" x14ac:dyDescent="0.25">
      <c r="A5071"/>
    </row>
    <row r="5072" spans="1:1" x14ac:dyDescent="0.25">
      <c r="A5072"/>
    </row>
    <row r="5073" spans="1:1" x14ac:dyDescent="0.25">
      <c r="A5073"/>
    </row>
    <row r="5074" spans="1:1" x14ac:dyDescent="0.25">
      <c r="A5074"/>
    </row>
    <row r="5075" spans="1:1" x14ac:dyDescent="0.25">
      <c r="A5075"/>
    </row>
    <row r="5076" spans="1:1" x14ac:dyDescent="0.25">
      <c r="A5076"/>
    </row>
    <row r="5077" spans="1:1" x14ac:dyDescent="0.25">
      <c r="A5077"/>
    </row>
    <row r="5078" spans="1:1" x14ac:dyDescent="0.25">
      <c r="A5078"/>
    </row>
    <row r="5079" spans="1:1" x14ac:dyDescent="0.25">
      <c r="A5079"/>
    </row>
    <row r="5080" spans="1:1" x14ac:dyDescent="0.25">
      <c r="A5080"/>
    </row>
    <row r="5081" spans="1:1" x14ac:dyDescent="0.25">
      <c r="A5081"/>
    </row>
    <row r="5082" spans="1:1" x14ac:dyDescent="0.25">
      <c r="A5082"/>
    </row>
    <row r="5083" spans="1:1" x14ac:dyDescent="0.25">
      <c r="A5083"/>
    </row>
    <row r="5084" spans="1:1" x14ac:dyDescent="0.25">
      <c r="A5084"/>
    </row>
    <row r="5085" spans="1:1" x14ac:dyDescent="0.25">
      <c r="A5085"/>
    </row>
    <row r="5086" spans="1:1" x14ac:dyDescent="0.25">
      <c r="A5086"/>
    </row>
    <row r="5087" spans="1:1" x14ac:dyDescent="0.25">
      <c r="A5087"/>
    </row>
    <row r="5088" spans="1:1" x14ac:dyDescent="0.25">
      <c r="A5088"/>
    </row>
    <row r="5089" spans="1:1" x14ac:dyDescent="0.25">
      <c r="A5089"/>
    </row>
    <row r="5090" spans="1:1" x14ac:dyDescent="0.25">
      <c r="A5090"/>
    </row>
    <row r="5091" spans="1:1" x14ac:dyDescent="0.25">
      <c r="A5091"/>
    </row>
    <row r="5092" spans="1:1" x14ac:dyDescent="0.25">
      <c r="A5092"/>
    </row>
    <row r="5093" spans="1:1" x14ac:dyDescent="0.25">
      <c r="A5093"/>
    </row>
    <row r="5094" spans="1:1" x14ac:dyDescent="0.25">
      <c r="A5094"/>
    </row>
    <row r="5095" spans="1:1" x14ac:dyDescent="0.25">
      <c r="A5095"/>
    </row>
    <row r="5096" spans="1:1" x14ac:dyDescent="0.25">
      <c r="A5096"/>
    </row>
    <row r="5097" spans="1:1" x14ac:dyDescent="0.25">
      <c r="A5097"/>
    </row>
    <row r="5098" spans="1:1" x14ac:dyDescent="0.25">
      <c r="A5098"/>
    </row>
    <row r="5099" spans="1:1" x14ac:dyDescent="0.25">
      <c r="A5099"/>
    </row>
    <row r="5100" spans="1:1" x14ac:dyDescent="0.25">
      <c r="A5100"/>
    </row>
    <row r="5101" spans="1:1" x14ac:dyDescent="0.25">
      <c r="A5101"/>
    </row>
    <row r="5102" spans="1:1" x14ac:dyDescent="0.25">
      <c r="A5102"/>
    </row>
    <row r="5103" spans="1:1" x14ac:dyDescent="0.25">
      <c r="A5103"/>
    </row>
    <row r="5104" spans="1:1" x14ac:dyDescent="0.25">
      <c r="A5104"/>
    </row>
    <row r="5105" spans="1:1" x14ac:dyDescent="0.25">
      <c r="A5105"/>
    </row>
    <row r="5106" spans="1:1" x14ac:dyDescent="0.25">
      <c r="A5106"/>
    </row>
    <row r="5107" spans="1:1" x14ac:dyDescent="0.25">
      <c r="A5107"/>
    </row>
    <row r="5108" spans="1:1" x14ac:dyDescent="0.25">
      <c r="A5108"/>
    </row>
    <row r="5109" spans="1:1" x14ac:dyDescent="0.25">
      <c r="A5109"/>
    </row>
    <row r="5110" spans="1:1" x14ac:dyDescent="0.25">
      <c r="A5110"/>
    </row>
    <row r="5111" spans="1:1" x14ac:dyDescent="0.25">
      <c r="A5111"/>
    </row>
    <row r="5112" spans="1:1" x14ac:dyDescent="0.25">
      <c r="A5112"/>
    </row>
    <row r="5113" spans="1:1" x14ac:dyDescent="0.25">
      <c r="A5113"/>
    </row>
    <row r="5114" spans="1:1" x14ac:dyDescent="0.25">
      <c r="A5114"/>
    </row>
    <row r="5115" spans="1:1" x14ac:dyDescent="0.25">
      <c r="A5115"/>
    </row>
    <row r="5116" spans="1:1" x14ac:dyDescent="0.25">
      <c r="A5116"/>
    </row>
    <row r="5117" spans="1:1" x14ac:dyDescent="0.25">
      <c r="A5117"/>
    </row>
    <row r="5118" spans="1:1" x14ac:dyDescent="0.25">
      <c r="A5118"/>
    </row>
    <row r="5119" spans="1:1" x14ac:dyDescent="0.25">
      <c r="A5119"/>
    </row>
    <row r="5120" spans="1:1" x14ac:dyDescent="0.25">
      <c r="A5120"/>
    </row>
    <row r="5121" spans="1:1" x14ac:dyDescent="0.25">
      <c r="A5121"/>
    </row>
    <row r="5122" spans="1:1" x14ac:dyDescent="0.25">
      <c r="A5122"/>
    </row>
    <row r="5123" spans="1:1" x14ac:dyDescent="0.25">
      <c r="A5123"/>
    </row>
    <row r="5124" spans="1:1" x14ac:dyDescent="0.25">
      <c r="A5124"/>
    </row>
    <row r="5125" spans="1:1" x14ac:dyDescent="0.25">
      <c r="A5125"/>
    </row>
    <row r="5126" spans="1:1" x14ac:dyDescent="0.25">
      <c r="A5126"/>
    </row>
    <row r="5127" spans="1:1" x14ac:dyDescent="0.25">
      <c r="A5127"/>
    </row>
    <row r="5128" spans="1:1" x14ac:dyDescent="0.25">
      <c r="A5128"/>
    </row>
    <row r="5129" spans="1:1" x14ac:dyDescent="0.25">
      <c r="A5129"/>
    </row>
    <row r="5130" spans="1:1" x14ac:dyDescent="0.25">
      <c r="A5130"/>
    </row>
    <row r="5131" spans="1:1" x14ac:dyDescent="0.25">
      <c r="A5131"/>
    </row>
    <row r="5132" spans="1:1" x14ac:dyDescent="0.25">
      <c r="A5132"/>
    </row>
    <row r="5133" spans="1:1" x14ac:dyDescent="0.25">
      <c r="A5133"/>
    </row>
    <row r="5134" spans="1:1" x14ac:dyDescent="0.25">
      <c r="A5134"/>
    </row>
    <row r="5135" spans="1:1" x14ac:dyDescent="0.25">
      <c r="A5135"/>
    </row>
    <row r="5136" spans="1:1" x14ac:dyDescent="0.25">
      <c r="A5136"/>
    </row>
    <row r="5137" spans="1:1" x14ac:dyDescent="0.25">
      <c r="A5137"/>
    </row>
    <row r="5138" spans="1:1" x14ac:dyDescent="0.25">
      <c r="A5138"/>
    </row>
    <row r="5139" spans="1:1" x14ac:dyDescent="0.25">
      <c r="A5139"/>
    </row>
    <row r="5140" spans="1:1" x14ac:dyDescent="0.25">
      <c r="A5140"/>
    </row>
    <row r="5141" spans="1:1" x14ac:dyDescent="0.25">
      <c r="A5141"/>
    </row>
    <row r="5142" spans="1:1" x14ac:dyDescent="0.25">
      <c r="A5142"/>
    </row>
    <row r="5143" spans="1:1" x14ac:dyDescent="0.25">
      <c r="A5143"/>
    </row>
    <row r="5144" spans="1:1" x14ac:dyDescent="0.25">
      <c r="A5144"/>
    </row>
    <row r="5145" spans="1:1" x14ac:dyDescent="0.25">
      <c r="A5145"/>
    </row>
    <row r="5146" spans="1:1" x14ac:dyDescent="0.25">
      <c r="A5146"/>
    </row>
    <row r="5147" spans="1:1" x14ac:dyDescent="0.25">
      <c r="A5147"/>
    </row>
    <row r="5148" spans="1:1" x14ac:dyDescent="0.25">
      <c r="A5148"/>
    </row>
    <row r="5149" spans="1:1" x14ac:dyDescent="0.25">
      <c r="A5149"/>
    </row>
    <row r="5150" spans="1:1" x14ac:dyDescent="0.25">
      <c r="A5150"/>
    </row>
    <row r="5151" spans="1:1" x14ac:dyDescent="0.25">
      <c r="A5151"/>
    </row>
    <row r="5152" spans="1:1" x14ac:dyDescent="0.25">
      <c r="A5152"/>
    </row>
    <row r="5153" spans="1:1" x14ac:dyDescent="0.25">
      <c r="A5153"/>
    </row>
    <row r="5154" spans="1:1" x14ac:dyDescent="0.25">
      <c r="A5154"/>
    </row>
    <row r="5155" spans="1:1" x14ac:dyDescent="0.25">
      <c r="A5155"/>
    </row>
    <row r="5156" spans="1:1" x14ac:dyDescent="0.25">
      <c r="A5156"/>
    </row>
    <row r="5157" spans="1:1" x14ac:dyDescent="0.25">
      <c r="A5157"/>
    </row>
    <row r="5158" spans="1:1" x14ac:dyDescent="0.25">
      <c r="A5158"/>
    </row>
    <row r="5159" spans="1:1" x14ac:dyDescent="0.25">
      <c r="A5159"/>
    </row>
    <row r="5160" spans="1:1" x14ac:dyDescent="0.25">
      <c r="A5160"/>
    </row>
    <row r="5161" spans="1:1" x14ac:dyDescent="0.25">
      <c r="A5161"/>
    </row>
    <row r="5162" spans="1:1" x14ac:dyDescent="0.25">
      <c r="A5162"/>
    </row>
    <row r="5163" spans="1:1" x14ac:dyDescent="0.25">
      <c r="A5163"/>
    </row>
    <row r="5164" spans="1:1" x14ac:dyDescent="0.25">
      <c r="A5164"/>
    </row>
    <row r="5165" spans="1:1" x14ac:dyDescent="0.25">
      <c r="A5165"/>
    </row>
    <row r="5166" spans="1:1" x14ac:dyDescent="0.25">
      <c r="A5166"/>
    </row>
    <row r="5167" spans="1:1" x14ac:dyDescent="0.25">
      <c r="A5167"/>
    </row>
    <row r="5168" spans="1:1" x14ac:dyDescent="0.25">
      <c r="A5168"/>
    </row>
    <row r="5169" spans="1:1" x14ac:dyDescent="0.25">
      <c r="A5169"/>
    </row>
    <row r="5170" spans="1:1" x14ac:dyDescent="0.25">
      <c r="A5170"/>
    </row>
    <row r="5171" spans="1:1" x14ac:dyDescent="0.25">
      <c r="A5171"/>
    </row>
    <row r="5172" spans="1:1" x14ac:dyDescent="0.25">
      <c r="A5172"/>
    </row>
    <row r="5173" spans="1:1" x14ac:dyDescent="0.25">
      <c r="A5173"/>
    </row>
    <row r="5174" spans="1:1" x14ac:dyDescent="0.25">
      <c r="A5174"/>
    </row>
    <row r="5175" spans="1:1" x14ac:dyDescent="0.25">
      <c r="A5175"/>
    </row>
    <row r="5176" spans="1:1" x14ac:dyDescent="0.25">
      <c r="A5176"/>
    </row>
    <row r="5177" spans="1:1" x14ac:dyDescent="0.25">
      <c r="A5177"/>
    </row>
    <row r="5178" spans="1:1" x14ac:dyDescent="0.25">
      <c r="A5178"/>
    </row>
    <row r="5179" spans="1:1" x14ac:dyDescent="0.25">
      <c r="A5179"/>
    </row>
    <row r="5180" spans="1:1" x14ac:dyDescent="0.25">
      <c r="A5180"/>
    </row>
    <row r="5181" spans="1:1" x14ac:dyDescent="0.25">
      <c r="A5181"/>
    </row>
    <row r="5182" spans="1:1" x14ac:dyDescent="0.25">
      <c r="A5182"/>
    </row>
    <row r="5183" spans="1:1" x14ac:dyDescent="0.25">
      <c r="A5183"/>
    </row>
    <row r="5184" spans="1:1" x14ac:dyDescent="0.25">
      <c r="A5184"/>
    </row>
    <row r="5185" spans="1:1" x14ac:dyDescent="0.25">
      <c r="A5185"/>
    </row>
    <row r="5186" spans="1:1" x14ac:dyDescent="0.25">
      <c r="A5186"/>
    </row>
    <row r="5187" spans="1:1" x14ac:dyDescent="0.25">
      <c r="A5187"/>
    </row>
    <row r="5188" spans="1:1" x14ac:dyDescent="0.25">
      <c r="A5188"/>
    </row>
    <row r="5189" spans="1:1" x14ac:dyDescent="0.25">
      <c r="A5189"/>
    </row>
    <row r="5190" spans="1:1" x14ac:dyDescent="0.25">
      <c r="A5190"/>
    </row>
    <row r="5191" spans="1:1" x14ac:dyDescent="0.25">
      <c r="A5191"/>
    </row>
    <row r="5192" spans="1:1" x14ac:dyDescent="0.25">
      <c r="A5192"/>
    </row>
    <row r="5193" spans="1:1" x14ac:dyDescent="0.25">
      <c r="A5193"/>
    </row>
    <row r="5194" spans="1:1" x14ac:dyDescent="0.25">
      <c r="A5194"/>
    </row>
    <row r="5195" spans="1:1" x14ac:dyDescent="0.25">
      <c r="A5195"/>
    </row>
    <row r="5196" spans="1:1" x14ac:dyDescent="0.25">
      <c r="A5196"/>
    </row>
    <row r="5197" spans="1:1" x14ac:dyDescent="0.25">
      <c r="A5197"/>
    </row>
    <row r="5198" spans="1:1" x14ac:dyDescent="0.25">
      <c r="A5198"/>
    </row>
    <row r="5199" spans="1:1" x14ac:dyDescent="0.25">
      <c r="A5199"/>
    </row>
    <row r="5200" spans="1:1" x14ac:dyDescent="0.25">
      <c r="A5200"/>
    </row>
    <row r="5201" spans="1:1" x14ac:dyDescent="0.25">
      <c r="A5201"/>
    </row>
    <row r="5202" spans="1:1" x14ac:dyDescent="0.25">
      <c r="A5202"/>
    </row>
    <row r="5203" spans="1:1" x14ac:dyDescent="0.25">
      <c r="A5203"/>
    </row>
    <row r="5204" spans="1:1" x14ac:dyDescent="0.25">
      <c r="A5204"/>
    </row>
    <row r="5205" spans="1:1" x14ac:dyDescent="0.25">
      <c r="A5205"/>
    </row>
    <row r="5206" spans="1:1" x14ac:dyDescent="0.25">
      <c r="A5206"/>
    </row>
    <row r="5207" spans="1:1" x14ac:dyDescent="0.25">
      <c r="A5207"/>
    </row>
    <row r="5208" spans="1:1" x14ac:dyDescent="0.25">
      <c r="A5208"/>
    </row>
    <row r="5209" spans="1:1" x14ac:dyDescent="0.25">
      <c r="A5209"/>
    </row>
    <row r="5210" spans="1:1" x14ac:dyDescent="0.25">
      <c r="A5210"/>
    </row>
    <row r="5211" spans="1:1" x14ac:dyDescent="0.25">
      <c r="A5211"/>
    </row>
    <row r="5212" spans="1:1" x14ac:dyDescent="0.25">
      <c r="A5212"/>
    </row>
    <row r="5213" spans="1:1" x14ac:dyDescent="0.25">
      <c r="A5213"/>
    </row>
    <row r="5214" spans="1:1" x14ac:dyDescent="0.25">
      <c r="A5214"/>
    </row>
    <row r="5215" spans="1:1" x14ac:dyDescent="0.25">
      <c r="A5215"/>
    </row>
    <row r="5216" spans="1:1" x14ac:dyDescent="0.25">
      <c r="A5216"/>
    </row>
    <row r="5217" spans="1:1" x14ac:dyDescent="0.25">
      <c r="A5217"/>
    </row>
    <row r="5218" spans="1:1" x14ac:dyDescent="0.25">
      <c r="A5218"/>
    </row>
    <row r="5219" spans="1:1" x14ac:dyDescent="0.25">
      <c r="A5219"/>
    </row>
    <row r="5220" spans="1:1" x14ac:dyDescent="0.25">
      <c r="A5220"/>
    </row>
    <row r="5221" spans="1:1" x14ac:dyDescent="0.25">
      <c r="A5221"/>
    </row>
    <row r="5222" spans="1:1" x14ac:dyDescent="0.25">
      <c r="A5222"/>
    </row>
    <row r="5223" spans="1:1" x14ac:dyDescent="0.25">
      <c r="A5223"/>
    </row>
    <row r="5224" spans="1:1" x14ac:dyDescent="0.25">
      <c r="A5224"/>
    </row>
    <row r="5225" spans="1:1" x14ac:dyDescent="0.25">
      <c r="A5225"/>
    </row>
    <row r="5226" spans="1:1" x14ac:dyDescent="0.25">
      <c r="A5226"/>
    </row>
    <row r="5227" spans="1:1" x14ac:dyDescent="0.25">
      <c r="A5227"/>
    </row>
    <row r="5228" spans="1:1" x14ac:dyDescent="0.25">
      <c r="A5228"/>
    </row>
    <row r="5229" spans="1:1" x14ac:dyDescent="0.25">
      <c r="A5229"/>
    </row>
    <row r="5230" spans="1:1" x14ac:dyDescent="0.25">
      <c r="A5230"/>
    </row>
    <row r="5231" spans="1:1" x14ac:dyDescent="0.25">
      <c r="A5231"/>
    </row>
    <row r="5232" spans="1:1" x14ac:dyDescent="0.25">
      <c r="A5232"/>
    </row>
    <row r="5233" spans="1:1" x14ac:dyDescent="0.25">
      <c r="A5233"/>
    </row>
    <row r="5234" spans="1:1" x14ac:dyDescent="0.25">
      <c r="A5234"/>
    </row>
    <row r="5235" spans="1:1" x14ac:dyDescent="0.25">
      <c r="A5235"/>
    </row>
    <row r="5236" spans="1:1" x14ac:dyDescent="0.25">
      <c r="A5236"/>
    </row>
    <row r="5237" spans="1:1" x14ac:dyDescent="0.25">
      <c r="A5237"/>
    </row>
    <row r="5238" spans="1:1" x14ac:dyDescent="0.25">
      <c r="A5238"/>
    </row>
    <row r="5239" spans="1:1" x14ac:dyDescent="0.25">
      <c r="A5239"/>
    </row>
    <row r="5240" spans="1:1" x14ac:dyDescent="0.25">
      <c r="A5240"/>
    </row>
    <row r="5241" spans="1:1" x14ac:dyDescent="0.25">
      <c r="A5241"/>
    </row>
    <row r="5242" spans="1:1" x14ac:dyDescent="0.25">
      <c r="A5242"/>
    </row>
    <row r="5243" spans="1:1" x14ac:dyDescent="0.25">
      <c r="A5243"/>
    </row>
    <row r="5244" spans="1:1" x14ac:dyDescent="0.25">
      <c r="A5244"/>
    </row>
    <row r="5245" spans="1:1" x14ac:dyDescent="0.25">
      <c r="A5245"/>
    </row>
    <row r="5246" spans="1:1" x14ac:dyDescent="0.25">
      <c r="A5246"/>
    </row>
    <row r="5247" spans="1:1" x14ac:dyDescent="0.25">
      <c r="A5247"/>
    </row>
    <row r="5248" spans="1:1" x14ac:dyDescent="0.25">
      <c r="A5248"/>
    </row>
    <row r="5249" spans="1:1" x14ac:dyDescent="0.25">
      <c r="A5249"/>
    </row>
    <row r="5250" spans="1:1" x14ac:dyDescent="0.25">
      <c r="A5250"/>
    </row>
    <row r="5251" spans="1:1" x14ac:dyDescent="0.25">
      <c r="A5251"/>
    </row>
    <row r="5252" spans="1:1" x14ac:dyDescent="0.25">
      <c r="A5252"/>
    </row>
    <row r="5253" spans="1:1" x14ac:dyDescent="0.25">
      <c r="A5253"/>
    </row>
    <row r="5254" spans="1:1" x14ac:dyDescent="0.25">
      <c r="A5254"/>
    </row>
    <row r="5255" spans="1:1" x14ac:dyDescent="0.25">
      <c r="A5255"/>
    </row>
    <row r="5256" spans="1:1" x14ac:dyDescent="0.25">
      <c r="A5256"/>
    </row>
    <row r="5257" spans="1:1" x14ac:dyDescent="0.25">
      <c r="A5257"/>
    </row>
    <row r="5258" spans="1:1" x14ac:dyDescent="0.25">
      <c r="A5258"/>
    </row>
    <row r="5259" spans="1:1" x14ac:dyDescent="0.25">
      <c r="A5259"/>
    </row>
    <row r="5260" spans="1:1" x14ac:dyDescent="0.25">
      <c r="A5260"/>
    </row>
    <row r="5261" spans="1:1" x14ac:dyDescent="0.25">
      <c r="A5261"/>
    </row>
    <row r="5262" spans="1:1" x14ac:dyDescent="0.25">
      <c r="A5262"/>
    </row>
    <row r="5263" spans="1:1" x14ac:dyDescent="0.25">
      <c r="A5263"/>
    </row>
    <row r="5264" spans="1:1" x14ac:dyDescent="0.25">
      <c r="A5264"/>
    </row>
    <row r="5265" spans="1:1" x14ac:dyDescent="0.25">
      <c r="A5265"/>
    </row>
    <row r="5266" spans="1:1" x14ac:dyDescent="0.25">
      <c r="A5266"/>
    </row>
    <row r="5267" spans="1:1" x14ac:dyDescent="0.25">
      <c r="A5267"/>
    </row>
    <row r="5268" spans="1:1" x14ac:dyDescent="0.25">
      <c r="A5268"/>
    </row>
    <row r="5269" spans="1:1" x14ac:dyDescent="0.25">
      <c r="A5269"/>
    </row>
    <row r="5270" spans="1:1" x14ac:dyDescent="0.25">
      <c r="A5270"/>
    </row>
    <row r="5271" spans="1:1" x14ac:dyDescent="0.25">
      <c r="A5271"/>
    </row>
    <row r="5272" spans="1:1" x14ac:dyDescent="0.25">
      <c r="A5272"/>
    </row>
    <row r="5273" spans="1:1" x14ac:dyDescent="0.25">
      <c r="A5273"/>
    </row>
    <row r="5274" spans="1:1" x14ac:dyDescent="0.25">
      <c r="A5274"/>
    </row>
    <row r="5275" spans="1:1" x14ac:dyDescent="0.25">
      <c r="A5275"/>
    </row>
    <row r="5276" spans="1:1" x14ac:dyDescent="0.25">
      <c r="A5276"/>
    </row>
    <row r="5277" spans="1:1" x14ac:dyDescent="0.25">
      <c r="A5277"/>
    </row>
    <row r="5278" spans="1:1" x14ac:dyDescent="0.25">
      <c r="A5278"/>
    </row>
    <row r="5279" spans="1:1" x14ac:dyDescent="0.25">
      <c r="A5279"/>
    </row>
    <row r="5280" spans="1:1" x14ac:dyDescent="0.25">
      <c r="A5280"/>
    </row>
    <row r="5281" spans="1:1" x14ac:dyDescent="0.25">
      <c r="A5281"/>
    </row>
    <row r="5282" spans="1:1" x14ac:dyDescent="0.25">
      <c r="A5282"/>
    </row>
    <row r="5283" spans="1:1" x14ac:dyDescent="0.25">
      <c r="A5283"/>
    </row>
    <row r="5284" spans="1:1" x14ac:dyDescent="0.25">
      <c r="A5284"/>
    </row>
    <row r="5285" spans="1:1" x14ac:dyDescent="0.25">
      <c r="A5285"/>
    </row>
    <row r="5286" spans="1:1" x14ac:dyDescent="0.25">
      <c r="A5286"/>
    </row>
    <row r="5287" spans="1:1" x14ac:dyDescent="0.25">
      <c r="A5287"/>
    </row>
    <row r="5288" spans="1:1" x14ac:dyDescent="0.25">
      <c r="A5288"/>
    </row>
    <row r="5289" spans="1:1" x14ac:dyDescent="0.25">
      <c r="A5289"/>
    </row>
    <row r="5290" spans="1:1" x14ac:dyDescent="0.25">
      <c r="A5290"/>
    </row>
    <row r="5291" spans="1:1" x14ac:dyDescent="0.25">
      <c r="A5291"/>
    </row>
    <row r="5292" spans="1:1" x14ac:dyDescent="0.25">
      <c r="A5292"/>
    </row>
    <row r="5293" spans="1:1" x14ac:dyDescent="0.25">
      <c r="A5293"/>
    </row>
    <row r="5294" spans="1:1" x14ac:dyDescent="0.25">
      <c r="A5294"/>
    </row>
    <row r="5295" spans="1:1" x14ac:dyDescent="0.25">
      <c r="A5295"/>
    </row>
    <row r="5296" spans="1:1" x14ac:dyDescent="0.25">
      <c r="A5296"/>
    </row>
    <row r="5297" spans="1:1" x14ac:dyDescent="0.25">
      <c r="A5297"/>
    </row>
    <row r="5298" spans="1:1" x14ac:dyDescent="0.25">
      <c r="A5298"/>
    </row>
    <row r="5299" spans="1:1" x14ac:dyDescent="0.25">
      <c r="A5299"/>
    </row>
    <row r="5300" spans="1:1" x14ac:dyDescent="0.25">
      <c r="A5300"/>
    </row>
    <row r="5301" spans="1:1" x14ac:dyDescent="0.25">
      <c r="A5301"/>
    </row>
    <row r="5302" spans="1:1" x14ac:dyDescent="0.25">
      <c r="A5302"/>
    </row>
    <row r="5303" spans="1:1" x14ac:dyDescent="0.25">
      <c r="A5303"/>
    </row>
    <row r="5304" spans="1:1" x14ac:dyDescent="0.25">
      <c r="A5304"/>
    </row>
    <row r="5305" spans="1:1" x14ac:dyDescent="0.25">
      <c r="A5305"/>
    </row>
    <row r="5306" spans="1:1" x14ac:dyDescent="0.25">
      <c r="A5306"/>
    </row>
    <row r="5307" spans="1:1" x14ac:dyDescent="0.25">
      <c r="A5307"/>
    </row>
    <row r="5308" spans="1:1" x14ac:dyDescent="0.25">
      <c r="A5308"/>
    </row>
    <row r="5309" spans="1:1" x14ac:dyDescent="0.25">
      <c r="A5309"/>
    </row>
    <row r="5310" spans="1:1" x14ac:dyDescent="0.25">
      <c r="A5310"/>
    </row>
    <row r="5311" spans="1:1" x14ac:dyDescent="0.25">
      <c r="A5311"/>
    </row>
    <row r="5312" spans="1:1" x14ac:dyDescent="0.25">
      <c r="A5312"/>
    </row>
    <row r="5313" spans="1:1" x14ac:dyDescent="0.25">
      <c r="A5313"/>
    </row>
    <row r="5314" spans="1:1" x14ac:dyDescent="0.25">
      <c r="A5314"/>
    </row>
    <row r="5315" spans="1:1" x14ac:dyDescent="0.25">
      <c r="A5315"/>
    </row>
    <row r="5316" spans="1:1" x14ac:dyDescent="0.25">
      <c r="A5316"/>
    </row>
    <row r="5317" spans="1:1" x14ac:dyDescent="0.25">
      <c r="A5317"/>
    </row>
    <row r="5318" spans="1:1" x14ac:dyDescent="0.25">
      <c r="A5318"/>
    </row>
    <row r="5319" spans="1:1" x14ac:dyDescent="0.25">
      <c r="A5319"/>
    </row>
    <row r="5320" spans="1:1" x14ac:dyDescent="0.25">
      <c r="A5320"/>
    </row>
    <row r="5321" spans="1:1" x14ac:dyDescent="0.25">
      <c r="A5321"/>
    </row>
    <row r="5322" spans="1:1" x14ac:dyDescent="0.25">
      <c r="A5322"/>
    </row>
    <row r="5323" spans="1:1" x14ac:dyDescent="0.25">
      <c r="A5323"/>
    </row>
    <row r="5324" spans="1:1" x14ac:dyDescent="0.25">
      <c r="A5324"/>
    </row>
    <row r="5325" spans="1:1" x14ac:dyDescent="0.25">
      <c r="A5325"/>
    </row>
    <row r="5326" spans="1:1" x14ac:dyDescent="0.25">
      <c r="A5326"/>
    </row>
    <row r="5327" spans="1:1" x14ac:dyDescent="0.25">
      <c r="A5327"/>
    </row>
    <row r="5328" spans="1:1" x14ac:dyDescent="0.25">
      <c r="A5328"/>
    </row>
    <row r="5329" spans="1:1" x14ac:dyDescent="0.25">
      <c r="A5329"/>
    </row>
    <row r="5330" spans="1:1" x14ac:dyDescent="0.25">
      <c r="A5330"/>
    </row>
    <row r="5331" spans="1:1" x14ac:dyDescent="0.25">
      <c r="A5331"/>
    </row>
    <row r="5332" spans="1:1" x14ac:dyDescent="0.25">
      <c r="A5332"/>
    </row>
    <row r="5333" spans="1:1" x14ac:dyDescent="0.25">
      <c r="A5333"/>
    </row>
    <row r="5334" spans="1:1" x14ac:dyDescent="0.25">
      <c r="A5334"/>
    </row>
    <row r="5335" spans="1:1" x14ac:dyDescent="0.25">
      <c r="A5335"/>
    </row>
    <row r="5336" spans="1:1" x14ac:dyDescent="0.25">
      <c r="A5336"/>
    </row>
    <row r="5337" spans="1:1" x14ac:dyDescent="0.25">
      <c r="A5337"/>
    </row>
    <row r="5338" spans="1:1" x14ac:dyDescent="0.25">
      <c r="A5338"/>
    </row>
    <row r="5339" spans="1:1" x14ac:dyDescent="0.25">
      <c r="A5339"/>
    </row>
    <row r="5340" spans="1:1" x14ac:dyDescent="0.25">
      <c r="A5340"/>
    </row>
    <row r="5341" spans="1:1" x14ac:dyDescent="0.25">
      <c r="A5341"/>
    </row>
    <row r="5342" spans="1:1" x14ac:dyDescent="0.25">
      <c r="A5342"/>
    </row>
    <row r="5343" spans="1:1" x14ac:dyDescent="0.25">
      <c r="A5343"/>
    </row>
    <row r="5344" spans="1:1" x14ac:dyDescent="0.25">
      <c r="A5344"/>
    </row>
    <row r="5345" spans="1:1" x14ac:dyDescent="0.25">
      <c r="A5345"/>
    </row>
    <row r="5346" spans="1:1" x14ac:dyDescent="0.25">
      <c r="A5346"/>
    </row>
    <row r="5347" spans="1:1" x14ac:dyDescent="0.25">
      <c r="A5347"/>
    </row>
    <row r="5348" spans="1:1" x14ac:dyDescent="0.25">
      <c r="A5348"/>
    </row>
    <row r="5349" spans="1:1" x14ac:dyDescent="0.25">
      <c r="A5349"/>
    </row>
    <row r="5350" spans="1:1" x14ac:dyDescent="0.25">
      <c r="A5350"/>
    </row>
    <row r="5351" spans="1:1" x14ac:dyDescent="0.25">
      <c r="A5351"/>
    </row>
    <row r="5352" spans="1:1" x14ac:dyDescent="0.25">
      <c r="A5352"/>
    </row>
    <row r="5353" spans="1:1" x14ac:dyDescent="0.25">
      <c r="A5353"/>
    </row>
    <row r="5354" spans="1:1" x14ac:dyDescent="0.25">
      <c r="A5354"/>
    </row>
    <row r="5355" spans="1:1" x14ac:dyDescent="0.25">
      <c r="A5355"/>
    </row>
    <row r="5356" spans="1:1" x14ac:dyDescent="0.25">
      <c r="A5356"/>
    </row>
    <row r="5357" spans="1:1" x14ac:dyDescent="0.25">
      <c r="A5357"/>
    </row>
    <row r="5358" spans="1:1" x14ac:dyDescent="0.25">
      <c r="A5358"/>
    </row>
    <row r="5359" spans="1:1" x14ac:dyDescent="0.25">
      <c r="A5359"/>
    </row>
    <row r="5360" spans="1:1" x14ac:dyDescent="0.25">
      <c r="A5360"/>
    </row>
    <row r="5361" spans="1:1" x14ac:dyDescent="0.25">
      <c r="A5361"/>
    </row>
    <row r="5362" spans="1:1" x14ac:dyDescent="0.25">
      <c r="A5362"/>
    </row>
    <row r="5363" spans="1:1" x14ac:dyDescent="0.25">
      <c r="A5363"/>
    </row>
    <row r="5364" spans="1:1" x14ac:dyDescent="0.25">
      <c r="A5364"/>
    </row>
    <row r="5365" spans="1:1" x14ac:dyDescent="0.25">
      <c r="A5365"/>
    </row>
    <row r="5366" spans="1:1" x14ac:dyDescent="0.25">
      <c r="A5366"/>
    </row>
    <row r="5367" spans="1:1" x14ac:dyDescent="0.25">
      <c r="A5367"/>
    </row>
    <row r="5368" spans="1:1" x14ac:dyDescent="0.25">
      <c r="A5368"/>
    </row>
    <row r="5369" spans="1:1" x14ac:dyDescent="0.25">
      <c r="A5369"/>
    </row>
    <row r="5370" spans="1:1" x14ac:dyDescent="0.25">
      <c r="A5370"/>
    </row>
    <row r="5371" spans="1:1" x14ac:dyDescent="0.25">
      <c r="A5371"/>
    </row>
    <row r="5372" spans="1:1" x14ac:dyDescent="0.25">
      <c r="A5372"/>
    </row>
    <row r="5373" spans="1:1" x14ac:dyDescent="0.25">
      <c r="A5373"/>
    </row>
    <row r="5374" spans="1:1" x14ac:dyDescent="0.25">
      <c r="A5374"/>
    </row>
    <row r="5375" spans="1:1" x14ac:dyDescent="0.25">
      <c r="A5375"/>
    </row>
    <row r="5376" spans="1:1" x14ac:dyDescent="0.25">
      <c r="A5376"/>
    </row>
    <row r="5377" spans="1:1" x14ac:dyDescent="0.25">
      <c r="A5377"/>
    </row>
    <row r="5378" spans="1:1" x14ac:dyDescent="0.25">
      <c r="A5378"/>
    </row>
    <row r="5379" spans="1:1" x14ac:dyDescent="0.25">
      <c r="A5379"/>
    </row>
    <row r="5380" spans="1:1" x14ac:dyDescent="0.25">
      <c r="A5380"/>
    </row>
    <row r="5381" spans="1:1" x14ac:dyDescent="0.25">
      <c r="A5381"/>
    </row>
    <row r="5382" spans="1:1" x14ac:dyDescent="0.25">
      <c r="A5382"/>
    </row>
    <row r="5383" spans="1:1" x14ac:dyDescent="0.25">
      <c r="A5383"/>
    </row>
    <row r="5384" spans="1:1" x14ac:dyDescent="0.25">
      <c r="A5384"/>
    </row>
    <row r="5385" spans="1:1" x14ac:dyDescent="0.25">
      <c r="A5385"/>
    </row>
    <row r="5386" spans="1:1" x14ac:dyDescent="0.25">
      <c r="A5386"/>
    </row>
    <row r="5387" spans="1:1" x14ac:dyDescent="0.25">
      <c r="A5387"/>
    </row>
    <row r="5388" spans="1:1" x14ac:dyDescent="0.25">
      <c r="A5388"/>
    </row>
    <row r="5389" spans="1:1" x14ac:dyDescent="0.25">
      <c r="A5389"/>
    </row>
    <row r="5390" spans="1:1" x14ac:dyDescent="0.25">
      <c r="A5390"/>
    </row>
    <row r="5391" spans="1:1" x14ac:dyDescent="0.25">
      <c r="A5391"/>
    </row>
    <row r="5392" spans="1:1" x14ac:dyDescent="0.25">
      <c r="A5392"/>
    </row>
    <row r="5393" spans="1:1" x14ac:dyDescent="0.25">
      <c r="A5393"/>
    </row>
    <row r="5394" spans="1:1" x14ac:dyDescent="0.25">
      <c r="A5394"/>
    </row>
    <row r="5395" spans="1:1" x14ac:dyDescent="0.25">
      <c r="A5395"/>
    </row>
    <row r="5396" spans="1:1" x14ac:dyDescent="0.25">
      <c r="A5396"/>
    </row>
    <row r="5397" spans="1:1" x14ac:dyDescent="0.25">
      <c r="A5397"/>
    </row>
    <row r="5398" spans="1:1" x14ac:dyDescent="0.25">
      <c r="A5398"/>
    </row>
    <row r="5399" spans="1:1" x14ac:dyDescent="0.25">
      <c r="A5399"/>
    </row>
    <row r="5400" spans="1:1" x14ac:dyDescent="0.25">
      <c r="A5400"/>
    </row>
    <row r="5401" spans="1:1" x14ac:dyDescent="0.25">
      <c r="A5401"/>
    </row>
    <row r="5402" spans="1:1" x14ac:dyDescent="0.25">
      <c r="A5402"/>
    </row>
    <row r="5403" spans="1:1" x14ac:dyDescent="0.25">
      <c r="A5403"/>
    </row>
    <row r="5404" spans="1:1" x14ac:dyDescent="0.25">
      <c r="A5404"/>
    </row>
    <row r="5405" spans="1:1" x14ac:dyDescent="0.25">
      <c r="A5405"/>
    </row>
    <row r="5406" spans="1:1" x14ac:dyDescent="0.25">
      <c r="A5406"/>
    </row>
    <row r="5407" spans="1:1" x14ac:dyDescent="0.25">
      <c r="A5407"/>
    </row>
    <row r="5408" spans="1:1" x14ac:dyDescent="0.25">
      <c r="A5408"/>
    </row>
    <row r="5409" spans="1:1" x14ac:dyDescent="0.25">
      <c r="A5409"/>
    </row>
    <row r="5410" spans="1:1" x14ac:dyDescent="0.25">
      <c r="A5410"/>
    </row>
    <row r="5411" spans="1:1" x14ac:dyDescent="0.25">
      <c r="A5411"/>
    </row>
    <row r="5412" spans="1:1" x14ac:dyDescent="0.25">
      <c r="A5412"/>
    </row>
    <row r="5413" spans="1:1" x14ac:dyDescent="0.25">
      <c r="A5413"/>
    </row>
    <row r="5414" spans="1:1" x14ac:dyDescent="0.25">
      <c r="A5414"/>
    </row>
    <row r="5415" spans="1:1" x14ac:dyDescent="0.25">
      <c r="A5415"/>
    </row>
    <row r="5416" spans="1:1" x14ac:dyDescent="0.25">
      <c r="A5416"/>
    </row>
    <row r="5417" spans="1:1" x14ac:dyDescent="0.25">
      <c r="A5417"/>
    </row>
    <row r="5418" spans="1:1" x14ac:dyDescent="0.25">
      <c r="A5418"/>
    </row>
    <row r="5419" spans="1:1" x14ac:dyDescent="0.25">
      <c r="A5419"/>
    </row>
    <row r="5420" spans="1:1" x14ac:dyDescent="0.25">
      <c r="A5420"/>
    </row>
    <row r="5421" spans="1:1" x14ac:dyDescent="0.25">
      <c r="A5421"/>
    </row>
    <row r="5422" spans="1:1" x14ac:dyDescent="0.25">
      <c r="A5422"/>
    </row>
    <row r="5423" spans="1:1" x14ac:dyDescent="0.25">
      <c r="A5423"/>
    </row>
    <row r="5424" spans="1:1" x14ac:dyDescent="0.25">
      <c r="A5424"/>
    </row>
    <row r="5425" spans="1:1" x14ac:dyDescent="0.25">
      <c r="A5425"/>
    </row>
    <row r="5426" spans="1:1" x14ac:dyDescent="0.25">
      <c r="A5426"/>
    </row>
    <row r="5427" spans="1:1" x14ac:dyDescent="0.25">
      <c r="A5427"/>
    </row>
    <row r="5428" spans="1:1" x14ac:dyDescent="0.25">
      <c r="A5428"/>
    </row>
    <row r="5429" spans="1:1" x14ac:dyDescent="0.25">
      <c r="A5429"/>
    </row>
    <row r="5430" spans="1:1" x14ac:dyDescent="0.25">
      <c r="A5430"/>
    </row>
    <row r="5431" spans="1:1" x14ac:dyDescent="0.25">
      <c r="A5431"/>
    </row>
    <row r="5432" spans="1:1" x14ac:dyDescent="0.25">
      <c r="A5432"/>
    </row>
    <row r="5433" spans="1:1" x14ac:dyDescent="0.25">
      <c r="A5433"/>
    </row>
    <row r="5434" spans="1:1" x14ac:dyDescent="0.25">
      <c r="A5434"/>
    </row>
    <row r="5435" spans="1:1" x14ac:dyDescent="0.25">
      <c r="A5435"/>
    </row>
    <row r="5436" spans="1:1" x14ac:dyDescent="0.25">
      <c r="A5436"/>
    </row>
    <row r="5437" spans="1:1" x14ac:dyDescent="0.25">
      <c r="A5437"/>
    </row>
    <row r="5438" spans="1:1" x14ac:dyDescent="0.25">
      <c r="A5438"/>
    </row>
    <row r="5439" spans="1:1" x14ac:dyDescent="0.25">
      <c r="A5439"/>
    </row>
    <row r="5440" spans="1:1" x14ac:dyDescent="0.25">
      <c r="A5440"/>
    </row>
    <row r="5441" spans="1:1" x14ac:dyDescent="0.25">
      <c r="A5441"/>
    </row>
    <row r="5442" spans="1:1" x14ac:dyDescent="0.25">
      <c r="A5442"/>
    </row>
    <row r="5443" spans="1:1" x14ac:dyDescent="0.25">
      <c r="A5443"/>
    </row>
    <row r="5444" spans="1:1" x14ac:dyDescent="0.25">
      <c r="A5444"/>
    </row>
    <row r="5445" spans="1:1" x14ac:dyDescent="0.25">
      <c r="A5445"/>
    </row>
    <row r="5446" spans="1:1" x14ac:dyDescent="0.25">
      <c r="A5446"/>
    </row>
    <row r="5447" spans="1:1" x14ac:dyDescent="0.25">
      <c r="A5447"/>
    </row>
    <row r="5448" spans="1:1" x14ac:dyDescent="0.25">
      <c r="A5448"/>
    </row>
    <row r="5449" spans="1:1" x14ac:dyDescent="0.25">
      <c r="A5449"/>
    </row>
    <row r="5450" spans="1:1" x14ac:dyDescent="0.25">
      <c r="A5450"/>
    </row>
    <row r="5451" spans="1:1" x14ac:dyDescent="0.25">
      <c r="A5451"/>
    </row>
    <row r="5452" spans="1:1" x14ac:dyDescent="0.25">
      <c r="A5452"/>
    </row>
    <row r="5453" spans="1:1" x14ac:dyDescent="0.25">
      <c r="A5453"/>
    </row>
    <row r="5454" spans="1:1" x14ac:dyDescent="0.25">
      <c r="A5454"/>
    </row>
    <row r="5455" spans="1:1" x14ac:dyDescent="0.25">
      <c r="A5455"/>
    </row>
    <row r="5456" spans="1:1" x14ac:dyDescent="0.25">
      <c r="A5456"/>
    </row>
    <row r="5457" spans="1:1" x14ac:dyDescent="0.25">
      <c r="A5457"/>
    </row>
    <row r="5458" spans="1:1" x14ac:dyDescent="0.25">
      <c r="A5458"/>
    </row>
    <row r="5459" spans="1:1" x14ac:dyDescent="0.25">
      <c r="A5459"/>
    </row>
    <row r="5460" spans="1:1" x14ac:dyDescent="0.25">
      <c r="A5460"/>
    </row>
    <row r="5461" spans="1:1" x14ac:dyDescent="0.25">
      <c r="A5461"/>
    </row>
    <row r="5462" spans="1:1" x14ac:dyDescent="0.25">
      <c r="A5462"/>
    </row>
    <row r="5463" spans="1:1" x14ac:dyDescent="0.25">
      <c r="A5463"/>
    </row>
    <row r="5464" spans="1:1" x14ac:dyDescent="0.25">
      <c r="A5464"/>
    </row>
    <row r="5465" spans="1:1" x14ac:dyDescent="0.25">
      <c r="A5465"/>
    </row>
    <row r="5466" spans="1:1" x14ac:dyDescent="0.25">
      <c r="A5466"/>
    </row>
    <row r="5467" spans="1:1" x14ac:dyDescent="0.25">
      <c r="A5467"/>
    </row>
    <row r="5468" spans="1:1" x14ac:dyDescent="0.25">
      <c r="A5468"/>
    </row>
    <row r="5469" spans="1:1" x14ac:dyDescent="0.25">
      <c r="A5469"/>
    </row>
    <row r="5470" spans="1:1" x14ac:dyDescent="0.25">
      <c r="A5470"/>
    </row>
    <row r="5471" spans="1:1" x14ac:dyDescent="0.25">
      <c r="A5471"/>
    </row>
    <row r="5472" spans="1:1" x14ac:dyDescent="0.25">
      <c r="A5472"/>
    </row>
    <row r="5473" spans="1:1" x14ac:dyDescent="0.25">
      <c r="A5473"/>
    </row>
    <row r="5474" spans="1:1" x14ac:dyDescent="0.25">
      <c r="A5474"/>
    </row>
    <row r="5475" spans="1:1" x14ac:dyDescent="0.25">
      <c r="A5475"/>
    </row>
    <row r="5476" spans="1:1" x14ac:dyDescent="0.25">
      <c r="A5476"/>
    </row>
    <row r="5477" spans="1:1" x14ac:dyDescent="0.25">
      <c r="A5477"/>
    </row>
    <row r="5478" spans="1:1" x14ac:dyDescent="0.25">
      <c r="A5478"/>
    </row>
    <row r="5479" spans="1:1" x14ac:dyDescent="0.25">
      <c r="A5479"/>
    </row>
    <row r="5480" spans="1:1" x14ac:dyDescent="0.25">
      <c r="A5480"/>
    </row>
    <row r="5481" spans="1:1" x14ac:dyDescent="0.25">
      <c r="A5481"/>
    </row>
    <row r="5482" spans="1:1" x14ac:dyDescent="0.25">
      <c r="A5482"/>
    </row>
    <row r="5483" spans="1:1" x14ac:dyDescent="0.25">
      <c r="A5483"/>
    </row>
    <row r="5484" spans="1:1" x14ac:dyDescent="0.25">
      <c r="A5484"/>
    </row>
    <row r="5485" spans="1:1" x14ac:dyDescent="0.25">
      <c r="A5485"/>
    </row>
    <row r="5486" spans="1:1" x14ac:dyDescent="0.25">
      <c r="A5486"/>
    </row>
    <row r="5487" spans="1:1" x14ac:dyDescent="0.25">
      <c r="A5487"/>
    </row>
    <row r="5488" spans="1:1" x14ac:dyDescent="0.25">
      <c r="A5488"/>
    </row>
    <row r="5489" spans="1:1" x14ac:dyDescent="0.25">
      <c r="A5489"/>
    </row>
    <row r="5490" spans="1:1" x14ac:dyDescent="0.25">
      <c r="A5490"/>
    </row>
    <row r="5491" spans="1:1" x14ac:dyDescent="0.25">
      <c r="A5491"/>
    </row>
    <row r="5492" spans="1:1" x14ac:dyDescent="0.25">
      <c r="A5492"/>
    </row>
    <row r="5493" spans="1:1" x14ac:dyDescent="0.25">
      <c r="A5493"/>
    </row>
    <row r="5494" spans="1:1" x14ac:dyDescent="0.25">
      <c r="A5494"/>
    </row>
    <row r="5495" spans="1:1" x14ac:dyDescent="0.25">
      <c r="A5495"/>
    </row>
    <row r="5496" spans="1:1" x14ac:dyDescent="0.25">
      <c r="A5496"/>
    </row>
    <row r="5497" spans="1:1" x14ac:dyDescent="0.25">
      <c r="A5497"/>
    </row>
    <row r="5498" spans="1:1" x14ac:dyDescent="0.25">
      <c r="A5498"/>
    </row>
    <row r="5499" spans="1:1" x14ac:dyDescent="0.25">
      <c r="A5499"/>
    </row>
    <row r="5500" spans="1:1" x14ac:dyDescent="0.25">
      <c r="A5500"/>
    </row>
    <row r="5501" spans="1:1" x14ac:dyDescent="0.25">
      <c r="A5501"/>
    </row>
    <row r="5502" spans="1:1" x14ac:dyDescent="0.25">
      <c r="A5502"/>
    </row>
    <row r="5503" spans="1:1" x14ac:dyDescent="0.25">
      <c r="A5503"/>
    </row>
    <row r="5504" spans="1:1" x14ac:dyDescent="0.25">
      <c r="A5504"/>
    </row>
    <row r="5505" spans="1:1" x14ac:dyDescent="0.25">
      <c r="A5505"/>
    </row>
    <row r="5506" spans="1:1" x14ac:dyDescent="0.25">
      <c r="A5506"/>
    </row>
    <row r="5507" spans="1:1" x14ac:dyDescent="0.25">
      <c r="A5507"/>
    </row>
    <row r="5508" spans="1:1" x14ac:dyDescent="0.25">
      <c r="A5508"/>
    </row>
    <row r="5509" spans="1:1" x14ac:dyDescent="0.25">
      <c r="A5509"/>
    </row>
    <row r="5510" spans="1:1" x14ac:dyDescent="0.25">
      <c r="A5510"/>
    </row>
    <row r="5511" spans="1:1" x14ac:dyDescent="0.25">
      <c r="A5511"/>
    </row>
    <row r="5512" spans="1:1" x14ac:dyDescent="0.25">
      <c r="A5512"/>
    </row>
    <row r="5513" spans="1:1" x14ac:dyDescent="0.25">
      <c r="A5513"/>
    </row>
    <row r="5514" spans="1:1" x14ac:dyDescent="0.25">
      <c r="A5514"/>
    </row>
    <row r="5515" spans="1:1" x14ac:dyDescent="0.25">
      <c r="A5515"/>
    </row>
    <row r="5516" spans="1:1" x14ac:dyDescent="0.25">
      <c r="A5516"/>
    </row>
    <row r="5517" spans="1:1" x14ac:dyDescent="0.25">
      <c r="A5517"/>
    </row>
    <row r="5518" spans="1:1" x14ac:dyDescent="0.25">
      <c r="A5518"/>
    </row>
    <row r="5519" spans="1:1" x14ac:dyDescent="0.25">
      <c r="A5519"/>
    </row>
    <row r="5520" spans="1:1" x14ac:dyDescent="0.25">
      <c r="A5520"/>
    </row>
    <row r="5521" spans="1:1" x14ac:dyDescent="0.25">
      <c r="A5521"/>
    </row>
    <row r="5522" spans="1:1" x14ac:dyDescent="0.25">
      <c r="A5522"/>
    </row>
    <row r="5523" spans="1:1" x14ac:dyDescent="0.25">
      <c r="A5523"/>
    </row>
    <row r="5524" spans="1:1" x14ac:dyDescent="0.25">
      <c r="A5524"/>
    </row>
    <row r="5525" spans="1:1" x14ac:dyDescent="0.25">
      <c r="A5525"/>
    </row>
    <row r="5526" spans="1:1" x14ac:dyDescent="0.25">
      <c r="A5526"/>
    </row>
    <row r="5527" spans="1:1" x14ac:dyDescent="0.25">
      <c r="A5527"/>
    </row>
    <row r="5528" spans="1:1" x14ac:dyDescent="0.25">
      <c r="A5528"/>
    </row>
    <row r="5529" spans="1:1" x14ac:dyDescent="0.25">
      <c r="A5529"/>
    </row>
    <row r="5530" spans="1:1" x14ac:dyDescent="0.25">
      <c r="A5530"/>
    </row>
    <row r="5531" spans="1:1" x14ac:dyDescent="0.25">
      <c r="A5531"/>
    </row>
    <row r="5532" spans="1:1" x14ac:dyDescent="0.25">
      <c r="A5532"/>
    </row>
    <row r="5533" spans="1:1" x14ac:dyDescent="0.25">
      <c r="A5533"/>
    </row>
    <row r="5534" spans="1:1" x14ac:dyDescent="0.25">
      <c r="A5534"/>
    </row>
    <row r="5535" spans="1:1" x14ac:dyDescent="0.25">
      <c r="A5535"/>
    </row>
    <row r="5536" spans="1:1" x14ac:dyDescent="0.25">
      <c r="A5536"/>
    </row>
    <row r="5537" spans="1:1" x14ac:dyDescent="0.25">
      <c r="A5537"/>
    </row>
    <row r="5538" spans="1:1" x14ac:dyDescent="0.25">
      <c r="A5538"/>
    </row>
    <row r="5539" spans="1:1" x14ac:dyDescent="0.25">
      <c r="A5539"/>
    </row>
    <row r="5540" spans="1:1" x14ac:dyDescent="0.25">
      <c r="A5540"/>
    </row>
    <row r="5541" spans="1:1" x14ac:dyDescent="0.25">
      <c r="A5541"/>
    </row>
    <row r="5542" spans="1:1" x14ac:dyDescent="0.25">
      <c r="A5542"/>
    </row>
    <row r="5543" spans="1:1" x14ac:dyDescent="0.25">
      <c r="A5543"/>
    </row>
    <row r="5544" spans="1:1" x14ac:dyDescent="0.25">
      <c r="A5544"/>
    </row>
    <row r="5545" spans="1:1" x14ac:dyDescent="0.25">
      <c r="A5545"/>
    </row>
    <row r="5546" spans="1:1" x14ac:dyDescent="0.25">
      <c r="A5546"/>
    </row>
    <row r="5547" spans="1:1" x14ac:dyDescent="0.25">
      <c r="A5547"/>
    </row>
    <row r="5548" spans="1:1" x14ac:dyDescent="0.25">
      <c r="A5548"/>
    </row>
    <row r="5549" spans="1:1" x14ac:dyDescent="0.25">
      <c r="A5549"/>
    </row>
    <row r="5550" spans="1:1" x14ac:dyDescent="0.25">
      <c r="A5550"/>
    </row>
    <row r="5551" spans="1:1" x14ac:dyDescent="0.25">
      <c r="A5551"/>
    </row>
    <row r="5552" spans="1:1" x14ac:dyDescent="0.25">
      <c r="A5552"/>
    </row>
    <row r="5553" spans="1:1" x14ac:dyDescent="0.25">
      <c r="A5553"/>
    </row>
    <row r="5554" spans="1:1" x14ac:dyDescent="0.25">
      <c r="A5554"/>
    </row>
    <row r="5555" spans="1:1" x14ac:dyDescent="0.25">
      <c r="A5555"/>
    </row>
    <row r="5556" spans="1:1" x14ac:dyDescent="0.25">
      <c r="A5556"/>
    </row>
    <row r="5557" spans="1:1" x14ac:dyDescent="0.25">
      <c r="A5557"/>
    </row>
    <row r="5558" spans="1:1" x14ac:dyDescent="0.25">
      <c r="A5558"/>
    </row>
    <row r="5559" spans="1:1" x14ac:dyDescent="0.25">
      <c r="A5559"/>
    </row>
    <row r="5560" spans="1:1" x14ac:dyDescent="0.25">
      <c r="A5560"/>
    </row>
    <row r="5561" spans="1:1" x14ac:dyDescent="0.25">
      <c r="A5561"/>
    </row>
    <row r="5562" spans="1:1" x14ac:dyDescent="0.25">
      <c r="A5562"/>
    </row>
    <row r="5563" spans="1:1" x14ac:dyDescent="0.25">
      <c r="A5563"/>
    </row>
    <row r="5564" spans="1:1" x14ac:dyDescent="0.25">
      <c r="A5564"/>
    </row>
    <row r="5565" spans="1:1" x14ac:dyDescent="0.25">
      <c r="A5565"/>
    </row>
    <row r="5566" spans="1:1" x14ac:dyDescent="0.25">
      <c r="A5566"/>
    </row>
    <row r="5567" spans="1:1" x14ac:dyDescent="0.25">
      <c r="A5567"/>
    </row>
    <row r="5568" spans="1:1" x14ac:dyDescent="0.25">
      <c r="A5568"/>
    </row>
    <row r="5569" spans="1:1" x14ac:dyDescent="0.25">
      <c r="A5569"/>
    </row>
    <row r="5570" spans="1:1" x14ac:dyDescent="0.25">
      <c r="A5570"/>
    </row>
    <row r="5571" spans="1:1" x14ac:dyDescent="0.25">
      <c r="A5571"/>
    </row>
    <row r="5572" spans="1:1" x14ac:dyDescent="0.25">
      <c r="A5572"/>
    </row>
    <row r="5573" spans="1:1" x14ac:dyDescent="0.25">
      <c r="A5573"/>
    </row>
    <row r="5574" spans="1:1" x14ac:dyDescent="0.25">
      <c r="A5574"/>
    </row>
    <row r="5575" spans="1:1" x14ac:dyDescent="0.25">
      <c r="A5575"/>
    </row>
    <row r="5576" spans="1:1" x14ac:dyDescent="0.25">
      <c r="A5576"/>
    </row>
    <row r="5577" spans="1:1" x14ac:dyDescent="0.25">
      <c r="A5577"/>
    </row>
    <row r="5578" spans="1:1" x14ac:dyDescent="0.25">
      <c r="A5578"/>
    </row>
    <row r="5579" spans="1:1" x14ac:dyDescent="0.25">
      <c r="A5579"/>
    </row>
    <row r="5580" spans="1:1" x14ac:dyDescent="0.25">
      <c r="A5580"/>
    </row>
    <row r="5581" spans="1:1" x14ac:dyDescent="0.25">
      <c r="A5581"/>
    </row>
    <row r="5582" spans="1:1" x14ac:dyDescent="0.25">
      <c r="A5582"/>
    </row>
    <row r="5583" spans="1:1" x14ac:dyDescent="0.25">
      <c r="A5583"/>
    </row>
    <row r="5584" spans="1:1" x14ac:dyDescent="0.25">
      <c r="A5584"/>
    </row>
    <row r="5585" spans="1:1" x14ac:dyDescent="0.25">
      <c r="A5585"/>
    </row>
    <row r="5586" spans="1:1" x14ac:dyDescent="0.25">
      <c r="A5586"/>
    </row>
    <row r="5587" spans="1:1" x14ac:dyDescent="0.25">
      <c r="A5587"/>
    </row>
    <row r="5588" spans="1:1" x14ac:dyDescent="0.25">
      <c r="A5588"/>
    </row>
    <row r="5589" spans="1:1" x14ac:dyDescent="0.25">
      <c r="A5589"/>
    </row>
    <row r="5590" spans="1:1" x14ac:dyDescent="0.25">
      <c r="A5590"/>
    </row>
    <row r="5591" spans="1:1" x14ac:dyDescent="0.25">
      <c r="A5591"/>
    </row>
    <row r="5592" spans="1:1" x14ac:dyDescent="0.25">
      <c r="A5592"/>
    </row>
    <row r="5593" spans="1:1" x14ac:dyDescent="0.25">
      <c r="A5593"/>
    </row>
    <row r="5594" spans="1:1" x14ac:dyDescent="0.25">
      <c r="A5594"/>
    </row>
    <row r="5595" spans="1:1" x14ac:dyDescent="0.25">
      <c r="A5595"/>
    </row>
    <row r="5596" spans="1:1" x14ac:dyDescent="0.25">
      <c r="A5596"/>
    </row>
    <row r="5597" spans="1:1" x14ac:dyDescent="0.25">
      <c r="A5597"/>
    </row>
    <row r="5598" spans="1:1" x14ac:dyDescent="0.25">
      <c r="A5598"/>
    </row>
    <row r="5599" spans="1:1" x14ac:dyDescent="0.25">
      <c r="A5599"/>
    </row>
    <row r="5600" spans="1:1" x14ac:dyDescent="0.25">
      <c r="A5600"/>
    </row>
    <row r="5601" spans="1:1" x14ac:dyDescent="0.25">
      <c r="A5601"/>
    </row>
    <row r="5602" spans="1:1" x14ac:dyDescent="0.25">
      <c r="A5602"/>
    </row>
    <row r="5603" spans="1:1" x14ac:dyDescent="0.25">
      <c r="A5603"/>
    </row>
    <row r="5604" spans="1:1" x14ac:dyDescent="0.25">
      <c r="A5604"/>
    </row>
    <row r="5605" spans="1:1" x14ac:dyDescent="0.25">
      <c r="A5605"/>
    </row>
    <row r="5606" spans="1:1" x14ac:dyDescent="0.25">
      <c r="A5606"/>
    </row>
    <row r="5607" spans="1:1" x14ac:dyDescent="0.25">
      <c r="A5607"/>
    </row>
    <row r="5608" spans="1:1" x14ac:dyDescent="0.25">
      <c r="A5608"/>
    </row>
    <row r="5609" spans="1:1" x14ac:dyDescent="0.25">
      <c r="A5609"/>
    </row>
    <row r="5610" spans="1:1" x14ac:dyDescent="0.25">
      <c r="A5610"/>
    </row>
    <row r="5611" spans="1:1" x14ac:dyDescent="0.25">
      <c r="A5611"/>
    </row>
    <row r="5612" spans="1:1" x14ac:dyDescent="0.25">
      <c r="A5612"/>
    </row>
    <row r="5613" spans="1:1" x14ac:dyDescent="0.25">
      <c r="A5613"/>
    </row>
    <row r="5614" spans="1:1" x14ac:dyDescent="0.25">
      <c r="A5614"/>
    </row>
    <row r="5615" spans="1:1" x14ac:dyDescent="0.25">
      <c r="A5615"/>
    </row>
    <row r="5616" spans="1:1" x14ac:dyDescent="0.25">
      <c r="A5616"/>
    </row>
    <row r="5617" spans="1:1" x14ac:dyDescent="0.25">
      <c r="A5617"/>
    </row>
    <row r="5618" spans="1:1" x14ac:dyDescent="0.25">
      <c r="A5618"/>
    </row>
    <row r="5619" spans="1:1" x14ac:dyDescent="0.25">
      <c r="A5619"/>
    </row>
    <row r="5620" spans="1:1" x14ac:dyDescent="0.25">
      <c r="A5620"/>
    </row>
    <row r="5621" spans="1:1" x14ac:dyDescent="0.25">
      <c r="A5621"/>
    </row>
    <row r="5622" spans="1:1" x14ac:dyDescent="0.25">
      <c r="A5622"/>
    </row>
    <row r="5623" spans="1:1" x14ac:dyDescent="0.25">
      <c r="A5623"/>
    </row>
    <row r="5624" spans="1:1" x14ac:dyDescent="0.25">
      <c r="A5624"/>
    </row>
    <row r="5625" spans="1:1" x14ac:dyDescent="0.25">
      <c r="A5625"/>
    </row>
    <row r="5626" spans="1:1" x14ac:dyDescent="0.25">
      <c r="A5626"/>
    </row>
    <row r="5627" spans="1:1" x14ac:dyDescent="0.25">
      <c r="A5627"/>
    </row>
    <row r="5628" spans="1:1" x14ac:dyDescent="0.25">
      <c r="A5628"/>
    </row>
    <row r="5629" spans="1:1" x14ac:dyDescent="0.25">
      <c r="A5629"/>
    </row>
    <row r="5630" spans="1:1" x14ac:dyDescent="0.25">
      <c r="A5630"/>
    </row>
    <row r="5631" spans="1:1" x14ac:dyDescent="0.25">
      <c r="A5631"/>
    </row>
    <row r="5632" spans="1:1" x14ac:dyDescent="0.25">
      <c r="A5632"/>
    </row>
    <row r="5633" spans="1:1" x14ac:dyDescent="0.25">
      <c r="A5633"/>
    </row>
    <row r="5634" spans="1:1" x14ac:dyDescent="0.25">
      <c r="A5634"/>
    </row>
    <row r="5635" spans="1:1" x14ac:dyDescent="0.25">
      <c r="A5635"/>
    </row>
    <row r="5636" spans="1:1" x14ac:dyDescent="0.25">
      <c r="A5636"/>
    </row>
    <row r="5637" spans="1:1" x14ac:dyDescent="0.25">
      <c r="A5637"/>
    </row>
    <row r="5638" spans="1:1" x14ac:dyDescent="0.25">
      <c r="A5638"/>
    </row>
    <row r="5639" spans="1:1" x14ac:dyDescent="0.25">
      <c r="A5639"/>
    </row>
    <row r="5640" spans="1:1" x14ac:dyDescent="0.25">
      <c r="A5640"/>
    </row>
    <row r="5641" spans="1:1" x14ac:dyDescent="0.25">
      <c r="A5641"/>
    </row>
    <row r="5642" spans="1:1" x14ac:dyDescent="0.25">
      <c r="A5642"/>
    </row>
    <row r="5643" spans="1:1" x14ac:dyDescent="0.25">
      <c r="A5643"/>
    </row>
    <row r="5644" spans="1:1" x14ac:dyDescent="0.25">
      <c r="A5644"/>
    </row>
    <row r="5645" spans="1:1" x14ac:dyDescent="0.25">
      <c r="A5645"/>
    </row>
    <row r="5646" spans="1:1" x14ac:dyDescent="0.25">
      <c r="A5646"/>
    </row>
    <row r="5647" spans="1:1" x14ac:dyDescent="0.25">
      <c r="A5647"/>
    </row>
    <row r="5648" spans="1:1" x14ac:dyDescent="0.25">
      <c r="A5648"/>
    </row>
    <row r="5649" spans="1:1" x14ac:dyDescent="0.25">
      <c r="A5649"/>
    </row>
    <row r="5650" spans="1:1" x14ac:dyDescent="0.25">
      <c r="A5650"/>
    </row>
    <row r="5651" spans="1:1" x14ac:dyDescent="0.25">
      <c r="A5651"/>
    </row>
    <row r="5652" spans="1:1" x14ac:dyDescent="0.25">
      <c r="A5652"/>
    </row>
    <row r="5653" spans="1:1" x14ac:dyDescent="0.25">
      <c r="A5653"/>
    </row>
    <row r="5654" spans="1:1" x14ac:dyDescent="0.25">
      <c r="A5654"/>
    </row>
    <row r="5655" spans="1:1" x14ac:dyDescent="0.25">
      <c r="A5655"/>
    </row>
    <row r="5656" spans="1:1" x14ac:dyDescent="0.25">
      <c r="A5656"/>
    </row>
    <row r="5657" spans="1:1" x14ac:dyDescent="0.25">
      <c r="A5657"/>
    </row>
    <row r="5658" spans="1:1" x14ac:dyDescent="0.25">
      <c r="A5658"/>
    </row>
    <row r="5659" spans="1:1" x14ac:dyDescent="0.25">
      <c r="A5659"/>
    </row>
    <row r="5660" spans="1:1" x14ac:dyDescent="0.25">
      <c r="A5660"/>
    </row>
    <row r="5661" spans="1:1" x14ac:dyDescent="0.25">
      <c r="A5661"/>
    </row>
    <row r="5662" spans="1:1" x14ac:dyDescent="0.25">
      <c r="A5662"/>
    </row>
    <row r="5663" spans="1:1" x14ac:dyDescent="0.25">
      <c r="A5663"/>
    </row>
    <row r="5664" spans="1:1" x14ac:dyDescent="0.25">
      <c r="A5664"/>
    </row>
    <row r="5665" spans="1:1" x14ac:dyDescent="0.25">
      <c r="A5665"/>
    </row>
    <row r="5666" spans="1:1" x14ac:dyDescent="0.25">
      <c r="A5666"/>
    </row>
    <row r="5667" spans="1:1" x14ac:dyDescent="0.25">
      <c r="A5667"/>
    </row>
    <row r="5668" spans="1:1" x14ac:dyDescent="0.25">
      <c r="A5668"/>
    </row>
    <row r="5669" spans="1:1" x14ac:dyDescent="0.25">
      <c r="A5669"/>
    </row>
    <row r="5670" spans="1:1" x14ac:dyDescent="0.25">
      <c r="A5670"/>
    </row>
    <row r="5671" spans="1:1" x14ac:dyDescent="0.25">
      <c r="A5671"/>
    </row>
    <row r="5672" spans="1:1" x14ac:dyDescent="0.25">
      <c r="A5672"/>
    </row>
    <row r="5673" spans="1:1" x14ac:dyDescent="0.25">
      <c r="A5673"/>
    </row>
    <row r="5674" spans="1:1" x14ac:dyDescent="0.25">
      <c r="A5674"/>
    </row>
    <row r="5675" spans="1:1" x14ac:dyDescent="0.25">
      <c r="A5675"/>
    </row>
    <row r="5676" spans="1:1" x14ac:dyDescent="0.25">
      <c r="A5676"/>
    </row>
    <row r="5677" spans="1:1" x14ac:dyDescent="0.25">
      <c r="A5677"/>
    </row>
    <row r="5678" spans="1:1" x14ac:dyDescent="0.25">
      <c r="A5678"/>
    </row>
    <row r="5679" spans="1:1" x14ac:dyDescent="0.25">
      <c r="A5679"/>
    </row>
    <row r="5680" spans="1:1" x14ac:dyDescent="0.25">
      <c r="A5680"/>
    </row>
    <row r="5681" spans="1:1" x14ac:dyDescent="0.25">
      <c r="A5681"/>
    </row>
    <row r="5682" spans="1:1" x14ac:dyDescent="0.25">
      <c r="A5682"/>
    </row>
    <row r="5683" spans="1:1" x14ac:dyDescent="0.25">
      <c r="A5683"/>
    </row>
    <row r="5684" spans="1:1" x14ac:dyDescent="0.25">
      <c r="A5684"/>
    </row>
    <row r="5685" spans="1:1" x14ac:dyDescent="0.25">
      <c r="A5685"/>
    </row>
    <row r="5686" spans="1:1" x14ac:dyDescent="0.25">
      <c r="A5686"/>
    </row>
    <row r="5687" spans="1:1" x14ac:dyDescent="0.25">
      <c r="A5687"/>
    </row>
    <row r="5688" spans="1:1" x14ac:dyDescent="0.25">
      <c r="A5688"/>
    </row>
    <row r="5689" spans="1:1" x14ac:dyDescent="0.25">
      <c r="A5689"/>
    </row>
    <row r="5690" spans="1:1" x14ac:dyDescent="0.25">
      <c r="A5690"/>
    </row>
    <row r="5691" spans="1:1" x14ac:dyDescent="0.25">
      <c r="A5691"/>
    </row>
    <row r="5692" spans="1:1" x14ac:dyDescent="0.25">
      <c r="A5692"/>
    </row>
    <row r="5693" spans="1:1" x14ac:dyDescent="0.25">
      <c r="A5693"/>
    </row>
    <row r="5694" spans="1:1" x14ac:dyDescent="0.25">
      <c r="A5694"/>
    </row>
    <row r="5695" spans="1:1" x14ac:dyDescent="0.25">
      <c r="A5695"/>
    </row>
    <row r="5696" spans="1:1" x14ac:dyDescent="0.25">
      <c r="A5696"/>
    </row>
    <row r="5697" spans="1:1" x14ac:dyDescent="0.25">
      <c r="A5697"/>
    </row>
    <row r="5698" spans="1:1" x14ac:dyDescent="0.25">
      <c r="A5698"/>
    </row>
    <row r="5699" spans="1:1" x14ac:dyDescent="0.25">
      <c r="A5699"/>
    </row>
    <row r="5700" spans="1:1" x14ac:dyDescent="0.25">
      <c r="A5700"/>
    </row>
    <row r="5701" spans="1:1" x14ac:dyDescent="0.25">
      <c r="A5701"/>
    </row>
    <row r="5702" spans="1:1" x14ac:dyDescent="0.25">
      <c r="A5702"/>
    </row>
    <row r="5703" spans="1:1" x14ac:dyDescent="0.25">
      <c r="A5703"/>
    </row>
    <row r="5704" spans="1:1" x14ac:dyDescent="0.25">
      <c r="A5704"/>
    </row>
    <row r="5705" spans="1:1" x14ac:dyDescent="0.25">
      <c r="A5705"/>
    </row>
    <row r="5706" spans="1:1" x14ac:dyDescent="0.25">
      <c r="A5706"/>
    </row>
    <row r="5707" spans="1:1" x14ac:dyDescent="0.25">
      <c r="A5707"/>
    </row>
    <row r="5708" spans="1:1" x14ac:dyDescent="0.25">
      <c r="A5708"/>
    </row>
    <row r="5709" spans="1:1" x14ac:dyDescent="0.25">
      <c r="A5709"/>
    </row>
    <row r="5710" spans="1:1" x14ac:dyDescent="0.25">
      <c r="A5710"/>
    </row>
    <row r="5711" spans="1:1" x14ac:dyDescent="0.25">
      <c r="A5711"/>
    </row>
    <row r="5712" spans="1:1" x14ac:dyDescent="0.25">
      <c r="A5712"/>
    </row>
    <row r="5713" spans="1:1" x14ac:dyDescent="0.25">
      <c r="A5713"/>
    </row>
    <row r="5714" spans="1:1" x14ac:dyDescent="0.25">
      <c r="A5714"/>
    </row>
    <row r="5715" spans="1:1" x14ac:dyDescent="0.25">
      <c r="A5715"/>
    </row>
    <row r="5716" spans="1:1" x14ac:dyDescent="0.25">
      <c r="A5716"/>
    </row>
    <row r="5717" spans="1:1" x14ac:dyDescent="0.25">
      <c r="A5717"/>
    </row>
    <row r="5718" spans="1:1" x14ac:dyDescent="0.25">
      <c r="A5718"/>
    </row>
    <row r="5719" spans="1:1" x14ac:dyDescent="0.25">
      <c r="A5719"/>
    </row>
    <row r="5720" spans="1:1" x14ac:dyDescent="0.25">
      <c r="A5720"/>
    </row>
    <row r="5721" spans="1:1" x14ac:dyDescent="0.25">
      <c r="A5721"/>
    </row>
    <row r="5722" spans="1:1" x14ac:dyDescent="0.25">
      <c r="A5722"/>
    </row>
    <row r="5723" spans="1:1" x14ac:dyDescent="0.25">
      <c r="A5723"/>
    </row>
    <row r="5724" spans="1:1" x14ac:dyDescent="0.25">
      <c r="A5724"/>
    </row>
    <row r="5725" spans="1:1" x14ac:dyDescent="0.25">
      <c r="A5725"/>
    </row>
    <row r="5726" spans="1:1" x14ac:dyDescent="0.25">
      <c r="A5726"/>
    </row>
    <row r="5727" spans="1:1" x14ac:dyDescent="0.25">
      <c r="A5727"/>
    </row>
    <row r="5728" spans="1:1" x14ac:dyDescent="0.25">
      <c r="A5728"/>
    </row>
    <row r="5729" spans="1:1" x14ac:dyDescent="0.25">
      <c r="A5729"/>
    </row>
    <row r="5730" spans="1:1" x14ac:dyDescent="0.25">
      <c r="A5730"/>
    </row>
    <row r="5731" spans="1:1" x14ac:dyDescent="0.25">
      <c r="A5731"/>
    </row>
    <row r="5732" spans="1:1" x14ac:dyDescent="0.25">
      <c r="A5732"/>
    </row>
    <row r="5733" spans="1:1" x14ac:dyDescent="0.25">
      <c r="A5733"/>
    </row>
    <row r="5734" spans="1:1" x14ac:dyDescent="0.25">
      <c r="A5734"/>
    </row>
    <row r="5735" spans="1:1" x14ac:dyDescent="0.25">
      <c r="A5735"/>
    </row>
    <row r="5736" spans="1:1" x14ac:dyDescent="0.25">
      <c r="A5736"/>
    </row>
    <row r="5737" spans="1:1" x14ac:dyDescent="0.25">
      <c r="A5737"/>
    </row>
    <row r="5738" spans="1:1" x14ac:dyDescent="0.25">
      <c r="A5738"/>
    </row>
    <row r="5739" spans="1:1" x14ac:dyDescent="0.25">
      <c r="A5739"/>
    </row>
    <row r="5740" spans="1:1" x14ac:dyDescent="0.25">
      <c r="A5740"/>
    </row>
    <row r="5741" spans="1:1" x14ac:dyDescent="0.25">
      <c r="A5741"/>
    </row>
    <row r="5742" spans="1:1" x14ac:dyDescent="0.25">
      <c r="A5742"/>
    </row>
    <row r="5743" spans="1:1" x14ac:dyDescent="0.25">
      <c r="A5743"/>
    </row>
    <row r="5744" spans="1:1" x14ac:dyDescent="0.25">
      <c r="A5744"/>
    </row>
    <row r="5745" spans="1:1" x14ac:dyDescent="0.25">
      <c r="A5745"/>
    </row>
    <row r="5746" spans="1:1" x14ac:dyDescent="0.25">
      <c r="A5746"/>
    </row>
    <row r="5747" spans="1:1" x14ac:dyDescent="0.25">
      <c r="A5747"/>
    </row>
    <row r="5748" spans="1:1" x14ac:dyDescent="0.25">
      <c r="A5748"/>
    </row>
    <row r="5749" spans="1:1" x14ac:dyDescent="0.25">
      <c r="A5749"/>
    </row>
    <row r="5750" spans="1:1" x14ac:dyDescent="0.25">
      <c r="A5750"/>
    </row>
    <row r="5751" spans="1:1" x14ac:dyDescent="0.25">
      <c r="A5751"/>
    </row>
    <row r="5752" spans="1:1" x14ac:dyDescent="0.25">
      <c r="A5752"/>
    </row>
    <row r="5753" spans="1:1" x14ac:dyDescent="0.25">
      <c r="A5753"/>
    </row>
    <row r="5754" spans="1:1" x14ac:dyDescent="0.25">
      <c r="A5754"/>
    </row>
    <row r="5755" spans="1:1" x14ac:dyDescent="0.25">
      <c r="A5755"/>
    </row>
    <row r="5756" spans="1:1" x14ac:dyDescent="0.25">
      <c r="A5756"/>
    </row>
    <row r="5757" spans="1:1" x14ac:dyDescent="0.25">
      <c r="A5757"/>
    </row>
    <row r="5758" spans="1:1" x14ac:dyDescent="0.25">
      <c r="A5758"/>
    </row>
    <row r="5759" spans="1:1" x14ac:dyDescent="0.25">
      <c r="A5759"/>
    </row>
    <row r="5760" spans="1:1" x14ac:dyDescent="0.25">
      <c r="A5760"/>
    </row>
    <row r="5761" spans="1:1" x14ac:dyDescent="0.25">
      <c r="A5761"/>
    </row>
    <row r="5762" spans="1:1" x14ac:dyDescent="0.25">
      <c r="A5762"/>
    </row>
    <row r="5763" spans="1:1" x14ac:dyDescent="0.25">
      <c r="A5763"/>
    </row>
    <row r="5764" spans="1:1" x14ac:dyDescent="0.25">
      <c r="A5764"/>
    </row>
    <row r="5765" spans="1:1" x14ac:dyDescent="0.25">
      <c r="A5765"/>
    </row>
    <row r="5766" spans="1:1" x14ac:dyDescent="0.25">
      <c r="A5766"/>
    </row>
    <row r="5767" spans="1:1" x14ac:dyDescent="0.25">
      <c r="A5767"/>
    </row>
    <row r="5768" spans="1:1" x14ac:dyDescent="0.25">
      <c r="A5768"/>
    </row>
    <row r="5769" spans="1:1" x14ac:dyDescent="0.25">
      <c r="A5769"/>
    </row>
    <row r="5770" spans="1:1" x14ac:dyDescent="0.25">
      <c r="A5770"/>
    </row>
    <row r="5771" spans="1:1" x14ac:dyDescent="0.25">
      <c r="A5771"/>
    </row>
    <row r="5772" spans="1:1" x14ac:dyDescent="0.25">
      <c r="A5772"/>
    </row>
    <row r="5773" spans="1:1" x14ac:dyDescent="0.25">
      <c r="A5773"/>
    </row>
    <row r="5774" spans="1:1" x14ac:dyDescent="0.25">
      <c r="A5774"/>
    </row>
    <row r="5775" spans="1:1" x14ac:dyDescent="0.25">
      <c r="A5775"/>
    </row>
    <row r="5776" spans="1:1" x14ac:dyDescent="0.25">
      <c r="A5776"/>
    </row>
    <row r="5777" spans="1:1" x14ac:dyDescent="0.25">
      <c r="A5777"/>
    </row>
    <row r="5778" spans="1:1" x14ac:dyDescent="0.25">
      <c r="A5778"/>
    </row>
    <row r="5779" spans="1:1" x14ac:dyDescent="0.25">
      <c r="A5779"/>
    </row>
    <row r="5780" spans="1:1" x14ac:dyDescent="0.25">
      <c r="A5780"/>
    </row>
    <row r="5781" spans="1:1" x14ac:dyDescent="0.25">
      <c r="A5781"/>
    </row>
    <row r="5782" spans="1:1" x14ac:dyDescent="0.25">
      <c r="A5782"/>
    </row>
    <row r="5783" spans="1:1" x14ac:dyDescent="0.25">
      <c r="A5783"/>
    </row>
    <row r="5784" spans="1:1" x14ac:dyDescent="0.25">
      <c r="A5784"/>
    </row>
    <row r="5785" spans="1:1" x14ac:dyDescent="0.25">
      <c r="A5785"/>
    </row>
    <row r="5786" spans="1:1" x14ac:dyDescent="0.25">
      <c r="A5786"/>
    </row>
    <row r="5787" spans="1:1" x14ac:dyDescent="0.25">
      <c r="A5787"/>
    </row>
    <row r="5788" spans="1:1" x14ac:dyDescent="0.25">
      <c r="A5788"/>
    </row>
    <row r="5789" spans="1:1" x14ac:dyDescent="0.25">
      <c r="A5789"/>
    </row>
    <row r="5790" spans="1:1" x14ac:dyDescent="0.25">
      <c r="A5790"/>
    </row>
    <row r="5791" spans="1:1" x14ac:dyDescent="0.25">
      <c r="A5791"/>
    </row>
    <row r="5792" spans="1:1" x14ac:dyDescent="0.25">
      <c r="A5792"/>
    </row>
    <row r="5793" spans="1:1" x14ac:dyDescent="0.25">
      <c r="A5793"/>
    </row>
    <row r="5794" spans="1:1" x14ac:dyDescent="0.25">
      <c r="A5794"/>
    </row>
    <row r="5795" spans="1:1" x14ac:dyDescent="0.25">
      <c r="A5795"/>
    </row>
    <row r="5796" spans="1:1" x14ac:dyDescent="0.25">
      <c r="A5796"/>
    </row>
    <row r="5797" spans="1:1" x14ac:dyDescent="0.25">
      <c r="A5797"/>
    </row>
    <row r="5798" spans="1:1" x14ac:dyDescent="0.25">
      <c r="A5798"/>
    </row>
    <row r="5799" spans="1:1" x14ac:dyDescent="0.25">
      <c r="A5799"/>
    </row>
    <row r="5800" spans="1:1" x14ac:dyDescent="0.25">
      <c r="A5800"/>
    </row>
    <row r="5801" spans="1:1" x14ac:dyDescent="0.25">
      <c r="A5801"/>
    </row>
    <row r="5802" spans="1:1" x14ac:dyDescent="0.25">
      <c r="A5802"/>
    </row>
    <row r="5803" spans="1:1" x14ac:dyDescent="0.25">
      <c r="A5803"/>
    </row>
    <row r="5804" spans="1:1" x14ac:dyDescent="0.25">
      <c r="A5804"/>
    </row>
    <row r="5805" spans="1:1" x14ac:dyDescent="0.25">
      <c r="A5805"/>
    </row>
    <row r="5806" spans="1:1" x14ac:dyDescent="0.25">
      <c r="A5806"/>
    </row>
    <row r="5807" spans="1:1" x14ac:dyDescent="0.25">
      <c r="A5807"/>
    </row>
    <row r="5808" spans="1:1" x14ac:dyDescent="0.25">
      <c r="A5808"/>
    </row>
    <row r="5809" spans="1:1" x14ac:dyDescent="0.25">
      <c r="A5809"/>
    </row>
    <row r="5810" spans="1:1" x14ac:dyDescent="0.25">
      <c r="A5810"/>
    </row>
    <row r="5811" spans="1:1" x14ac:dyDescent="0.25">
      <c r="A5811"/>
    </row>
    <row r="5812" spans="1:1" x14ac:dyDescent="0.25">
      <c r="A5812"/>
    </row>
    <row r="5813" spans="1:1" x14ac:dyDescent="0.25">
      <c r="A5813"/>
    </row>
    <row r="5814" spans="1:1" x14ac:dyDescent="0.25">
      <c r="A5814"/>
    </row>
    <row r="5815" spans="1:1" x14ac:dyDescent="0.25">
      <c r="A5815"/>
    </row>
    <row r="5816" spans="1:1" x14ac:dyDescent="0.25">
      <c r="A5816"/>
    </row>
    <row r="5817" spans="1:1" x14ac:dyDescent="0.25">
      <c r="A5817"/>
    </row>
    <row r="5818" spans="1:1" x14ac:dyDescent="0.25">
      <c r="A5818"/>
    </row>
    <row r="5819" spans="1:1" x14ac:dyDescent="0.25">
      <c r="A5819"/>
    </row>
    <row r="5820" spans="1:1" x14ac:dyDescent="0.25">
      <c r="A5820"/>
    </row>
    <row r="5821" spans="1:1" x14ac:dyDescent="0.25">
      <c r="A5821"/>
    </row>
    <row r="5822" spans="1:1" x14ac:dyDescent="0.25">
      <c r="A5822"/>
    </row>
    <row r="5823" spans="1:1" x14ac:dyDescent="0.25">
      <c r="A5823"/>
    </row>
    <row r="5824" spans="1:1" x14ac:dyDescent="0.25">
      <c r="A5824"/>
    </row>
    <row r="5825" spans="1:1" x14ac:dyDescent="0.25">
      <c r="A5825"/>
    </row>
    <row r="5826" spans="1:1" x14ac:dyDescent="0.25">
      <c r="A5826"/>
    </row>
    <row r="5827" spans="1:1" x14ac:dyDescent="0.25">
      <c r="A5827"/>
    </row>
    <row r="5828" spans="1:1" x14ac:dyDescent="0.25">
      <c r="A5828"/>
    </row>
    <row r="5829" spans="1:1" x14ac:dyDescent="0.25">
      <c r="A5829"/>
    </row>
    <row r="5830" spans="1:1" x14ac:dyDescent="0.25">
      <c r="A5830"/>
    </row>
    <row r="5831" spans="1:1" x14ac:dyDescent="0.25">
      <c r="A5831"/>
    </row>
    <row r="5832" spans="1:1" x14ac:dyDescent="0.25">
      <c r="A5832"/>
    </row>
    <row r="5833" spans="1:1" x14ac:dyDescent="0.25">
      <c r="A5833"/>
    </row>
    <row r="5834" spans="1:1" x14ac:dyDescent="0.25">
      <c r="A5834"/>
    </row>
    <row r="5835" spans="1:1" x14ac:dyDescent="0.25">
      <c r="A5835"/>
    </row>
    <row r="5836" spans="1:1" x14ac:dyDescent="0.25">
      <c r="A5836"/>
    </row>
    <row r="5837" spans="1:1" x14ac:dyDescent="0.25">
      <c r="A5837"/>
    </row>
    <row r="5838" spans="1:1" x14ac:dyDescent="0.25">
      <c r="A5838"/>
    </row>
    <row r="5839" spans="1:1" x14ac:dyDescent="0.25">
      <c r="A5839"/>
    </row>
    <row r="5840" spans="1:1" x14ac:dyDescent="0.25">
      <c r="A5840"/>
    </row>
    <row r="5841" spans="1:1" x14ac:dyDescent="0.25">
      <c r="A5841"/>
    </row>
    <row r="5842" spans="1:1" x14ac:dyDescent="0.25">
      <c r="A5842"/>
    </row>
    <row r="5843" spans="1:1" x14ac:dyDescent="0.25">
      <c r="A5843"/>
    </row>
    <row r="5844" spans="1:1" x14ac:dyDescent="0.25">
      <c r="A5844"/>
    </row>
    <row r="5845" spans="1:1" x14ac:dyDescent="0.25">
      <c r="A5845"/>
    </row>
    <row r="5846" spans="1:1" x14ac:dyDescent="0.25">
      <c r="A5846"/>
    </row>
    <row r="5847" spans="1:1" x14ac:dyDescent="0.25">
      <c r="A5847"/>
    </row>
    <row r="5848" spans="1:1" x14ac:dyDescent="0.25">
      <c r="A5848"/>
    </row>
    <row r="5849" spans="1:1" x14ac:dyDescent="0.25">
      <c r="A5849"/>
    </row>
    <row r="5850" spans="1:1" x14ac:dyDescent="0.25">
      <c r="A5850"/>
    </row>
    <row r="5851" spans="1:1" x14ac:dyDescent="0.25">
      <c r="A5851"/>
    </row>
    <row r="5852" spans="1:1" x14ac:dyDescent="0.25">
      <c r="A5852"/>
    </row>
    <row r="5853" spans="1:1" x14ac:dyDescent="0.25">
      <c r="A5853"/>
    </row>
    <row r="5854" spans="1:1" x14ac:dyDescent="0.25">
      <c r="A5854"/>
    </row>
    <row r="5855" spans="1:1" x14ac:dyDescent="0.25">
      <c r="A5855"/>
    </row>
    <row r="5856" spans="1:1" x14ac:dyDescent="0.25">
      <c r="A5856"/>
    </row>
    <row r="5857" spans="1:1" x14ac:dyDescent="0.25">
      <c r="A5857"/>
    </row>
    <row r="5858" spans="1:1" x14ac:dyDescent="0.25">
      <c r="A5858"/>
    </row>
    <row r="5859" spans="1:1" x14ac:dyDescent="0.25">
      <c r="A5859"/>
    </row>
    <row r="5860" spans="1:1" x14ac:dyDescent="0.25">
      <c r="A5860"/>
    </row>
    <row r="5861" spans="1:1" x14ac:dyDescent="0.25">
      <c r="A5861"/>
    </row>
    <row r="5862" spans="1:1" x14ac:dyDescent="0.25">
      <c r="A5862"/>
    </row>
    <row r="5863" spans="1:1" x14ac:dyDescent="0.25">
      <c r="A5863"/>
    </row>
    <row r="5864" spans="1:1" x14ac:dyDescent="0.25">
      <c r="A5864"/>
    </row>
    <row r="5865" spans="1:1" x14ac:dyDescent="0.25">
      <c r="A5865"/>
    </row>
    <row r="5866" spans="1:1" x14ac:dyDescent="0.25">
      <c r="A5866"/>
    </row>
    <row r="5867" spans="1:1" x14ac:dyDescent="0.25">
      <c r="A5867"/>
    </row>
    <row r="5868" spans="1:1" x14ac:dyDescent="0.25">
      <c r="A5868"/>
    </row>
    <row r="5869" spans="1:1" x14ac:dyDescent="0.25">
      <c r="A5869"/>
    </row>
    <row r="5870" spans="1:1" x14ac:dyDescent="0.25">
      <c r="A5870"/>
    </row>
    <row r="5871" spans="1:1" x14ac:dyDescent="0.25">
      <c r="A5871"/>
    </row>
    <row r="5872" spans="1:1" x14ac:dyDescent="0.25">
      <c r="A5872"/>
    </row>
    <row r="5873" spans="1:1" x14ac:dyDescent="0.25">
      <c r="A5873"/>
    </row>
    <row r="5874" spans="1:1" x14ac:dyDescent="0.25">
      <c r="A5874"/>
    </row>
    <row r="5875" spans="1:1" x14ac:dyDescent="0.25">
      <c r="A5875"/>
    </row>
    <row r="5876" spans="1:1" x14ac:dyDescent="0.25">
      <c r="A5876"/>
    </row>
    <row r="5877" spans="1:1" x14ac:dyDescent="0.25">
      <c r="A5877"/>
    </row>
    <row r="5878" spans="1:1" x14ac:dyDescent="0.25">
      <c r="A5878"/>
    </row>
    <row r="5879" spans="1:1" x14ac:dyDescent="0.25">
      <c r="A5879"/>
    </row>
    <row r="5880" spans="1:1" x14ac:dyDescent="0.25">
      <c r="A5880"/>
    </row>
    <row r="5881" spans="1:1" x14ac:dyDescent="0.25">
      <c r="A5881"/>
    </row>
    <row r="5882" spans="1:1" x14ac:dyDescent="0.25">
      <c r="A5882"/>
    </row>
    <row r="5883" spans="1:1" x14ac:dyDescent="0.25">
      <c r="A5883"/>
    </row>
    <row r="5884" spans="1:1" x14ac:dyDescent="0.25">
      <c r="A5884"/>
    </row>
    <row r="5885" spans="1:1" x14ac:dyDescent="0.25">
      <c r="A5885"/>
    </row>
    <row r="5886" spans="1:1" x14ac:dyDescent="0.25">
      <c r="A5886"/>
    </row>
    <row r="5887" spans="1:1" x14ac:dyDescent="0.25">
      <c r="A5887"/>
    </row>
    <row r="5888" spans="1:1" x14ac:dyDescent="0.25">
      <c r="A5888"/>
    </row>
    <row r="5889" spans="1:1" x14ac:dyDescent="0.25">
      <c r="A5889"/>
    </row>
    <row r="5890" spans="1:1" x14ac:dyDescent="0.25">
      <c r="A5890"/>
    </row>
    <row r="5891" spans="1:1" x14ac:dyDescent="0.25">
      <c r="A5891"/>
    </row>
    <row r="5892" spans="1:1" x14ac:dyDescent="0.25">
      <c r="A5892"/>
    </row>
    <row r="5893" spans="1:1" x14ac:dyDescent="0.25">
      <c r="A5893"/>
    </row>
    <row r="5894" spans="1:1" x14ac:dyDescent="0.25">
      <c r="A5894"/>
    </row>
    <row r="5895" spans="1:1" x14ac:dyDescent="0.25">
      <c r="A5895"/>
    </row>
    <row r="5896" spans="1:1" x14ac:dyDescent="0.25">
      <c r="A5896"/>
    </row>
    <row r="5897" spans="1:1" x14ac:dyDescent="0.25">
      <c r="A5897"/>
    </row>
    <row r="5898" spans="1:1" x14ac:dyDescent="0.25">
      <c r="A5898"/>
    </row>
    <row r="5899" spans="1:1" x14ac:dyDescent="0.25">
      <c r="A5899"/>
    </row>
    <row r="5900" spans="1:1" x14ac:dyDescent="0.25">
      <c r="A5900"/>
    </row>
    <row r="5901" spans="1:1" x14ac:dyDescent="0.25">
      <c r="A5901"/>
    </row>
    <row r="5902" spans="1:1" x14ac:dyDescent="0.25">
      <c r="A5902"/>
    </row>
    <row r="5903" spans="1:1" x14ac:dyDescent="0.25">
      <c r="A5903"/>
    </row>
    <row r="5904" spans="1:1" x14ac:dyDescent="0.25">
      <c r="A5904"/>
    </row>
    <row r="5905" spans="1:1" x14ac:dyDescent="0.25">
      <c r="A5905"/>
    </row>
    <row r="5906" spans="1:1" x14ac:dyDescent="0.25">
      <c r="A5906"/>
    </row>
    <row r="5907" spans="1:1" x14ac:dyDescent="0.25">
      <c r="A5907"/>
    </row>
    <row r="5908" spans="1:1" x14ac:dyDescent="0.25">
      <c r="A5908"/>
    </row>
    <row r="5909" spans="1:1" x14ac:dyDescent="0.25">
      <c r="A5909"/>
    </row>
    <row r="5910" spans="1:1" x14ac:dyDescent="0.25">
      <c r="A5910"/>
    </row>
    <row r="5911" spans="1:1" x14ac:dyDescent="0.25">
      <c r="A5911"/>
    </row>
    <row r="5912" spans="1:1" x14ac:dyDescent="0.25">
      <c r="A5912"/>
    </row>
    <row r="5913" spans="1:1" x14ac:dyDescent="0.25">
      <c r="A5913"/>
    </row>
    <row r="5914" spans="1:1" x14ac:dyDescent="0.25">
      <c r="A5914"/>
    </row>
    <row r="5915" spans="1:1" x14ac:dyDescent="0.25">
      <c r="A5915"/>
    </row>
    <row r="5916" spans="1:1" x14ac:dyDescent="0.25">
      <c r="A5916"/>
    </row>
    <row r="5917" spans="1:1" x14ac:dyDescent="0.25">
      <c r="A5917"/>
    </row>
    <row r="5918" spans="1:1" x14ac:dyDescent="0.25">
      <c r="A5918"/>
    </row>
    <row r="5919" spans="1:1" x14ac:dyDescent="0.25">
      <c r="A5919"/>
    </row>
    <row r="5920" spans="1:1" x14ac:dyDescent="0.25">
      <c r="A5920"/>
    </row>
    <row r="5921" spans="1:1" x14ac:dyDescent="0.25">
      <c r="A5921"/>
    </row>
    <row r="5922" spans="1:1" x14ac:dyDescent="0.25">
      <c r="A5922"/>
    </row>
    <row r="5923" spans="1:1" x14ac:dyDescent="0.25">
      <c r="A5923"/>
    </row>
    <row r="5924" spans="1:1" x14ac:dyDescent="0.25">
      <c r="A5924"/>
    </row>
    <row r="5925" spans="1:1" x14ac:dyDescent="0.25">
      <c r="A5925"/>
    </row>
    <row r="5926" spans="1:1" x14ac:dyDescent="0.25">
      <c r="A5926"/>
    </row>
    <row r="5927" spans="1:1" x14ac:dyDescent="0.25">
      <c r="A5927"/>
    </row>
    <row r="5928" spans="1:1" x14ac:dyDescent="0.25">
      <c r="A5928"/>
    </row>
    <row r="5929" spans="1:1" x14ac:dyDescent="0.25">
      <c r="A5929"/>
    </row>
    <row r="5930" spans="1:1" x14ac:dyDescent="0.25">
      <c r="A5930"/>
    </row>
    <row r="5931" spans="1:1" x14ac:dyDescent="0.25">
      <c r="A5931"/>
    </row>
    <row r="5932" spans="1:1" x14ac:dyDescent="0.25">
      <c r="A5932"/>
    </row>
    <row r="5933" spans="1:1" x14ac:dyDescent="0.25">
      <c r="A5933"/>
    </row>
    <row r="5934" spans="1:1" x14ac:dyDescent="0.25">
      <c r="A5934"/>
    </row>
    <row r="5935" spans="1:1" x14ac:dyDescent="0.25">
      <c r="A5935"/>
    </row>
    <row r="5936" spans="1:1" x14ac:dyDescent="0.25">
      <c r="A5936"/>
    </row>
    <row r="5937" spans="1:1" x14ac:dyDescent="0.25">
      <c r="A5937"/>
    </row>
    <row r="5938" spans="1:1" x14ac:dyDescent="0.25">
      <c r="A5938"/>
    </row>
    <row r="5939" spans="1:1" x14ac:dyDescent="0.25">
      <c r="A5939"/>
    </row>
    <row r="5940" spans="1:1" x14ac:dyDescent="0.25">
      <c r="A5940"/>
    </row>
    <row r="5941" spans="1:1" x14ac:dyDescent="0.25">
      <c r="A5941"/>
    </row>
    <row r="5942" spans="1:1" x14ac:dyDescent="0.25">
      <c r="A5942"/>
    </row>
    <row r="5943" spans="1:1" x14ac:dyDescent="0.25">
      <c r="A5943"/>
    </row>
    <row r="5944" spans="1:1" x14ac:dyDescent="0.25">
      <c r="A5944"/>
    </row>
    <row r="5945" spans="1:1" x14ac:dyDescent="0.25">
      <c r="A5945"/>
    </row>
    <row r="5946" spans="1:1" x14ac:dyDescent="0.25">
      <c r="A5946"/>
    </row>
    <row r="5947" spans="1:1" x14ac:dyDescent="0.25">
      <c r="A5947"/>
    </row>
    <row r="5948" spans="1:1" x14ac:dyDescent="0.25">
      <c r="A5948"/>
    </row>
    <row r="5949" spans="1:1" x14ac:dyDescent="0.25">
      <c r="A5949"/>
    </row>
    <row r="5950" spans="1:1" x14ac:dyDescent="0.25">
      <c r="A5950"/>
    </row>
    <row r="5951" spans="1:1" x14ac:dyDescent="0.25">
      <c r="A5951"/>
    </row>
    <row r="5952" spans="1:1" x14ac:dyDescent="0.25">
      <c r="A5952"/>
    </row>
    <row r="5953" spans="1:1" x14ac:dyDescent="0.25">
      <c r="A5953"/>
    </row>
    <row r="5954" spans="1:1" x14ac:dyDescent="0.25">
      <c r="A5954"/>
    </row>
    <row r="5955" spans="1:1" x14ac:dyDescent="0.25">
      <c r="A5955"/>
    </row>
    <row r="5956" spans="1:1" x14ac:dyDescent="0.25">
      <c r="A5956"/>
    </row>
    <row r="5957" spans="1:1" x14ac:dyDescent="0.25">
      <c r="A5957"/>
    </row>
    <row r="5958" spans="1:1" x14ac:dyDescent="0.25">
      <c r="A5958"/>
    </row>
    <row r="5959" spans="1:1" x14ac:dyDescent="0.25">
      <c r="A5959"/>
    </row>
    <row r="5960" spans="1:1" x14ac:dyDescent="0.25">
      <c r="A5960"/>
    </row>
    <row r="5961" spans="1:1" x14ac:dyDescent="0.25">
      <c r="A5961"/>
    </row>
    <row r="5962" spans="1:1" x14ac:dyDescent="0.25">
      <c r="A5962"/>
    </row>
    <row r="5963" spans="1:1" x14ac:dyDescent="0.25">
      <c r="A5963"/>
    </row>
    <row r="5964" spans="1:1" x14ac:dyDescent="0.25">
      <c r="A5964"/>
    </row>
    <row r="5965" spans="1:1" x14ac:dyDescent="0.25">
      <c r="A5965"/>
    </row>
    <row r="5966" spans="1:1" x14ac:dyDescent="0.25">
      <c r="A5966"/>
    </row>
    <row r="5967" spans="1:1" x14ac:dyDescent="0.25">
      <c r="A5967"/>
    </row>
    <row r="5968" spans="1:1" x14ac:dyDescent="0.25">
      <c r="A5968"/>
    </row>
    <row r="5969" spans="1:1" x14ac:dyDescent="0.25">
      <c r="A5969"/>
    </row>
    <row r="5970" spans="1:1" x14ac:dyDescent="0.25">
      <c r="A5970"/>
    </row>
    <row r="5971" spans="1:1" x14ac:dyDescent="0.25">
      <c r="A5971"/>
    </row>
    <row r="5972" spans="1:1" x14ac:dyDescent="0.25">
      <c r="A5972"/>
    </row>
    <row r="5973" spans="1:1" x14ac:dyDescent="0.25">
      <c r="A5973"/>
    </row>
    <row r="5974" spans="1:1" x14ac:dyDescent="0.25">
      <c r="A5974"/>
    </row>
    <row r="5975" spans="1:1" x14ac:dyDescent="0.25">
      <c r="A5975"/>
    </row>
    <row r="5976" spans="1:1" x14ac:dyDescent="0.25">
      <c r="A5976"/>
    </row>
    <row r="5977" spans="1:1" x14ac:dyDescent="0.25">
      <c r="A5977"/>
    </row>
    <row r="5978" spans="1:1" x14ac:dyDescent="0.25">
      <c r="A5978"/>
    </row>
    <row r="5979" spans="1:1" x14ac:dyDescent="0.25">
      <c r="A5979"/>
    </row>
    <row r="5980" spans="1:1" x14ac:dyDescent="0.25">
      <c r="A5980"/>
    </row>
    <row r="5981" spans="1:1" x14ac:dyDescent="0.25">
      <c r="A5981"/>
    </row>
    <row r="5982" spans="1:1" x14ac:dyDescent="0.25">
      <c r="A5982"/>
    </row>
    <row r="5983" spans="1:1" x14ac:dyDescent="0.25">
      <c r="A5983"/>
    </row>
    <row r="5984" spans="1:1" x14ac:dyDescent="0.25">
      <c r="A5984"/>
    </row>
    <row r="5985" spans="1:1" x14ac:dyDescent="0.25">
      <c r="A5985"/>
    </row>
    <row r="5986" spans="1:1" x14ac:dyDescent="0.25">
      <c r="A5986"/>
    </row>
    <row r="5987" spans="1:1" x14ac:dyDescent="0.25">
      <c r="A5987"/>
    </row>
    <row r="5988" spans="1:1" x14ac:dyDescent="0.25">
      <c r="A5988"/>
    </row>
    <row r="5989" spans="1:1" x14ac:dyDescent="0.25">
      <c r="A5989"/>
    </row>
    <row r="5990" spans="1:1" x14ac:dyDescent="0.25">
      <c r="A5990"/>
    </row>
    <row r="5991" spans="1:1" x14ac:dyDescent="0.25">
      <c r="A5991"/>
    </row>
    <row r="5992" spans="1:1" x14ac:dyDescent="0.25">
      <c r="A5992"/>
    </row>
    <row r="5993" spans="1:1" x14ac:dyDescent="0.25">
      <c r="A5993"/>
    </row>
    <row r="5994" spans="1:1" x14ac:dyDescent="0.25">
      <c r="A5994"/>
    </row>
    <row r="5995" spans="1:1" x14ac:dyDescent="0.25">
      <c r="A5995"/>
    </row>
    <row r="5996" spans="1:1" x14ac:dyDescent="0.25">
      <c r="A5996"/>
    </row>
    <row r="5997" spans="1:1" x14ac:dyDescent="0.25">
      <c r="A5997"/>
    </row>
    <row r="5998" spans="1:1" x14ac:dyDescent="0.25">
      <c r="A5998"/>
    </row>
    <row r="5999" spans="1:1" x14ac:dyDescent="0.25">
      <c r="A5999"/>
    </row>
    <row r="6000" spans="1:1" x14ac:dyDescent="0.25">
      <c r="A6000"/>
    </row>
    <row r="6001" spans="1:1" x14ac:dyDescent="0.25">
      <c r="A6001"/>
    </row>
    <row r="6002" spans="1:1" x14ac:dyDescent="0.25">
      <c r="A6002"/>
    </row>
    <row r="6003" spans="1:1" x14ac:dyDescent="0.25">
      <c r="A6003"/>
    </row>
    <row r="6004" spans="1:1" x14ac:dyDescent="0.25">
      <c r="A6004"/>
    </row>
    <row r="6005" spans="1:1" x14ac:dyDescent="0.25">
      <c r="A6005"/>
    </row>
    <row r="6006" spans="1:1" x14ac:dyDescent="0.25">
      <c r="A6006"/>
    </row>
    <row r="6007" spans="1:1" x14ac:dyDescent="0.25">
      <c r="A6007"/>
    </row>
    <row r="6008" spans="1:1" x14ac:dyDescent="0.25">
      <c r="A6008"/>
    </row>
    <row r="6009" spans="1:1" x14ac:dyDescent="0.25">
      <c r="A6009"/>
    </row>
    <row r="6010" spans="1:1" x14ac:dyDescent="0.25">
      <c r="A6010"/>
    </row>
    <row r="6011" spans="1:1" x14ac:dyDescent="0.25">
      <c r="A6011"/>
    </row>
    <row r="6012" spans="1:1" x14ac:dyDescent="0.25">
      <c r="A6012"/>
    </row>
    <row r="6013" spans="1:1" x14ac:dyDescent="0.25">
      <c r="A6013"/>
    </row>
    <row r="6014" spans="1:1" x14ac:dyDescent="0.25">
      <c r="A6014"/>
    </row>
    <row r="6015" spans="1:1" x14ac:dyDescent="0.25">
      <c r="A6015"/>
    </row>
    <row r="6016" spans="1:1" x14ac:dyDescent="0.25">
      <c r="A6016"/>
    </row>
    <row r="6017" spans="1:1" x14ac:dyDescent="0.25">
      <c r="A6017"/>
    </row>
    <row r="6018" spans="1:1" x14ac:dyDescent="0.25">
      <c r="A6018"/>
    </row>
    <row r="6019" spans="1:1" x14ac:dyDescent="0.25">
      <c r="A6019"/>
    </row>
    <row r="6020" spans="1:1" x14ac:dyDescent="0.25">
      <c r="A6020"/>
    </row>
    <row r="6021" spans="1:1" x14ac:dyDescent="0.25">
      <c r="A6021"/>
    </row>
    <row r="6022" spans="1:1" x14ac:dyDescent="0.25">
      <c r="A6022"/>
    </row>
    <row r="6023" spans="1:1" x14ac:dyDescent="0.25">
      <c r="A6023"/>
    </row>
    <row r="6024" spans="1:1" x14ac:dyDescent="0.25">
      <c r="A6024"/>
    </row>
    <row r="6025" spans="1:1" x14ac:dyDescent="0.25">
      <c r="A6025"/>
    </row>
    <row r="6026" spans="1:1" x14ac:dyDescent="0.25">
      <c r="A6026"/>
    </row>
    <row r="6027" spans="1:1" x14ac:dyDescent="0.25">
      <c r="A6027"/>
    </row>
    <row r="6028" spans="1:1" x14ac:dyDescent="0.25">
      <c r="A6028"/>
    </row>
    <row r="6029" spans="1:1" x14ac:dyDescent="0.25">
      <c r="A6029"/>
    </row>
    <row r="6030" spans="1:1" x14ac:dyDescent="0.25">
      <c r="A6030"/>
    </row>
    <row r="6031" spans="1:1" x14ac:dyDescent="0.25">
      <c r="A6031"/>
    </row>
    <row r="6032" spans="1:1" x14ac:dyDescent="0.25">
      <c r="A6032"/>
    </row>
    <row r="6033" spans="1:1" x14ac:dyDescent="0.25">
      <c r="A6033"/>
    </row>
    <row r="6034" spans="1:1" x14ac:dyDescent="0.25">
      <c r="A6034"/>
    </row>
    <row r="6035" spans="1:1" x14ac:dyDescent="0.25">
      <c r="A6035"/>
    </row>
    <row r="6036" spans="1:1" x14ac:dyDescent="0.25">
      <c r="A6036"/>
    </row>
    <row r="6037" spans="1:1" x14ac:dyDescent="0.25">
      <c r="A6037"/>
    </row>
    <row r="6038" spans="1:1" x14ac:dyDescent="0.25">
      <c r="A6038"/>
    </row>
    <row r="6039" spans="1:1" x14ac:dyDescent="0.25">
      <c r="A6039"/>
    </row>
    <row r="6040" spans="1:1" x14ac:dyDescent="0.25">
      <c r="A6040"/>
    </row>
    <row r="6041" spans="1:1" x14ac:dyDescent="0.25">
      <c r="A6041"/>
    </row>
    <row r="6042" spans="1:1" x14ac:dyDescent="0.25">
      <c r="A6042"/>
    </row>
    <row r="6043" spans="1:1" x14ac:dyDescent="0.25">
      <c r="A6043"/>
    </row>
    <row r="6044" spans="1:1" x14ac:dyDescent="0.25">
      <c r="A6044"/>
    </row>
    <row r="6045" spans="1:1" x14ac:dyDescent="0.25">
      <c r="A6045"/>
    </row>
    <row r="6046" spans="1:1" x14ac:dyDescent="0.25">
      <c r="A6046"/>
    </row>
    <row r="6047" spans="1:1" x14ac:dyDescent="0.25">
      <c r="A6047"/>
    </row>
    <row r="6048" spans="1:1" x14ac:dyDescent="0.25">
      <c r="A6048"/>
    </row>
    <row r="6049" spans="1:1" x14ac:dyDescent="0.25">
      <c r="A6049"/>
    </row>
    <row r="6050" spans="1:1" x14ac:dyDescent="0.25">
      <c r="A6050"/>
    </row>
    <row r="6051" spans="1:1" x14ac:dyDescent="0.25">
      <c r="A6051"/>
    </row>
    <row r="6052" spans="1:1" x14ac:dyDescent="0.25">
      <c r="A6052"/>
    </row>
    <row r="6053" spans="1:1" x14ac:dyDescent="0.25">
      <c r="A6053"/>
    </row>
    <row r="6054" spans="1:1" x14ac:dyDescent="0.25">
      <c r="A6054"/>
    </row>
    <row r="6055" spans="1:1" x14ac:dyDescent="0.25">
      <c r="A6055"/>
    </row>
    <row r="6056" spans="1:1" x14ac:dyDescent="0.25">
      <c r="A6056"/>
    </row>
    <row r="6057" spans="1:1" x14ac:dyDescent="0.25">
      <c r="A6057"/>
    </row>
    <row r="6058" spans="1:1" x14ac:dyDescent="0.25">
      <c r="A6058"/>
    </row>
    <row r="6059" spans="1:1" x14ac:dyDescent="0.25">
      <c r="A6059"/>
    </row>
    <row r="6060" spans="1:1" x14ac:dyDescent="0.25">
      <c r="A6060"/>
    </row>
    <row r="6061" spans="1:1" x14ac:dyDescent="0.25">
      <c r="A6061"/>
    </row>
    <row r="6062" spans="1:1" x14ac:dyDescent="0.25">
      <c r="A6062"/>
    </row>
    <row r="6063" spans="1:1" x14ac:dyDescent="0.25">
      <c r="A6063"/>
    </row>
    <row r="6064" spans="1:1" x14ac:dyDescent="0.25">
      <c r="A6064"/>
    </row>
    <row r="6065" spans="1:1" x14ac:dyDescent="0.25">
      <c r="A6065"/>
    </row>
    <row r="6066" spans="1:1" x14ac:dyDescent="0.25">
      <c r="A6066"/>
    </row>
    <row r="6067" spans="1:1" x14ac:dyDescent="0.25">
      <c r="A6067"/>
    </row>
    <row r="6068" spans="1:1" x14ac:dyDescent="0.25">
      <c r="A6068"/>
    </row>
    <row r="6069" spans="1:1" x14ac:dyDescent="0.25">
      <c r="A6069"/>
    </row>
    <row r="6070" spans="1:1" x14ac:dyDescent="0.25">
      <c r="A6070"/>
    </row>
    <row r="6071" spans="1:1" x14ac:dyDescent="0.25">
      <c r="A6071"/>
    </row>
    <row r="6072" spans="1:1" x14ac:dyDescent="0.25">
      <c r="A6072"/>
    </row>
    <row r="6073" spans="1:1" x14ac:dyDescent="0.25">
      <c r="A6073"/>
    </row>
    <row r="6074" spans="1:1" x14ac:dyDescent="0.25">
      <c r="A6074"/>
    </row>
    <row r="6075" spans="1:1" x14ac:dyDescent="0.25">
      <c r="A6075"/>
    </row>
    <row r="6076" spans="1:1" x14ac:dyDescent="0.25">
      <c r="A6076"/>
    </row>
    <row r="6077" spans="1:1" x14ac:dyDescent="0.25">
      <c r="A6077"/>
    </row>
    <row r="6078" spans="1:1" x14ac:dyDescent="0.25">
      <c r="A6078"/>
    </row>
    <row r="6079" spans="1:1" x14ac:dyDescent="0.25">
      <c r="A6079"/>
    </row>
    <row r="6080" spans="1:1" x14ac:dyDescent="0.25">
      <c r="A6080"/>
    </row>
    <row r="6081" spans="1:1" x14ac:dyDescent="0.25">
      <c r="A6081"/>
    </row>
    <row r="6082" spans="1:1" x14ac:dyDescent="0.25">
      <c r="A6082"/>
    </row>
    <row r="6083" spans="1:1" x14ac:dyDescent="0.25">
      <c r="A6083"/>
    </row>
    <row r="6084" spans="1:1" x14ac:dyDescent="0.25">
      <c r="A6084"/>
    </row>
    <row r="6085" spans="1:1" x14ac:dyDescent="0.25">
      <c r="A6085"/>
    </row>
    <row r="6086" spans="1:1" x14ac:dyDescent="0.25">
      <c r="A6086"/>
    </row>
    <row r="6087" spans="1:1" x14ac:dyDescent="0.25">
      <c r="A6087"/>
    </row>
    <row r="6088" spans="1:1" x14ac:dyDescent="0.25">
      <c r="A6088"/>
    </row>
    <row r="6089" spans="1:1" x14ac:dyDescent="0.25">
      <c r="A6089"/>
    </row>
    <row r="6090" spans="1:1" x14ac:dyDescent="0.25">
      <c r="A6090"/>
    </row>
    <row r="6091" spans="1:1" x14ac:dyDescent="0.25">
      <c r="A6091"/>
    </row>
    <row r="6092" spans="1:1" x14ac:dyDescent="0.25">
      <c r="A6092"/>
    </row>
    <row r="6093" spans="1:1" x14ac:dyDescent="0.25">
      <c r="A6093"/>
    </row>
    <row r="6094" spans="1:1" x14ac:dyDescent="0.25">
      <c r="A6094"/>
    </row>
    <row r="6095" spans="1:1" x14ac:dyDescent="0.25">
      <c r="A6095"/>
    </row>
    <row r="6096" spans="1:1" x14ac:dyDescent="0.25">
      <c r="A6096"/>
    </row>
    <row r="6097" spans="1:1" x14ac:dyDescent="0.25">
      <c r="A6097"/>
    </row>
    <row r="6098" spans="1:1" x14ac:dyDescent="0.25">
      <c r="A6098"/>
    </row>
    <row r="6099" spans="1:1" x14ac:dyDescent="0.25">
      <c r="A6099"/>
    </row>
    <row r="6100" spans="1:1" x14ac:dyDescent="0.25">
      <c r="A6100"/>
    </row>
    <row r="6101" spans="1:1" x14ac:dyDescent="0.25">
      <c r="A6101"/>
    </row>
    <row r="6102" spans="1:1" x14ac:dyDescent="0.25">
      <c r="A6102"/>
    </row>
    <row r="6103" spans="1:1" x14ac:dyDescent="0.25">
      <c r="A6103"/>
    </row>
    <row r="6104" spans="1:1" x14ac:dyDescent="0.25">
      <c r="A6104"/>
    </row>
    <row r="6105" spans="1:1" x14ac:dyDescent="0.25">
      <c r="A6105"/>
    </row>
    <row r="6106" spans="1:1" x14ac:dyDescent="0.25">
      <c r="A6106"/>
    </row>
    <row r="6107" spans="1:1" x14ac:dyDescent="0.25">
      <c r="A6107"/>
    </row>
    <row r="6108" spans="1:1" x14ac:dyDescent="0.25">
      <c r="A6108"/>
    </row>
    <row r="6109" spans="1:1" x14ac:dyDescent="0.25">
      <c r="A6109"/>
    </row>
    <row r="6110" spans="1:1" x14ac:dyDescent="0.25">
      <c r="A6110"/>
    </row>
    <row r="6111" spans="1:1" x14ac:dyDescent="0.25">
      <c r="A6111"/>
    </row>
    <row r="6112" spans="1:1" x14ac:dyDescent="0.25">
      <c r="A6112"/>
    </row>
    <row r="6113" spans="1:1" x14ac:dyDescent="0.25">
      <c r="A6113"/>
    </row>
    <row r="6114" spans="1:1" x14ac:dyDescent="0.25">
      <c r="A6114"/>
    </row>
    <row r="6115" spans="1:1" x14ac:dyDescent="0.25">
      <c r="A6115"/>
    </row>
    <row r="6116" spans="1:1" x14ac:dyDescent="0.25">
      <c r="A6116"/>
    </row>
    <row r="6117" spans="1:1" x14ac:dyDescent="0.25">
      <c r="A6117"/>
    </row>
    <row r="6118" spans="1:1" x14ac:dyDescent="0.25">
      <c r="A6118"/>
    </row>
    <row r="6119" spans="1:1" x14ac:dyDescent="0.25">
      <c r="A6119"/>
    </row>
    <row r="6120" spans="1:1" x14ac:dyDescent="0.25">
      <c r="A6120"/>
    </row>
    <row r="6121" spans="1:1" x14ac:dyDescent="0.25">
      <c r="A6121"/>
    </row>
    <row r="6122" spans="1:1" x14ac:dyDescent="0.25">
      <c r="A6122"/>
    </row>
    <row r="6123" spans="1:1" x14ac:dyDescent="0.25">
      <c r="A6123"/>
    </row>
    <row r="6124" spans="1:1" x14ac:dyDescent="0.25">
      <c r="A6124"/>
    </row>
    <row r="6125" spans="1:1" x14ac:dyDescent="0.25">
      <c r="A6125"/>
    </row>
    <row r="6126" spans="1:1" x14ac:dyDescent="0.25">
      <c r="A6126"/>
    </row>
    <row r="6127" spans="1:1" x14ac:dyDescent="0.25">
      <c r="A6127"/>
    </row>
    <row r="6128" spans="1:1" x14ac:dyDescent="0.25">
      <c r="A6128"/>
    </row>
    <row r="6129" spans="1:1" x14ac:dyDescent="0.25">
      <c r="A6129"/>
    </row>
    <row r="6130" spans="1:1" x14ac:dyDescent="0.25">
      <c r="A6130"/>
    </row>
    <row r="6131" spans="1:1" x14ac:dyDescent="0.25">
      <c r="A6131"/>
    </row>
    <row r="6132" spans="1:1" x14ac:dyDescent="0.25">
      <c r="A6132"/>
    </row>
    <row r="6133" spans="1:1" x14ac:dyDescent="0.25">
      <c r="A6133"/>
    </row>
    <row r="6134" spans="1:1" x14ac:dyDescent="0.25">
      <c r="A6134"/>
    </row>
    <row r="6135" spans="1:1" x14ac:dyDescent="0.25">
      <c r="A6135"/>
    </row>
    <row r="6136" spans="1:1" x14ac:dyDescent="0.25">
      <c r="A6136"/>
    </row>
    <row r="6137" spans="1:1" x14ac:dyDescent="0.25">
      <c r="A6137"/>
    </row>
    <row r="6138" spans="1:1" x14ac:dyDescent="0.25">
      <c r="A6138"/>
    </row>
    <row r="6139" spans="1:1" x14ac:dyDescent="0.25">
      <c r="A6139"/>
    </row>
    <row r="6140" spans="1:1" x14ac:dyDescent="0.25">
      <c r="A6140"/>
    </row>
    <row r="6141" spans="1:1" x14ac:dyDescent="0.25">
      <c r="A6141"/>
    </row>
    <row r="6142" spans="1:1" x14ac:dyDescent="0.25">
      <c r="A6142"/>
    </row>
    <row r="6143" spans="1:1" x14ac:dyDescent="0.25">
      <c r="A6143"/>
    </row>
    <row r="6144" spans="1:1" x14ac:dyDescent="0.25">
      <c r="A6144"/>
    </row>
    <row r="6145" spans="1:1" x14ac:dyDescent="0.25">
      <c r="A6145"/>
    </row>
    <row r="6146" spans="1:1" x14ac:dyDescent="0.25">
      <c r="A6146"/>
    </row>
    <row r="6147" spans="1:1" x14ac:dyDescent="0.25">
      <c r="A6147"/>
    </row>
    <row r="6148" spans="1:1" x14ac:dyDescent="0.25">
      <c r="A6148"/>
    </row>
    <row r="6149" spans="1:1" x14ac:dyDescent="0.25">
      <c r="A6149"/>
    </row>
    <row r="6150" spans="1:1" x14ac:dyDescent="0.25">
      <c r="A6150"/>
    </row>
    <row r="6151" spans="1:1" x14ac:dyDescent="0.25">
      <c r="A6151"/>
    </row>
    <row r="6152" spans="1:1" x14ac:dyDescent="0.25">
      <c r="A6152"/>
    </row>
    <row r="6153" spans="1:1" x14ac:dyDescent="0.25">
      <c r="A6153"/>
    </row>
    <row r="6154" spans="1:1" x14ac:dyDescent="0.25">
      <c r="A6154"/>
    </row>
    <row r="6155" spans="1:1" x14ac:dyDescent="0.25">
      <c r="A6155"/>
    </row>
    <row r="6156" spans="1:1" x14ac:dyDescent="0.25">
      <c r="A6156"/>
    </row>
    <row r="6157" spans="1:1" x14ac:dyDescent="0.25">
      <c r="A6157"/>
    </row>
    <row r="6158" spans="1:1" x14ac:dyDescent="0.25">
      <c r="A6158"/>
    </row>
    <row r="6159" spans="1:1" x14ac:dyDescent="0.25">
      <c r="A6159"/>
    </row>
    <row r="6160" spans="1:1" x14ac:dyDescent="0.25">
      <c r="A6160"/>
    </row>
    <row r="6161" spans="1:1" x14ac:dyDescent="0.25">
      <c r="A6161"/>
    </row>
    <row r="6162" spans="1:1" x14ac:dyDescent="0.25">
      <c r="A6162"/>
    </row>
    <row r="6163" spans="1:1" x14ac:dyDescent="0.25">
      <c r="A6163"/>
    </row>
    <row r="6164" spans="1:1" x14ac:dyDescent="0.25">
      <c r="A6164"/>
    </row>
    <row r="6165" spans="1:1" x14ac:dyDescent="0.25">
      <c r="A6165"/>
    </row>
    <row r="6166" spans="1:1" x14ac:dyDescent="0.25">
      <c r="A6166"/>
    </row>
    <row r="6167" spans="1:1" x14ac:dyDescent="0.25">
      <c r="A6167"/>
    </row>
    <row r="6168" spans="1:1" x14ac:dyDescent="0.25">
      <c r="A6168"/>
    </row>
    <row r="6169" spans="1:1" x14ac:dyDescent="0.25">
      <c r="A6169"/>
    </row>
    <row r="6170" spans="1:1" x14ac:dyDescent="0.25">
      <c r="A6170"/>
    </row>
    <row r="6171" spans="1:1" x14ac:dyDescent="0.25">
      <c r="A6171"/>
    </row>
    <row r="6172" spans="1:1" x14ac:dyDescent="0.25">
      <c r="A6172"/>
    </row>
    <row r="6173" spans="1:1" x14ac:dyDescent="0.25">
      <c r="A6173"/>
    </row>
    <row r="6174" spans="1:1" x14ac:dyDescent="0.25">
      <c r="A6174"/>
    </row>
    <row r="6175" spans="1:1" x14ac:dyDescent="0.25">
      <c r="A6175"/>
    </row>
    <row r="6176" spans="1:1" x14ac:dyDescent="0.25">
      <c r="A6176"/>
    </row>
    <row r="6177" spans="1:1" x14ac:dyDescent="0.25">
      <c r="A6177"/>
    </row>
    <row r="6178" spans="1:1" x14ac:dyDescent="0.25">
      <c r="A6178"/>
    </row>
    <row r="6179" spans="1:1" x14ac:dyDescent="0.25">
      <c r="A6179"/>
    </row>
    <row r="6180" spans="1:1" x14ac:dyDescent="0.25">
      <c r="A6180"/>
    </row>
    <row r="6181" spans="1:1" x14ac:dyDescent="0.25">
      <c r="A6181"/>
    </row>
    <row r="6182" spans="1:1" x14ac:dyDescent="0.25">
      <c r="A6182"/>
    </row>
    <row r="6183" spans="1:1" x14ac:dyDescent="0.25">
      <c r="A6183"/>
    </row>
    <row r="6184" spans="1:1" x14ac:dyDescent="0.25">
      <c r="A6184"/>
    </row>
    <row r="6185" spans="1:1" x14ac:dyDescent="0.25">
      <c r="A6185"/>
    </row>
    <row r="6186" spans="1:1" x14ac:dyDescent="0.25">
      <c r="A6186"/>
    </row>
    <row r="6187" spans="1:1" x14ac:dyDescent="0.25">
      <c r="A6187"/>
    </row>
    <row r="6188" spans="1:1" x14ac:dyDescent="0.25">
      <c r="A6188"/>
    </row>
    <row r="6189" spans="1:1" x14ac:dyDescent="0.25">
      <c r="A6189"/>
    </row>
    <row r="6190" spans="1:1" x14ac:dyDescent="0.25">
      <c r="A6190"/>
    </row>
    <row r="6191" spans="1:1" x14ac:dyDescent="0.25">
      <c r="A6191"/>
    </row>
    <row r="6192" spans="1:1" x14ac:dyDescent="0.25">
      <c r="A6192"/>
    </row>
    <row r="6193" spans="1:1" x14ac:dyDescent="0.25">
      <c r="A6193"/>
    </row>
    <row r="6194" spans="1:1" x14ac:dyDescent="0.25">
      <c r="A6194"/>
    </row>
    <row r="6195" spans="1:1" x14ac:dyDescent="0.25">
      <c r="A6195"/>
    </row>
    <row r="6196" spans="1:1" x14ac:dyDescent="0.25">
      <c r="A6196"/>
    </row>
    <row r="6197" spans="1:1" x14ac:dyDescent="0.25">
      <c r="A6197"/>
    </row>
    <row r="6198" spans="1:1" x14ac:dyDescent="0.25">
      <c r="A6198"/>
    </row>
    <row r="6199" spans="1:1" x14ac:dyDescent="0.25">
      <c r="A6199"/>
    </row>
    <row r="6200" spans="1:1" x14ac:dyDescent="0.25">
      <c r="A6200"/>
    </row>
    <row r="6201" spans="1:1" x14ac:dyDescent="0.25">
      <c r="A6201"/>
    </row>
    <row r="6202" spans="1:1" x14ac:dyDescent="0.25">
      <c r="A6202"/>
    </row>
    <row r="6203" spans="1:1" x14ac:dyDescent="0.25">
      <c r="A6203"/>
    </row>
    <row r="6204" spans="1:1" x14ac:dyDescent="0.25">
      <c r="A6204"/>
    </row>
    <row r="6205" spans="1:1" x14ac:dyDescent="0.25">
      <c r="A6205"/>
    </row>
    <row r="6206" spans="1:1" x14ac:dyDescent="0.25">
      <c r="A6206"/>
    </row>
    <row r="6207" spans="1:1" x14ac:dyDescent="0.25">
      <c r="A6207"/>
    </row>
    <row r="6208" spans="1:1" x14ac:dyDescent="0.25">
      <c r="A6208"/>
    </row>
    <row r="6209" spans="1:1" x14ac:dyDescent="0.25">
      <c r="A6209"/>
    </row>
    <row r="6210" spans="1:1" x14ac:dyDescent="0.25">
      <c r="A6210"/>
    </row>
    <row r="6211" spans="1:1" x14ac:dyDescent="0.25">
      <c r="A6211"/>
    </row>
    <row r="6212" spans="1:1" x14ac:dyDescent="0.25">
      <c r="A6212"/>
    </row>
    <row r="6213" spans="1:1" x14ac:dyDescent="0.25">
      <c r="A6213"/>
    </row>
    <row r="6214" spans="1:1" x14ac:dyDescent="0.25">
      <c r="A6214"/>
    </row>
    <row r="6215" spans="1:1" x14ac:dyDescent="0.25">
      <c r="A6215"/>
    </row>
    <row r="6216" spans="1:1" x14ac:dyDescent="0.25">
      <c r="A6216"/>
    </row>
    <row r="6217" spans="1:1" x14ac:dyDescent="0.25">
      <c r="A6217"/>
    </row>
    <row r="6218" spans="1:1" x14ac:dyDescent="0.25">
      <c r="A6218"/>
    </row>
    <row r="6219" spans="1:1" x14ac:dyDescent="0.25">
      <c r="A6219"/>
    </row>
    <row r="6220" spans="1:1" x14ac:dyDescent="0.25">
      <c r="A6220"/>
    </row>
    <row r="6221" spans="1:1" x14ac:dyDescent="0.25">
      <c r="A6221"/>
    </row>
    <row r="6222" spans="1:1" x14ac:dyDescent="0.25">
      <c r="A6222"/>
    </row>
    <row r="6223" spans="1:1" x14ac:dyDescent="0.25">
      <c r="A6223"/>
    </row>
    <row r="6224" spans="1:1" x14ac:dyDescent="0.25">
      <c r="A6224"/>
    </row>
    <row r="6225" spans="1:1" x14ac:dyDescent="0.25">
      <c r="A6225"/>
    </row>
    <row r="6226" spans="1:1" x14ac:dyDescent="0.25">
      <c r="A6226"/>
    </row>
    <row r="6227" spans="1:1" x14ac:dyDescent="0.25">
      <c r="A6227"/>
    </row>
    <row r="6228" spans="1:1" x14ac:dyDescent="0.25">
      <c r="A6228"/>
    </row>
    <row r="6229" spans="1:1" x14ac:dyDescent="0.25">
      <c r="A6229"/>
    </row>
    <row r="6230" spans="1:1" x14ac:dyDescent="0.25">
      <c r="A6230"/>
    </row>
    <row r="6231" spans="1:1" x14ac:dyDescent="0.25">
      <c r="A6231"/>
    </row>
    <row r="6232" spans="1:1" x14ac:dyDescent="0.25">
      <c r="A6232"/>
    </row>
    <row r="6233" spans="1:1" x14ac:dyDescent="0.25">
      <c r="A6233"/>
    </row>
    <row r="6234" spans="1:1" x14ac:dyDescent="0.25">
      <c r="A6234"/>
    </row>
    <row r="6235" spans="1:1" x14ac:dyDescent="0.25">
      <c r="A6235"/>
    </row>
    <row r="6236" spans="1:1" x14ac:dyDescent="0.25">
      <c r="A6236"/>
    </row>
    <row r="6237" spans="1:1" x14ac:dyDescent="0.25">
      <c r="A6237"/>
    </row>
    <row r="6238" spans="1:1" x14ac:dyDescent="0.25">
      <c r="A6238"/>
    </row>
    <row r="6239" spans="1:1" x14ac:dyDescent="0.25">
      <c r="A6239"/>
    </row>
    <row r="6240" spans="1:1" x14ac:dyDescent="0.25">
      <c r="A6240"/>
    </row>
    <row r="6241" spans="1:1" x14ac:dyDescent="0.25">
      <c r="A6241"/>
    </row>
    <row r="6242" spans="1:1" x14ac:dyDescent="0.25">
      <c r="A6242"/>
    </row>
    <row r="6243" spans="1:1" x14ac:dyDescent="0.25">
      <c r="A6243"/>
    </row>
    <row r="6244" spans="1:1" x14ac:dyDescent="0.25">
      <c r="A6244"/>
    </row>
    <row r="6245" spans="1:1" x14ac:dyDescent="0.25">
      <c r="A6245"/>
    </row>
    <row r="6246" spans="1:1" x14ac:dyDescent="0.25">
      <c r="A6246"/>
    </row>
    <row r="6247" spans="1:1" x14ac:dyDescent="0.25">
      <c r="A6247"/>
    </row>
    <row r="6248" spans="1:1" x14ac:dyDescent="0.25">
      <c r="A6248"/>
    </row>
    <row r="6249" spans="1:1" x14ac:dyDescent="0.25">
      <c r="A6249"/>
    </row>
    <row r="6250" spans="1:1" x14ac:dyDescent="0.25">
      <c r="A6250"/>
    </row>
    <row r="6251" spans="1:1" x14ac:dyDescent="0.25">
      <c r="A6251"/>
    </row>
    <row r="6252" spans="1:1" x14ac:dyDescent="0.25">
      <c r="A6252"/>
    </row>
    <row r="6253" spans="1:1" x14ac:dyDescent="0.25">
      <c r="A6253"/>
    </row>
    <row r="6254" spans="1:1" x14ac:dyDescent="0.25">
      <c r="A6254"/>
    </row>
    <row r="6255" spans="1:1" x14ac:dyDescent="0.25">
      <c r="A6255"/>
    </row>
    <row r="6256" spans="1:1" x14ac:dyDescent="0.25">
      <c r="A6256"/>
    </row>
    <row r="6257" spans="1:1" x14ac:dyDescent="0.25">
      <c r="A6257"/>
    </row>
    <row r="6258" spans="1:1" x14ac:dyDescent="0.25">
      <c r="A6258"/>
    </row>
    <row r="6259" spans="1:1" x14ac:dyDescent="0.25">
      <c r="A6259"/>
    </row>
    <row r="6260" spans="1:1" x14ac:dyDescent="0.25">
      <c r="A6260"/>
    </row>
    <row r="6261" spans="1:1" x14ac:dyDescent="0.25">
      <c r="A6261"/>
    </row>
    <row r="6262" spans="1:1" x14ac:dyDescent="0.25">
      <c r="A6262"/>
    </row>
    <row r="6263" spans="1:1" x14ac:dyDescent="0.25">
      <c r="A6263"/>
    </row>
    <row r="6264" spans="1:1" x14ac:dyDescent="0.25">
      <c r="A6264"/>
    </row>
    <row r="6265" spans="1:1" x14ac:dyDescent="0.25">
      <c r="A6265"/>
    </row>
    <row r="6266" spans="1:1" x14ac:dyDescent="0.25">
      <c r="A6266"/>
    </row>
    <row r="6267" spans="1:1" x14ac:dyDescent="0.25">
      <c r="A6267"/>
    </row>
    <row r="6268" spans="1:1" x14ac:dyDescent="0.25">
      <c r="A6268"/>
    </row>
    <row r="6269" spans="1:1" x14ac:dyDescent="0.25">
      <c r="A6269"/>
    </row>
    <row r="6270" spans="1:1" x14ac:dyDescent="0.25">
      <c r="A6270"/>
    </row>
    <row r="6271" spans="1:1" x14ac:dyDescent="0.25">
      <c r="A6271"/>
    </row>
    <row r="6272" spans="1:1" x14ac:dyDescent="0.25">
      <c r="A6272"/>
    </row>
    <row r="6273" spans="1:1" x14ac:dyDescent="0.25">
      <c r="A6273"/>
    </row>
    <row r="6274" spans="1:1" x14ac:dyDescent="0.25">
      <c r="A6274"/>
    </row>
    <row r="6275" spans="1:1" x14ac:dyDescent="0.25">
      <c r="A6275"/>
    </row>
    <row r="6276" spans="1:1" x14ac:dyDescent="0.25">
      <c r="A6276"/>
    </row>
    <row r="6277" spans="1:1" x14ac:dyDescent="0.25">
      <c r="A6277"/>
    </row>
    <row r="6278" spans="1:1" x14ac:dyDescent="0.25">
      <c r="A6278"/>
    </row>
    <row r="6279" spans="1:1" x14ac:dyDescent="0.25">
      <c r="A6279"/>
    </row>
    <row r="6280" spans="1:1" x14ac:dyDescent="0.25">
      <c r="A6280"/>
    </row>
    <row r="6281" spans="1:1" x14ac:dyDescent="0.25">
      <c r="A6281"/>
    </row>
    <row r="6282" spans="1:1" x14ac:dyDescent="0.25">
      <c r="A6282"/>
    </row>
    <row r="6283" spans="1:1" x14ac:dyDescent="0.25">
      <c r="A6283"/>
    </row>
    <row r="6284" spans="1:1" x14ac:dyDescent="0.25">
      <c r="A6284"/>
    </row>
    <row r="6285" spans="1:1" x14ac:dyDescent="0.25">
      <c r="A6285"/>
    </row>
    <row r="6286" spans="1:1" x14ac:dyDescent="0.25">
      <c r="A6286"/>
    </row>
    <row r="6287" spans="1:1" x14ac:dyDescent="0.25">
      <c r="A6287"/>
    </row>
    <row r="6288" spans="1:1" x14ac:dyDescent="0.25">
      <c r="A6288"/>
    </row>
    <row r="6289" spans="1:1" x14ac:dyDescent="0.25">
      <c r="A6289"/>
    </row>
    <row r="6290" spans="1:1" x14ac:dyDescent="0.25">
      <c r="A6290"/>
    </row>
    <row r="6291" spans="1:1" x14ac:dyDescent="0.25">
      <c r="A6291"/>
    </row>
    <row r="6292" spans="1:1" x14ac:dyDescent="0.25">
      <c r="A6292"/>
    </row>
    <row r="6293" spans="1:1" x14ac:dyDescent="0.25">
      <c r="A6293"/>
    </row>
    <row r="6294" spans="1:1" x14ac:dyDescent="0.25">
      <c r="A6294"/>
    </row>
    <row r="6295" spans="1:1" x14ac:dyDescent="0.25">
      <c r="A6295"/>
    </row>
    <row r="6296" spans="1:1" x14ac:dyDescent="0.25">
      <c r="A6296"/>
    </row>
    <row r="6297" spans="1:1" x14ac:dyDescent="0.25">
      <c r="A6297"/>
    </row>
    <row r="6298" spans="1:1" x14ac:dyDescent="0.25">
      <c r="A6298"/>
    </row>
    <row r="6299" spans="1:1" x14ac:dyDescent="0.25">
      <c r="A6299"/>
    </row>
    <row r="6300" spans="1:1" x14ac:dyDescent="0.25">
      <c r="A6300"/>
    </row>
    <row r="6301" spans="1:1" x14ac:dyDescent="0.25">
      <c r="A6301"/>
    </row>
    <row r="6302" spans="1:1" x14ac:dyDescent="0.25">
      <c r="A6302"/>
    </row>
    <row r="6303" spans="1:1" x14ac:dyDescent="0.25">
      <c r="A6303"/>
    </row>
    <row r="6304" spans="1:1" x14ac:dyDescent="0.25">
      <c r="A6304"/>
    </row>
    <row r="6305" spans="1:1" x14ac:dyDescent="0.25">
      <c r="A6305"/>
    </row>
    <row r="6306" spans="1:1" x14ac:dyDescent="0.25">
      <c r="A6306"/>
    </row>
    <row r="6307" spans="1:1" x14ac:dyDescent="0.25">
      <c r="A6307"/>
    </row>
    <row r="6308" spans="1:1" x14ac:dyDescent="0.25">
      <c r="A6308"/>
    </row>
    <row r="6309" spans="1:1" x14ac:dyDescent="0.25">
      <c r="A6309"/>
    </row>
    <row r="6310" spans="1:1" x14ac:dyDescent="0.25">
      <c r="A6310"/>
    </row>
    <row r="6311" spans="1:1" x14ac:dyDescent="0.25">
      <c r="A6311"/>
    </row>
    <row r="6312" spans="1:1" x14ac:dyDescent="0.25">
      <c r="A6312"/>
    </row>
    <row r="6313" spans="1:1" x14ac:dyDescent="0.25">
      <c r="A6313"/>
    </row>
    <row r="6314" spans="1:1" x14ac:dyDescent="0.25">
      <c r="A6314"/>
    </row>
    <row r="6315" spans="1:1" x14ac:dyDescent="0.25">
      <c r="A6315"/>
    </row>
    <row r="6316" spans="1:1" x14ac:dyDescent="0.25">
      <c r="A6316"/>
    </row>
    <row r="6317" spans="1:1" x14ac:dyDescent="0.25">
      <c r="A6317"/>
    </row>
    <row r="6318" spans="1:1" x14ac:dyDescent="0.25">
      <c r="A6318"/>
    </row>
    <row r="6319" spans="1:1" x14ac:dyDescent="0.25">
      <c r="A6319"/>
    </row>
    <row r="6320" spans="1:1" x14ac:dyDescent="0.25">
      <c r="A6320"/>
    </row>
    <row r="6321" spans="1:1" x14ac:dyDescent="0.25">
      <c r="A6321"/>
    </row>
    <row r="6322" spans="1:1" x14ac:dyDescent="0.25">
      <c r="A6322"/>
    </row>
    <row r="6323" spans="1:1" x14ac:dyDescent="0.25">
      <c r="A6323"/>
    </row>
    <row r="6324" spans="1:1" x14ac:dyDescent="0.25">
      <c r="A6324"/>
    </row>
    <row r="6325" spans="1:1" x14ac:dyDescent="0.25">
      <c r="A6325"/>
    </row>
    <row r="6326" spans="1:1" x14ac:dyDescent="0.25">
      <c r="A6326"/>
    </row>
    <row r="6327" spans="1:1" x14ac:dyDescent="0.25">
      <c r="A6327"/>
    </row>
    <row r="6328" spans="1:1" x14ac:dyDescent="0.25">
      <c r="A6328"/>
    </row>
    <row r="6329" spans="1:1" x14ac:dyDescent="0.25">
      <c r="A6329"/>
    </row>
    <row r="6330" spans="1:1" x14ac:dyDescent="0.25">
      <c r="A6330"/>
    </row>
    <row r="6331" spans="1:1" x14ac:dyDescent="0.25">
      <c r="A6331"/>
    </row>
    <row r="6332" spans="1:1" x14ac:dyDescent="0.25">
      <c r="A6332"/>
    </row>
    <row r="6333" spans="1:1" x14ac:dyDescent="0.25">
      <c r="A6333"/>
    </row>
    <row r="6334" spans="1:1" x14ac:dyDescent="0.25">
      <c r="A6334"/>
    </row>
    <row r="6335" spans="1:1" x14ac:dyDescent="0.25">
      <c r="A6335"/>
    </row>
    <row r="6336" spans="1:1" x14ac:dyDescent="0.25">
      <c r="A6336"/>
    </row>
    <row r="6337" spans="1:1" x14ac:dyDescent="0.25">
      <c r="A6337"/>
    </row>
    <row r="6338" spans="1:1" x14ac:dyDescent="0.25">
      <c r="A6338"/>
    </row>
    <row r="6339" spans="1:1" x14ac:dyDescent="0.25">
      <c r="A6339"/>
    </row>
    <row r="6340" spans="1:1" x14ac:dyDescent="0.25">
      <c r="A6340"/>
    </row>
    <row r="6341" spans="1:1" x14ac:dyDescent="0.25">
      <c r="A6341"/>
    </row>
    <row r="6342" spans="1:1" x14ac:dyDescent="0.25">
      <c r="A6342"/>
    </row>
    <row r="6343" spans="1:1" x14ac:dyDescent="0.25">
      <c r="A6343"/>
    </row>
    <row r="6344" spans="1:1" x14ac:dyDescent="0.25">
      <c r="A6344"/>
    </row>
    <row r="6345" spans="1:1" x14ac:dyDescent="0.25">
      <c r="A6345"/>
    </row>
    <row r="6346" spans="1:1" x14ac:dyDescent="0.25">
      <c r="A6346"/>
    </row>
    <row r="6347" spans="1:1" x14ac:dyDescent="0.25">
      <c r="A6347"/>
    </row>
    <row r="6348" spans="1:1" x14ac:dyDescent="0.25">
      <c r="A6348"/>
    </row>
    <row r="6349" spans="1:1" x14ac:dyDescent="0.25">
      <c r="A6349"/>
    </row>
    <row r="6350" spans="1:1" x14ac:dyDescent="0.25">
      <c r="A6350"/>
    </row>
    <row r="6351" spans="1:1" x14ac:dyDescent="0.25">
      <c r="A6351"/>
    </row>
    <row r="6352" spans="1:1" x14ac:dyDescent="0.25">
      <c r="A6352"/>
    </row>
    <row r="6353" spans="1:1" x14ac:dyDescent="0.25">
      <c r="A6353"/>
    </row>
    <row r="6354" spans="1:1" x14ac:dyDescent="0.25">
      <c r="A6354"/>
    </row>
    <row r="6355" spans="1:1" x14ac:dyDescent="0.25">
      <c r="A6355"/>
    </row>
    <row r="6356" spans="1:1" x14ac:dyDescent="0.25">
      <c r="A6356"/>
    </row>
    <row r="6357" spans="1:1" x14ac:dyDescent="0.25">
      <c r="A6357"/>
    </row>
    <row r="6358" spans="1:1" x14ac:dyDescent="0.25">
      <c r="A6358"/>
    </row>
    <row r="6359" spans="1:1" x14ac:dyDescent="0.25">
      <c r="A6359"/>
    </row>
    <row r="6360" spans="1:1" x14ac:dyDescent="0.25">
      <c r="A6360"/>
    </row>
    <row r="6361" spans="1:1" x14ac:dyDescent="0.25">
      <c r="A6361"/>
    </row>
    <row r="6362" spans="1:1" x14ac:dyDescent="0.25">
      <c r="A6362"/>
    </row>
    <row r="6363" spans="1:1" x14ac:dyDescent="0.25">
      <c r="A6363"/>
    </row>
    <row r="6364" spans="1:1" x14ac:dyDescent="0.25">
      <c r="A6364"/>
    </row>
    <row r="6365" spans="1:1" x14ac:dyDescent="0.25">
      <c r="A6365"/>
    </row>
    <row r="6366" spans="1:1" x14ac:dyDescent="0.25">
      <c r="A6366"/>
    </row>
    <row r="6367" spans="1:1" x14ac:dyDescent="0.25">
      <c r="A6367"/>
    </row>
    <row r="6368" spans="1:1" x14ac:dyDescent="0.25">
      <c r="A6368"/>
    </row>
    <row r="6369" spans="1:1" x14ac:dyDescent="0.25">
      <c r="A6369"/>
    </row>
    <row r="6370" spans="1:1" x14ac:dyDescent="0.25">
      <c r="A6370"/>
    </row>
    <row r="6371" spans="1:1" x14ac:dyDescent="0.25">
      <c r="A6371"/>
    </row>
    <row r="6372" spans="1:1" x14ac:dyDescent="0.25">
      <c r="A6372"/>
    </row>
    <row r="6373" spans="1:1" x14ac:dyDescent="0.25">
      <c r="A6373"/>
    </row>
    <row r="6374" spans="1:1" x14ac:dyDescent="0.25">
      <c r="A6374"/>
    </row>
    <row r="6375" spans="1:1" x14ac:dyDescent="0.25">
      <c r="A6375"/>
    </row>
    <row r="6376" spans="1:1" x14ac:dyDescent="0.25">
      <c r="A6376"/>
    </row>
    <row r="6377" spans="1:1" x14ac:dyDescent="0.25">
      <c r="A6377"/>
    </row>
    <row r="6378" spans="1:1" x14ac:dyDescent="0.25">
      <c r="A6378"/>
    </row>
    <row r="6379" spans="1:1" x14ac:dyDescent="0.25">
      <c r="A6379"/>
    </row>
    <row r="6380" spans="1:1" x14ac:dyDescent="0.25">
      <c r="A6380"/>
    </row>
    <row r="6381" spans="1:1" x14ac:dyDescent="0.25">
      <c r="A6381"/>
    </row>
    <row r="6382" spans="1:1" x14ac:dyDescent="0.25">
      <c r="A6382"/>
    </row>
    <row r="6383" spans="1:1" x14ac:dyDescent="0.25">
      <c r="A6383"/>
    </row>
    <row r="6384" spans="1:1" x14ac:dyDescent="0.25">
      <c r="A6384"/>
    </row>
    <row r="6385" spans="1:1" x14ac:dyDescent="0.25">
      <c r="A6385"/>
    </row>
    <row r="6386" spans="1:1" x14ac:dyDescent="0.25">
      <c r="A6386"/>
    </row>
    <row r="6387" spans="1:1" x14ac:dyDescent="0.25">
      <c r="A6387"/>
    </row>
    <row r="6388" spans="1:1" x14ac:dyDescent="0.25">
      <c r="A6388"/>
    </row>
    <row r="6389" spans="1:1" x14ac:dyDescent="0.25">
      <c r="A6389"/>
    </row>
    <row r="6390" spans="1:1" x14ac:dyDescent="0.25">
      <c r="A6390"/>
    </row>
    <row r="6391" spans="1:1" x14ac:dyDescent="0.25">
      <c r="A6391"/>
    </row>
    <row r="6392" spans="1:1" x14ac:dyDescent="0.25">
      <c r="A6392"/>
    </row>
    <row r="6393" spans="1:1" x14ac:dyDescent="0.25">
      <c r="A6393"/>
    </row>
    <row r="6394" spans="1:1" x14ac:dyDescent="0.25">
      <c r="A6394"/>
    </row>
    <row r="6395" spans="1:1" x14ac:dyDescent="0.25">
      <c r="A6395"/>
    </row>
    <row r="6396" spans="1:1" x14ac:dyDescent="0.25">
      <c r="A6396"/>
    </row>
    <row r="6397" spans="1:1" x14ac:dyDescent="0.25">
      <c r="A6397"/>
    </row>
    <row r="6398" spans="1:1" x14ac:dyDescent="0.25">
      <c r="A6398"/>
    </row>
    <row r="6399" spans="1:1" x14ac:dyDescent="0.25">
      <c r="A6399"/>
    </row>
    <row r="6400" spans="1:1" x14ac:dyDescent="0.25">
      <c r="A6400"/>
    </row>
    <row r="6401" spans="1:1" x14ac:dyDescent="0.25">
      <c r="A6401"/>
    </row>
    <row r="6402" spans="1:1" x14ac:dyDescent="0.25">
      <c r="A6402"/>
    </row>
    <row r="6403" spans="1:1" x14ac:dyDescent="0.25">
      <c r="A6403"/>
    </row>
    <row r="6404" spans="1:1" x14ac:dyDescent="0.25">
      <c r="A6404"/>
    </row>
    <row r="6405" spans="1:1" x14ac:dyDescent="0.25">
      <c r="A6405"/>
    </row>
    <row r="6406" spans="1:1" x14ac:dyDescent="0.25">
      <c r="A6406"/>
    </row>
    <row r="6407" spans="1:1" x14ac:dyDescent="0.25">
      <c r="A6407"/>
    </row>
    <row r="6408" spans="1:1" x14ac:dyDescent="0.25">
      <c r="A6408"/>
    </row>
    <row r="6409" spans="1:1" x14ac:dyDescent="0.25">
      <c r="A6409"/>
    </row>
    <row r="6410" spans="1:1" x14ac:dyDescent="0.25">
      <c r="A6410"/>
    </row>
    <row r="6411" spans="1:1" x14ac:dyDescent="0.25">
      <c r="A6411"/>
    </row>
    <row r="6412" spans="1:1" x14ac:dyDescent="0.25">
      <c r="A6412"/>
    </row>
    <row r="6413" spans="1:1" x14ac:dyDescent="0.25">
      <c r="A6413"/>
    </row>
    <row r="6414" spans="1:1" x14ac:dyDescent="0.25">
      <c r="A6414"/>
    </row>
    <row r="6415" spans="1:1" x14ac:dyDescent="0.25">
      <c r="A6415"/>
    </row>
    <row r="6416" spans="1:1" x14ac:dyDescent="0.25">
      <c r="A6416"/>
    </row>
    <row r="6417" spans="1:1" x14ac:dyDescent="0.25">
      <c r="A6417"/>
    </row>
    <row r="6418" spans="1:1" x14ac:dyDescent="0.25">
      <c r="A6418"/>
    </row>
    <row r="6419" spans="1:1" x14ac:dyDescent="0.25">
      <c r="A6419"/>
    </row>
    <row r="6420" spans="1:1" x14ac:dyDescent="0.25">
      <c r="A6420"/>
    </row>
    <row r="6421" spans="1:1" x14ac:dyDescent="0.25">
      <c r="A6421"/>
    </row>
    <row r="6422" spans="1:1" x14ac:dyDescent="0.25">
      <c r="A6422"/>
    </row>
    <row r="6423" spans="1:1" x14ac:dyDescent="0.25">
      <c r="A6423"/>
    </row>
    <row r="6424" spans="1:1" x14ac:dyDescent="0.25">
      <c r="A6424"/>
    </row>
    <row r="6425" spans="1:1" x14ac:dyDescent="0.25">
      <c r="A6425"/>
    </row>
    <row r="6426" spans="1:1" x14ac:dyDescent="0.25">
      <c r="A6426"/>
    </row>
    <row r="6427" spans="1:1" x14ac:dyDescent="0.25">
      <c r="A6427"/>
    </row>
    <row r="6428" spans="1:1" x14ac:dyDescent="0.25">
      <c r="A6428"/>
    </row>
    <row r="6429" spans="1:1" x14ac:dyDescent="0.25">
      <c r="A6429"/>
    </row>
    <row r="6430" spans="1:1" x14ac:dyDescent="0.25">
      <c r="A6430"/>
    </row>
    <row r="6431" spans="1:1" x14ac:dyDescent="0.25">
      <c r="A6431"/>
    </row>
    <row r="6432" spans="1:1" x14ac:dyDescent="0.25">
      <c r="A6432"/>
    </row>
    <row r="6433" spans="1:1" x14ac:dyDescent="0.25">
      <c r="A6433"/>
    </row>
    <row r="6434" spans="1:1" x14ac:dyDescent="0.25">
      <c r="A6434"/>
    </row>
    <row r="6435" spans="1:1" x14ac:dyDescent="0.25">
      <c r="A6435"/>
    </row>
    <row r="6436" spans="1:1" x14ac:dyDescent="0.25">
      <c r="A6436"/>
    </row>
    <row r="6437" spans="1:1" x14ac:dyDescent="0.25">
      <c r="A6437"/>
    </row>
    <row r="6438" spans="1:1" x14ac:dyDescent="0.25">
      <c r="A6438"/>
    </row>
    <row r="6439" spans="1:1" x14ac:dyDescent="0.25">
      <c r="A6439"/>
    </row>
    <row r="6440" spans="1:1" x14ac:dyDescent="0.25">
      <c r="A6440"/>
    </row>
    <row r="6441" spans="1:1" x14ac:dyDescent="0.25">
      <c r="A6441"/>
    </row>
    <row r="6442" spans="1:1" x14ac:dyDescent="0.25">
      <c r="A6442"/>
    </row>
    <row r="6443" spans="1:1" x14ac:dyDescent="0.25">
      <c r="A6443"/>
    </row>
    <row r="6444" spans="1:1" x14ac:dyDescent="0.25">
      <c r="A6444"/>
    </row>
    <row r="6445" spans="1:1" x14ac:dyDescent="0.25">
      <c r="A6445"/>
    </row>
    <row r="6446" spans="1:1" x14ac:dyDescent="0.25">
      <c r="A6446"/>
    </row>
    <row r="6447" spans="1:1" x14ac:dyDescent="0.25">
      <c r="A6447"/>
    </row>
    <row r="6448" spans="1:1" x14ac:dyDescent="0.25">
      <c r="A6448"/>
    </row>
    <row r="6449" spans="1:1" x14ac:dyDescent="0.25">
      <c r="A6449"/>
    </row>
    <row r="6450" spans="1:1" x14ac:dyDescent="0.25">
      <c r="A6450"/>
    </row>
    <row r="6451" spans="1:1" x14ac:dyDescent="0.25">
      <c r="A6451"/>
    </row>
    <row r="6452" spans="1:1" x14ac:dyDescent="0.25">
      <c r="A6452"/>
    </row>
    <row r="6453" spans="1:1" x14ac:dyDescent="0.25">
      <c r="A6453"/>
    </row>
    <row r="6454" spans="1:1" x14ac:dyDescent="0.25">
      <c r="A6454"/>
    </row>
    <row r="6455" spans="1:1" x14ac:dyDescent="0.25">
      <c r="A6455"/>
    </row>
    <row r="6456" spans="1:1" x14ac:dyDescent="0.25">
      <c r="A6456"/>
    </row>
    <row r="6457" spans="1:1" x14ac:dyDescent="0.25">
      <c r="A6457"/>
    </row>
    <row r="6458" spans="1:1" x14ac:dyDescent="0.25">
      <c r="A6458"/>
    </row>
    <row r="6459" spans="1:1" x14ac:dyDescent="0.25">
      <c r="A6459"/>
    </row>
    <row r="6460" spans="1:1" x14ac:dyDescent="0.25">
      <c r="A6460"/>
    </row>
    <row r="6461" spans="1:1" x14ac:dyDescent="0.25">
      <c r="A6461"/>
    </row>
    <row r="6462" spans="1:1" x14ac:dyDescent="0.25">
      <c r="A6462"/>
    </row>
    <row r="6463" spans="1:1" x14ac:dyDescent="0.25">
      <c r="A6463"/>
    </row>
    <row r="6464" spans="1:1" x14ac:dyDescent="0.25">
      <c r="A6464"/>
    </row>
    <row r="6465" spans="1:1" x14ac:dyDescent="0.25">
      <c r="A6465"/>
    </row>
    <row r="6466" spans="1:1" x14ac:dyDescent="0.25">
      <c r="A6466"/>
    </row>
    <row r="6467" spans="1:1" x14ac:dyDescent="0.25">
      <c r="A6467"/>
    </row>
    <row r="6468" spans="1:1" x14ac:dyDescent="0.25">
      <c r="A6468"/>
    </row>
    <row r="6469" spans="1:1" x14ac:dyDescent="0.25">
      <c r="A6469"/>
    </row>
    <row r="6470" spans="1:1" x14ac:dyDescent="0.25">
      <c r="A6470"/>
    </row>
    <row r="6471" spans="1:1" x14ac:dyDescent="0.25">
      <c r="A6471"/>
    </row>
    <row r="6472" spans="1:1" x14ac:dyDescent="0.25">
      <c r="A6472"/>
    </row>
    <row r="6473" spans="1:1" x14ac:dyDescent="0.25">
      <c r="A6473"/>
    </row>
    <row r="6474" spans="1:1" x14ac:dyDescent="0.25">
      <c r="A6474"/>
    </row>
    <row r="6475" spans="1:1" x14ac:dyDescent="0.25">
      <c r="A6475"/>
    </row>
    <row r="6476" spans="1:1" x14ac:dyDescent="0.25">
      <c r="A6476"/>
    </row>
    <row r="6477" spans="1:1" x14ac:dyDescent="0.25">
      <c r="A6477"/>
    </row>
    <row r="6478" spans="1:1" x14ac:dyDescent="0.25">
      <c r="A6478"/>
    </row>
    <row r="6479" spans="1:1" x14ac:dyDescent="0.25">
      <c r="A6479"/>
    </row>
    <row r="6480" spans="1:1" x14ac:dyDescent="0.25">
      <c r="A6480"/>
    </row>
    <row r="6481" spans="1:1" x14ac:dyDescent="0.25">
      <c r="A6481"/>
    </row>
    <row r="6482" spans="1:1" x14ac:dyDescent="0.25">
      <c r="A6482"/>
    </row>
    <row r="6483" spans="1:1" x14ac:dyDescent="0.25">
      <c r="A6483"/>
    </row>
    <row r="6484" spans="1:1" x14ac:dyDescent="0.25">
      <c r="A6484"/>
    </row>
    <row r="6485" spans="1:1" x14ac:dyDescent="0.25">
      <c r="A6485"/>
    </row>
    <row r="6486" spans="1:1" x14ac:dyDescent="0.25">
      <c r="A6486"/>
    </row>
    <row r="6487" spans="1:1" x14ac:dyDescent="0.25">
      <c r="A6487"/>
    </row>
    <row r="6488" spans="1:1" x14ac:dyDescent="0.25">
      <c r="A6488"/>
    </row>
    <row r="6489" spans="1:1" x14ac:dyDescent="0.25">
      <c r="A6489"/>
    </row>
    <row r="6490" spans="1:1" x14ac:dyDescent="0.25">
      <c r="A6490"/>
    </row>
    <row r="6491" spans="1:1" x14ac:dyDescent="0.25">
      <c r="A6491"/>
    </row>
    <row r="6492" spans="1:1" x14ac:dyDescent="0.25">
      <c r="A6492"/>
    </row>
    <row r="6493" spans="1:1" x14ac:dyDescent="0.25">
      <c r="A6493"/>
    </row>
    <row r="6494" spans="1:1" x14ac:dyDescent="0.25">
      <c r="A6494"/>
    </row>
    <row r="6495" spans="1:1" x14ac:dyDescent="0.25">
      <c r="A6495"/>
    </row>
    <row r="6496" spans="1:1" x14ac:dyDescent="0.25">
      <c r="A6496"/>
    </row>
    <row r="6497" spans="1:1" x14ac:dyDescent="0.25">
      <c r="A6497"/>
    </row>
    <row r="6498" spans="1:1" x14ac:dyDescent="0.25">
      <c r="A6498"/>
    </row>
    <row r="6499" spans="1:1" x14ac:dyDescent="0.25">
      <c r="A6499"/>
    </row>
    <row r="6500" spans="1:1" x14ac:dyDescent="0.25">
      <c r="A6500"/>
    </row>
    <row r="6501" spans="1:1" x14ac:dyDescent="0.25">
      <c r="A6501"/>
    </row>
    <row r="6502" spans="1:1" x14ac:dyDescent="0.25">
      <c r="A6502"/>
    </row>
    <row r="6503" spans="1:1" x14ac:dyDescent="0.25">
      <c r="A6503"/>
    </row>
    <row r="6504" spans="1:1" x14ac:dyDescent="0.25">
      <c r="A6504"/>
    </row>
    <row r="6505" spans="1:1" x14ac:dyDescent="0.25">
      <c r="A6505"/>
    </row>
    <row r="6506" spans="1:1" x14ac:dyDescent="0.25">
      <c r="A6506"/>
    </row>
    <row r="6507" spans="1:1" x14ac:dyDescent="0.25">
      <c r="A6507"/>
    </row>
    <row r="6508" spans="1:1" x14ac:dyDescent="0.25">
      <c r="A6508"/>
    </row>
    <row r="6509" spans="1:1" x14ac:dyDescent="0.25">
      <c r="A6509"/>
    </row>
    <row r="6510" spans="1:1" x14ac:dyDescent="0.25">
      <c r="A6510"/>
    </row>
    <row r="6511" spans="1:1" x14ac:dyDescent="0.25">
      <c r="A6511"/>
    </row>
    <row r="6512" spans="1:1" x14ac:dyDescent="0.25">
      <c r="A6512"/>
    </row>
    <row r="6513" spans="1:1" x14ac:dyDescent="0.25">
      <c r="A6513"/>
    </row>
    <row r="6514" spans="1:1" x14ac:dyDescent="0.25">
      <c r="A6514"/>
    </row>
    <row r="6515" spans="1:1" x14ac:dyDescent="0.25">
      <c r="A6515"/>
    </row>
    <row r="6516" spans="1:1" x14ac:dyDescent="0.25">
      <c r="A6516"/>
    </row>
    <row r="6517" spans="1:1" x14ac:dyDescent="0.25">
      <c r="A6517"/>
    </row>
    <row r="6518" spans="1:1" x14ac:dyDescent="0.25">
      <c r="A6518"/>
    </row>
    <row r="6519" spans="1:1" x14ac:dyDescent="0.25">
      <c r="A6519"/>
    </row>
    <row r="6520" spans="1:1" x14ac:dyDescent="0.25">
      <c r="A6520"/>
    </row>
    <row r="6521" spans="1:1" x14ac:dyDescent="0.25">
      <c r="A6521"/>
    </row>
    <row r="6522" spans="1:1" x14ac:dyDescent="0.25">
      <c r="A6522"/>
    </row>
    <row r="6523" spans="1:1" x14ac:dyDescent="0.25">
      <c r="A6523"/>
    </row>
    <row r="6524" spans="1:1" x14ac:dyDescent="0.25">
      <c r="A6524"/>
    </row>
    <row r="6525" spans="1:1" x14ac:dyDescent="0.25">
      <c r="A6525"/>
    </row>
    <row r="6526" spans="1:1" x14ac:dyDescent="0.25">
      <c r="A6526"/>
    </row>
    <row r="6527" spans="1:1" x14ac:dyDescent="0.25">
      <c r="A6527"/>
    </row>
    <row r="6528" spans="1:1" x14ac:dyDescent="0.25">
      <c r="A6528"/>
    </row>
    <row r="6529" spans="1:1" x14ac:dyDescent="0.25">
      <c r="A6529"/>
    </row>
    <row r="6530" spans="1:1" x14ac:dyDescent="0.25">
      <c r="A6530"/>
    </row>
    <row r="6531" spans="1:1" x14ac:dyDescent="0.25">
      <c r="A6531"/>
    </row>
    <row r="6532" spans="1:1" x14ac:dyDescent="0.25">
      <c r="A6532"/>
    </row>
    <row r="6533" spans="1:1" x14ac:dyDescent="0.25">
      <c r="A6533"/>
    </row>
    <row r="6534" spans="1:1" x14ac:dyDescent="0.25">
      <c r="A6534"/>
    </row>
    <row r="6535" spans="1:1" x14ac:dyDescent="0.25">
      <c r="A6535"/>
    </row>
    <row r="6536" spans="1:1" x14ac:dyDescent="0.25">
      <c r="A6536"/>
    </row>
    <row r="6537" spans="1:1" x14ac:dyDescent="0.25">
      <c r="A6537"/>
    </row>
    <row r="6538" spans="1:1" x14ac:dyDescent="0.25">
      <c r="A6538"/>
    </row>
    <row r="6539" spans="1:1" x14ac:dyDescent="0.25">
      <c r="A6539"/>
    </row>
    <row r="6540" spans="1:1" x14ac:dyDescent="0.25">
      <c r="A6540"/>
    </row>
    <row r="6541" spans="1:1" x14ac:dyDescent="0.25">
      <c r="A6541"/>
    </row>
    <row r="6542" spans="1:1" x14ac:dyDescent="0.25">
      <c r="A6542"/>
    </row>
    <row r="6543" spans="1:1" x14ac:dyDescent="0.25">
      <c r="A6543"/>
    </row>
    <row r="6544" spans="1:1" x14ac:dyDescent="0.25">
      <c r="A6544"/>
    </row>
    <row r="6545" spans="1:1" x14ac:dyDescent="0.25">
      <c r="A6545"/>
    </row>
    <row r="6546" spans="1:1" x14ac:dyDescent="0.25">
      <c r="A6546"/>
    </row>
    <row r="6547" spans="1:1" x14ac:dyDescent="0.25">
      <c r="A6547"/>
    </row>
    <row r="6548" spans="1:1" x14ac:dyDescent="0.25">
      <c r="A6548"/>
    </row>
    <row r="6549" spans="1:1" x14ac:dyDescent="0.25">
      <c r="A6549"/>
    </row>
    <row r="6550" spans="1:1" x14ac:dyDescent="0.25">
      <c r="A6550"/>
    </row>
    <row r="6551" spans="1:1" x14ac:dyDescent="0.25">
      <c r="A6551"/>
    </row>
    <row r="6552" spans="1:1" x14ac:dyDescent="0.25">
      <c r="A6552"/>
    </row>
    <row r="6553" spans="1:1" x14ac:dyDescent="0.25">
      <c r="A6553"/>
    </row>
    <row r="6554" spans="1:1" x14ac:dyDescent="0.25">
      <c r="A6554"/>
    </row>
    <row r="6555" spans="1:1" x14ac:dyDescent="0.25">
      <c r="A6555"/>
    </row>
    <row r="6556" spans="1:1" x14ac:dyDescent="0.25">
      <c r="A6556"/>
    </row>
    <row r="6557" spans="1:1" x14ac:dyDescent="0.25">
      <c r="A6557"/>
    </row>
    <row r="6558" spans="1:1" x14ac:dyDescent="0.25">
      <c r="A6558"/>
    </row>
    <row r="6559" spans="1:1" x14ac:dyDescent="0.25">
      <c r="A6559"/>
    </row>
    <row r="6560" spans="1:1" x14ac:dyDescent="0.25">
      <c r="A6560"/>
    </row>
    <row r="6561" spans="1:1" x14ac:dyDescent="0.25">
      <c r="A6561"/>
    </row>
    <row r="6562" spans="1:1" x14ac:dyDescent="0.25">
      <c r="A6562"/>
    </row>
    <row r="6563" spans="1:1" x14ac:dyDescent="0.25">
      <c r="A6563"/>
    </row>
    <row r="6564" spans="1:1" x14ac:dyDescent="0.25">
      <c r="A6564"/>
    </row>
    <row r="6565" spans="1:1" x14ac:dyDescent="0.25">
      <c r="A6565"/>
    </row>
    <row r="6566" spans="1:1" x14ac:dyDescent="0.25">
      <c r="A6566"/>
    </row>
    <row r="6567" spans="1:1" x14ac:dyDescent="0.25">
      <c r="A6567"/>
    </row>
    <row r="6568" spans="1:1" x14ac:dyDescent="0.25">
      <c r="A6568"/>
    </row>
    <row r="6569" spans="1:1" x14ac:dyDescent="0.25">
      <c r="A6569"/>
    </row>
    <row r="6570" spans="1:1" x14ac:dyDescent="0.25">
      <c r="A6570"/>
    </row>
    <row r="6571" spans="1:1" x14ac:dyDescent="0.25">
      <c r="A6571"/>
    </row>
    <row r="6572" spans="1:1" x14ac:dyDescent="0.25">
      <c r="A6572"/>
    </row>
    <row r="6573" spans="1:1" x14ac:dyDescent="0.25">
      <c r="A6573"/>
    </row>
    <row r="6574" spans="1:1" x14ac:dyDescent="0.25">
      <c r="A6574"/>
    </row>
    <row r="6575" spans="1:1" x14ac:dyDescent="0.25">
      <c r="A6575"/>
    </row>
    <row r="6576" spans="1:1" x14ac:dyDescent="0.25">
      <c r="A6576"/>
    </row>
    <row r="6577" spans="1:1" x14ac:dyDescent="0.25">
      <c r="A6577"/>
    </row>
    <row r="6578" spans="1:1" x14ac:dyDescent="0.25">
      <c r="A6578"/>
    </row>
    <row r="6579" spans="1:1" x14ac:dyDescent="0.25">
      <c r="A6579"/>
    </row>
    <row r="6580" spans="1:1" x14ac:dyDescent="0.25">
      <c r="A6580"/>
    </row>
    <row r="6581" spans="1:1" x14ac:dyDescent="0.25">
      <c r="A6581"/>
    </row>
    <row r="6582" spans="1:1" x14ac:dyDescent="0.25">
      <c r="A6582"/>
    </row>
    <row r="6583" spans="1:1" x14ac:dyDescent="0.25">
      <c r="A6583"/>
    </row>
    <row r="6584" spans="1:1" x14ac:dyDescent="0.25">
      <c r="A6584"/>
    </row>
    <row r="6585" spans="1:1" x14ac:dyDescent="0.25">
      <c r="A6585"/>
    </row>
    <row r="6586" spans="1:1" x14ac:dyDescent="0.25">
      <c r="A6586"/>
    </row>
    <row r="6587" spans="1:1" x14ac:dyDescent="0.25">
      <c r="A6587"/>
    </row>
    <row r="6588" spans="1:1" x14ac:dyDescent="0.25">
      <c r="A6588"/>
    </row>
    <row r="6589" spans="1:1" x14ac:dyDescent="0.25">
      <c r="A6589"/>
    </row>
    <row r="6590" spans="1:1" x14ac:dyDescent="0.25">
      <c r="A6590"/>
    </row>
    <row r="6591" spans="1:1" x14ac:dyDescent="0.25">
      <c r="A6591"/>
    </row>
    <row r="6592" spans="1:1" x14ac:dyDescent="0.25">
      <c r="A6592"/>
    </row>
    <row r="6593" spans="1:1" x14ac:dyDescent="0.25">
      <c r="A6593"/>
    </row>
    <row r="6594" spans="1:1" x14ac:dyDescent="0.25">
      <c r="A6594"/>
    </row>
    <row r="6595" spans="1:1" x14ac:dyDescent="0.25">
      <c r="A6595"/>
    </row>
    <row r="6596" spans="1:1" x14ac:dyDescent="0.25">
      <c r="A6596"/>
    </row>
    <row r="6597" spans="1:1" x14ac:dyDescent="0.25">
      <c r="A6597"/>
    </row>
    <row r="6598" spans="1:1" x14ac:dyDescent="0.25">
      <c r="A6598"/>
    </row>
    <row r="6599" spans="1:1" x14ac:dyDescent="0.25">
      <c r="A6599"/>
    </row>
    <row r="6600" spans="1:1" x14ac:dyDescent="0.25">
      <c r="A6600"/>
    </row>
    <row r="6601" spans="1:1" x14ac:dyDescent="0.25">
      <c r="A6601"/>
    </row>
    <row r="6602" spans="1:1" x14ac:dyDescent="0.25">
      <c r="A6602"/>
    </row>
    <row r="6603" spans="1:1" x14ac:dyDescent="0.25">
      <c r="A6603"/>
    </row>
    <row r="6604" spans="1:1" x14ac:dyDescent="0.25">
      <c r="A6604"/>
    </row>
    <row r="6605" spans="1:1" x14ac:dyDescent="0.25">
      <c r="A6605"/>
    </row>
    <row r="6606" spans="1:1" x14ac:dyDescent="0.25">
      <c r="A6606"/>
    </row>
    <row r="6607" spans="1:1" x14ac:dyDescent="0.25">
      <c r="A6607"/>
    </row>
    <row r="6608" spans="1:1" x14ac:dyDescent="0.25">
      <c r="A6608"/>
    </row>
    <row r="6609" spans="1:1" x14ac:dyDescent="0.25">
      <c r="A6609"/>
    </row>
    <row r="6610" spans="1:1" x14ac:dyDescent="0.25">
      <c r="A6610"/>
    </row>
    <row r="6611" spans="1:1" x14ac:dyDescent="0.25">
      <c r="A6611"/>
    </row>
    <row r="6612" spans="1:1" x14ac:dyDescent="0.25">
      <c r="A6612"/>
    </row>
    <row r="6613" spans="1:1" x14ac:dyDescent="0.25">
      <c r="A6613"/>
    </row>
    <row r="6614" spans="1:1" x14ac:dyDescent="0.25">
      <c r="A6614"/>
    </row>
    <row r="6615" spans="1:1" x14ac:dyDescent="0.25">
      <c r="A6615"/>
    </row>
    <row r="6616" spans="1:1" x14ac:dyDescent="0.25">
      <c r="A6616"/>
    </row>
    <row r="6617" spans="1:1" x14ac:dyDescent="0.25">
      <c r="A6617"/>
    </row>
    <row r="6618" spans="1:1" x14ac:dyDescent="0.25">
      <c r="A6618"/>
    </row>
    <row r="6619" spans="1:1" x14ac:dyDescent="0.25">
      <c r="A6619"/>
    </row>
    <row r="6620" spans="1:1" x14ac:dyDescent="0.25">
      <c r="A6620"/>
    </row>
    <row r="6621" spans="1:1" x14ac:dyDescent="0.25">
      <c r="A6621"/>
    </row>
    <row r="6622" spans="1:1" x14ac:dyDescent="0.25">
      <c r="A6622"/>
    </row>
    <row r="6623" spans="1:1" x14ac:dyDescent="0.25">
      <c r="A6623"/>
    </row>
    <row r="6624" spans="1:1" x14ac:dyDescent="0.25">
      <c r="A6624"/>
    </row>
    <row r="6625" spans="1:1" x14ac:dyDescent="0.25">
      <c r="A6625"/>
    </row>
    <row r="6626" spans="1:1" x14ac:dyDescent="0.25">
      <c r="A6626"/>
    </row>
    <row r="6627" spans="1:1" x14ac:dyDescent="0.25">
      <c r="A6627"/>
    </row>
    <row r="6628" spans="1:1" x14ac:dyDescent="0.25">
      <c r="A6628"/>
    </row>
    <row r="6629" spans="1:1" x14ac:dyDescent="0.25">
      <c r="A6629"/>
    </row>
    <row r="6630" spans="1:1" x14ac:dyDescent="0.25">
      <c r="A6630"/>
    </row>
    <row r="6631" spans="1:1" x14ac:dyDescent="0.25">
      <c r="A6631"/>
    </row>
    <row r="6632" spans="1:1" x14ac:dyDescent="0.25">
      <c r="A6632"/>
    </row>
    <row r="6633" spans="1:1" x14ac:dyDescent="0.25">
      <c r="A6633"/>
    </row>
    <row r="6634" spans="1:1" x14ac:dyDescent="0.25">
      <c r="A6634"/>
    </row>
    <row r="6635" spans="1:1" x14ac:dyDescent="0.25">
      <c r="A6635"/>
    </row>
    <row r="6636" spans="1:1" x14ac:dyDescent="0.25">
      <c r="A6636"/>
    </row>
    <row r="6637" spans="1:1" x14ac:dyDescent="0.25">
      <c r="A6637"/>
    </row>
    <row r="6638" spans="1:1" x14ac:dyDescent="0.25">
      <c r="A6638"/>
    </row>
    <row r="6639" spans="1:1" x14ac:dyDescent="0.25">
      <c r="A6639"/>
    </row>
    <row r="6640" spans="1:1" x14ac:dyDescent="0.25">
      <c r="A6640"/>
    </row>
    <row r="6641" spans="1:1" x14ac:dyDescent="0.25">
      <c r="A6641"/>
    </row>
    <row r="6642" spans="1:1" x14ac:dyDescent="0.25">
      <c r="A6642"/>
    </row>
    <row r="6643" spans="1:1" x14ac:dyDescent="0.25">
      <c r="A6643"/>
    </row>
    <row r="6644" spans="1:1" x14ac:dyDescent="0.25">
      <c r="A6644"/>
    </row>
    <row r="6645" spans="1:1" x14ac:dyDescent="0.25">
      <c r="A6645"/>
    </row>
    <row r="6646" spans="1:1" x14ac:dyDescent="0.25">
      <c r="A6646"/>
    </row>
    <row r="6647" spans="1:1" x14ac:dyDescent="0.25">
      <c r="A6647"/>
    </row>
    <row r="6648" spans="1:1" x14ac:dyDescent="0.25">
      <c r="A6648"/>
    </row>
    <row r="6649" spans="1:1" x14ac:dyDescent="0.25">
      <c r="A6649"/>
    </row>
    <row r="6650" spans="1:1" x14ac:dyDescent="0.25">
      <c r="A6650"/>
    </row>
    <row r="6651" spans="1:1" x14ac:dyDescent="0.25">
      <c r="A6651"/>
    </row>
    <row r="6652" spans="1:1" x14ac:dyDescent="0.25">
      <c r="A6652"/>
    </row>
    <row r="6653" spans="1:1" x14ac:dyDescent="0.25">
      <c r="A6653"/>
    </row>
    <row r="6654" spans="1:1" x14ac:dyDescent="0.25">
      <c r="A6654"/>
    </row>
    <row r="6655" spans="1:1" x14ac:dyDescent="0.25">
      <c r="A6655"/>
    </row>
    <row r="6656" spans="1:1" x14ac:dyDescent="0.25">
      <c r="A6656"/>
    </row>
    <row r="6657" spans="1:1" x14ac:dyDescent="0.25">
      <c r="A6657"/>
    </row>
    <row r="6658" spans="1:1" x14ac:dyDescent="0.25">
      <c r="A6658"/>
    </row>
    <row r="6659" spans="1:1" x14ac:dyDescent="0.25">
      <c r="A6659"/>
    </row>
    <row r="6660" spans="1:1" x14ac:dyDescent="0.25">
      <c r="A6660"/>
    </row>
    <row r="6661" spans="1:1" x14ac:dyDescent="0.25">
      <c r="A6661"/>
    </row>
    <row r="6662" spans="1:1" x14ac:dyDescent="0.25">
      <c r="A6662"/>
    </row>
    <row r="6663" spans="1:1" x14ac:dyDescent="0.25">
      <c r="A6663"/>
    </row>
    <row r="6664" spans="1:1" x14ac:dyDescent="0.25">
      <c r="A6664"/>
    </row>
    <row r="6665" spans="1:1" x14ac:dyDescent="0.25">
      <c r="A6665"/>
    </row>
    <row r="6666" spans="1:1" x14ac:dyDescent="0.25">
      <c r="A6666"/>
    </row>
    <row r="6667" spans="1:1" x14ac:dyDescent="0.25">
      <c r="A6667"/>
    </row>
    <row r="6668" spans="1:1" x14ac:dyDescent="0.25">
      <c r="A6668"/>
    </row>
    <row r="6669" spans="1:1" x14ac:dyDescent="0.25">
      <c r="A6669"/>
    </row>
    <row r="6670" spans="1:1" x14ac:dyDescent="0.25">
      <c r="A6670"/>
    </row>
    <row r="6671" spans="1:1" x14ac:dyDescent="0.25">
      <c r="A6671"/>
    </row>
    <row r="6672" spans="1:1" x14ac:dyDescent="0.25">
      <c r="A6672"/>
    </row>
    <row r="6673" spans="1:1" x14ac:dyDescent="0.25">
      <c r="A6673"/>
    </row>
    <row r="6674" spans="1:1" x14ac:dyDescent="0.25">
      <c r="A6674"/>
    </row>
    <row r="6675" spans="1:1" x14ac:dyDescent="0.25">
      <c r="A6675"/>
    </row>
    <row r="6676" spans="1:1" x14ac:dyDescent="0.25">
      <c r="A6676"/>
    </row>
    <row r="6677" spans="1:1" x14ac:dyDescent="0.25">
      <c r="A6677"/>
    </row>
    <row r="6678" spans="1:1" x14ac:dyDescent="0.25">
      <c r="A6678"/>
    </row>
    <row r="6679" spans="1:1" x14ac:dyDescent="0.25">
      <c r="A6679"/>
    </row>
    <row r="6680" spans="1:1" x14ac:dyDescent="0.25">
      <c r="A6680"/>
    </row>
    <row r="6681" spans="1:1" x14ac:dyDescent="0.25">
      <c r="A6681"/>
    </row>
    <row r="6682" spans="1:1" x14ac:dyDescent="0.25">
      <c r="A6682"/>
    </row>
    <row r="6683" spans="1:1" x14ac:dyDescent="0.25">
      <c r="A6683"/>
    </row>
    <row r="6684" spans="1:1" x14ac:dyDescent="0.25">
      <c r="A6684"/>
    </row>
    <row r="6685" spans="1:1" x14ac:dyDescent="0.25">
      <c r="A6685"/>
    </row>
    <row r="6686" spans="1:1" x14ac:dyDescent="0.25">
      <c r="A6686"/>
    </row>
    <row r="6687" spans="1:1" x14ac:dyDescent="0.25">
      <c r="A6687"/>
    </row>
    <row r="6688" spans="1:1" x14ac:dyDescent="0.25">
      <c r="A6688"/>
    </row>
    <row r="6689" spans="1:1" x14ac:dyDescent="0.25">
      <c r="A6689"/>
    </row>
    <row r="6690" spans="1:1" x14ac:dyDescent="0.25">
      <c r="A6690"/>
    </row>
    <row r="6691" spans="1:1" x14ac:dyDescent="0.25">
      <c r="A6691"/>
    </row>
    <row r="6692" spans="1:1" x14ac:dyDescent="0.25">
      <c r="A6692"/>
    </row>
    <row r="6693" spans="1:1" x14ac:dyDescent="0.25">
      <c r="A6693"/>
    </row>
    <row r="6694" spans="1:1" x14ac:dyDescent="0.25">
      <c r="A6694"/>
    </row>
    <row r="6695" spans="1:1" x14ac:dyDescent="0.25">
      <c r="A6695"/>
    </row>
    <row r="6696" spans="1:1" x14ac:dyDescent="0.25">
      <c r="A6696"/>
    </row>
    <row r="6697" spans="1:1" x14ac:dyDescent="0.25">
      <c r="A6697"/>
    </row>
    <row r="6698" spans="1:1" x14ac:dyDescent="0.25">
      <c r="A6698"/>
    </row>
    <row r="6699" spans="1:1" x14ac:dyDescent="0.25">
      <c r="A6699"/>
    </row>
    <row r="6700" spans="1:1" x14ac:dyDescent="0.25">
      <c r="A6700"/>
    </row>
    <row r="6701" spans="1:1" x14ac:dyDescent="0.25">
      <c r="A6701"/>
    </row>
    <row r="6702" spans="1:1" x14ac:dyDescent="0.25">
      <c r="A6702"/>
    </row>
    <row r="6703" spans="1:1" x14ac:dyDescent="0.25">
      <c r="A6703"/>
    </row>
    <row r="6704" spans="1:1" x14ac:dyDescent="0.25">
      <c r="A6704"/>
    </row>
    <row r="6705" spans="1:1" x14ac:dyDescent="0.25">
      <c r="A6705"/>
    </row>
    <row r="6706" spans="1:1" x14ac:dyDescent="0.25">
      <c r="A6706"/>
    </row>
    <row r="6707" spans="1:1" x14ac:dyDescent="0.25">
      <c r="A6707"/>
    </row>
    <row r="6708" spans="1:1" x14ac:dyDescent="0.25">
      <c r="A6708"/>
    </row>
    <row r="6709" spans="1:1" x14ac:dyDescent="0.25">
      <c r="A6709"/>
    </row>
    <row r="6710" spans="1:1" x14ac:dyDescent="0.25">
      <c r="A6710"/>
    </row>
    <row r="6711" spans="1:1" x14ac:dyDescent="0.25">
      <c r="A6711"/>
    </row>
    <row r="6712" spans="1:1" x14ac:dyDescent="0.25">
      <c r="A6712"/>
    </row>
    <row r="6713" spans="1:1" x14ac:dyDescent="0.25">
      <c r="A6713"/>
    </row>
    <row r="6714" spans="1:1" x14ac:dyDescent="0.25">
      <c r="A6714"/>
    </row>
    <row r="6715" spans="1:1" x14ac:dyDescent="0.25">
      <c r="A6715"/>
    </row>
    <row r="6716" spans="1:1" x14ac:dyDescent="0.25">
      <c r="A6716"/>
    </row>
    <row r="6717" spans="1:1" x14ac:dyDescent="0.25">
      <c r="A6717"/>
    </row>
    <row r="6718" spans="1:1" x14ac:dyDescent="0.25">
      <c r="A6718"/>
    </row>
    <row r="6719" spans="1:1" x14ac:dyDescent="0.25">
      <c r="A6719"/>
    </row>
    <row r="6720" spans="1:1" x14ac:dyDescent="0.25">
      <c r="A6720"/>
    </row>
    <row r="6721" spans="1:1" x14ac:dyDescent="0.25">
      <c r="A6721"/>
    </row>
    <row r="6722" spans="1:1" x14ac:dyDescent="0.25">
      <c r="A6722"/>
    </row>
    <row r="6723" spans="1:1" x14ac:dyDescent="0.25">
      <c r="A6723"/>
    </row>
    <row r="6724" spans="1:1" x14ac:dyDescent="0.25">
      <c r="A6724"/>
    </row>
    <row r="6725" spans="1:1" x14ac:dyDescent="0.25">
      <c r="A6725"/>
    </row>
    <row r="6726" spans="1:1" x14ac:dyDescent="0.25">
      <c r="A6726"/>
    </row>
    <row r="6727" spans="1:1" x14ac:dyDescent="0.25">
      <c r="A6727"/>
    </row>
    <row r="6728" spans="1:1" x14ac:dyDescent="0.25">
      <c r="A6728"/>
    </row>
    <row r="6729" spans="1:1" x14ac:dyDescent="0.25">
      <c r="A6729"/>
    </row>
    <row r="6730" spans="1:1" x14ac:dyDescent="0.25">
      <c r="A6730"/>
    </row>
    <row r="6731" spans="1:1" x14ac:dyDescent="0.25">
      <c r="A6731"/>
    </row>
    <row r="6732" spans="1:1" x14ac:dyDescent="0.25">
      <c r="A6732"/>
    </row>
    <row r="6733" spans="1:1" x14ac:dyDescent="0.25">
      <c r="A6733"/>
    </row>
    <row r="6734" spans="1:1" x14ac:dyDescent="0.25">
      <c r="A6734"/>
    </row>
    <row r="6735" spans="1:1" x14ac:dyDescent="0.25">
      <c r="A6735"/>
    </row>
    <row r="6736" spans="1:1" x14ac:dyDescent="0.25">
      <c r="A6736"/>
    </row>
    <row r="6737" spans="1:1" x14ac:dyDescent="0.25">
      <c r="A6737"/>
    </row>
    <row r="6738" spans="1:1" x14ac:dyDescent="0.25">
      <c r="A6738"/>
    </row>
    <row r="6739" spans="1:1" x14ac:dyDescent="0.25">
      <c r="A6739"/>
    </row>
    <row r="6740" spans="1:1" x14ac:dyDescent="0.25">
      <c r="A6740"/>
    </row>
    <row r="6741" spans="1:1" x14ac:dyDescent="0.25">
      <c r="A6741"/>
    </row>
    <row r="6742" spans="1:1" x14ac:dyDescent="0.25">
      <c r="A6742"/>
    </row>
    <row r="6743" spans="1:1" x14ac:dyDescent="0.25">
      <c r="A6743"/>
    </row>
    <row r="6744" spans="1:1" x14ac:dyDescent="0.25">
      <c r="A6744"/>
    </row>
    <row r="6745" spans="1:1" x14ac:dyDescent="0.25">
      <c r="A6745"/>
    </row>
    <row r="6746" spans="1:1" x14ac:dyDescent="0.25">
      <c r="A6746"/>
    </row>
    <row r="6747" spans="1:1" x14ac:dyDescent="0.25">
      <c r="A6747"/>
    </row>
    <row r="6748" spans="1:1" x14ac:dyDescent="0.25">
      <c r="A6748"/>
    </row>
    <row r="6749" spans="1:1" x14ac:dyDescent="0.25">
      <c r="A6749"/>
    </row>
    <row r="6750" spans="1:1" x14ac:dyDescent="0.25">
      <c r="A6750"/>
    </row>
    <row r="6751" spans="1:1" x14ac:dyDescent="0.25">
      <c r="A6751"/>
    </row>
    <row r="6752" spans="1:1" x14ac:dyDescent="0.25">
      <c r="A6752"/>
    </row>
    <row r="6753" spans="1:1" x14ac:dyDescent="0.25">
      <c r="A6753"/>
    </row>
    <row r="6754" spans="1:1" x14ac:dyDescent="0.25">
      <c r="A6754"/>
    </row>
    <row r="6755" spans="1:1" x14ac:dyDescent="0.25">
      <c r="A6755"/>
    </row>
    <row r="6756" spans="1:1" x14ac:dyDescent="0.25">
      <c r="A6756"/>
    </row>
    <row r="6757" spans="1:1" x14ac:dyDescent="0.25">
      <c r="A6757"/>
    </row>
    <row r="6758" spans="1:1" x14ac:dyDescent="0.25">
      <c r="A6758"/>
    </row>
    <row r="6759" spans="1:1" x14ac:dyDescent="0.25">
      <c r="A6759"/>
    </row>
    <row r="6760" spans="1:1" x14ac:dyDescent="0.25">
      <c r="A6760"/>
    </row>
    <row r="6761" spans="1:1" x14ac:dyDescent="0.25">
      <c r="A6761"/>
    </row>
    <row r="6762" spans="1:1" x14ac:dyDescent="0.25">
      <c r="A6762"/>
    </row>
    <row r="6763" spans="1:1" x14ac:dyDescent="0.25">
      <c r="A6763"/>
    </row>
    <row r="6764" spans="1:1" x14ac:dyDescent="0.25">
      <c r="A6764"/>
    </row>
    <row r="6765" spans="1:1" x14ac:dyDescent="0.25">
      <c r="A6765"/>
    </row>
    <row r="6766" spans="1:1" x14ac:dyDescent="0.25">
      <c r="A6766"/>
    </row>
    <row r="6767" spans="1:1" x14ac:dyDescent="0.25">
      <c r="A6767"/>
    </row>
    <row r="6768" spans="1:1" x14ac:dyDescent="0.25">
      <c r="A6768"/>
    </row>
    <row r="6769" spans="1:1" x14ac:dyDescent="0.25">
      <c r="A6769"/>
    </row>
    <row r="6770" spans="1:1" x14ac:dyDescent="0.25">
      <c r="A6770"/>
    </row>
    <row r="6771" spans="1:1" x14ac:dyDescent="0.25">
      <c r="A6771"/>
    </row>
    <row r="6772" spans="1:1" x14ac:dyDescent="0.25">
      <c r="A6772"/>
    </row>
    <row r="6773" spans="1:1" x14ac:dyDescent="0.25">
      <c r="A6773"/>
    </row>
    <row r="6774" spans="1:1" x14ac:dyDescent="0.25">
      <c r="A6774"/>
    </row>
    <row r="6775" spans="1:1" x14ac:dyDescent="0.25">
      <c r="A6775"/>
    </row>
    <row r="6776" spans="1:1" x14ac:dyDescent="0.25">
      <c r="A6776"/>
    </row>
    <row r="6777" spans="1:1" x14ac:dyDescent="0.25">
      <c r="A6777"/>
    </row>
    <row r="6778" spans="1:1" x14ac:dyDescent="0.25">
      <c r="A6778"/>
    </row>
    <row r="6779" spans="1:1" x14ac:dyDescent="0.25">
      <c r="A6779"/>
    </row>
    <row r="6780" spans="1:1" x14ac:dyDescent="0.25">
      <c r="A6780"/>
    </row>
    <row r="6781" spans="1:1" x14ac:dyDescent="0.25">
      <c r="A6781"/>
    </row>
    <row r="6782" spans="1:1" x14ac:dyDescent="0.25">
      <c r="A6782"/>
    </row>
    <row r="6783" spans="1:1" x14ac:dyDescent="0.25">
      <c r="A6783"/>
    </row>
    <row r="6784" spans="1:1" x14ac:dyDescent="0.25">
      <c r="A6784"/>
    </row>
    <row r="6785" spans="1:1" x14ac:dyDescent="0.25">
      <c r="A6785"/>
    </row>
    <row r="6786" spans="1:1" x14ac:dyDescent="0.25">
      <c r="A6786"/>
    </row>
    <row r="6787" spans="1:1" x14ac:dyDescent="0.25">
      <c r="A6787"/>
    </row>
    <row r="6788" spans="1:1" x14ac:dyDescent="0.25">
      <c r="A6788"/>
    </row>
    <row r="6789" spans="1:1" x14ac:dyDescent="0.25">
      <c r="A6789"/>
    </row>
    <row r="6790" spans="1:1" x14ac:dyDescent="0.25">
      <c r="A6790"/>
    </row>
    <row r="6791" spans="1:1" x14ac:dyDescent="0.25">
      <c r="A6791"/>
    </row>
    <row r="6792" spans="1:1" x14ac:dyDescent="0.25">
      <c r="A6792"/>
    </row>
    <row r="6793" spans="1:1" x14ac:dyDescent="0.25">
      <c r="A6793"/>
    </row>
    <row r="6794" spans="1:1" x14ac:dyDescent="0.25">
      <c r="A6794"/>
    </row>
    <row r="6795" spans="1:1" x14ac:dyDescent="0.25">
      <c r="A6795"/>
    </row>
    <row r="6796" spans="1:1" x14ac:dyDescent="0.25">
      <c r="A6796"/>
    </row>
    <row r="6797" spans="1:1" x14ac:dyDescent="0.25">
      <c r="A6797"/>
    </row>
    <row r="6798" spans="1:1" x14ac:dyDescent="0.25">
      <c r="A6798"/>
    </row>
    <row r="6799" spans="1:1" x14ac:dyDescent="0.25">
      <c r="A6799"/>
    </row>
    <row r="6800" spans="1:1" x14ac:dyDescent="0.25">
      <c r="A6800"/>
    </row>
    <row r="6801" spans="1:1" x14ac:dyDescent="0.25">
      <c r="A6801"/>
    </row>
    <row r="6802" spans="1:1" x14ac:dyDescent="0.25">
      <c r="A6802"/>
    </row>
    <row r="6803" spans="1:1" x14ac:dyDescent="0.25">
      <c r="A6803"/>
    </row>
    <row r="6804" spans="1:1" x14ac:dyDescent="0.25">
      <c r="A6804"/>
    </row>
    <row r="6805" spans="1:1" x14ac:dyDescent="0.25">
      <c r="A6805"/>
    </row>
    <row r="6806" spans="1:1" x14ac:dyDescent="0.25">
      <c r="A6806"/>
    </row>
    <row r="6807" spans="1:1" x14ac:dyDescent="0.25">
      <c r="A6807"/>
    </row>
    <row r="6808" spans="1:1" x14ac:dyDescent="0.25">
      <c r="A6808"/>
    </row>
    <row r="6809" spans="1:1" x14ac:dyDescent="0.25">
      <c r="A6809"/>
    </row>
    <row r="6810" spans="1:1" x14ac:dyDescent="0.25">
      <c r="A6810"/>
    </row>
    <row r="6811" spans="1:1" x14ac:dyDescent="0.25">
      <c r="A6811"/>
    </row>
    <row r="6812" spans="1:1" x14ac:dyDescent="0.25">
      <c r="A6812"/>
    </row>
    <row r="6813" spans="1:1" x14ac:dyDescent="0.25">
      <c r="A6813"/>
    </row>
    <row r="6814" spans="1:1" x14ac:dyDescent="0.25">
      <c r="A6814"/>
    </row>
    <row r="6815" spans="1:1" x14ac:dyDescent="0.25">
      <c r="A6815"/>
    </row>
    <row r="6816" spans="1:1" x14ac:dyDescent="0.25">
      <c r="A6816"/>
    </row>
    <row r="6817" spans="1:1" x14ac:dyDescent="0.25">
      <c r="A6817"/>
    </row>
    <row r="6818" spans="1:1" x14ac:dyDescent="0.25">
      <c r="A6818"/>
    </row>
    <row r="6819" spans="1:1" x14ac:dyDescent="0.25">
      <c r="A6819"/>
    </row>
    <row r="6820" spans="1:1" x14ac:dyDescent="0.25">
      <c r="A6820"/>
    </row>
    <row r="6821" spans="1:1" x14ac:dyDescent="0.25">
      <c r="A6821"/>
    </row>
    <row r="6822" spans="1:1" x14ac:dyDescent="0.25">
      <c r="A6822"/>
    </row>
    <row r="6823" spans="1:1" x14ac:dyDescent="0.25">
      <c r="A6823"/>
    </row>
    <row r="6824" spans="1:1" x14ac:dyDescent="0.25">
      <c r="A6824"/>
    </row>
    <row r="6825" spans="1:1" x14ac:dyDescent="0.25">
      <c r="A6825"/>
    </row>
    <row r="6826" spans="1:1" x14ac:dyDescent="0.25">
      <c r="A6826"/>
    </row>
    <row r="6827" spans="1:1" x14ac:dyDescent="0.25">
      <c r="A6827"/>
    </row>
    <row r="6828" spans="1:1" x14ac:dyDescent="0.25">
      <c r="A6828"/>
    </row>
    <row r="6829" spans="1:1" x14ac:dyDescent="0.25">
      <c r="A6829"/>
    </row>
    <row r="6830" spans="1:1" x14ac:dyDescent="0.25">
      <c r="A6830"/>
    </row>
    <row r="6831" spans="1:1" x14ac:dyDescent="0.25">
      <c r="A6831"/>
    </row>
    <row r="6832" spans="1:1" x14ac:dyDescent="0.25">
      <c r="A6832"/>
    </row>
    <row r="6833" spans="1:1" x14ac:dyDescent="0.25">
      <c r="A6833"/>
    </row>
    <row r="6834" spans="1:1" x14ac:dyDescent="0.25">
      <c r="A6834"/>
    </row>
    <row r="6835" spans="1:1" x14ac:dyDescent="0.25">
      <c r="A6835"/>
    </row>
    <row r="6836" spans="1:1" x14ac:dyDescent="0.25">
      <c r="A6836"/>
    </row>
    <row r="6837" spans="1:1" x14ac:dyDescent="0.25">
      <c r="A6837"/>
    </row>
    <row r="6838" spans="1:1" x14ac:dyDescent="0.25">
      <c r="A6838"/>
    </row>
    <row r="6839" spans="1:1" x14ac:dyDescent="0.25">
      <c r="A6839"/>
    </row>
    <row r="6840" spans="1:1" x14ac:dyDescent="0.25">
      <c r="A6840"/>
    </row>
    <row r="6841" spans="1:1" x14ac:dyDescent="0.25">
      <c r="A6841"/>
    </row>
    <row r="6842" spans="1:1" x14ac:dyDescent="0.25">
      <c r="A6842"/>
    </row>
    <row r="6843" spans="1:1" x14ac:dyDescent="0.25">
      <c r="A6843"/>
    </row>
    <row r="6844" spans="1:1" x14ac:dyDescent="0.25">
      <c r="A6844"/>
    </row>
    <row r="6845" spans="1:1" x14ac:dyDescent="0.25">
      <c r="A6845"/>
    </row>
    <row r="6846" spans="1:1" x14ac:dyDescent="0.25">
      <c r="A6846"/>
    </row>
    <row r="6847" spans="1:1" x14ac:dyDescent="0.25">
      <c r="A6847"/>
    </row>
    <row r="6848" spans="1:1" x14ac:dyDescent="0.25">
      <c r="A6848"/>
    </row>
    <row r="6849" spans="1:1" x14ac:dyDescent="0.25">
      <c r="A6849"/>
    </row>
    <row r="6850" spans="1:1" x14ac:dyDescent="0.25">
      <c r="A6850"/>
    </row>
    <row r="6851" spans="1:1" x14ac:dyDescent="0.25">
      <c r="A6851"/>
    </row>
    <row r="6852" spans="1:1" x14ac:dyDescent="0.25">
      <c r="A6852"/>
    </row>
    <row r="6853" spans="1:1" x14ac:dyDescent="0.25">
      <c r="A6853"/>
    </row>
    <row r="6854" spans="1:1" x14ac:dyDescent="0.25">
      <c r="A6854"/>
    </row>
    <row r="6855" spans="1:1" x14ac:dyDescent="0.25">
      <c r="A6855"/>
    </row>
    <row r="6856" spans="1:1" x14ac:dyDescent="0.25">
      <c r="A6856"/>
    </row>
    <row r="6857" spans="1:1" x14ac:dyDescent="0.25">
      <c r="A6857"/>
    </row>
    <row r="6858" spans="1:1" x14ac:dyDescent="0.25">
      <c r="A6858"/>
    </row>
    <row r="6859" spans="1:1" x14ac:dyDescent="0.25">
      <c r="A6859"/>
    </row>
    <row r="6860" spans="1:1" x14ac:dyDescent="0.25">
      <c r="A6860"/>
    </row>
    <row r="6861" spans="1:1" x14ac:dyDescent="0.25">
      <c r="A6861"/>
    </row>
    <row r="6862" spans="1:1" x14ac:dyDescent="0.25">
      <c r="A6862"/>
    </row>
    <row r="6863" spans="1:1" x14ac:dyDescent="0.25">
      <c r="A6863"/>
    </row>
    <row r="6864" spans="1:1" x14ac:dyDescent="0.25">
      <c r="A6864"/>
    </row>
    <row r="6865" spans="1:1" x14ac:dyDescent="0.25">
      <c r="A6865"/>
    </row>
    <row r="6866" spans="1:1" x14ac:dyDescent="0.25">
      <c r="A6866"/>
    </row>
    <row r="6867" spans="1:1" x14ac:dyDescent="0.25">
      <c r="A6867"/>
    </row>
    <row r="6868" spans="1:1" x14ac:dyDescent="0.25">
      <c r="A6868"/>
    </row>
    <row r="6869" spans="1:1" x14ac:dyDescent="0.25">
      <c r="A6869"/>
    </row>
    <row r="6870" spans="1:1" x14ac:dyDescent="0.25">
      <c r="A6870"/>
    </row>
    <row r="6871" spans="1:1" x14ac:dyDescent="0.25">
      <c r="A6871"/>
    </row>
    <row r="6872" spans="1:1" x14ac:dyDescent="0.25">
      <c r="A6872"/>
    </row>
    <row r="6873" spans="1:1" x14ac:dyDescent="0.25">
      <c r="A6873"/>
    </row>
    <row r="6874" spans="1:1" x14ac:dyDescent="0.25">
      <c r="A6874"/>
    </row>
    <row r="6875" spans="1:1" x14ac:dyDescent="0.25">
      <c r="A6875"/>
    </row>
    <row r="6876" spans="1:1" x14ac:dyDescent="0.25">
      <c r="A6876"/>
    </row>
    <row r="6877" spans="1:1" x14ac:dyDescent="0.25">
      <c r="A6877"/>
    </row>
    <row r="6878" spans="1:1" x14ac:dyDescent="0.25">
      <c r="A6878"/>
    </row>
    <row r="6879" spans="1:1" x14ac:dyDescent="0.25">
      <c r="A6879"/>
    </row>
    <row r="6880" spans="1:1" x14ac:dyDescent="0.25">
      <c r="A6880"/>
    </row>
    <row r="6881" spans="1:1" x14ac:dyDescent="0.25">
      <c r="A6881"/>
    </row>
    <row r="6882" spans="1:1" x14ac:dyDescent="0.25">
      <c r="A6882"/>
    </row>
    <row r="6883" spans="1:1" x14ac:dyDescent="0.25">
      <c r="A6883"/>
    </row>
    <row r="6884" spans="1:1" x14ac:dyDescent="0.25">
      <c r="A6884"/>
    </row>
    <row r="6885" spans="1:1" x14ac:dyDescent="0.25">
      <c r="A6885"/>
    </row>
    <row r="6886" spans="1:1" x14ac:dyDescent="0.25">
      <c r="A6886"/>
    </row>
    <row r="6887" spans="1:1" x14ac:dyDescent="0.25">
      <c r="A6887"/>
    </row>
    <row r="6888" spans="1:1" x14ac:dyDescent="0.25">
      <c r="A6888"/>
    </row>
    <row r="6889" spans="1:1" x14ac:dyDescent="0.25">
      <c r="A6889"/>
    </row>
    <row r="6890" spans="1:1" x14ac:dyDescent="0.25">
      <c r="A6890"/>
    </row>
    <row r="6891" spans="1:1" x14ac:dyDescent="0.25">
      <c r="A6891"/>
    </row>
    <row r="6892" spans="1:1" x14ac:dyDescent="0.25">
      <c r="A6892"/>
    </row>
    <row r="6893" spans="1:1" x14ac:dyDescent="0.25">
      <c r="A6893"/>
    </row>
    <row r="6894" spans="1:1" x14ac:dyDescent="0.25">
      <c r="A6894"/>
    </row>
    <row r="6895" spans="1:1" x14ac:dyDescent="0.25">
      <c r="A6895"/>
    </row>
    <row r="6896" spans="1:1" x14ac:dyDescent="0.25">
      <c r="A6896"/>
    </row>
    <row r="6897" spans="1:1" x14ac:dyDescent="0.25">
      <c r="A6897"/>
    </row>
    <row r="6898" spans="1:1" x14ac:dyDescent="0.25">
      <c r="A6898"/>
    </row>
    <row r="6899" spans="1:1" x14ac:dyDescent="0.25">
      <c r="A6899"/>
    </row>
    <row r="6900" spans="1:1" x14ac:dyDescent="0.25">
      <c r="A6900"/>
    </row>
    <row r="6901" spans="1:1" x14ac:dyDescent="0.25">
      <c r="A6901"/>
    </row>
    <row r="6902" spans="1:1" x14ac:dyDescent="0.25">
      <c r="A6902"/>
    </row>
    <row r="6903" spans="1:1" x14ac:dyDescent="0.25">
      <c r="A6903"/>
    </row>
    <row r="6904" spans="1:1" x14ac:dyDescent="0.25">
      <c r="A6904"/>
    </row>
    <row r="6905" spans="1:1" x14ac:dyDescent="0.25">
      <c r="A6905"/>
    </row>
    <row r="6906" spans="1:1" x14ac:dyDescent="0.25">
      <c r="A6906"/>
    </row>
    <row r="6907" spans="1:1" x14ac:dyDescent="0.25">
      <c r="A6907"/>
    </row>
    <row r="6908" spans="1:1" x14ac:dyDescent="0.25">
      <c r="A6908"/>
    </row>
    <row r="6909" spans="1:1" x14ac:dyDescent="0.25">
      <c r="A6909"/>
    </row>
    <row r="6910" spans="1:1" x14ac:dyDescent="0.25">
      <c r="A6910"/>
    </row>
    <row r="6911" spans="1:1" x14ac:dyDescent="0.25">
      <c r="A6911"/>
    </row>
    <row r="6912" spans="1:1" x14ac:dyDescent="0.25">
      <c r="A6912"/>
    </row>
    <row r="6913" spans="1:1" x14ac:dyDescent="0.25">
      <c r="A6913"/>
    </row>
    <row r="6914" spans="1:1" x14ac:dyDescent="0.25">
      <c r="A6914"/>
    </row>
    <row r="6915" spans="1:1" x14ac:dyDescent="0.25">
      <c r="A6915"/>
    </row>
    <row r="6916" spans="1:1" x14ac:dyDescent="0.25">
      <c r="A6916"/>
    </row>
    <row r="6917" spans="1:1" x14ac:dyDescent="0.25">
      <c r="A6917"/>
    </row>
    <row r="6918" spans="1:1" x14ac:dyDescent="0.25">
      <c r="A6918"/>
    </row>
    <row r="6919" spans="1:1" x14ac:dyDescent="0.25">
      <c r="A6919"/>
    </row>
    <row r="6920" spans="1:1" x14ac:dyDescent="0.25">
      <c r="A6920"/>
    </row>
    <row r="6921" spans="1:1" x14ac:dyDescent="0.25">
      <c r="A6921"/>
    </row>
    <row r="6922" spans="1:1" x14ac:dyDescent="0.25">
      <c r="A6922"/>
    </row>
    <row r="6923" spans="1:1" x14ac:dyDescent="0.25">
      <c r="A6923"/>
    </row>
    <row r="6924" spans="1:1" x14ac:dyDescent="0.25">
      <c r="A6924"/>
    </row>
    <row r="6925" spans="1:1" x14ac:dyDescent="0.25">
      <c r="A6925"/>
    </row>
    <row r="6926" spans="1:1" x14ac:dyDescent="0.25">
      <c r="A6926"/>
    </row>
    <row r="6927" spans="1:1" x14ac:dyDescent="0.25">
      <c r="A6927"/>
    </row>
    <row r="6928" spans="1:1" x14ac:dyDescent="0.25">
      <c r="A6928"/>
    </row>
    <row r="6929" spans="1:1" x14ac:dyDescent="0.25">
      <c r="A6929"/>
    </row>
    <row r="6930" spans="1:1" x14ac:dyDescent="0.25">
      <c r="A6930"/>
    </row>
    <row r="6931" spans="1:1" x14ac:dyDescent="0.25">
      <c r="A6931"/>
    </row>
    <row r="6932" spans="1:1" x14ac:dyDescent="0.25">
      <c r="A6932"/>
    </row>
    <row r="6933" spans="1:1" x14ac:dyDescent="0.25">
      <c r="A6933"/>
    </row>
    <row r="6934" spans="1:1" x14ac:dyDescent="0.25">
      <c r="A6934"/>
    </row>
    <row r="6935" spans="1:1" x14ac:dyDescent="0.25">
      <c r="A6935"/>
    </row>
    <row r="6936" spans="1:1" x14ac:dyDescent="0.25">
      <c r="A6936"/>
    </row>
    <row r="6937" spans="1:1" x14ac:dyDescent="0.25">
      <c r="A6937"/>
    </row>
    <row r="6938" spans="1:1" x14ac:dyDescent="0.25">
      <c r="A6938"/>
    </row>
    <row r="6939" spans="1:1" x14ac:dyDescent="0.25">
      <c r="A6939"/>
    </row>
    <row r="6940" spans="1:1" x14ac:dyDescent="0.25">
      <c r="A6940"/>
    </row>
    <row r="6941" spans="1:1" x14ac:dyDescent="0.25">
      <c r="A6941"/>
    </row>
    <row r="6942" spans="1:1" x14ac:dyDescent="0.25">
      <c r="A6942"/>
    </row>
    <row r="6943" spans="1:1" x14ac:dyDescent="0.25">
      <c r="A6943"/>
    </row>
    <row r="6944" spans="1:1" x14ac:dyDescent="0.25">
      <c r="A6944"/>
    </row>
    <row r="6945" spans="1:1" x14ac:dyDescent="0.25">
      <c r="A6945"/>
    </row>
    <row r="6946" spans="1:1" x14ac:dyDescent="0.25">
      <c r="A6946"/>
    </row>
    <row r="6947" spans="1:1" x14ac:dyDescent="0.25">
      <c r="A6947"/>
    </row>
    <row r="6948" spans="1:1" x14ac:dyDescent="0.25">
      <c r="A6948"/>
    </row>
    <row r="6949" spans="1:1" x14ac:dyDescent="0.25">
      <c r="A6949"/>
    </row>
    <row r="6950" spans="1:1" x14ac:dyDescent="0.25">
      <c r="A6950"/>
    </row>
    <row r="6951" spans="1:1" x14ac:dyDescent="0.25">
      <c r="A6951"/>
    </row>
    <row r="6952" spans="1:1" x14ac:dyDescent="0.25">
      <c r="A6952"/>
    </row>
    <row r="6953" spans="1:1" x14ac:dyDescent="0.25">
      <c r="A6953"/>
    </row>
    <row r="6954" spans="1:1" x14ac:dyDescent="0.25">
      <c r="A6954"/>
    </row>
    <row r="6955" spans="1:1" x14ac:dyDescent="0.25">
      <c r="A6955"/>
    </row>
    <row r="6956" spans="1:1" x14ac:dyDescent="0.25">
      <c r="A6956"/>
    </row>
    <row r="6957" spans="1:1" x14ac:dyDescent="0.25">
      <c r="A6957"/>
    </row>
    <row r="6958" spans="1:1" x14ac:dyDescent="0.25">
      <c r="A6958"/>
    </row>
    <row r="6959" spans="1:1" x14ac:dyDescent="0.25">
      <c r="A6959"/>
    </row>
    <row r="6960" spans="1:1" x14ac:dyDescent="0.25">
      <c r="A6960"/>
    </row>
    <row r="6961" spans="1:1" x14ac:dyDescent="0.25">
      <c r="A6961"/>
    </row>
    <row r="6962" spans="1:1" x14ac:dyDescent="0.25">
      <c r="A6962"/>
    </row>
    <row r="6963" spans="1:1" x14ac:dyDescent="0.25">
      <c r="A6963"/>
    </row>
    <row r="6964" spans="1:1" x14ac:dyDescent="0.25">
      <c r="A6964"/>
    </row>
    <row r="6965" spans="1:1" x14ac:dyDescent="0.25">
      <c r="A6965"/>
    </row>
    <row r="6966" spans="1:1" x14ac:dyDescent="0.25">
      <c r="A6966"/>
    </row>
    <row r="6967" spans="1:1" x14ac:dyDescent="0.25">
      <c r="A6967"/>
    </row>
    <row r="6968" spans="1:1" x14ac:dyDescent="0.25">
      <c r="A6968"/>
    </row>
    <row r="6969" spans="1:1" x14ac:dyDescent="0.25">
      <c r="A6969"/>
    </row>
    <row r="6970" spans="1:1" x14ac:dyDescent="0.25">
      <c r="A6970"/>
    </row>
    <row r="6971" spans="1:1" x14ac:dyDescent="0.25">
      <c r="A6971"/>
    </row>
    <row r="6972" spans="1:1" x14ac:dyDescent="0.25">
      <c r="A6972"/>
    </row>
    <row r="6973" spans="1:1" x14ac:dyDescent="0.25">
      <c r="A6973"/>
    </row>
    <row r="6974" spans="1:1" x14ac:dyDescent="0.25">
      <c r="A6974"/>
    </row>
    <row r="6975" spans="1:1" x14ac:dyDescent="0.25">
      <c r="A6975"/>
    </row>
    <row r="6976" spans="1:1" x14ac:dyDescent="0.25">
      <c r="A6976"/>
    </row>
    <row r="6977" spans="1:1" x14ac:dyDescent="0.25">
      <c r="A6977"/>
    </row>
    <row r="6978" spans="1:1" x14ac:dyDescent="0.25">
      <c r="A6978"/>
    </row>
    <row r="6979" spans="1:1" x14ac:dyDescent="0.25">
      <c r="A6979"/>
    </row>
    <row r="6980" spans="1:1" x14ac:dyDescent="0.25">
      <c r="A6980"/>
    </row>
    <row r="6981" spans="1:1" x14ac:dyDescent="0.25">
      <c r="A6981"/>
    </row>
    <row r="6982" spans="1:1" x14ac:dyDescent="0.25">
      <c r="A6982"/>
    </row>
    <row r="6983" spans="1:1" x14ac:dyDescent="0.25">
      <c r="A6983"/>
    </row>
    <row r="6984" spans="1:1" x14ac:dyDescent="0.25">
      <c r="A6984"/>
    </row>
    <row r="6985" spans="1:1" x14ac:dyDescent="0.25">
      <c r="A6985"/>
    </row>
    <row r="6986" spans="1:1" x14ac:dyDescent="0.25">
      <c r="A6986"/>
    </row>
    <row r="6987" spans="1:1" x14ac:dyDescent="0.25">
      <c r="A6987"/>
    </row>
    <row r="6988" spans="1:1" x14ac:dyDescent="0.25">
      <c r="A6988"/>
    </row>
    <row r="6989" spans="1:1" x14ac:dyDescent="0.25">
      <c r="A6989"/>
    </row>
    <row r="6990" spans="1:1" x14ac:dyDescent="0.25">
      <c r="A6990"/>
    </row>
    <row r="6991" spans="1:1" x14ac:dyDescent="0.25">
      <c r="A6991"/>
    </row>
    <row r="6992" spans="1:1" x14ac:dyDescent="0.25">
      <c r="A6992"/>
    </row>
    <row r="6993" spans="1:1" x14ac:dyDescent="0.25">
      <c r="A6993"/>
    </row>
    <row r="6994" spans="1:1" x14ac:dyDescent="0.25">
      <c r="A6994"/>
    </row>
    <row r="6995" spans="1:1" x14ac:dyDescent="0.25">
      <c r="A6995"/>
    </row>
    <row r="6996" spans="1:1" x14ac:dyDescent="0.25">
      <c r="A6996"/>
    </row>
    <row r="6997" spans="1:1" x14ac:dyDescent="0.25">
      <c r="A6997"/>
    </row>
    <row r="6998" spans="1:1" x14ac:dyDescent="0.25">
      <c r="A6998"/>
    </row>
    <row r="6999" spans="1:1" x14ac:dyDescent="0.25">
      <c r="A6999"/>
    </row>
    <row r="7000" spans="1:1" x14ac:dyDescent="0.25">
      <c r="A7000"/>
    </row>
    <row r="7001" spans="1:1" x14ac:dyDescent="0.25">
      <c r="A7001"/>
    </row>
    <row r="7002" spans="1:1" x14ac:dyDescent="0.25">
      <c r="A7002"/>
    </row>
    <row r="7003" spans="1:1" x14ac:dyDescent="0.25">
      <c r="A7003"/>
    </row>
    <row r="7004" spans="1:1" x14ac:dyDescent="0.25">
      <c r="A7004"/>
    </row>
    <row r="7005" spans="1:1" x14ac:dyDescent="0.25">
      <c r="A7005"/>
    </row>
    <row r="7006" spans="1:1" x14ac:dyDescent="0.25">
      <c r="A7006"/>
    </row>
    <row r="7007" spans="1:1" x14ac:dyDescent="0.25">
      <c r="A7007"/>
    </row>
    <row r="7008" spans="1:1" x14ac:dyDescent="0.25">
      <c r="A7008"/>
    </row>
    <row r="7009" spans="1:1" x14ac:dyDescent="0.25">
      <c r="A7009"/>
    </row>
    <row r="7010" spans="1:1" x14ac:dyDescent="0.25">
      <c r="A7010"/>
    </row>
    <row r="7011" spans="1:1" x14ac:dyDescent="0.25">
      <c r="A7011"/>
    </row>
    <row r="7012" spans="1:1" x14ac:dyDescent="0.25">
      <c r="A7012"/>
    </row>
    <row r="7013" spans="1:1" x14ac:dyDescent="0.25">
      <c r="A7013"/>
    </row>
    <row r="7014" spans="1:1" x14ac:dyDescent="0.25">
      <c r="A7014"/>
    </row>
    <row r="7015" spans="1:1" x14ac:dyDescent="0.25">
      <c r="A7015"/>
    </row>
    <row r="7016" spans="1:1" x14ac:dyDescent="0.25">
      <c r="A7016"/>
    </row>
    <row r="7017" spans="1:1" x14ac:dyDescent="0.25">
      <c r="A7017"/>
    </row>
    <row r="7018" spans="1:1" x14ac:dyDescent="0.25">
      <c r="A7018"/>
    </row>
    <row r="7019" spans="1:1" x14ac:dyDescent="0.25">
      <c r="A7019"/>
    </row>
    <row r="7020" spans="1:1" x14ac:dyDescent="0.25">
      <c r="A7020"/>
    </row>
    <row r="7021" spans="1:1" x14ac:dyDescent="0.25">
      <c r="A7021"/>
    </row>
    <row r="7022" spans="1:1" x14ac:dyDescent="0.25">
      <c r="A7022"/>
    </row>
    <row r="7023" spans="1:1" x14ac:dyDescent="0.25">
      <c r="A7023"/>
    </row>
    <row r="7024" spans="1:1" x14ac:dyDescent="0.25">
      <c r="A7024"/>
    </row>
    <row r="7025" spans="1:1" x14ac:dyDescent="0.25">
      <c r="A7025"/>
    </row>
    <row r="7026" spans="1:1" x14ac:dyDescent="0.25">
      <c r="A7026"/>
    </row>
    <row r="7027" spans="1:1" x14ac:dyDescent="0.25">
      <c r="A7027"/>
    </row>
    <row r="7028" spans="1:1" x14ac:dyDescent="0.25">
      <c r="A7028"/>
    </row>
    <row r="7029" spans="1:1" x14ac:dyDescent="0.25">
      <c r="A7029"/>
    </row>
    <row r="7030" spans="1:1" x14ac:dyDescent="0.25">
      <c r="A7030"/>
    </row>
    <row r="7031" spans="1:1" x14ac:dyDescent="0.25">
      <c r="A7031"/>
    </row>
    <row r="7032" spans="1:1" x14ac:dyDescent="0.25">
      <c r="A7032"/>
    </row>
    <row r="7033" spans="1:1" x14ac:dyDescent="0.25">
      <c r="A7033"/>
    </row>
    <row r="7034" spans="1:1" x14ac:dyDescent="0.25">
      <c r="A7034"/>
    </row>
    <row r="7035" spans="1:1" x14ac:dyDescent="0.25">
      <c r="A7035"/>
    </row>
    <row r="7036" spans="1:1" x14ac:dyDescent="0.25">
      <c r="A7036"/>
    </row>
    <row r="7037" spans="1:1" x14ac:dyDescent="0.25">
      <c r="A7037"/>
    </row>
    <row r="7038" spans="1:1" x14ac:dyDescent="0.25">
      <c r="A7038"/>
    </row>
    <row r="7039" spans="1:1" x14ac:dyDescent="0.25">
      <c r="A7039"/>
    </row>
    <row r="7040" spans="1:1" x14ac:dyDescent="0.25">
      <c r="A7040"/>
    </row>
    <row r="7041" spans="1:1" x14ac:dyDescent="0.25">
      <c r="A7041"/>
    </row>
    <row r="7042" spans="1:1" x14ac:dyDescent="0.25">
      <c r="A7042"/>
    </row>
    <row r="7043" spans="1:1" x14ac:dyDescent="0.25">
      <c r="A7043"/>
    </row>
    <row r="7044" spans="1:1" x14ac:dyDescent="0.25">
      <c r="A7044"/>
    </row>
    <row r="7045" spans="1:1" x14ac:dyDescent="0.25">
      <c r="A7045"/>
    </row>
    <row r="7046" spans="1:1" x14ac:dyDescent="0.25">
      <c r="A7046"/>
    </row>
    <row r="7047" spans="1:1" x14ac:dyDescent="0.25">
      <c r="A7047"/>
    </row>
    <row r="7048" spans="1:1" x14ac:dyDescent="0.25">
      <c r="A7048"/>
    </row>
    <row r="7049" spans="1:1" x14ac:dyDescent="0.25">
      <c r="A7049"/>
    </row>
    <row r="7050" spans="1:1" x14ac:dyDescent="0.25">
      <c r="A7050"/>
    </row>
    <row r="7051" spans="1:1" x14ac:dyDescent="0.25">
      <c r="A7051"/>
    </row>
    <row r="7052" spans="1:1" x14ac:dyDescent="0.25">
      <c r="A7052"/>
    </row>
    <row r="7053" spans="1:1" x14ac:dyDescent="0.25">
      <c r="A7053"/>
    </row>
    <row r="7054" spans="1:1" x14ac:dyDescent="0.25">
      <c r="A7054"/>
    </row>
    <row r="7055" spans="1:1" x14ac:dyDescent="0.25">
      <c r="A7055"/>
    </row>
    <row r="7056" spans="1:1" x14ac:dyDescent="0.25">
      <c r="A7056"/>
    </row>
    <row r="7057" spans="1:1" x14ac:dyDescent="0.25">
      <c r="A7057"/>
    </row>
    <row r="7058" spans="1:1" x14ac:dyDescent="0.25">
      <c r="A7058"/>
    </row>
    <row r="7059" spans="1:1" x14ac:dyDescent="0.25">
      <c r="A7059"/>
    </row>
    <row r="7060" spans="1:1" x14ac:dyDescent="0.25">
      <c r="A7060"/>
    </row>
    <row r="7061" spans="1:1" x14ac:dyDescent="0.25">
      <c r="A7061"/>
    </row>
    <row r="7062" spans="1:1" x14ac:dyDescent="0.25">
      <c r="A7062"/>
    </row>
    <row r="7063" spans="1:1" x14ac:dyDescent="0.25">
      <c r="A7063"/>
    </row>
    <row r="7064" spans="1:1" x14ac:dyDescent="0.25">
      <c r="A7064"/>
    </row>
    <row r="7065" spans="1:1" x14ac:dyDescent="0.25">
      <c r="A7065"/>
    </row>
    <row r="7066" spans="1:1" x14ac:dyDescent="0.25">
      <c r="A7066"/>
    </row>
    <row r="7067" spans="1:1" x14ac:dyDescent="0.25">
      <c r="A7067"/>
    </row>
    <row r="7068" spans="1:1" x14ac:dyDescent="0.25">
      <c r="A7068"/>
    </row>
    <row r="7069" spans="1:1" x14ac:dyDescent="0.25">
      <c r="A7069"/>
    </row>
    <row r="7070" spans="1:1" x14ac:dyDescent="0.25">
      <c r="A7070"/>
    </row>
    <row r="7071" spans="1:1" x14ac:dyDescent="0.25">
      <c r="A7071"/>
    </row>
    <row r="7072" spans="1:1" x14ac:dyDescent="0.25">
      <c r="A7072"/>
    </row>
    <row r="7073" spans="1:1" x14ac:dyDescent="0.25">
      <c r="A7073"/>
    </row>
    <row r="7074" spans="1:1" x14ac:dyDescent="0.25">
      <c r="A7074"/>
    </row>
    <row r="7075" spans="1:1" x14ac:dyDescent="0.25">
      <c r="A7075"/>
    </row>
    <row r="7076" spans="1:1" x14ac:dyDescent="0.25">
      <c r="A7076"/>
    </row>
    <row r="7077" spans="1:1" x14ac:dyDescent="0.25">
      <c r="A7077"/>
    </row>
    <row r="7078" spans="1:1" x14ac:dyDescent="0.25">
      <c r="A7078"/>
    </row>
    <row r="7079" spans="1:1" x14ac:dyDescent="0.25">
      <c r="A7079"/>
    </row>
    <row r="7080" spans="1:1" x14ac:dyDescent="0.25">
      <c r="A7080"/>
    </row>
    <row r="7081" spans="1:1" x14ac:dyDescent="0.25">
      <c r="A7081"/>
    </row>
    <row r="7082" spans="1:1" x14ac:dyDescent="0.25">
      <c r="A7082"/>
    </row>
    <row r="7083" spans="1:1" x14ac:dyDescent="0.25">
      <c r="A7083"/>
    </row>
    <row r="7084" spans="1:1" x14ac:dyDescent="0.25">
      <c r="A7084"/>
    </row>
    <row r="7085" spans="1:1" x14ac:dyDescent="0.25">
      <c r="A7085"/>
    </row>
    <row r="7086" spans="1:1" x14ac:dyDescent="0.25">
      <c r="A7086"/>
    </row>
    <row r="7087" spans="1:1" x14ac:dyDescent="0.25">
      <c r="A7087"/>
    </row>
    <row r="7088" spans="1:1" x14ac:dyDescent="0.25">
      <c r="A7088"/>
    </row>
    <row r="7089" spans="1:1" x14ac:dyDescent="0.25">
      <c r="A7089"/>
    </row>
    <row r="7090" spans="1:1" x14ac:dyDescent="0.25">
      <c r="A7090"/>
    </row>
    <row r="7091" spans="1:1" x14ac:dyDescent="0.25">
      <c r="A7091"/>
    </row>
    <row r="7092" spans="1:1" x14ac:dyDescent="0.25">
      <c r="A7092"/>
    </row>
    <row r="7093" spans="1:1" x14ac:dyDescent="0.25">
      <c r="A7093"/>
    </row>
    <row r="7094" spans="1:1" x14ac:dyDescent="0.25">
      <c r="A7094"/>
    </row>
    <row r="7095" spans="1:1" x14ac:dyDescent="0.25">
      <c r="A7095"/>
    </row>
    <row r="7096" spans="1:1" x14ac:dyDescent="0.25">
      <c r="A7096"/>
    </row>
    <row r="7097" spans="1:1" x14ac:dyDescent="0.25">
      <c r="A7097"/>
    </row>
    <row r="7098" spans="1:1" x14ac:dyDescent="0.25">
      <c r="A7098"/>
    </row>
    <row r="7099" spans="1:1" x14ac:dyDescent="0.25">
      <c r="A7099"/>
    </row>
    <row r="7100" spans="1:1" x14ac:dyDescent="0.25">
      <c r="A7100"/>
    </row>
    <row r="7101" spans="1:1" x14ac:dyDescent="0.25">
      <c r="A7101"/>
    </row>
    <row r="7102" spans="1:1" x14ac:dyDescent="0.25">
      <c r="A7102"/>
    </row>
    <row r="7103" spans="1:1" x14ac:dyDescent="0.25">
      <c r="A7103"/>
    </row>
    <row r="7104" spans="1:1" x14ac:dyDescent="0.25">
      <c r="A7104"/>
    </row>
    <row r="7105" spans="1:1" x14ac:dyDescent="0.25">
      <c r="A7105"/>
    </row>
    <row r="7106" spans="1:1" x14ac:dyDescent="0.25">
      <c r="A7106"/>
    </row>
    <row r="7107" spans="1:1" x14ac:dyDescent="0.25">
      <c r="A7107"/>
    </row>
    <row r="7108" spans="1:1" x14ac:dyDescent="0.25">
      <c r="A7108"/>
    </row>
    <row r="7109" spans="1:1" x14ac:dyDescent="0.25">
      <c r="A7109"/>
    </row>
    <row r="7110" spans="1:1" x14ac:dyDescent="0.25">
      <c r="A7110"/>
    </row>
    <row r="7111" spans="1:1" x14ac:dyDescent="0.25">
      <c r="A7111"/>
    </row>
    <row r="7112" spans="1:1" x14ac:dyDescent="0.25">
      <c r="A7112"/>
    </row>
    <row r="7113" spans="1:1" x14ac:dyDescent="0.25">
      <c r="A7113"/>
    </row>
    <row r="7114" spans="1:1" x14ac:dyDescent="0.25">
      <c r="A7114"/>
    </row>
    <row r="7115" spans="1:1" x14ac:dyDescent="0.25">
      <c r="A7115"/>
    </row>
    <row r="7116" spans="1:1" x14ac:dyDescent="0.25">
      <c r="A7116"/>
    </row>
    <row r="7117" spans="1:1" x14ac:dyDescent="0.25">
      <c r="A7117"/>
    </row>
    <row r="7118" spans="1:1" x14ac:dyDescent="0.25">
      <c r="A7118"/>
    </row>
    <row r="7119" spans="1:1" x14ac:dyDescent="0.25">
      <c r="A7119"/>
    </row>
    <row r="7120" spans="1:1" x14ac:dyDescent="0.25">
      <c r="A7120"/>
    </row>
    <row r="7121" spans="1:1" x14ac:dyDescent="0.25">
      <c r="A7121"/>
    </row>
    <row r="7122" spans="1:1" x14ac:dyDescent="0.25">
      <c r="A7122"/>
    </row>
    <row r="7123" spans="1:1" x14ac:dyDescent="0.25">
      <c r="A7123"/>
    </row>
    <row r="7124" spans="1:1" x14ac:dyDescent="0.25">
      <c r="A7124"/>
    </row>
    <row r="7125" spans="1:1" x14ac:dyDescent="0.25">
      <c r="A7125"/>
    </row>
    <row r="7126" spans="1:1" x14ac:dyDescent="0.25">
      <c r="A7126"/>
    </row>
    <row r="7127" spans="1:1" x14ac:dyDescent="0.25">
      <c r="A7127"/>
    </row>
    <row r="7128" spans="1:1" x14ac:dyDescent="0.25">
      <c r="A7128"/>
    </row>
    <row r="7129" spans="1:1" x14ac:dyDescent="0.25">
      <c r="A7129"/>
    </row>
    <row r="7130" spans="1:1" x14ac:dyDescent="0.25">
      <c r="A7130"/>
    </row>
    <row r="7131" spans="1:1" x14ac:dyDescent="0.25">
      <c r="A7131"/>
    </row>
    <row r="7132" spans="1:1" x14ac:dyDescent="0.25">
      <c r="A7132"/>
    </row>
    <row r="7133" spans="1:1" x14ac:dyDescent="0.25">
      <c r="A7133"/>
    </row>
    <row r="7134" spans="1:1" x14ac:dyDescent="0.25">
      <c r="A7134"/>
    </row>
    <row r="7135" spans="1:1" x14ac:dyDescent="0.25">
      <c r="A7135"/>
    </row>
    <row r="7136" spans="1:1" x14ac:dyDescent="0.25">
      <c r="A7136"/>
    </row>
    <row r="7137" spans="1:1" x14ac:dyDescent="0.25">
      <c r="A7137"/>
    </row>
    <row r="7138" spans="1:1" x14ac:dyDescent="0.25">
      <c r="A7138"/>
    </row>
    <row r="7139" spans="1:1" x14ac:dyDescent="0.25">
      <c r="A7139"/>
    </row>
    <row r="7140" spans="1:1" x14ac:dyDescent="0.25">
      <c r="A7140"/>
    </row>
    <row r="7141" spans="1:1" x14ac:dyDescent="0.25">
      <c r="A7141"/>
    </row>
    <row r="7142" spans="1:1" x14ac:dyDescent="0.25">
      <c r="A7142"/>
    </row>
    <row r="7143" spans="1:1" x14ac:dyDescent="0.25">
      <c r="A7143"/>
    </row>
    <row r="7144" spans="1:1" x14ac:dyDescent="0.25">
      <c r="A7144"/>
    </row>
    <row r="7145" spans="1:1" x14ac:dyDescent="0.25">
      <c r="A7145"/>
    </row>
    <row r="7146" spans="1:1" x14ac:dyDescent="0.25">
      <c r="A7146"/>
    </row>
    <row r="7147" spans="1:1" x14ac:dyDescent="0.25">
      <c r="A7147"/>
    </row>
    <row r="7148" spans="1:1" x14ac:dyDescent="0.25">
      <c r="A7148"/>
    </row>
    <row r="7149" spans="1:1" x14ac:dyDescent="0.25">
      <c r="A7149"/>
    </row>
    <row r="7150" spans="1:1" x14ac:dyDescent="0.25">
      <c r="A7150"/>
    </row>
    <row r="7151" spans="1:1" x14ac:dyDescent="0.25">
      <c r="A7151"/>
    </row>
    <row r="7152" spans="1:1" x14ac:dyDescent="0.25">
      <c r="A7152"/>
    </row>
    <row r="7153" spans="1:1" x14ac:dyDescent="0.25">
      <c r="A7153"/>
    </row>
    <row r="7154" spans="1:1" x14ac:dyDescent="0.25">
      <c r="A7154"/>
    </row>
    <row r="7155" spans="1:1" x14ac:dyDescent="0.25">
      <c r="A7155"/>
    </row>
    <row r="7156" spans="1:1" x14ac:dyDescent="0.25">
      <c r="A7156"/>
    </row>
    <row r="7157" spans="1:1" x14ac:dyDescent="0.25">
      <c r="A7157"/>
    </row>
    <row r="7158" spans="1:1" x14ac:dyDescent="0.25">
      <c r="A7158"/>
    </row>
    <row r="7159" spans="1:1" x14ac:dyDescent="0.25">
      <c r="A7159"/>
    </row>
    <row r="7160" spans="1:1" x14ac:dyDescent="0.25">
      <c r="A7160"/>
    </row>
    <row r="7161" spans="1:1" x14ac:dyDescent="0.25">
      <c r="A7161"/>
    </row>
    <row r="7162" spans="1:1" x14ac:dyDescent="0.25">
      <c r="A7162"/>
    </row>
    <row r="7163" spans="1:1" x14ac:dyDescent="0.25">
      <c r="A7163"/>
    </row>
    <row r="7164" spans="1:1" x14ac:dyDescent="0.25">
      <c r="A7164"/>
    </row>
    <row r="7165" spans="1:1" x14ac:dyDescent="0.25">
      <c r="A7165"/>
    </row>
    <row r="7166" spans="1:1" x14ac:dyDescent="0.25">
      <c r="A7166"/>
    </row>
    <row r="7167" spans="1:1" x14ac:dyDescent="0.25">
      <c r="A7167"/>
    </row>
    <row r="7168" spans="1:1" x14ac:dyDescent="0.25">
      <c r="A7168"/>
    </row>
    <row r="7169" spans="1:1" x14ac:dyDescent="0.25">
      <c r="A7169"/>
    </row>
    <row r="7170" spans="1:1" x14ac:dyDescent="0.25">
      <c r="A7170"/>
    </row>
    <row r="7171" spans="1:1" x14ac:dyDescent="0.25">
      <c r="A7171"/>
    </row>
    <row r="7172" spans="1:1" x14ac:dyDescent="0.25">
      <c r="A7172"/>
    </row>
    <row r="7173" spans="1:1" x14ac:dyDescent="0.25">
      <c r="A7173"/>
    </row>
    <row r="7174" spans="1:1" x14ac:dyDescent="0.25">
      <c r="A7174"/>
    </row>
    <row r="7175" spans="1:1" x14ac:dyDescent="0.25">
      <c r="A7175"/>
    </row>
    <row r="7176" spans="1:1" x14ac:dyDescent="0.25">
      <c r="A7176"/>
    </row>
    <row r="7177" spans="1:1" x14ac:dyDescent="0.25">
      <c r="A7177"/>
    </row>
    <row r="7178" spans="1:1" x14ac:dyDescent="0.25">
      <c r="A7178"/>
    </row>
    <row r="7179" spans="1:1" x14ac:dyDescent="0.25">
      <c r="A7179"/>
    </row>
    <row r="7180" spans="1:1" x14ac:dyDescent="0.25">
      <c r="A7180"/>
    </row>
    <row r="7181" spans="1:1" x14ac:dyDescent="0.25">
      <c r="A7181"/>
    </row>
    <row r="7182" spans="1:1" x14ac:dyDescent="0.25">
      <c r="A7182"/>
    </row>
    <row r="7183" spans="1:1" x14ac:dyDescent="0.25">
      <c r="A7183"/>
    </row>
    <row r="7184" spans="1:1" x14ac:dyDescent="0.25">
      <c r="A7184"/>
    </row>
    <row r="7185" spans="1:1" x14ac:dyDescent="0.25">
      <c r="A7185"/>
    </row>
    <row r="7186" spans="1:1" x14ac:dyDescent="0.25">
      <c r="A7186"/>
    </row>
    <row r="7187" spans="1:1" x14ac:dyDescent="0.25">
      <c r="A7187"/>
    </row>
    <row r="7188" spans="1:1" x14ac:dyDescent="0.25">
      <c r="A7188"/>
    </row>
    <row r="7189" spans="1:1" x14ac:dyDescent="0.25">
      <c r="A7189"/>
    </row>
    <row r="7190" spans="1:1" x14ac:dyDescent="0.25">
      <c r="A7190"/>
    </row>
    <row r="7191" spans="1:1" x14ac:dyDescent="0.25">
      <c r="A7191"/>
    </row>
    <row r="7192" spans="1:1" x14ac:dyDescent="0.25">
      <c r="A7192"/>
    </row>
    <row r="7193" spans="1:1" x14ac:dyDescent="0.25">
      <c r="A7193"/>
    </row>
    <row r="7194" spans="1:1" x14ac:dyDescent="0.25">
      <c r="A7194"/>
    </row>
    <row r="7195" spans="1:1" x14ac:dyDescent="0.25">
      <c r="A7195"/>
    </row>
    <row r="7196" spans="1:1" x14ac:dyDescent="0.25">
      <c r="A7196"/>
    </row>
    <row r="7197" spans="1:1" x14ac:dyDescent="0.25">
      <c r="A7197"/>
    </row>
    <row r="7198" spans="1:1" x14ac:dyDescent="0.25">
      <c r="A7198"/>
    </row>
    <row r="7199" spans="1:1" x14ac:dyDescent="0.25">
      <c r="A7199"/>
    </row>
    <row r="7200" spans="1:1" x14ac:dyDescent="0.25">
      <c r="A7200"/>
    </row>
    <row r="7201" spans="1:1" x14ac:dyDescent="0.25">
      <c r="A7201"/>
    </row>
    <row r="7202" spans="1:1" x14ac:dyDescent="0.25">
      <c r="A7202"/>
    </row>
    <row r="7203" spans="1:1" x14ac:dyDescent="0.25">
      <c r="A7203"/>
    </row>
    <row r="7204" spans="1:1" x14ac:dyDescent="0.25">
      <c r="A7204"/>
    </row>
    <row r="7205" spans="1:1" x14ac:dyDescent="0.25">
      <c r="A7205"/>
    </row>
    <row r="7206" spans="1:1" x14ac:dyDescent="0.25">
      <c r="A7206"/>
    </row>
    <row r="7207" spans="1:1" x14ac:dyDescent="0.25">
      <c r="A7207"/>
    </row>
    <row r="7208" spans="1:1" x14ac:dyDescent="0.25">
      <c r="A7208"/>
    </row>
    <row r="7209" spans="1:1" x14ac:dyDescent="0.25">
      <c r="A7209"/>
    </row>
    <row r="7210" spans="1:1" x14ac:dyDescent="0.25">
      <c r="A7210"/>
    </row>
    <row r="7211" spans="1:1" x14ac:dyDescent="0.25">
      <c r="A7211"/>
    </row>
    <row r="7212" spans="1:1" x14ac:dyDescent="0.25">
      <c r="A7212"/>
    </row>
    <row r="7213" spans="1:1" x14ac:dyDescent="0.25">
      <c r="A7213"/>
    </row>
    <row r="7214" spans="1:1" x14ac:dyDescent="0.25">
      <c r="A7214"/>
    </row>
    <row r="7215" spans="1:1" x14ac:dyDescent="0.25">
      <c r="A7215"/>
    </row>
    <row r="7216" spans="1:1" x14ac:dyDescent="0.25">
      <c r="A7216"/>
    </row>
    <row r="7217" spans="1:1" x14ac:dyDescent="0.25">
      <c r="A7217"/>
    </row>
    <row r="7218" spans="1:1" x14ac:dyDescent="0.25">
      <c r="A7218"/>
    </row>
    <row r="7219" spans="1:1" x14ac:dyDescent="0.25">
      <c r="A7219"/>
    </row>
    <row r="7220" spans="1:1" x14ac:dyDescent="0.25">
      <c r="A7220"/>
    </row>
    <row r="7221" spans="1:1" x14ac:dyDescent="0.25">
      <c r="A7221"/>
    </row>
    <row r="7222" spans="1:1" x14ac:dyDescent="0.25">
      <c r="A7222"/>
    </row>
    <row r="7223" spans="1:1" x14ac:dyDescent="0.25">
      <c r="A7223"/>
    </row>
    <row r="7224" spans="1:1" x14ac:dyDescent="0.25">
      <c r="A7224"/>
    </row>
    <row r="7225" spans="1:1" x14ac:dyDescent="0.25">
      <c r="A7225"/>
    </row>
    <row r="7226" spans="1:1" x14ac:dyDescent="0.25">
      <c r="A7226"/>
    </row>
    <row r="7227" spans="1:1" x14ac:dyDescent="0.25">
      <c r="A7227"/>
    </row>
    <row r="7228" spans="1:1" x14ac:dyDescent="0.25">
      <c r="A7228"/>
    </row>
    <row r="7229" spans="1:1" x14ac:dyDescent="0.25">
      <c r="A7229"/>
    </row>
    <row r="7230" spans="1:1" x14ac:dyDescent="0.25">
      <c r="A7230"/>
    </row>
    <row r="7231" spans="1:1" x14ac:dyDescent="0.25">
      <c r="A7231"/>
    </row>
    <row r="7232" spans="1:1" x14ac:dyDescent="0.25">
      <c r="A7232"/>
    </row>
    <row r="7233" spans="1:1" x14ac:dyDescent="0.25">
      <c r="A7233"/>
    </row>
    <row r="7234" spans="1:1" x14ac:dyDescent="0.25">
      <c r="A7234"/>
    </row>
    <row r="7235" spans="1:1" x14ac:dyDescent="0.25">
      <c r="A7235"/>
    </row>
    <row r="7236" spans="1:1" x14ac:dyDescent="0.25">
      <c r="A7236"/>
    </row>
    <row r="7237" spans="1:1" x14ac:dyDescent="0.25">
      <c r="A7237"/>
    </row>
    <row r="7238" spans="1:1" x14ac:dyDescent="0.25">
      <c r="A7238"/>
    </row>
    <row r="7239" spans="1:1" x14ac:dyDescent="0.25">
      <c r="A7239"/>
    </row>
    <row r="7240" spans="1:1" x14ac:dyDescent="0.25">
      <c r="A7240"/>
    </row>
    <row r="7241" spans="1:1" x14ac:dyDescent="0.25">
      <c r="A7241"/>
    </row>
    <row r="7242" spans="1:1" x14ac:dyDescent="0.25">
      <c r="A7242"/>
    </row>
    <row r="7243" spans="1:1" x14ac:dyDescent="0.25">
      <c r="A7243"/>
    </row>
    <row r="7244" spans="1:1" x14ac:dyDescent="0.25">
      <c r="A7244"/>
    </row>
    <row r="7245" spans="1:1" x14ac:dyDescent="0.25">
      <c r="A7245"/>
    </row>
    <row r="7246" spans="1:1" x14ac:dyDescent="0.25">
      <c r="A7246"/>
    </row>
    <row r="7247" spans="1:1" x14ac:dyDescent="0.25">
      <c r="A7247"/>
    </row>
    <row r="7248" spans="1:1" x14ac:dyDescent="0.25">
      <c r="A7248"/>
    </row>
    <row r="7249" spans="1:1" x14ac:dyDescent="0.25">
      <c r="A7249"/>
    </row>
    <row r="7250" spans="1:1" x14ac:dyDescent="0.25">
      <c r="A7250"/>
    </row>
    <row r="7251" spans="1:1" x14ac:dyDescent="0.25">
      <c r="A7251"/>
    </row>
    <row r="7252" spans="1:1" x14ac:dyDescent="0.25">
      <c r="A7252"/>
    </row>
    <row r="7253" spans="1:1" x14ac:dyDescent="0.25">
      <c r="A7253"/>
    </row>
    <row r="7254" spans="1:1" x14ac:dyDescent="0.25">
      <c r="A7254"/>
    </row>
    <row r="7255" spans="1:1" x14ac:dyDescent="0.25">
      <c r="A7255"/>
    </row>
    <row r="7256" spans="1:1" x14ac:dyDescent="0.25">
      <c r="A7256"/>
    </row>
    <row r="7257" spans="1:1" x14ac:dyDescent="0.25">
      <c r="A7257"/>
    </row>
    <row r="7258" spans="1:1" x14ac:dyDescent="0.25">
      <c r="A7258"/>
    </row>
    <row r="7259" spans="1:1" x14ac:dyDescent="0.25">
      <c r="A7259"/>
    </row>
    <row r="7260" spans="1:1" x14ac:dyDescent="0.25">
      <c r="A7260"/>
    </row>
    <row r="7261" spans="1:1" x14ac:dyDescent="0.25">
      <c r="A7261"/>
    </row>
    <row r="7262" spans="1:1" x14ac:dyDescent="0.25">
      <c r="A7262"/>
    </row>
    <row r="7263" spans="1:1" x14ac:dyDescent="0.25">
      <c r="A7263"/>
    </row>
    <row r="7264" spans="1:1" x14ac:dyDescent="0.25">
      <c r="A7264"/>
    </row>
    <row r="7265" spans="1:1" x14ac:dyDescent="0.25">
      <c r="A7265"/>
    </row>
    <row r="7266" spans="1:1" x14ac:dyDescent="0.25">
      <c r="A7266"/>
    </row>
    <row r="7267" spans="1:1" x14ac:dyDescent="0.25">
      <c r="A7267"/>
    </row>
    <row r="7268" spans="1:1" x14ac:dyDescent="0.25">
      <c r="A7268"/>
    </row>
    <row r="7269" spans="1:1" x14ac:dyDescent="0.25">
      <c r="A7269"/>
    </row>
    <row r="7270" spans="1:1" x14ac:dyDescent="0.25">
      <c r="A7270"/>
    </row>
    <row r="7271" spans="1:1" x14ac:dyDescent="0.25">
      <c r="A7271"/>
    </row>
    <row r="7272" spans="1:1" x14ac:dyDescent="0.25">
      <c r="A7272"/>
    </row>
    <row r="7273" spans="1:1" x14ac:dyDescent="0.25">
      <c r="A7273"/>
    </row>
    <row r="7274" spans="1:1" x14ac:dyDescent="0.25">
      <c r="A7274"/>
    </row>
    <row r="7275" spans="1:1" x14ac:dyDescent="0.25">
      <c r="A7275"/>
    </row>
    <row r="7276" spans="1:1" x14ac:dyDescent="0.25">
      <c r="A7276"/>
    </row>
    <row r="7277" spans="1:1" x14ac:dyDescent="0.25">
      <c r="A7277"/>
    </row>
    <row r="7278" spans="1:1" x14ac:dyDescent="0.25">
      <c r="A7278"/>
    </row>
    <row r="7279" spans="1:1" x14ac:dyDescent="0.25">
      <c r="A7279"/>
    </row>
    <row r="7280" spans="1:1" x14ac:dyDescent="0.25">
      <c r="A7280"/>
    </row>
    <row r="7281" spans="1:1" x14ac:dyDescent="0.25">
      <c r="A7281"/>
    </row>
    <row r="7282" spans="1:1" x14ac:dyDescent="0.25">
      <c r="A7282"/>
    </row>
    <row r="7283" spans="1:1" x14ac:dyDescent="0.25">
      <c r="A7283"/>
    </row>
    <row r="7284" spans="1:1" x14ac:dyDescent="0.25">
      <c r="A7284"/>
    </row>
    <row r="7285" spans="1:1" x14ac:dyDescent="0.25">
      <c r="A7285"/>
    </row>
    <row r="7286" spans="1:1" x14ac:dyDescent="0.25">
      <c r="A7286"/>
    </row>
    <row r="7287" spans="1:1" x14ac:dyDescent="0.25">
      <c r="A7287"/>
    </row>
    <row r="7288" spans="1:1" x14ac:dyDescent="0.25">
      <c r="A7288"/>
    </row>
    <row r="7289" spans="1:1" x14ac:dyDescent="0.25">
      <c r="A7289"/>
    </row>
    <row r="7290" spans="1:1" x14ac:dyDescent="0.25">
      <c r="A7290"/>
    </row>
    <row r="7291" spans="1:1" x14ac:dyDescent="0.25">
      <c r="A7291"/>
    </row>
    <row r="7292" spans="1:1" x14ac:dyDescent="0.25">
      <c r="A7292"/>
    </row>
    <row r="7293" spans="1:1" x14ac:dyDescent="0.25">
      <c r="A7293"/>
    </row>
    <row r="7294" spans="1:1" x14ac:dyDescent="0.25">
      <c r="A7294"/>
    </row>
    <row r="7295" spans="1:1" x14ac:dyDescent="0.25">
      <c r="A7295"/>
    </row>
    <row r="7296" spans="1:1" x14ac:dyDescent="0.25">
      <c r="A7296"/>
    </row>
    <row r="7297" spans="1:1" x14ac:dyDescent="0.25">
      <c r="A7297"/>
    </row>
    <row r="7298" spans="1:1" x14ac:dyDescent="0.25">
      <c r="A7298"/>
    </row>
    <row r="7299" spans="1:1" x14ac:dyDescent="0.25">
      <c r="A7299"/>
    </row>
    <row r="7300" spans="1:1" x14ac:dyDescent="0.25">
      <c r="A7300"/>
    </row>
    <row r="7301" spans="1:1" x14ac:dyDescent="0.25">
      <c r="A7301"/>
    </row>
    <row r="7302" spans="1:1" x14ac:dyDescent="0.25">
      <c r="A7302"/>
    </row>
    <row r="7303" spans="1:1" x14ac:dyDescent="0.25">
      <c r="A7303"/>
    </row>
    <row r="7304" spans="1:1" x14ac:dyDescent="0.25">
      <c r="A7304"/>
    </row>
    <row r="7305" spans="1:1" x14ac:dyDescent="0.25">
      <c r="A7305"/>
    </row>
    <row r="7306" spans="1:1" x14ac:dyDescent="0.25">
      <c r="A7306"/>
    </row>
    <row r="7307" spans="1:1" x14ac:dyDescent="0.25">
      <c r="A7307"/>
    </row>
    <row r="7308" spans="1:1" x14ac:dyDescent="0.25">
      <c r="A7308"/>
    </row>
    <row r="7309" spans="1:1" x14ac:dyDescent="0.25">
      <c r="A7309"/>
    </row>
    <row r="7310" spans="1:1" x14ac:dyDescent="0.25">
      <c r="A7310"/>
    </row>
    <row r="7311" spans="1:1" x14ac:dyDescent="0.25">
      <c r="A7311"/>
    </row>
    <row r="7312" spans="1:1" x14ac:dyDescent="0.25">
      <c r="A7312"/>
    </row>
    <row r="7313" spans="1:1" x14ac:dyDescent="0.25">
      <c r="A7313"/>
    </row>
    <row r="7314" spans="1:1" x14ac:dyDescent="0.25">
      <c r="A7314"/>
    </row>
    <row r="7315" spans="1:1" x14ac:dyDescent="0.25">
      <c r="A7315"/>
    </row>
    <row r="7316" spans="1:1" x14ac:dyDescent="0.25">
      <c r="A7316"/>
    </row>
    <row r="7317" spans="1:1" x14ac:dyDescent="0.25">
      <c r="A7317"/>
    </row>
    <row r="7318" spans="1:1" x14ac:dyDescent="0.25">
      <c r="A7318"/>
    </row>
    <row r="7319" spans="1:1" x14ac:dyDescent="0.25">
      <c r="A7319"/>
    </row>
    <row r="7320" spans="1:1" x14ac:dyDescent="0.25">
      <c r="A7320"/>
    </row>
    <row r="7321" spans="1:1" x14ac:dyDescent="0.25">
      <c r="A7321"/>
    </row>
    <row r="7322" spans="1:1" x14ac:dyDescent="0.25">
      <c r="A7322"/>
    </row>
    <row r="7323" spans="1:1" x14ac:dyDescent="0.25">
      <c r="A7323"/>
    </row>
    <row r="7324" spans="1:1" x14ac:dyDescent="0.25">
      <c r="A7324"/>
    </row>
    <row r="7325" spans="1:1" x14ac:dyDescent="0.25">
      <c r="A7325"/>
    </row>
    <row r="7326" spans="1:1" x14ac:dyDescent="0.25">
      <c r="A7326"/>
    </row>
    <row r="7327" spans="1:1" x14ac:dyDescent="0.25">
      <c r="A7327"/>
    </row>
    <row r="7328" spans="1:1" x14ac:dyDescent="0.25">
      <c r="A7328"/>
    </row>
    <row r="7329" spans="1:1" x14ac:dyDescent="0.25">
      <c r="A7329"/>
    </row>
    <row r="7330" spans="1:1" x14ac:dyDescent="0.25">
      <c r="A7330"/>
    </row>
    <row r="7331" spans="1:1" x14ac:dyDescent="0.25">
      <c r="A7331"/>
    </row>
    <row r="7332" spans="1:1" x14ac:dyDescent="0.25">
      <c r="A7332"/>
    </row>
    <row r="7333" spans="1:1" x14ac:dyDescent="0.25">
      <c r="A7333"/>
    </row>
    <row r="7334" spans="1:1" x14ac:dyDescent="0.25">
      <c r="A7334"/>
    </row>
    <row r="7335" spans="1:1" x14ac:dyDescent="0.25">
      <c r="A7335"/>
    </row>
    <row r="7336" spans="1:1" x14ac:dyDescent="0.25">
      <c r="A7336"/>
    </row>
    <row r="7337" spans="1:1" x14ac:dyDescent="0.25">
      <c r="A7337"/>
    </row>
    <row r="7338" spans="1:1" x14ac:dyDescent="0.25">
      <c r="A7338"/>
    </row>
    <row r="7339" spans="1:1" x14ac:dyDescent="0.25">
      <c r="A7339"/>
    </row>
    <row r="7340" spans="1:1" x14ac:dyDescent="0.25">
      <c r="A7340"/>
    </row>
    <row r="7341" spans="1:1" x14ac:dyDescent="0.25">
      <c r="A7341"/>
    </row>
    <row r="7342" spans="1:1" x14ac:dyDescent="0.25">
      <c r="A7342"/>
    </row>
    <row r="7343" spans="1:1" x14ac:dyDescent="0.25">
      <c r="A7343"/>
    </row>
    <row r="7344" spans="1:1" x14ac:dyDescent="0.25">
      <c r="A7344"/>
    </row>
    <row r="7345" spans="1:1" x14ac:dyDescent="0.25">
      <c r="A7345"/>
    </row>
    <row r="7346" spans="1:1" x14ac:dyDescent="0.25">
      <c r="A7346"/>
    </row>
    <row r="7347" spans="1:1" x14ac:dyDescent="0.25">
      <c r="A7347"/>
    </row>
    <row r="7348" spans="1:1" x14ac:dyDescent="0.25">
      <c r="A7348"/>
    </row>
    <row r="7349" spans="1:1" x14ac:dyDescent="0.25">
      <c r="A7349"/>
    </row>
    <row r="7350" spans="1:1" x14ac:dyDescent="0.25">
      <c r="A7350"/>
    </row>
    <row r="7351" spans="1:1" x14ac:dyDescent="0.25">
      <c r="A7351"/>
    </row>
    <row r="7352" spans="1:1" x14ac:dyDescent="0.25">
      <c r="A7352"/>
    </row>
    <row r="7353" spans="1:1" x14ac:dyDescent="0.25">
      <c r="A7353"/>
    </row>
    <row r="7354" spans="1:1" x14ac:dyDescent="0.25">
      <c r="A7354"/>
    </row>
    <row r="7355" spans="1:1" x14ac:dyDescent="0.25">
      <c r="A7355"/>
    </row>
    <row r="7356" spans="1:1" x14ac:dyDescent="0.25">
      <c r="A7356"/>
    </row>
    <row r="7357" spans="1:1" x14ac:dyDescent="0.25">
      <c r="A7357"/>
    </row>
    <row r="7358" spans="1:1" x14ac:dyDescent="0.25">
      <c r="A7358"/>
    </row>
    <row r="7359" spans="1:1" x14ac:dyDescent="0.25">
      <c r="A7359"/>
    </row>
    <row r="7360" spans="1:1" x14ac:dyDescent="0.25">
      <c r="A7360"/>
    </row>
    <row r="7361" spans="1:1" x14ac:dyDescent="0.25">
      <c r="A7361"/>
    </row>
    <row r="7362" spans="1:1" x14ac:dyDescent="0.25">
      <c r="A7362"/>
    </row>
    <row r="7363" spans="1:1" x14ac:dyDescent="0.25">
      <c r="A7363"/>
    </row>
    <row r="7364" spans="1:1" x14ac:dyDescent="0.25">
      <c r="A7364"/>
    </row>
    <row r="7365" spans="1:1" x14ac:dyDescent="0.25">
      <c r="A7365"/>
    </row>
    <row r="7366" spans="1:1" x14ac:dyDescent="0.25">
      <c r="A7366"/>
    </row>
    <row r="7367" spans="1:1" x14ac:dyDescent="0.25">
      <c r="A7367"/>
    </row>
    <row r="7368" spans="1:1" x14ac:dyDescent="0.25">
      <c r="A7368"/>
    </row>
    <row r="7369" spans="1:1" x14ac:dyDescent="0.25">
      <c r="A7369"/>
    </row>
    <row r="7370" spans="1:1" x14ac:dyDescent="0.25">
      <c r="A7370"/>
    </row>
    <row r="7371" spans="1:1" x14ac:dyDescent="0.25">
      <c r="A7371"/>
    </row>
    <row r="7372" spans="1:1" x14ac:dyDescent="0.25">
      <c r="A7372"/>
    </row>
    <row r="7373" spans="1:1" x14ac:dyDescent="0.25">
      <c r="A7373"/>
    </row>
    <row r="7374" spans="1:1" x14ac:dyDescent="0.25">
      <c r="A7374"/>
    </row>
    <row r="7375" spans="1:1" x14ac:dyDescent="0.25">
      <c r="A7375"/>
    </row>
    <row r="7376" spans="1:1" x14ac:dyDescent="0.25">
      <c r="A7376"/>
    </row>
    <row r="7377" spans="1:1" x14ac:dyDescent="0.25">
      <c r="A7377"/>
    </row>
    <row r="7378" spans="1:1" x14ac:dyDescent="0.25">
      <c r="A7378"/>
    </row>
    <row r="7379" spans="1:1" x14ac:dyDescent="0.25">
      <c r="A7379"/>
    </row>
    <row r="7380" spans="1:1" x14ac:dyDescent="0.25">
      <c r="A7380"/>
    </row>
    <row r="7381" spans="1:1" x14ac:dyDescent="0.25">
      <c r="A7381"/>
    </row>
    <row r="7382" spans="1:1" x14ac:dyDescent="0.25">
      <c r="A7382"/>
    </row>
    <row r="7383" spans="1:1" x14ac:dyDescent="0.25">
      <c r="A7383"/>
    </row>
    <row r="7384" spans="1:1" x14ac:dyDescent="0.25">
      <c r="A7384"/>
    </row>
    <row r="7385" spans="1:1" x14ac:dyDescent="0.25">
      <c r="A7385"/>
    </row>
    <row r="7386" spans="1:1" x14ac:dyDescent="0.25">
      <c r="A7386"/>
    </row>
    <row r="7387" spans="1:1" x14ac:dyDescent="0.25">
      <c r="A7387"/>
    </row>
    <row r="7388" spans="1:1" x14ac:dyDescent="0.25">
      <c r="A7388"/>
    </row>
    <row r="7389" spans="1:1" x14ac:dyDescent="0.25">
      <c r="A7389"/>
    </row>
    <row r="7390" spans="1:1" x14ac:dyDescent="0.25">
      <c r="A7390"/>
    </row>
    <row r="7391" spans="1:1" x14ac:dyDescent="0.25">
      <c r="A7391"/>
    </row>
    <row r="7392" spans="1:1" x14ac:dyDescent="0.25">
      <c r="A7392"/>
    </row>
    <row r="7393" spans="1:1" x14ac:dyDescent="0.25">
      <c r="A7393"/>
    </row>
    <row r="7394" spans="1:1" x14ac:dyDescent="0.25">
      <c r="A7394"/>
    </row>
    <row r="7395" spans="1:1" x14ac:dyDescent="0.25">
      <c r="A7395"/>
    </row>
    <row r="7396" spans="1:1" x14ac:dyDescent="0.25">
      <c r="A7396"/>
    </row>
    <row r="7397" spans="1:1" x14ac:dyDescent="0.25">
      <c r="A7397"/>
    </row>
    <row r="7398" spans="1:1" x14ac:dyDescent="0.25">
      <c r="A7398"/>
    </row>
    <row r="7399" spans="1:1" x14ac:dyDescent="0.25">
      <c r="A7399"/>
    </row>
    <row r="7400" spans="1:1" x14ac:dyDescent="0.25">
      <c r="A7400"/>
    </row>
    <row r="7401" spans="1:1" x14ac:dyDescent="0.25">
      <c r="A7401"/>
    </row>
    <row r="7402" spans="1:1" x14ac:dyDescent="0.25">
      <c r="A7402"/>
    </row>
    <row r="7403" spans="1:1" x14ac:dyDescent="0.25">
      <c r="A7403"/>
    </row>
    <row r="7404" spans="1:1" x14ac:dyDescent="0.25">
      <c r="A7404"/>
    </row>
    <row r="7405" spans="1:1" x14ac:dyDescent="0.25">
      <c r="A7405"/>
    </row>
    <row r="7406" spans="1:1" x14ac:dyDescent="0.25">
      <c r="A7406"/>
    </row>
    <row r="7407" spans="1:1" x14ac:dyDescent="0.25">
      <c r="A7407"/>
    </row>
    <row r="7408" spans="1:1" x14ac:dyDescent="0.25">
      <c r="A7408"/>
    </row>
    <row r="7409" spans="1:1" x14ac:dyDescent="0.25">
      <c r="A7409"/>
    </row>
    <row r="7410" spans="1:1" x14ac:dyDescent="0.25">
      <c r="A7410"/>
    </row>
    <row r="7411" spans="1:1" x14ac:dyDescent="0.25">
      <c r="A7411"/>
    </row>
    <row r="7412" spans="1:1" x14ac:dyDescent="0.25">
      <c r="A7412"/>
    </row>
    <row r="7413" spans="1:1" x14ac:dyDescent="0.25">
      <c r="A7413"/>
    </row>
    <row r="7414" spans="1:1" x14ac:dyDescent="0.25">
      <c r="A7414"/>
    </row>
    <row r="7415" spans="1:1" x14ac:dyDescent="0.25">
      <c r="A7415"/>
    </row>
    <row r="7416" spans="1:1" x14ac:dyDescent="0.25">
      <c r="A7416"/>
    </row>
    <row r="7417" spans="1:1" x14ac:dyDescent="0.25">
      <c r="A7417"/>
    </row>
    <row r="7418" spans="1:1" x14ac:dyDescent="0.25">
      <c r="A7418"/>
    </row>
    <row r="7419" spans="1:1" x14ac:dyDescent="0.25">
      <c r="A7419"/>
    </row>
    <row r="7420" spans="1:1" x14ac:dyDescent="0.25">
      <c r="A7420"/>
    </row>
    <row r="7421" spans="1:1" x14ac:dyDescent="0.25">
      <c r="A7421"/>
    </row>
    <row r="7422" spans="1:1" x14ac:dyDescent="0.25">
      <c r="A7422"/>
    </row>
    <row r="7423" spans="1:1" x14ac:dyDescent="0.25">
      <c r="A7423"/>
    </row>
    <row r="7424" spans="1:1" x14ac:dyDescent="0.25">
      <c r="A7424"/>
    </row>
    <row r="7425" spans="1:1" x14ac:dyDescent="0.25">
      <c r="A7425"/>
    </row>
    <row r="7426" spans="1:1" x14ac:dyDescent="0.25">
      <c r="A7426"/>
    </row>
    <row r="7427" spans="1:1" x14ac:dyDescent="0.25">
      <c r="A7427"/>
    </row>
    <row r="7428" spans="1:1" x14ac:dyDescent="0.25">
      <c r="A7428"/>
    </row>
    <row r="7429" spans="1:1" x14ac:dyDescent="0.25">
      <c r="A7429"/>
    </row>
    <row r="7430" spans="1:1" x14ac:dyDescent="0.25">
      <c r="A7430"/>
    </row>
    <row r="7431" spans="1:1" x14ac:dyDescent="0.25">
      <c r="A7431"/>
    </row>
    <row r="7432" spans="1:1" x14ac:dyDescent="0.25">
      <c r="A7432"/>
    </row>
    <row r="7433" spans="1:1" x14ac:dyDescent="0.25">
      <c r="A7433"/>
    </row>
    <row r="7434" spans="1:1" x14ac:dyDescent="0.25">
      <c r="A7434"/>
    </row>
    <row r="7435" spans="1:1" x14ac:dyDescent="0.25">
      <c r="A7435"/>
    </row>
    <row r="7436" spans="1:1" x14ac:dyDescent="0.25">
      <c r="A7436"/>
    </row>
    <row r="7437" spans="1:1" x14ac:dyDescent="0.25">
      <c r="A7437"/>
    </row>
    <row r="7438" spans="1:1" x14ac:dyDescent="0.25">
      <c r="A7438"/>
    </row>
    <row r="7439" spans="1:1" x14ac:dyDescent="0.25">
      <c r="A7439"/>
    </row>
    <row r="7440" spans="1:1" x14ac:dyDescent="0.25">
      <c r="A7440"/>
    </row>
    <row r="7441" spans="1:1" x14ac:dyDescent="0.25">
      <c r="A7441"/>
    </row>
    <row r="7442" spans="1:1" x14ac:dyDescent="0.25">
      <c r="A7442"/>
    </row>
    <row r="7443" spans="1:1" x14ac:dyDescent="0.25">
      <c r="A7443"/>
    </row>
    <row r="7444" spans="1:1" x14ac:dyDescent="0.25">
      <c r="A7444"/>
    </row>
    <row r="7445" spans="1:1" x14ac:dyDescent="0.25">
      <c r="A7445"/>
    </row>
    <row r="7446" spans="1:1" x14ac:dyDescent="0.25">
      <c r="A7446"/>
    </row>
    <row r="7447" spans="1:1" x14ac:dyDescent="0.25">
      <c r="A7447"/>
    </row>
    <row r="7448" spans="1:1" x14ac:dyDescent="0.25">
      <c r="A7448"/>
    </row>
    <row r="7449" spans="1:1" x14ac:dyDescent="0.25">
      <c r="A7449"/>
    </row>
    <row r="7450" spans="1:1" x14ac:dyDescent="0.25">
      <c r="A7450"/>
    </row>
    <row r="7451" spans="1:1" x14ac:dyDescent="0.25">
      <c r="A7451"/>
    </row>
    <row r="7452" spans="1:1" x14ac:dyDescent="0.25">
      <c r="A7452"/>
    </row>
    <row r="7453" spans="1:1" x14ac:dyDescent="0.25">
      <c r="A7453"/>
    </row>
    <row r="7454" spans="1:1" x14ac:dyDescent="0.25">
      <c r="A7454"/>
    </row>
    <row r="7455" spans="1:1" x14ac:dyDescent="0.25">
      <c r="A7455"/>
    </row>
    <row r="7456" spans="1:1" x14ac:dyDescent="0.25">
      <c r="A7456"/>
    </row>
    <row r="7457" spans="1:1" x14ac:dyDescent="0.25">
      <c r="A7457"/>
    </row>
    <row r="7458" spans="1:1" x14ac:dyDescent="0.25">
      <c r="A7458"/>
    </row>
    <row r="7459" spans="1:1" x14ac:dyDescent="0.25">
      <c r="A7459"/>
    </row>
    <row r="7460" spans="1:1" x14ac:dyDescent="0.25">
      <c r="A7460"/>
    </row>
    <row r="7461" spans="1:1" x14ac:dyDescent="0.25">
      <c r="A7461"/>
    </row>
    <row r="7462" spans="1:1" x14ac:dyDescent="0.25">
      <c r="A7462"/>
    </row>
    <row r="7463" spans="1:1" x14ac:dyDescent="0.25">
      <c r="A7463"/>
    </row>
    <row r="7464" spans="1:1" x14ac:dyDescent="0.25">
      <c r="A7464"/>
    </row>
    <row r="7465" spans="1:1" x14ac:dyDescent="0.25">
      <c r="A7465"/>
    </row>
    <row r="7466" spans="1:1" x14ac:dyDescent="0.25">
      <c r="A7466"/>
    </row>
    <row r="7467" spans="1:1" x14ac:dyDescent="0.25">
      <c r="A7467"/>
    </row>
    <row r="7468" spans="1:1" x14ac:dyDescent="0.25">
      <c r="A7468"/>
    </row>
    <row r="7469" spans="1:1" x14ac:dyDescent="0.25">
      <c r="A7469"/>
    </row>
    <row r="7470" spans="1:1" x14ac:dyDescent="0.25">
      <c r="A7470"/>
    </row>
    <row r="7471" spans="1:1" x14ac:dyDescent="0.25">
      <c r="A7471"/>
    </row>
    <row r="7472" spans="1:1" x14ac:dyDescent="0.25">
      <c r="A7472"/>
    </row>
    <row r="7473" spans="1:1" x14ac:dyDescent="0.25">
      <c r="A7473"/>
    </row>
    <row r="7474" spans="1:1" x14ac:dyDescent="0.25">
      <c r="A7474"/>
    </row>
    <row r="7475" spans="1:1" x14ac:dyDescent="0.25">
      <c r="A7475"/>
    </row>
    <row r="7476" spans="1:1" x14ac:dyDescent="0.25">
      <c r="A7476"/>
    </row>
    <row r="7477" spans="1:1" x14ac:dyDescent="0.25">
      <c r="A7477"/>
    </row>
    <row r="7478" spans="1:1" x14ac:dyDescent="0.25">
      <c r="A7478"/>
    </row>
    <row r="7479" spans="1:1" x14ac:dyDescent="0.25">
      <c r="A7479"/>
    </row>
    <row r="7480" spans="1:1" x14ac:dyDescent="0.25">
      <c r="A7480"/>
    </row>
    <row r="7481" spans="1:1" x14ac:dyDescent="0.25">
      <c r="A7481"/>
    </row>
    <row r="7482" spans="1:1" x14ac:dyDescent="0.25">
      <c r="A7482"/>
    </row>
    <row r="7483" spans="1:1" x14ac:dyDescent="0.25">
      <c r="A7483"/>
    </row>
    <row r="7484" spans="1:1" x14ac:dyDescent="0.25">
      <c r="A7484"/>
    </row>
    <row r="7485" spans="1:1" x14ac:dyDescent="0.25">
      <c r="A7485"/>
    </row>
    <row r="7486" spans="1:1" x14ac:dyDescent="0.25">
      <c r="A7486"/>
    </row>
    <row r="7487" spans="1:1" x14ac:dyDescent="0.25">
      <c r="A7487"/>
    </row>
    <row r="7488" spans="1:1" x14ac:dyDescent="0.25">
      <c r="A7488"/>
    </row>
    <row r="7489" spans="1:1" x14ac:dyDescent="0.25">
      <c r="A7489"/>
    </row>
    <row r="7490" spans="1:1" x14ac:dyDescent="0.25">
      <c r="A7490"/>
    </row>
    <row r="7491" spans="1:1" x14ac:dyDescent="0.25">
      <c r="A7491"/>
    </row>
    <row r="7492" spans="1:1" x14ac:dyDescent="0.25">
      <c r="A7492"/>
    </row>
    <row r="7493" spans="1:1" x14ac:dyDescent="0.25">
      <c r="A7493"/>
    </row>
    <row r="7494" spans="1:1" x14ac:dyDescent="0.25">
      <c r="A7494"/>
    </row>
    <row r="7495" spans="1:1" x14ac:dyDescent="0.25">
      <c r="A7495"/>
    </row>
    <row r="7496" spans="1:1" x14ac:dyDescent="0.25">
      <c r="A7496"/>
    </row>
    <row r="7497" spans="1:1" x14ac:dyDescent="0.25">
      <c r="A7497"/>
    </row>
    <row r="7498" spans="1:1" x14ac:dyDescent="0.25">
      <c r="A7498"/>
    </row>
    <row r="7499" spans="1:1" x14ac:dyDescent="0.25">
      <c r="A7499"/>
    </row>
    <row r="7500" spans="1:1" x14ac:dyDescent="0.25">
      <c r="A7500"/>
    </row>
    <row r="7501" spans="1:1" x14ac:dyDescent="0.25">
      <c r="A7501"/>
    </row>
    <row r="7502" spans="1:1" x14ac:dyDescent="0.25">
      <c r="A7502"/>
    </row>
    <row r="7503" spans="1:1" x14ac:dyDescent="0.25">
      <c r="A7503"/>
    </row>
    <row r="7504" spans="1:1" x14ac:dyDescent="0.25">
      <c r="A7504"/>
    </row>
    <row r="7505" spans="1:1" x14ac:dyDescent="0.25">
      <c r="A7505"/>
    </row>
    <row r="7506" spans="1:1" x14ac:dyDescent="0.25">
      <c r="A7506"/>
    </row>
    <row r="7507" spans="1:1" x14ac:dyDescent="0.25">
      <c r="A7507"/>
    </row>
    <row r="7508" spans="1:1" x14ac:dyDescent="0.25">
      <c r="A7508"/>
    </row>
    <row r="7509" spans="1:1" x14ac:dyDescent="0.25">
      <c r="A7509"/>
    </row>
    <row r="7510" spans="1:1" x14ac:dyDescent="0.25">
      <c r="A7510"/>
    </row>
    <row r="7511" spans="1:1" x14ac:dyDescent="0.25">
      <c r="A7511"/>
    </row>
    <row r="7512" spans="1:1" x14ac:dyDescent="0.25">
      <c r="A7512"/>
    </row>
    <row r="7513" spans="1:1" x14ac:dyDescent="0.25">
      <c r="A7513"/>
    </row>
    <row r="7514" spans="1:1" x14ac:dyDescent="0.25">
      <c r="A7514"/>
    </row>
    <row r="7515" spans="1:1" x14ac:dyDescent="0.25">
      <c r="A7515"/>
    </row>
    <row r="7516" spans="1:1" x14ac:dyDescent="0.25">
      <c r="A7516"/>
    </row>
    <row r="7517" spans="1:1" x14ac:dyDescent="0.25">
      <c r="A7517"/>
    </row>
    <row r="7518" spans="1:1" x14ac:dyDescent="0.25">
      <c r="A7518"/>
    </row>
    <row r="7519" spans="1:1" x14ac:dyDescent="0.25">
      <c r="A7519"/>
    </row>
    <row r="7520" spans="1:1" x14ac:dyDescent="0.25">
      <c r="A7520"/>
    </row>
    <row r="7521" spans="1:1" x14ac:dyDescent="0.25">
      <c r="A7521"/>
    </row>
    <row r="7522" spans="1:1" x14ac:dyDescent="0.25">
      <c r="A7522"/>
    </row>
    <row r="7523" spans="1:1" x14ac:dyDescent="0.25">
      <c r="A7523"/>
    </row>
    <row r="7524" spans="1:1" x14ac:dyDescent="0.25">
      <c r="A7524"/>
    </row>
    <row r="7525" spans="1:1" x14ac:dyDescent="0.25">
      <c r="A7525"/>
    </row>
    <row r="7526" spans="1:1" x14ac:dyDescent="0.25">
      <c r="A7526"/>
    </row>
    <row r="7527" spans="1:1" x14ac:dyDescent="0.25">
      <c r="A7527"/>
    </row>
    <row r="7528" spans="1:1" x14ac:dyDescent="0.25">
      <c r="A7528"/>
    </row>
    <row r="7529" spans="1:1" x14ac:dyDescent="0.25">
      <c r="A7529"/>
    </row>
    <row r="7530" spans="1:1" x14ac:dyDescent="0.25">
      <c r="A7530"/>
    </row>
    <row r="7531" spans="1:1" x14ac:dyDescent="0.25">
      <c r="A7531"/>
    </row>
    <row r="7532" spans="1:1" x14ac:dyDescent="0.25">
      <c r="A7532"/>
    </row>
    <row r="7533" spans="1:1" x14ac:dyDescent="0.25">
      <c r="A7533"/>
    </row>
    <row r="7534" spans="1:1" x14ac:dyDescent="0.25">
      <c r="A7534"/>
    </row>
    <row r="7535" spans="1:1" x14ac:dyDescent="0.25">
      <c r="A7535"/>
    </row>
    <row r="7536" spans="1:1" x14ac:dyDescent="0.25">
      <c r="A7536"/>
    </row>
    <row r="7537" spans="1:1" x14ac:dyDescent="0.25">
      <c r="A7537"/>
    </row>
    <row r="7538" spans="1:1" x14ac:dyDescent="0.25">
      <c r="A7538"/>
    </row>
    <row r="7539" spans="1:1" x14ac:dyDescent="0.25">
      <c r="A7539"/>
    </row>
    <row r="7540" spans="1:1" x14ac:dyDescent="0.25">
      <c r="A7540"/>
    </row>
    <row r="7541" spans="1:1" x14ac:dyDescent="0.25">
      <c r="A7541"/>
    </row>
    <row r="7542" spans="1:1" x14ac:dyDescent="0.25">
      <c r="A7542"/>
    </row>
    <row r="7543" spans="1:1" x14ac:dyDescent="0.25">
      <c r="A7543"/>
    </row>
    <row r="7544" spans="1:1" x14ac:dyDescent="0.25">
      <c r="A7544"/>
    </row>
    <row r="7545" spans="1:1" x14ac:dyDescent="0.25">
      <c r="A7545"/>
    </row>
    <row r="7546" spans="1:1" x14ac:dyDescent="0.25">
      <c r="A7546"/>
    </row>
    <row r="7547" spans="1:1" x14ac:dyDescent="0.25">
      <c r="A7547"/>
    </row>
    <row r="7548" spans="1:1" x14ac:dyDescent="0.25">
      <c r="A7548"/>
    </row>
    <row r="7549" spans="1:1" x14ac:dyDescent="0.25">
      <c r="A7549"/>
    </row>
    <row r="7550" spans="1:1" x14ac:dyDescent="0.25">
      <c r="A7550"/>
    </row>
    <row r="7551" spans="1:1" x14ac:dyDescent="0.25">
      <c r="A7551"/>
    </row>
    <row r="7552" spans="1:1" x14ac:dyDescent="0.25">
      <c r="A7552"/>
    </row>
    <row r="7553" spans="1:1" x14ac:dyDescent="0.25">
      <c r="A7553"/>
    </row>
    <row r="7554" spans="1:1" x14ac:dyDescent="0.25">
      <c r="A7554"/>
    </row>
    <row r="7555" spans="1:1" x14ac:dyDescent="0.25">
      <c r="A7555"/>
    </row>
    <row r="7556" spans="1:1" x14ac:dyDescent="0.25">
      <c r="A7556"/>
    </row>
    <row r="7557" spans="1:1" x14ac:dyDescent="0.25">
      <c r="A7557"/>
    </row>
    <row r="7558" spans="1:1" x14ac:dyDescent="0.25">
      <c r="A7558"/>
    </row>
    <row r="7559" spans="1:1" x14ac:dyDescent="0.25">
      <c r="A7559"/>
    </row>
    <row r="7560" spans="1:1" x14ac:dyDescent="0.25">
      <c r="A7560"/>
    </row>
    <row r="7561" spans="1:1" x14ac:dyDescent="0.25">
      <c r="A7561"/>
    </row>
    <row r="7562" spans="1:1" x14ac:dyDescent="0.25">
      <c r="A7562"/>
    </row>
    <row r="7563" spans="1:1" x14ac:dyDescent="0.25">
      <c r="A7563"/>
    </row>
    <row r="7564" spans="1:1" x14ac:dyDescent="0.25">
      <c r="A7564"/>
    </row>
    <row r="7565" spans="1:1" x14ac:dyDescent="0.25">
      <c r="A7565"/>
    </row>
    <row r="7566" spans="1:1" x14ac:dyDescent="0.25">
      <c r="A7566"/>
    </row>
    <row r="7567" spans="1:1" x14ac:dyDescent="0.25">
      <c r="A7567"/>
    </row>
    <row r="7568" spans="1:1" x14ac:dyDescent="0.25">
      <c r="A7568"/>
    </row>
    <row r="7569" spans="1:1" x14ac:dyDescent="0.25">
      <c r="A7569"/>
    </row>
    <row r="7570" spans="1:1" x14ac:dyDescent="0.25">
      <c r="A7570"/>
    </row>
    <row r="7571" spans="1:1" x14ac:dyDescent="0.25">
      <c r="A7571"/>
    </row>
    <row r="7572" spans="1:1" x14ac:dyDescent="0.25">
      <c r="A7572"/>
    </row>
    <row r="7573" spans="1:1" x14ac:dyDescent="0.25">
      <c r="A7573"/>
    </row>
    <row r="7574" spans="1:1" x14ac:dyDescent="0.25">
      <c r="A7574"/>
    </row>
    <row r="7575" spans="1:1" x14ac:dyDescent="0.25">
      <c r="A7575"/>
    </row>
    <row r="7576" spans="1:1" x14ac:dyDescent="0.25">
      <c r="A7576"/>
    </row>
    <row r="7577" spans="1:1" x14ac:dyDescent="0.25">
      <c r="A7577"/>
    </row>
    <row r="7578" spans="1:1" x14ac:dyDescent="0.25">
      <c r="A7578"/>
    </row>
    <row r="7579" spans="1:1" x14ac:dyDescent="0.25">
      <c r="A7579"/>
    </row>
    <row r="7580" spans="1:1" x14ac:dyDescent="0.25">
      <c r="A7580"/>
    </row>
    <row r="7581" spans="1:1" x14ac:dyDescent="0.25">
      <c r="A7581"/>
    </row>
    <row r="7582" spans="1:1" x14ac:dyDescent="0.25">
      <c r="A7582"/>
    </row>
    <row r="7583" spans="1:1" x14ac:dyDescent="0.25">
      <c r="A7583"/>
    </row>
    <row r="7584" spans="1:1" x14ac:dyDescent="0.25">
      <c r="A7584"/>
    </row>
    <row r="7585" spans="1:1" x14ac:dyDescent="0.25">
      <c r="A7585"/>
    </row>
    <row r="7586" spans="1:1" x14ac:dyDescent="0.25">
      <c r="A7586"/>
    </row>
    <row r="7587" spans="1:1" x14ac:dyDescent="0.25">
      <c r="A7587"/>
    </row>
    <row r="7588" spans="1:1" x14ac:dyDescent="0.25">
      <c r="A7588"/>
    </row>
    <row r="7589" spans="1:1" x14ac:dyDescent="0.25">
      <c r="A7589"/>
    </row>
    <row r="7590" spans="1:1" x14ac:dyDescent="0.25">
      <c r="A7590"/>
    </row>
    <row r="7591" spans="1:1" x14ac:dyDescent="0.25">
      <c r="A7591"/>
    </row>
    <row r="7592" spans="1:1" x14ac:dyDescent="0.25">
      <c r="A7592"/>
    </row>
    <row r="7593" spans="1:1" x14ac:dyDescent="0.25">
      <c r="A7593"/>
    </row>
    <row r="7594" spans="1:1" x14ac:dyDescent="0.25">
      <c r="A7594"/>
    </row>
    <row r="7595" spans="1:1" x14ac:dyDescent="0.25">
      <c r="A7595"/>
    </row>
    <row r="7596" spans="1:1" x14ac:dyDescent="0.25">
      <c r="A7596"/>
    </row>
    <row r="7597" spans="1:1" x14ac:dyDescent="0.25">
      <c r="A7597"/>
    </row>
    <row r="7598" spans="1:1" x14ac:dyDescent="0.25">
      <c r="A7598"/>
    </row>
    <row r="7599" spans="1:1" x14ac:dyDescent="0.25">
      <c r="A7599"/>
    </row>
    <row r="7600" spans="1:1" x14ac:dyDescent="0.25">
      <c r="A7600"/>
    </row>
    <row r="7601" spans="1:1" x14ac:dyDescent="0.25">
      <c r="A7601"/>
    </row>
    <row r="7602" spans="1:1" x14ac:dyDescent="0.25">
      <c r="A7602"/>
    </row>
    <row r="7603" spans="1:1" x14ac:dyDescent="0.25">
      <c r="A7603"/>
    </row>
    <row r="7604" spans="1:1" x14ac:dyDescent="0.25">
      <c r="A7604"/>
    </row>
    <row r="7605" spans="1:1" x14ac:dyDescent="0.25">
      <c r="A7605"/>
    </row>
    <row r="7606" spans="1:1" x14ac:dyDescent="0.25">
      <c r="A7606"/>
    </row>
    <row r="7607" spans="1:1" x14ac:dyDescent="0.25">
      <c r="A7607"/>
    </row>
    <row r="7608" spans="1:1" x14ac:dyDescent="0.25">
      <c r="A7608"/>
    </row>
    <row r="7609" spans="1:1" x14ac:dyDescent="0.25">
      <c r="A7609"/>
    </row>
    <row r="7610" spans="1:1" x14ac:dyDescent="0.25">
      <c r="A7610"/>
    </row>
    <row r="7611" spans="1:1" x14ac:dyDescent="0.25">
      <c r="A7611"/>
    </row>
    <row r="7612" spans="1:1" x14ac:dyDescent="0.25">
      <c r="A7612"/>
    </row>
    <row r="7613" spans="1:1" x14ac:dyDescent="0.25">
      <c r="A7613"/>
    </row>
    <row r="7614" spans="1:1" x14ac:dyDescent="0.25">
      <c r="A7614"/>
    </row>
    <row r="7615" spans="1:1" x14ac:dyDescent="0.25">
      <c r="A7615"/>
    </row>
    <row r="7616" spans="1:1" x14ac:dyDescent="0.25">
      <c r="A7616"/>
    </row>
    <row r="7617" spans="1:1" x14ac:dyDescent="0.25">
      <c r="A7617"/>
    </row>
    <row r="7618" spans="1:1" x14ac:dyDescent="0.25">
      <c r="A7618"/>
    </row>
    <row r="7619" spans="1:1" x14ac:dyDescent="0.25">
      <c r="A7619"/>
    </row>
    <row r="7620" spans="1:1" x14ac:dyDescent="0.25">
      <c r="A7620"/>
    </row>
    <row r="7621" spans="1:1" x14ac:dyDescent="0.25">
      <c r="A7621"/>
    </row>
    <row r="7622" spans="1:1" x14ac:dyDescent="0.25">
      <c r="A7622"/>
    </row>
    <row r="7623" spans="1:1" x14ac:dyDescent="0.25">
      <c r="A7623"/>
    </row>
    <row r="7624" spans="1:1" x14ac:dyDescent="0.25">
      <c r="A7624"/>
    </row>
    <row r="7625" spans="1:1" x14ac:dyDescent="0.25">
      <c r="A7625"/>
    </row>
    <row r="7626" spans="1:1" x14ac:dyDescent="0.25">
      <c r="A7626"/>
    </row>
    <row r="7627" spans="1:1" x14ac:dyDescent="0.25">
      <c r="A7627"/>
    </row>
    <row r="7628" spans="1:1" x14ac:dyDescent="0.25">
      <c r="A7628"/>
    </row>
    <row r="7629" spans="1:1" x14ac:dyDescent="0.25">
      <c r="A7629"/>
    </row>
    <row r="7630" spans="1:1" x14ac:dyDescent="0.25">
      <c r="A7630"/>
    </row>
    <row r="7631" spans="1:1" x14ac:dyDescent="0.25">
      <c r="A7631"/>
    </row>
    <row r="7632" spans="1:1" x14ac:dyDescent="0.25">
      <c r="A7632"/>
    </row>
    <row r="7633" spans="1:1" x14ac:dyDescent="0.25">
      <c r="A7633"/>
    </row>
    <row r="7634" spans="1:1" x14ac:dyDescent="0.25">
      <c r="A7634"/>
    </row>
    <row r="7635" spans="1:1" x14ac:dyDescent="0.25">
      <c r="A7635"/>
    </row>
    <row r="7636" spans="1:1" x14ac:dyDescent="0.25">
      <c r="A7636"/>
    </row>
    <row r="7637" spans="1:1" x14ac:dyDescent="0.25">
      <c r="A7637"/>
    </row>
    <row r="7638" spans="1:1" x14ac:dyDescent="0.25">
      <c r="A7638"/>
    </row>
    <row r="7639" spans="1:1" x14ac:dyDescent="0.25">
      <c r="A7639"/>
    </row>
    <row r="7640" spans="1:1" x14ac:dyDescent="0.25">
      <c r="A7640"/>
    </row>
    <row r="7641" spans="1:1" x14ac:dyDescent="0.25">
      <c r="A7641"/>
    </row>
    <row r="7642" spans="1:1" x14ac:dyDescent="0.25">
      <c r="A7642"/>
    </row>
    <row r="7643" spans="1:1" x14ac:dyDescent="0.25">
      <c r="A7643"/>
    </row>
    <row r="7644" spans="1:1" x14ac:dyDescent="0.25">
      <c r="A7644"/>
    </row>
    <row r="7645" spans="1:1" x14ac:dyDescent="0.25">
      <c r="A7645"/>
    </row>
    <row r="7646" spans="1:1" x14ac:dyDescent="0.25">
      <c r="A7646"/>
    </row>
    <row r="7647" spans="1:1" x14ac:dyDescent="0.25">
      <c r="A7647"/>
    </row>
    <row r="7648" spans="1:1" x14ac:dyDescent="0.25">
      <c r="A7648"/>
    </row>
    <row r="7649" spans="1:1" x14ac:dyDescent="0.25">
      <c r="A7649"/>
    </row>
    <row r="7650" spans="1:1" x14ac:dyDescent="0.25">
      <c r="A7650"/>
    </row>
    <row r="7651" spans="1:1" x14ac:dyDescent="0.25">
      <c r="A7651"/>
    </row>
    <row r="7652" spans="1:1" x14ac:dyDescent="0.25">
      <c r="A7652"/>
    </row>
    <row r="7653" spans="1:1" x14ac:dyDescent="0.25">
      <c r="A7653"/>
    </row>
    <row r="7654" spans="1:1" x14ac:dyDescent="0.25">
      <c r="A7654"/>
    </row>
    <row r="7655" spans="1:1" x14ac:dyDescent="0.25">
      <c r="A7655"/>
    </row>
    <row r="7656" spans="1:1" x14ac:dyDescent="0.25">
      <c r="A7656"/>
    </row>
    <row r="7657" spans="1:1" x14ac:dyDescent="0.25">
      <c r="A7657"/>
    </row>
    <row r="7658" spans="1:1" x14ac:dyDescent="0.25">
      <c r="A7658"/>
    </row>
    <row r="7659" spans="1:1" x14ac:dyDescent="0.25">
      <c r="A7659"/>
    </row>
    <row r="7660" spans="1:1" x14ac:dyDescent="0.25">
      <c r="A7660"/>
    </row>
    <row r="7661" spans="1:1" x14ac:dyDescent="0.25">
      <c r="A7661"/>
    </row>
    <row r="7662" spans="1:1" x14ac:dyDescent="0.25">
      <c r="A7662"/>
    </row>
    <row r="7663" spans="1:1" x14ac:dyDescent="0.25">
      <c r="A7663"/>
    </row>
    <row r="7664" spans="1:1" x14ac:dyDescent="0.25">
      <c r="A7664"/>
    </row>
    <row r="7665" spans="1:1" x14ac:dyDescent="0.25">
      <c r="A7665"/>
    </row>
    <row r="7666" spans="1:1" x14ac:dyDescent="0.25">
      <c r="A7666"/>
    </row>
    <row r="7667" spans="1:1" x14ac:dyDescent="0.25">
      <c r="A7667"/>
    </row>
    <row r="7668" spans="1:1" x14ac:dyDescent="0.25">
      <c r="A7668"/>
    </row>
    <row r="7669" spans="1:1" x14ac:dyDescent="0.25">
      <c r="A7669"/>
    </row>
    <row r="7670" spans="1:1" x14ac:dyDescent="0.25">
      <c r="A7670"/>
    </row>
    <row r="7671" spans="1:1" x14ac:dyDescent="0.25">
      <c r="A7671"/>
    </row>
    <row r="7672" spans="1:1" x14ac:dyDescent="0.25">
      <c r="A7672"/>
    </row>
    <row r="7673" spans="1:1" x14ac:dyDescent="0.25">
      <c r="A7673"/>
    </row>
    <row r="7674" spans="1:1" x14ac:dyDescent="0.25">
      <c r="A7674"/>
    </row>
    <row r="7675" spans="1:1" x14ac:dyDescent="0.25">
      <c r="A7675"/>
    </row>
    <row r="7676" spans="1:1" x14ac:dyDescent="0.25">
      <c r="A7676"/>
    </row>
    <row r="7677" spans="1:1" x14ac:dyDescent="0.25">
      <c r="A7677"/>
    </row>
    <row r="7678" spans="1:1" x14ac:dyDescent="0.25">
      <c r="A7678"/>
    </row>
    <row r="7679" spans="1:1" x14ac:dyDescent="0.25">
      <c r="A7679"/>
    </row>
    <row r="7680" spans="1:1" x14ac:dyDescent="0.25">
      <c r="A7680"/>
    </row>
    <row r="7681" spans="1:1" x14ac:dyDescent="0.25">
      <c r="A7681"/>
    </row>
    <row r="7682" spans="1:1" x14ac:dyDescent="0.25">
      <c r="A7682"/>
    </row>
    <row r="7683" spans="1:1" x14ac:dyDescent="0.25">
      <c r="A7683"/>
    </row>
    <row r="7684" spans="1:1" x14ac:dyDescent="0.25">
      <c r="A7684"/>
    </row>
    <row r="7685" spans="1:1" x14ac:dyDescent="0.25">
      <c r="A7685"/>
    </row>
    <row r="7686" spans="1:1" x14ac:dyDescent="0.25">
      <c r="A7686"/>
    </row>
    <row r="7687" spans="1:1" x14ac:dyDescent="0.25">
      <c r="A7687"/>
    </row>
    <row r="7688" spans="1:1" x14ac:dyDescent="0.25">
      <c r="A7688"/>
    </row>
    <row r="7689" spans="1:1" x14ac:dyDescent="0.25">
      <c r="A7689"/>
    </row>
    <row r="7690" spans="1:1" x14ac:dyDescent="0.25">
      <c r="A7690"/>
    </row>
    <row r="7691" spans="1:1" x14ac:dyDescent="0.25">
      <c r="A7691"/>
    </row>
    <row r="7692" spans="1:1" x14ac:dyDescent="0.25">
      <c r="A7692"/>
    </row>
    <row r="7693" spans="1:1" x14ac:dyDescent="0.25">
      <c r="A7693"/>
    </row>
    <row r="7694" spans="1:1" x14ac:dyDescent="0.25">
      <c r="A7694"/>
    </row>
    <row r="7695" spans="1:1" x14ac:dyDescent="0.25">
      <c r="A7695"/>
    </row>
    <row r="7696" spans="1:1" x14ac:dyDescent="0.25">
      <c r="A7696"/>
    </row>
    <row r="7697" spans="1:1" x14ac:dyDescent="0.25">
      <c r="A7697"/>
    </row>
    <row r="7698" spans="1:1" x14ac:dyDescent="0.25">
      <c r="A7698"/>
    </row>
    <row r="7699" spans="1:1" x14ac:dyDescent="0.25">
      <c r="A7699"/>
    </row>
    <row r="7700" spans="1:1" x14ac:dyDescent="0.25">
      <c r="A7700"/>
    </row>
    <row r="7701" spans="1:1" x14ac:dyDescent="0.25">
      <c r="A7701"/>
    </row>
    <row r="7702" spans="1:1" x14ac:dyDescent="0.25">
      <c r="A7702"/>
    </row>
    <row r="7703" spans="1:1" x14ac:dyDescent="0.25">
      <c r="A7703"/>
    </row>
    <row r="7704" spans="1:1" x14ac:dyDescent="0.25">
      <c r="A7704"/>
    </row>
    <row r="7705" spans="1:1" x14ac:dyDescent="0.25">
      <c r="A7705"/>
    </row>
    <row r="7706" spans="1:1" x14ac:dyDescent="0.25">
      <c r="A7706"/>
    </row>
    <row r="7707" spans="1:1" x14ac:dyDescent="0.25">
      <c r="A7707"/>
    </row>
    <row r="7708" spans="1:1" x14ac:dyDescent="0.25">
      <c r="A7708"/>
    </row>
    <row r="7709" spans="1:1" x14ac:dyDescent="0.25">
      <c r="A7709"/>
    </row>
    <row r="7710" spans="1:1" x14ac:dyDescent="0.25">
      <c r="A7710"/>
    </row>
    <row r="7711" spans="1:1" x14ac:dyDescent="0.25">
      <c r="A7711"/>
    </row>
    <row r="7712" spans="1:1" x14ac:dyDescent="0.25">
      <c r="A7712"/>
    </row>
    <row r="7713" spans="1:1" x14ac:dyDescent="0.25">
      <c r="A7713"/>
    </row>
    <row r="7714" spans="1:1" x14ac:dyDescent="0.25">
      <c r="A7714"/>
    </row>
    <row r="7715" spans="1:1" x14ac:dyDescent="0.25">
      <c r="A7715"/>
    </row>
    <row r="7716" spans="1:1" x14ac:dyDescent="0.25">
      <c r="A7716"/>
    </row>
    <row r="7717" spans="1:1" x14ac:dyDescent="0.25">
      <c r="A7717"/>
    </row>
    <row r="7718" spans="1:1" x14ac:dyDescent="0.25">
      <c r="A7718"/>
    </row>
    <row r="7719" spans="1:1" x14ac:dyDescent="0.25">
      <c r="A7719"/>
    </row>
    <row r="7720" spans="1:1" x14ac:dyDescent="0.25">
      <c r="A7720"/>
    </row>
    <row r="7721" spans="1:1" x14ac:dyDescent="0.25">
      <c r="A7721"/>
    </row>
    <row r="7722" spans="1:1" x14ac:dyDescent="0.25">
      <c r="A7722"/>
    </row>
    <row r="7723" spans="1:1" x14ac:dyDescent="0.25">
      <c r="A7723"/>
    </row>
    <row r="7724" spans="1:1" x14ac:dyDescent="0.25">
      <c r="A7724"/>
    </row>
    <row r="7725" spans="1:1" x14ac:dyDescent="0.25">
      <c r="A7725"/>
    </row>
    <row r="7726" spans="1:1" x14ac:dyDescent="0.25">
      <c r="A7726"/>
    </row>
    <row r="7727" spans="1:1" x14ac:dyDescent="0.25">
      <c r="A7727"/>
    </row>
    <row r="7728" spans="1:1" x14ac:dyDescent="0.25">
      <c r="A7728"/>
    </row>
    <row r="7729" spans="1:1" x14ac:dyDescent="0.25">
      <c r="A7729"/>
    </row>
    <row r="7730" spans="1:1" x14ac:dyDescent="0.25">
      <c r="A7730"/>
    </row>
    <row r="7731" spans="1:1" x14ac:dyDescent="0.25">
      <c r="A7731"/>
    </row>
    <row r="7732" spans="1:1" x14ac:dyDescent="0.25">
      <c r="A7732"/>
    </row>
    <row r="7733" spans="1:1" x14ac:dyDescent="0.25">
      <c r="A7733"/>
    </row>
    <row r="7734" spans="1:1" x14ac:dyDescent="0.25">
      <c r="A7734"/>
    </row>
    <row r="7735" spans="1:1" x14ac:dyDescent="0.25">
      <c r="A7735"/>
    </row>
    <row r="7736" spans="1:1" x14ac:dyDescent="0.25">
      <c r="A7736"/>
    </row>
    <row r="7737" spans="1:1" x14ac:dyDescent="0.25">
      <c r="A7737"/>
    </row>
    <row r="7738" spans="1:1" x14ac:dyDescent="0.25">
      <c r="A7738"/>
    </row>
    <row r="7739" spans="1:1" x14ac:dyDescent="0.25">
      <c r="A7739"/>
    </row>
    <row r="7740" spans="1:1" x14ac:dyDescent="0.25">
      <c r="A7740"/>
    </row>
    <row r="7741" spans="1:1" x14ac:dyDescent="0.25">
      <c r="A7741"/>
    </row>
    <row r="7742" spans="1:1" x14ac:dyDescent="0.25">
      <c r="A7742"/>
    </row>
    <row r="7743" spans="1:1" x14ac:dyDescent="0.25">
      <c r="A7743"/>
    </row>
    <row r="7744" spans="1:1" x14ac:dyDescent="0.25">
      <c r="A7744"/>
    </row>
    <row r="7745" spans="1:1" x14ac:dyDescent="0.25">
      <c r="A7745"/>
    </row>
    <row r="7746" spans="1:1" x14ac:dyDescent="0.25">
      <c r="A7746"/>
    </row>
    <row r="7747" spans="1:1" x14ac:dyDescent="0.25">
      <c r="A7747"/>
    </row>
    <row r="7748" spans="1:1" x14ac:dyDescent="0.25">
      <c r="A7748"/>
    </row>
    <row r="7749" spans="1:1" x14ac:dyDescent="0.25">
      <c r="A7749"/>
    </row>
    <row r="7750" spans="1:1" x14ac:dyDescent="0.25">
      <c r="A7750"/>
    </row>
    <row r="7751" spans="1:1" x14ac:dyDescent="0.25">
      <c r="A7751"/>
    </row>
    <row r="7752" spans="1:1" x14ac:dyDescent="0.25">
      <c r="A7752"/>
    </row>
    <row r="7753" spans="1:1" x14ac:dyDescent="0.25">
      <c r="A7753"/>
    </row>
    <row r="7754" spans="1:1" x14ac:dyDescent="0.25">
      <c r="A7754"/>
    </row>
    <row r="7755" spans="1:1" x14ac:dyDescent="0.25">
      <c r="A7755"/>
    </row>
    <row r="7756" spans="1:1" x14ac:dyDescent="0.25">
      <c r="A7756"/>
    </row>
    <row r="7757" spans="1:1" x14ac:dyDescent="0.25">
      <c r="A7757"/>
    </row>
    <row r="7758" spans="1:1" x14ac:dyDescent="0.25">
      <c r="A7758"/>
    </row>
    <row r="7759" spans="1:1" x14ac:dyDescent="0.25">
      <c r="A7759"/>
    </row>
    <row r="7760" spans="1:1" x14ac:dyDescent="0.25">
      <c r="A7760"/>
    </row>
    <row r="7761" spans="1:1" x14ac:dyDescent="0.25">
      <c r="A7761"/>
    </row>
    <row r="7762" spans="1:1" x14ac:dyDescent="0.25">
      <c r="A7762"/>
    </row>
    <row r="7763" spans="1:1" x14ac:dyDescent="0.25">
      <c r="A7763"/>
    </row>
    <row r="7764" spans="1:1" x14ac:dyDescent="0.25">
      <c r="A7764"/>
    </row>
    <row r="7765" spans="1:1" x14ac:dyDescent="0.25">
      <c r="A7765"/>
    </row>
    <row r="7766" spans="1:1" x14ac:dyDescent="0.25">
      <c r="A7766"/>
    </row>
    <row r="7767" spans="1:1" x14ac:dyDescent="0.25">
      <c r="A7767"/>
    </row>
    <row r="7768" spans="1:1" x14ac:dyDescent="0.25">
      <c r="A7768"/>
    </row>
    <row r="7769" spans="1:1" x14ac:dyDescent="0.25">
      <c r="A7769"/>
    </row>
    <row r="7770" spans="1:1" x14ac:dyDescent="0.25">
      <c r="A7770"/>
    </row>
    <row r="7771" spans="1:1" x14ac:dyDescent="0.25">
      <c r="A7771"/>
    </row>
    <row r="7772" spans="1:1" x14ac:dyDescent="0.25">
      <c r="A7772"/>
    </row>
    <row r="7773" spans="1:1" x14ac:dyDescent="0.25">
      <c r="A7773"/>
    </row>
    <row r="7774" spans="1:1" x14ac:dyDescent="0.25">
      <c r="A7774"/>
    </row>
    <row r="7775" spans="1:1" x14ac:dyDescent="0.25">
      <c r="A7775"/>
    </row>
    <row r="7776" spans="1:1" x14ac:dyDescent="0.25">
      <c r="A7776"/>
    </row>
    <row r="7777" spans="1:1" x14ac:dyDescent="0.25">
      <c r="A7777"/>
    </row>
    <row r="7778" spans="1:1" x14ac:dyDescent="0.25">
      <c r="A7778"/>
    </row>
    <row r="7779" spans="1:1" x14ac:dyDescent="0.25">
      <c r="A7779"/>
    </row>
    <row r="7780" spans="1:1" x14ac:dyDescent="0.25">
      <c r="A7780"/>
    </row>
    <row r="7781" spans="1:1" x14ac:dyDescent="0.25">
      <c r="A7781"/>
    </row>
    <row r="7782" spans="1:1" x14ac:dyDescent="0.25">
      <c r="A7782"/>
    </row>
    <row r="7783" spans="1:1" x14ac:dyDescent="0.25">
      <c r="A7783"/>
    </row>
    <row r="7784" spans="1:1" x14ac:dyDescent="0.25">
      <c r="A7784"/>
    </row>
    <row r="7785" spans="1:1" x14ac:dyDescent="0.25">
      <c r="A7785"/>
    </row>
    <row r="7786" spans="1:1" x14ac:dyDescent="0.25">
      <c r="A7786"/>
    </row>
    <row r="7787" spans="1:1" x14ac:dyDescent="0.25">
      <c r="A7787"/>
    </row>
    <row r="7788" spans="1:1" x14ac:dyDescent="0.25">
      <c r="A7788"/>
    </row>
    <row r="7789" spans="1:1" x14ac:dyDescent="0.25">
      <c r="A7789"/>
    </row>
    <row r="7790" spans="1:1" x14ac:dyDescent="0.25">
      <c r="A7790"/>
    </row>
    <row r="7791" spans="1:1" x14ac:dyDescent="0.25">
      <c r="A7791"/>
    </row>
    <row r="7792" spans="1:1" x14ac:dyDescent="0.25">
      <c r="A7792"/>
    </row>
    <row r="7793" spans="1:1" x14ac:dyDescent="0.25">
      <c r="A7793"/>
    </row>
    <row r="7794" spans="1:1" x14ac:dyDescent="0.25">
      <c r="A7794"/>
    </row>
    <row r="7795" spans="1:1" x14ac:dyDescent="0.25">
      <c r="A7795"/>
    </row>
    <row r="7796" spans="1:1" x14ac:dyDescent="0.25">
      <c r="A7796"/>
    </row>
    <row r="7797" spans="1:1" x14ac:dyDescent="0.25">
      <c r="A7797"/>
    </row>
    <row r="7798" spans="1:1" x14ac:dyDescent="0.25">
      <c r="A7798"/>
    </row>
    <row r="7799" spans="1:1" x14ac:dyDescent="0.25">
      <c r="A7799"/>
    </row>
    <row r="7800" spans="1:1" x14ac:dyDescent="0.25">
      <c r="A7800"/>
    </row>
    <row r="7801" spans="1:1" x14ac:dyDescent="0.25">
      <c r="A7801"/>
    </row>
    <row r="7802" spans="1:1" x14ac:dyDescent="0.25">
      <c r="A7802"/>
    </row>
    <row r="7803" spans="1:1" x14ac:dyDescent="0.25">
      <c r="A7803"/>
    </row>
    <row r="7804" spans="1:1" x14ac:dyDescent="0.25">
      <c r="A7804"/>
    </row>
    <row r="7805" spans="1:1" x14ac:dyDescent="0.25">
      <c r="A7805"/>
    </row>
    <row r="7806" spans="1:1" x14ac:dyDescent="0.25">
      <c r="A7806"/>
    </row>
    <row r="7807" spans="1:1" x14ac:dyDescent="0.25">
      <c r="A7807"/>
    </row>
    <row r="7808" spans="1:1" x14ac:dyDescent="0.25">
      <c r="A7808"/>
    </row>
    <row r="7809" spans="1:1" x14ac:dyDescent="0.25">
      <c r="A7809"/>
    </row>
    <row r="7810" spans="1:1" x14ac:dyDescent="0.25">
      <c r="A7810"/>
    </row>
    <row r="7811" spans="1:1" x14ac:dyDescent="0.25">
      <c r="A7811"/>
    </row>
    <row r="7812" spans="1:1" x14ac:dyDescent="0.25">
      <c r="A7812"/>
    </row>
    <row r="7813" spans="1:1" x14ac:dyDescent="0.25">
      <c r="A7813"/>
    </row>
    <row r="7814" spans="1:1" x14ac:dyDescent="0.25">
      <c r="A7814"/>
    </row>
    <row r="7815" spans="1:1" x14ac:dyDescent="0.25">
      <c r="A7815"/>
    </row>
    <row r="7816" spans="1:1" x14ac:dyDescent="0.25">
      <c r="A7816"/>
    </row>
    <row r="7817" spans="1:1" x14ac:dyDescent="0.25">
      <c r="A7817"/>
    </row>
    <row r="7818" spans="1:1" x14ac:dyDescent="0.25">
      <c r="A7818"/>
    </row>
    <row r="7819" spans="1:1" x14ac:dyDescent="0.25">
      <c r="A7819"/>
    </row>
    <row r="7820" spans="1:1" x14ac:dyDescent="0.25">
      <c r="A7820"/>
    </row>
    <row r="7821" spans="1:1" x14ac:dyDescent="0.25">
      <c r="A7821"/>
    </row>
    <row r="7822" spans="1:1" x14ac:dyDescent="0.25">
      <c r="A7822"/>
    </row>
    <row r="7823" spans="1:1" x14ac:dyDescent="0.25">
      <c r="A7823"/>
    </row>
    <row r="7824" spans="1:1" x14ac:dyDescent="0.25">
      <c r="A7824"/>
    </row>
    <row r="7825" spans="1:1" x14ac:dyDescent="0.25">
      <c r="A7825"/>
    </row>
    <row r="7826" spans="1:1" x14ac:dyDescent="0.25">
      <c r="A7826"/>
    </row>
    <row r="7827" spans="1:1" x14ac:dyDescent="0.25">
      <c r="A7827"/>
    </row>
    <row r="7828" spans="1:1" x14ac:dyDescent="0.25">
      <c r="A7828"/>
    </row>
    <row r="7829" spans="1:1" x14ac:dyDescent="0.25">
      <c r="A7829"/>
    </row>
    <row r="7830" spans="1:1" x14ac:dyDescent="0.25">
      <c r="A7830"/>
    </row>
    <row r="7831" spans="1:1" x14ac:dyDescent="0.25">
      <c r="A7831"/>
    </row>
    <row r="7832" spans="1:1" x14ac:dyDescent="0.25">
      <c r="A7832"/>
    </row>
    <row r="7833" spans="1:1" x14ac:dyDescent="0.25">
      <c r="A7833"/>
    </row>
    <row r="7834" spans="1:1" x14ac:dyDescent="0.25">
      <c r="A7834"/>
    </row>
    <row r="7835" spans="1:1" x14ac:dyDescent="0.25">
      <c r="A7835"/>
    </row>
    <row r="7836" spans="1:1" x14ac:dyDescent="0.25">
      <c r="A7836"/>
    </row>
    <row r="7837" spans="1:1" x14ac:dyDescent="0.25">
      <c r="A7837"/>
    </row>
    <row r="7838" spans="1:1" x14ac:dyDescent="0.25">
      <c r="A7838"/>
    </row>
    <row r="7839" spans="1:1" x14ac:dyDescent="0.25">
      <c r="A7839"/>
    </row>
    <row r="7840" spans="1:1" x14ac:dyDescent="0.25">
      <c r="A7840"/>
    </row>
    <row r="7841" spans="1:1" x14ac:dyDescent="0.25">
      <c r="A7841"/>
    </row>
    <row r="7842" spans="1:1" x14ac:dyDescent="0.25">
      <c r="A7842"/>
    </row>
    <row r="7843" spans="1:1" x14ac:dyDescent="0.25">
      <c r="A7843"/>
    </row>
    <row r="7844" spans="1:1" x14ac:dyDescent="0.25">
      <c r="A7844"/>
    </row>
    <row r="7845" spans="1:1" x14ac:dyDescent="0.25">
      <c r="A7845"/>
    </row>
    <row r="7846" spans="1:1" x14ac:dyDescent="0.25">
      <c r="A7846"/>
    </row>
    <row r="7847" spans="1:1" x14ac:dyDescent="0.25">
      <c r="A7847"/>
    </row>
    <row r="7848" spans="1:1" x14ac:dyDescent="0.25">
      <c r="A7848"/>
    </row>
    <row r="7849" spans="1:1" x14ac:dyDescent="0.25">
      <c r="A7849"/>
    </row>
    <row r="7850" spans="1:1" x14ac:dyDescent="0.25">
      <c r="A7850"/>
    </row>
    <row r="7851" spans="1:1" x14ac:dyDescent="0.25">
      <c r="A7851"/>
    </row>
    <row r="7852" spans="1:1" x14ac:dyDescent="0.25">
      <c r="A7852"/>
    </row>
    <row r="7853" spans="1:1" x14ac:dyDescent="0.25">
      <c r="A7853"/>
    </row>
    <row r="7854" spans="1:1" x14ac:dyDescent="0.25">
      <c r="A7854"/>
    </row>
    <row r="7855" spans="1:1" x14ac:dyDescent="0.25">
      <c r="A7855"/>
    </row>
    <row r="7856" spans="1:1" x14ac:dyDescent="0.25">
      <c r="A7856"/>
    </row>
    <row r="7857" spans="1:1" x14ac:dyDescent="0.25">
      <c r="A7857"/>
    </row>
    <row r="7858" spans="1:1" x14ac:dyDescent="0.25">
      <c r="A7858"/>
    </row>
    <row r="7859" spans="1:1" x14ac:dyDescent="0.25">
      <c r="A7859"/>
    </row>
    <row r="7860" spans="1:1" x14ac:dyDescent="0.25">
      <c r="A7860"/>
    </row>
    <row r="7861" spans="1:1" x14ac:dyDescent="0.25">
      <c r="A7861"/>
    </row>
    <row r="7862" spans="1:1" x14ac:dyDescent="0.25">
      <c r="A7862"/>
    </row>
    <row r="7863" spans="1:1" x14ac:dyDescent="0.25">
      <c r="A7863"/>
    </row>
    <row r="7864" spans="1:1" x14ac:dyDescent="0.25">
      <c r="A7864"/>
    </row>
    <row r="7865" spans="1:1" x14ac:dyDescent="0.25">
      <c r="A7865"/>
    </row>
    <row r="7866" spans="1:1" x14ac:dyDescent="0.25">
      <c r="A7866"/>
    </row>
    <row r="7867" spans="1:1" x14ac:dyDescent="0.25">
      <c r="A7867"/>
    </row>
    <row r="7868" spans="1:1" x14ac:dyDescent="0.25">
      <c r="A7868"/>
    </row>
    <row r="7869" spans="1:1" x14ac:dyDescent="0.25">
      <c r="A7869"/>
    </row>
    <row r="7870" spans="1:1" x14ac:dyDescent="0.25">
      <c r="A7870"/>
    </row>
    <row r="7871" spans="1:1" x14ac:dyDescent="0.25">
      <c r="A7871"/>
    </row>
    <row r="7872" spans="1:1" x14ac:dyDescent="0.25">
      <c r="A7872"/>
    </row>
    <row r="7873" spans="1:1" x14ac:dyDescent="0.25">
      <c r="A7873"/>
    </row>
    <row r="7874" spans="1:1" x14ac:dyDescent="0.25">
      <c r="A7874"/>
    </row>
    <row r="7875" spans="1:1" x14ac:dyDescent="0.25">
      <c r="A7875"/>
    </row>
    <row r="7876" spans="1:1" x14ac:dyDescent="0.25">
      <c r="A7876"/>
    </row>
    <row r="7877" spans="1:1" x14ac:dyDescent="0.25">
      <c r="A7877"/>
    </row>
    <row r="7878" spans="1:1" x14ac:dyDescent="0.25">
      <c r="A7878"/>
    </row>
    <row r="7879" spans="1:1" x14ac:dyDescent="0.25">
      <c r="A7879"/>
    </row>
    <row r="7880" spans="1:1" x14ac:dyDescent="0.25">
      <c r="A7880"/>
    </row>
    <row r="7881" spans="1:1" x14ac:dyDescent="0.25">
      <c r="A7881"/>
    </row>
    <row r="7882" spans="1:1" x14ac:dyDescent="0.25">
      <c r="A7882"/>
    </row>
    <row r="7883" spans="1:1" x14ac:dyDescent="0.25">
      <c r="A7883"/>
    </row>
    <row r="7884" spans="1:1" x14ac:dyDescent="0.25">
      <c r="A7884"/>
    </row>
    <row r="7885" spans="1:1" x14ac:dyDescent="0.25">
      <c r="A7885"/>
    </row>
    <row r="7886" spans="1:1" x14ac:dyDescent="0.25">
      <c r="A7886"/>
    </row>
    <row r="7887" spans="1:1" x14ac:dyDescent="0.25">
      <c r="A7887"/>
    </row>
    <row r="7888" spans="1:1" x14ac:dyDescent="0.25">
      <c r="A7888"/>
    </row>
    <row r="7889" spans="1:1" x14ac:dyDescent="0.25">
      <c r="A7889"/>
    </row>
    <row r="7890" spans="1:1" x14ac:dyDescent="0.25">
      <c r="A7890"/>
    </row>
    <row r="7891" spans="1:1" x14ac:dyDescent="0.25">
      <c r="A7891"/>
    </row>
    <row r="7892" spans="1:1" x14ac:dyDescent="0.25">
      <c r="A7892"/>
    </row>
    <row r="7893" spans="1:1" x14ac:dyDescent="0.25">
      <c r="A7893"/>
    </row>
    <row r="7894" spans="1:1" x14ac:dyDescent="0.25">
      <c r="A7894"/>
    </row>
    <row r="7895" spans="1:1" x14ac:dyDescent="0.25">
      <c r="A7895"/>
    </row>
    <row r="7896" spans="1:1" x14ac:dyDescent="0.25">
      <c r="A7896"/>
    </row>
    <row r="7897" spans="1:1" x14ac:dyDescent="0.25">
      <c r="A7897"/>
    </row>
    <row r="7898" spans="1:1" x14ac:dyDescent="0.25">
      <c r="A7898"/>
    </row>
    <row r="7899" spans="1:1" x14ac:dyDescent="0.25">
      <c r="A7899"/>
    </row>
    <row r="7900" spans="1:1" x14ac:dyDescent="0.25">
      <c r="A7900"/>
    </row>
    <row r="7901" spans="1:1" x14ac:dyDescent="0.25">
      <c r="A7901"/>
    </row>
    <row r="7902" spans="1:1" x14ac:dyDescent="0.25">
      <c r="A7902"/>
    </row>
    <row r="7903" spans="1:1" x14ac:dyDescent="0.25">
      <c r="A7903"/>
    </row>
    <row r="7904" spans="1:1" x14ac:dyDescent="0.25">
      <c r="A7904"/>
    </row>
    <row r="7905" spans="1:1" x14ac:dyDescent="0.25">
      <c r="A7905"/>
    </row>
    <row r="7906" spans="1:1" x14ac:dyDescent="0.25">
      <c r="A7906"/>
    </row>
    <row r="7907" spans="1:1" x14ac:dyDescent="0.25">
      <c r="A7907"/>
    </row>
    <row r="7908" spans="1:1" x14ac:dyDescent="0.25">
      <c r="A7908"/>
    </row>
    <row r="7909" spans="1:1" x14ac:dyDescent="0.25">
      <c r="A7909"/>
    </row>
    <row r="7910" spans="1:1" x14ac:dyDescent="0.25">
      <c r="A7910"/>
    </row>
    <row r="7911" spans="1:1" x14ac:dyDescent="0.25">
      <c r="A7911"/>
    </row>
    <row r="7912" spans="1:1" x14ac:dyDescent="0.25">
      <c r="A7912"/>
    </row>
    <row r="7913" spans="1:1" x14ac:dyDescent="0.25">
      <c r="A7913"/>
    </row>
    <row r="7914" spans="1:1" x14ac:dyDescent="0.25">
      <c r="A7914"/>
    </row>
    <row r="7915" spans="1:1" x14ac:dyDescent="0.25">
      <c r="A7915"/>
    </row>
    <row r="7916" spans="1:1" x14ac:dyDescent="0.25">
      <c r="A7916"/>
    </row>
    <row r="7917" spans="1:1" x14ac:dyDescent="0.25">
      <c r="A7917"/>
    </row>
    <row r="7918" spans="1:1" x14ac:dyDescent="0.25">
      <c r="A7918"/>
    </row>
    <row r="7919" spans="1:1" x14ac:dyDescent="0.25">
      <c r="A7919"/>
    </row>
    <row r="7920" spans="1:1" x14ac:dyDescent="0.25">
      <c r="A7920"/>
    </row>
    <row r="7921" spans="1:1" x14ac:dyDescent="0.25">
      <c r="A7921"/>
    </row>
    <row r="7922" spans="1:1" x14ac:dyDescent="0.25">
      <c r="A7922"/>
    </row>
    <row r="7923" spans="1:1" x14ac:dyDescent="0.25">
      <c r="A7923"/>
    </row>
    <row r="7924" spans="1:1" x14ac:dyDescent="0.25">
      <c r="A7924"/>
    </row>
    <row r="7925" spans="1:1" x14ac:dyDescent="0.25">
      <c r="A7925"/>
    </row>
    <row r="7926" spans="1:1" x14ac:dyDescent="0.25">
      <c r="A7926"/>
    </row>
    <row r="7927" spans="1:1" x14ac:dyDescent="0.25">
      <c r="A7927"/>
    </row>
    <row r="7928" spans="1:1" x14ac:dyDescent="0.25">
      <c r="A7928"/>
    </row>
    <row r="7929" spans="1:1" x14ac:dyDescent="0.25">
      <c r="A7929"/>
    </row>
    <row r="7930" spans="1:1" x14ac:dyDescent="0.25">
      <c r="A7930"/>
    </row>
    <row r="7931" spans="1:1" x14ac:dyDescent="0.25">
      <c r="A7931"/>
    </row>
    <row r="7932" spans="1:1" x14ac:dyDescent="0.25">
      <c r="A7932"/>
    </row>
    <row r="7933" spans="1:1" x14ac:dyDescent="0.25">
      <c r="A7933"/>
    </row>
    <row r="7934" spans="1:1" x14ac:dyDescent="0.25">
      <c r="A7934"/>
    </row>
    <row r="7935" spans="1:1" x14ac:dyDescent="0.25">
      <c r="A7935"/>
    </row>
    <row r="7936" spans="1:1" x14ac:dyDescent="0.25">
      <c r="A7936"/>
    </row>
    <row r="7937" spans="1:1" x14ac:dyDescent="0.25">
      <c r="A7937"/>
    </row>
    <row r="7938" spans="1:1" x14ac:dyDescent="0.25">
      <c r="A7938"/>
    </row>
    <row r="7939" spans="1:1" x14ac:dyDescent="0.25">
      <c r="A7939"/>
    </row>
    <row r="7940" spans="1:1" x14ac:dyDescent="0.25">
      <c r="A7940"/>
    </row>
    <row r="7941" spans="1:1" x14ac:dyDescent="0.25">
      <c r="A7941"/>
    </row>
    <row r="7942" spans="1:1" x14ac:dyDescent="0.25">
      <c r="A7942"/>
    </row>
    <row r="7943" spans="1:1" x14ac:dyDescent="0.25">
      <c r="A7943"/>
    </row>
    <row r="7944" spans="1:1" x14ac:dyDescent="0.25">
      <c r="A7944"/>
    </row>
    <row r="7945" spans="1:1" x14ac:dyDescent="0.25">
      <c r="A7945"/>
    </row>
    <row r="7946" spans="1:1" x14ac:dyDescent="0.25">
      <c r="A7946"/>
    </row>
    <row r="7947" spans="1:1" x14ac:dyDescent="0.25">
      <c r="A7947"/>
    </row>
    <row r="7948" spans="1:1" x14ac:dyDescent="0.25">
      <c r="A7948"/>
    </row>
    <row r="7949" spans="1:1" x14ac:dyDescent="0.25">
      <c r="A7949"/>
    </row>
    <row r="7950" spans="1:1" x14ac:dyDescent="0.25">
      <c r="A7950"/>
    </row>
    <row r="7951" spans="1:1" x14ac:dyDescent="0.25">
      <c r="A7951"/>
    </row>
    <row r="7952" spans="1:1" x14ac:dyDescent="0.25">
      <c r="A7952"/>
    </row>
    <row r="7953" spans="1:1" x14ac:dyDescent="0.25">
      <c r="A7953"/>
    </row>
    <row r="7954" spans="1:1" x14ac:dyDescent="0.25">
      <c r="A7954"/>
    </row>
    <row r="7955" spans="1:1" x14ac:dyDescent="0.25">
      <c r="A7955"/>
    </row>
    <row r="7956" spans="1:1" x14ac:dyDescent="0.25">
      <c r="A7956"/>
    </row>
    <row r="7957" spans="1:1" x14ac:dyDescent="0.25">
      <c r="A7957"/>
    </row>
    <row r="7958" spans="1:1" x14ac:dyDescent="0.25">
      <c r="A7958"/>
    </row>
    <row r="7959" spans="1:1" x14ac:dyDescent="0.25">
      <c r="A7959"/>
    </row>
    <row r="7960" spans="1:1" x14ac:dyDescent="0.25">
      <c r="A7960"/>
    </row>
    <row r="7961" spans="1:1" x14ac:dyDescent="0.25">
      <c r="A7961"/>
    </row>
    <row r="7962" spans="1:1" x14ac:dyDescent="0.25">
      <c r="A7962"/>
    </row>
    <row r="7963" spans="1:1" x14ac:dyDescent="0.25">
      <c r="A7963"/>
    </row>
    <row r="7964" spans="1:1" x14ac:dyDescent="0.25">
      <c r="A7964"/>
    </row>
    <row r="7965" spans="1:1" x14ac:dyDescent="0.25">
      <c r="A7965"/>
    </row>
    <row r="7966" spans="1:1" x14ac:dyDescent="0.25">
      <c r="A7966"/>
    </row>
    <row r="7967" spans="1:1" x14ac:dyDescent="0.25">
      <c r="A7967"/>
    </row>
    <row r="7968" spans="1:1" x14ac:dyDescent="0.25">
      <c r="A7968"/>
    </row>
    <row r="7969" spans="1:1" x14ac:dyDescent="0.25">
      <c r="A7969"/>
    </row>
    <row r="7970" spans="1:1" x14ac:dyDescent="0.25">
      <c r="A7970"/>
    </row>
    <row r="7971" spans="1:1" x14ac:dyDescent="0.25">
      <c r="A7971"/>
    </row>
    <row r="7972" spans="1:1" x14ac:dyDescent="0.25">
      <c r="A7972"/>
    </row>
    <row r="7973" spans="1:1" x14ac:dyDescent="0.25">
      <c r="A7973"/>
    </row>
    <row r="7974" spans="1:1" x14ac:dyDescent="0.25">
      <c r="A7974"/>
    </row>
    <row r="7975" spans="1:1" x14ac:dyDescent="0.25">
      <c r="A7975"/>
    </row>
    <row r="7976" spans="1:1" x14ac:dyDescent="0.25">
      <c r="A7976"/>
    </row>
    <row r="7977" spans="1:1" x14ac:dyDescent="0.25">
      <c r="A7977"/>
    </row>
    <row r="7978" spans="1:1" x14ac:dyDescent="0.25">
      <c r="A7978"/>
    </row>
    <row r="7979" spans="1:1" x14ac:dyDescent="0.25">
      <c r="A7979"/>
    </row>
    <row r="7980" spans="1:1" x14ac:dyDescent="0.25">
      <c r="A7980"/>
    </row>
    <row r="7981" spans="1:1" x14ac:dyDescent="0.25">
      <c r="A7981"/>
    </row>
    <row r="7982" spans="1:1" x14ac:dyDescent="0.25">
      <c r="A7982"/>
    </row>
    <row r="7983" spans="1:1" x14ac:dyDescent="0.25">
      <c r="A7983"/>
    </row>
    <row r="7984" spans="1:1" x14ac:dyDescent="0.25">
      <c r="A7984"/>
    </row>
    <row r="7985" spans="1:1" x14ac:dyDescent="0.25">
      <c r="A7985"/>
    </row>
    <row r="7986" spans="1:1" x14ac:dyDescent="0.25">
      <c r="A7986"/>
    </row>
    <row r="7987" spans="1:1" x14ac:dyDescent="0.25">
      <c r="A7987"/>
    </row>
    <row r="7988" spans="1:1" x14ac:dyDescent="0.25">
      <c r="A7988"/>
    </row>
    <row r="7989" spans="1:1" x14ac:dyDescent="0.25">
      <c r="A7989"/>
    </row>
    <row r="7990" spans="1:1" x14ac:dyDescent="0.25">
      <c r="A7990"/>
    </row>
    <row r="7991" spans="1:1" x14ac:dyDescent="0.25">
      <c r="A7991"/>
    </row>
    <row r="7992" spans="1:1" x14ac:dyDescent="0.25">
      <c r="A7992"/>
    </row>
    <row r="7993" spans="1:1" x14ac:dyDescent="0.25">
      <c r="A7993"/>
    </row>
    <row r="7994" spans="1:1" x14ac:dyDescent="0.25">
      <c r="A7994"/>
    </row>
    <row r="7995" spans="1:1" x14ac:dyDescent="0.25">
      <c r="A7995"/>
    </row>
    <row r="7996" spans="1:1" x14ac:dyDescent="0.25">
      <c r="A7996"/>
    </row>
    <row r="7997" spans="1:1" x14ac:dyDescent="0.25">
      <c r="A7997"/>
    </row>
    <row r="7998" spans="1:1" x14ac:dyDescent="0.25">
      <c r="A7998"/>
    </row>
    <row r="7999" spans="1:1" x14ac:dyDescent="0.25">
      <c r="A7999"/>
    </row>
    <row r="8000" spans="1:1" x14ac:dyDescent="0.25">
      <c r="A8000"/>
    </row>
    <row r="8001" spans="1:1" x14ac:dyDescent="0.25">
      <c r="A8001"/>
    </row>
    <row r="8002" spans="1:1" x14ac:dyDescent="0.25">
      <c r="A8002"/>
    </row>
    <row r="8003" spans="1:1" x14ac:dyDescent="0.25">
      <c r="A8003"/>
    </row>
    <row r="8004" spans="1:1" x14ac:dyDescent="0.25">
      <c r="A8004"/>
    </row>
    <row r="8005" spans="1:1" x14ac:dyDescent="0.25">
      <c r="A8005"/>
    </row>
    <row r="8006" spans="1:1" x14ac:dyDescent="0.25">
      <c r="A8006"/>
    </row>
    <row r="8007" spans="1:1" x14ac:dyDescent="0.25">
      <c r="A8007"/>
    </row>
    <row r="8008" spans="1:1" x14ac:dyDescent="0.25">
      <c r="A8008"/>
    </row>
    <row r="8009" spans="1:1" x14ac:dyDescent="0.25">
      <c r="A8009"/>
    </row>
    <row r="8010" spans="1:1" x14ac:dyDescent="0.25">
      <c r="A8010"/>
    </row>
    <row r="8011" spans="1:1" x14ac:dyDescent="0.25">
      <c r="A8011"/>
    </row>
    <row r="8012" spans="1:1" x14ac:dyDescent="0.25">
      <c r="A8012"/>
    </row>
    <row r="8013" spans="1:1" x14ac:dyDescent="0.25">
      <c r="A8013"/>
    </row>
    <row r="8014" spans="1:1" x14ac:dyDescent="0.25">
      <c r="A8014"/>
    </row>
    <row r="8015" spans="1:1" x14ac:dyDescent="0.25">
      <c r="A8015"/>
    </row>
    <row r="8016" spans="1:1" x14ac:dyDescent="0.25">
      <c r="A8016"/>
    </row>
    <row r="8017" spans="1:1" x14ac:dyDescent="0.25">
      <c r="A8017"/>
    </row>
    <row r="8018" spans="1:1" x14ac:dyDescent="0.25">
      <c r="A8018"/>
    </row>
    <row r="8019" spans="1:1" x14ac:dyDescent="0.25">
      <c r="A8019"/>
    </row>
    <row r="8020" spans="1:1" x14ac:dyDescent="0.25">
      <c r="A8020"/>
    </row>
    <row r="8021" spans="1:1" x14ac:dyDescent="0.25">
      <c r="A8021"/>
    </row>
    <row r="8022" spans="1:1" x14ac:dyDescent="0.25">
      <c r="A8022"/>
    </row>
    <row r="8023" spans="1:1" x14ac:dyDescent="0.25">
      <c r="A8023"/>
    </row>
    <row r="8024" spans="1:1" x14ac:dyDescent="0.25">
      <c r="A8024"/>
    </row>
    <row r="8025" spans="1:1" x14ac:dyDescent="0.25">
      <c r="A8025"/>
    </row>
    <row r="8026" spans="1:1" x14ac:dyDescent="0.25">
      <c r="A8026"/>
    </row>
    <row r="8027" spans="1:1" x14ac:dyDescent="0.25">
      <c r="A8027"/>
    </row>
    <row r="8028" spans="1:1" x14ac:dyDescent="0.25">
      <c r="A8028"/>
    </row>
    <row r="8029" spans="1:1" x14ac:dyDescent="0.25">
      <c r="A8029"/>
    </row>
    <row r="8030" spans="1:1" x14ac:dyDescent="0.25">
      <c r="A8030"/>
    </row>
    <row r="8031" spans="1:1" x14ac:dyDescent="0.25">
      <c r="A8031"/>
    </row>
    <row r="8032" spans="1:1" x14ac:dyDescent="0.25">
      <c r="A8032"/>
    </row>
    <row r="8033" spans="1:1" x14ac:dyDescent="0.25">
      <c r="A8033"/>
    </row>
    <row r="8034" spans="1:1" x14ac:dyDescent="0.25">
      <c r="A8034"/>
    </row>
    <row r="8035" spans="1:1" x14ac:dyDescent="0.25">
      <c r="A8035"/>
    </row>
    <row r="8036" spans="1:1" x14ac:dyDescent="0.25">
      <c r="A8036"/>
    </row>
    <row r="8037" spans="1:1" x14ac:dyDescent="0.25">
      <c r="A8037"/>
    </row>
    <row r="8038" spans="1:1" x14ac:dyDescent="0.25">
      <c r="A8038"/>
    </row>
    <row r="8039" spans="1:1" x14ac:dyDescent="0.25">
      <c r="A8039"/>
    </row>
    <row r="8040" spans="1:1" x14ac:dyDescent="0.25">
      <c r="A8040"/>
    </row>
    <row r="8041" spans="1:1" x14ac:dyDescent="0.25">
      <c r="A8041"/>
    </row>
    <row r="8042" spans="1:1" x14ac:dyDescent="0.25">
      <c r="A8042"/>
    </row>
    <row r="8043" spans="1:1" x14ac:dyDescent="0.25">
      <c r="A8043"/>
    </row>
    <row r="8044" spans="1:1" x14ac:dyDescent="0.25">
      <c r="A8044"/>
    </row>
    <row r="8045" spans="1:1" x14ac:dyDescent="0.25">
      <c r="A8045"/>
    </row>
    <row r="8046" spans="1:1" x14ac:dyDescent="0.25">
      <c r="A8046"/>
    </row>
    <row r="8047" spans="1:1" x14ac:dyDescent="0.25">
      <c r="A8047"/>
    </row>
    <row r="8048" spans="1:1" x14ac:dyDescent="0.25">
      <c r="A8048"/>
    </row>
    <row r="8049" spans="1:1" x14ac:dyDescent="0.25">
      <c r="A8049"/>
    </row>
    <row r="8050" spans="1:1" x14ac:dyDescent="0.25">
      <c r="A8050"/>
    </row>
    <row r="8051" spans="1:1" x14ac:dyDescent="0.25">
      <c r="A8051"/>
    </row>
    <row r="8052" spans="1:1" x14ac:dyDescent="0.25">
      <c r="A8052"/>
    </row>
    <row r="8053" spans="1:1" x14ac:dyDescent="0.25">
      <c r="A8053"/>
    </row>
    <row r="8054" spans="1:1" x14ac:dyDescent="0.25">
      <c r="A8054"/>
    </row>
    <row r="8055" spans="1:1" x14ac:dyDescent="0.25">
      <c r="A8055"/>
    </row>
    <row r="8056" spans="1:1" x14ac:dyDescent="0.25">
      <c r="A8056"/>
    </row>
    <row r="8057" spans="1:1" x14ac:dyDescent="0.25">
      <c r="A8057"/>
    </row>
    <row r="8058" spans="1:1" x14ac:dyDescent="0.25">
      <c r="A8058"/>
    </row>
    <row r="8059" spans="1:1" x14ac:dyDescent="0.25">
      <c r="A8059"/>
    </row>
    <row r="8060" spans="1:1" x14ac:dyDescent="0.25">
      <c r="A8060"/>
    </row>
    <row r="8061" spans="1:1" x14ac:dyDescent="0.25">
      <c r="A8061"/>
    </row>
    <row r="8062" spans="1:1" x14ac:dyDescent="0.25">
      <c r="A8062"/>
    </row>
    <row r="8063" spans="1:1" x14ac:dyDescent="0.25">
      <c r="A8063"/>
    </row>
    <row r="8064" spans="1:1" x14ac:dyDescent="0.25">
      <c r="A8064"/>
    </row>
    <row r="8065" spans="1:1" x14ac:dyDescent="0.25">
      <c r="A8065"/>
    </row>
    <row r="8066" spans="1:1" x14ac:dyDescent="0.25">
      <c r="A8066"/>
    </row>
    <row r="8067" spans="1:1" x14ac:dyDescent="0.25">
      <c r="A8067"/>
    </row>
    <row r="8068" spans="1:1" x14ac:dyDescent="0.25">
      <c r="A8068"/>
    </row>
    <row r="8069" spans="1:1" x14ac:dyDescent="0.25">
      <c r="A8069"/>
    </row>
    <row r="8070" spans="1:1" x14ac:dyDescent="0.25">
      <c r="A8070"/>
    </row>
    <row r="8071" spans="1:1" x14ac:dyDescent="0.25">
      <c r="A8071"/>
    </row>
    <row r="8072" spans="1:1" x14ac:dyDescent="0.25">
      <c r="A8072"/>
    </row>
    <row r="8073" spans="1:1" x14ac:dyDescent="0.25">
      <c r="A8073"/>
    </row>
    <row r="8074" spans="1:1" x14ac:dyDescent="0.25">
      <c r="A8074"/>
    </row>
    <row r="8075" spans="1:1" x14ac:dyDescent="0.25">
      <c r="A8075"/>
    </row>
    <row r="8076" spans="1:1" x14ac:dyDescent="0.25">
      <c r="A8076"/>
    </row>
    <row r="8077" spans="1:1" x14ac:dyDescent="0.25">
      <c r="A8077"/>
    </row>
    <row r="8078" spans="1:1" x14ac:dyDescent="0.25">
      <c r="A8078"/>
    </row>
    <row r="8079" spans="1:1" x14ac:dyDescent="0.25">
      <c r="A8079"/>
    </row>
    <row r="8080" spans="1:1" x14ac:dyDescent="0.25">
      <c r="A8080"/>
    </row>
    <row r="8081" spans="1:1" x14ac:dyDescent="0.25">
      <c r="A8081"/>
    </row>
    <row r="8082" spans="1:1" x14ac:dyDescent="0.25">
      <c r="A8082"/>
    </row>
    <row r="8083" spans="1:1" x14ac:dyDescent="0.25">
      <c r="A8083"/>
    </row>
    <row r="8084" spans="1:1" x14ac:dyDescent="0.25">
      <c r="A8084"/>
    </row>
    <row r="8085" spans="1:1" x14ac:dyDescent="0.25">
      <c r="A8085"/>
    </row>
    <row r="8086" spans="1:1" x14ac:dyDescent="0.25">
      <c r="A8086"/>
    </row>
    <row r="8087" spans="1:1" x14ac:dyDescent="0.25">
      <c r="A8087"/>
    </row>
    <row r="8088" spans="1:1" x14ac:dyDescent="0.25">
      <c r="A8088"/>
    </row>
    <row r="8089" spans="1:1" x14ac:dyDescent="0.25">
      <c r="A8089"/>
    </row>
    <row r="8090" spans="1:1" x14ac:dyDescent="0.25">
      <c r="A8090"/>
    </row>
    <row r="8091" spans="1:1" x14ac:dyDescent="0.25">
      <c r="A8091"/>
    </row>
    <row r="8092" spans="1:1" x14ac:dyDescent="0.25">
      <c r="A8092"/>
    </row>
    <row r="8093" spans="1:1" x14ac:dyDescent="0.25">
      <c r="A8093"/>
    </row>
    <row r="8094" spans="1:1" x14ac:dyDescent="0.25">
      <c r="A8094"/>
    </row>
    <row r="8095" spans="1:1" x14ac:dyDescent="0.25">
      <c r="A8095"/>
    </row>
    <row r="8096" spans="1:1" x14ac:dyDescent="0.25">
      <c r="A8096"/>
    </row>
    <row r="8097" spans="1:1" x14ac:dyDescent="0.25">
      <c r="A8097"/>
    </row>
    <row r="8098" spans="1:1" x14ac:dyDescent="0.25">
      <c r="A8098"/>
    </row>
    <row r="8099" spans="1:1" x14ac:dyDescent="0.25">
      <c r="A8099"/>
    </row>
    <row r="8100" spans="1:1" x14ac:dyDescent="0.25">
      <c r="A8100"/>
    </row>
    <row r="8101" spans="1:1" x14ac:dyDescent="0.25">
      <c r="A8101"/>
    </row>
    <row r="8102" spans="1:1" x14ac:dyDescent="0.25">
      <c r="A8102"/>
    </row>
    <row r="8103" spans="1:1" x14ac:dyDescent="0.25">
      <c r="A8103"/>
    </row>
    <row r="8104" spans="1:1" x14ac:dyDescent="0.25">
      <c r="A8104"/>
    </row>
    <row r="8105" spans="1:1" x14ac:dyDescent="0.25">
      <c r="A8105"/>
    </row>
    <row r="8106" spans="1:1" x14ac:dyDescent="0.25">
      <c r="A8106"/>
    </row>
    <row r="8107" spans="1:1" x14ac:dyDescent="0.25">
      <c r="A8107"/>
    </row>
    <row r="8108" spans="1:1" x14ac:dyDescent="0.25">
      <c r="A8108"/>
    </row>
    <row r="8109" spans="1:1" x14ac:dyDescent="0.25">
      <c r="A8109"/>
    </row>
    <row r="8110" spans="1:1" x14ac:dyDescent="0.25">
      <c r="A8110"/>
    </row>
    <row r="8111" spans="1:1" x14ac:dyDescent="0.25">
      <c r="A8111"/>
    </row>
    <row r="8112" spans="1:1" x14ac:dyDescent="0.25">
      <c r="A8112"/>
    </row>
    <row r="8113" spans="1:1" x14ac:dyDescent="0.25">
      <c r="A8113"/>
    </row>
    <row r="8114" spans="1:1" x14ac:dyDescent="0.25">
      <c r="A8114"/>
    </row>
    <row r="8115" spans="1:1" x14ac:dyDescent="0.25">
      <c r="A8115"/>
    </row>
    <row r="8116" spans="1:1" x14ac:dyDescent="0.25">
      <c r="A8116"/>
    </row>
    <row r="8117" spans="1:1" x14ac:dyDescent="0.25">
      <c r="A8117"/>
    </row>
    <row r="8118" spans="1:1" x14ac:dyDescent="0.25">
      <c r="A8118"/>
    </row>
    <row r="8119" spans="1:1" x14ac:dyDescent="0.25">
      <c r="A8119"/>
    </row>
    <row r="8120" spans="1:1" x14ac:dyDescent="0.25">
      <c r="A8120"/>
    </row>
    <row r="8121" spans="1:1" x14ac:dyDescent="0.25">
      <c r="A8121"/>
    </row>
    <row r="8122" spans="1:1" x14ac:dyDescent="0.25">
      <c r="A8122"/>
    </row>
    <row r="8123" spans="1:1" x14ac:dyDescent="0.25">
      <c r="A8123"/>
    </row>
    <row r="8124" spans="1:1" x14ac:dyDescent="0.25">
      <c r="A8124"/>
    </row>
    <row r="8125" spans="1:1" x14ac:dyDescent="0.25">
      <c r="A8125"/>
    </row>
    <row r="8126" spans="1:1" x14ac:dyDescent="0.25">
      <c r="A8126"/>
    </row>
    <row r="8127" spans="1:1" x14ac:dyDescent="0.25">
      <c r="A8127"/>
    </row>
    <row r="8128" spans="1:1" x14ac:dyDescent="0.25">
      <c r="A8128"/>
    </row>
    <row r="8129" spans="1:1" x14ac:dyDescent="0.25">
      <c r="A8129"/>
    </row>
    <row r="8130" spans="1:1" x14ac:dyDescent="0.25">
      <c r="A8130"/>
    </row>
    <row r="8131" spans="1:1" x14ac:dyDescent="0.25">
      <c r="A8131"/>
    </row>
    <row r="8132" spans="1:1" x14ac:dyDescent="0.25">
      <c r="A8132"/>
    </row>
    <row r="8133" spans="1:1" x14ac:dyDescent="0.25">
      <c r="A8133"/>
    </row>
    <row r="8134" spans="1:1" x14ac:dyDescent="0.25">
      <c r="A8134"/>
    </row>
    <row r="8135" spans="1:1" x14ac:dyDescent="0.25">
      <c r="A8135"/>
    </row>
    <row r="8136" spans="1:1" x14ac:dyDescent="0.25">
      <c r="A8136"/>
    </row>
    <row r="8137" spans="1:1" x14ac:dyDescent="0.25">
      <c r="A8137"/>
    </row>
    <row r="8138" spans="1:1" x14ac:dyDescent="0.25">
      <c r="A8138"/>
    </row>
    <row r="8139" spans="1:1" x14ac:dyDescent="0.25">
      <c r="A8139"/>
    </row>
    <row r="8140" spans="1:1" x14ac:dyDescent="0.25">
      <c r="A8140"/>
    </row>
    <row r="8141" spans="1:1" x14ac:dyDescent="0.25">
      <c r="A8141"/>
    </row>
    <row r="8142" spans="1:1" x14ac:dyDescent="0.25">
      <c r="A8142"/>
    </row>
    <row r="8143" spans="1:1" x14ac:dyDescent="0.25">
      <c r="A8143"/>
    </row>
    <row r="8144" spans="1:1" x14ac:dyDescent="0.25">
      <c r="A8144"/>
    </row>
    <row r="8145" spans="1:1" x14ac:dyDescent="0.25">
      <c r="A8145"/>
    </row>
    <row r="8146" spans="1:1" x14ac:dyDescent="0.25">
      <c r="A8146"/>
    </row>
    <row r="8147" spans="1:1" x14ac:dyDescent="0.25">
      <c r="A8147"/>
    </row>
    <row r="8148" spans="1:1" x14ac:dyDescent="0.25">
      <c r="A8148"/>
    </row>
    <row r="8149" spans="1:1" x14ac:dyDescent="0.25">
      <c r="A8149"/>
    </row>
    <row r="8150" spans="1:1" x14ac:dyDescent="0.25">
      <c r="A8150"/>
    </row>
    <row r="8151" spans="1:1" x14ac:dyDescent="0.25">
      <c r="A8151"/>
    </row>
    <row r="8152" spans="1:1" x14ac:dyDescent="0.25">
      <c r="A8152"/>
    </row>
    <row r="8153" spans="1:1" x14ac:dyDescent="0.25">
      <c r="A8153"/>
    </row>
    <row r="8154" spans="1:1" x14ac:dyDescent="0.25">
      <c r="A8154"/>
    </row>
    <row r="8155" spans="1:1" x14ac:dyDescent="0.25">
      <c r="A8155"/>
    </row>
    <row r="8156" spans="1:1" x14ac:dyDescent="0.25">
      <c r="A8156"/>
    </row>
    <row r="8157" spans="1:1" x14ac:dyDescent="0.25">
      <c r="A8157"/>
    </row>
    <row r="8158" spans="1:1" x14ac:dyDescent="0.25">
      <c r="A8158"/>
    </row>
    <row r="8159" spans="1:1" x14ac:dyDescent="0.25">
      <c r="A8159"/>
    </row>
    <row r="8160" spans="1:1" x14ac:dyDescent="0.25">
      <c r="A8160"/>
    </row>
    <row r="8161" spans="1:1" x14ac:dyDescent="0.25">
      <c r="A8161"/>
    </row>
    <row r="8162" spans="1:1" x14ac:dyDescent="0.25">
      <c r="A8162"/>
    </row>
    <row r="8163" spans="1:1" x14ac:dyDescent="0.25">
      <c r="A8163"/>
    </row>
    <row r="8164" spans="1:1" x14ac:dyDescent="0.25">
      <c r="A8164"/>
    </row>
    <row r="8165" spans="1:1" x14ac:dyDescent="0.25">
      <c r="A8165"/>
    </row>
    <row r="8166" spans="1:1" x14ac:dyDescent="0.25">
      <c r="A8166"/>
    </row>
    <row r="8167" spans="1:1" x14ac:dyDescent="0.25">
      <c r="A8167"/>
    </row>
    <row r="8168" spans="1:1" x14ac:dyDescent="0.25">
      <c r="A8168"/>
    </row>
    <row r="8169" spans="1:1" x14ac:dyDescent="0.25">
      <c r="A8169"/>
    </row>
    <row r="8170" spans="1:1" x14ac:dyDescent="0.25">
      <c r="A8170"/>
    </row>
    <row r="8171" spans="1:1" x14ac:dyDescent="0.25">
      <c r="A8171"/>
    </row>
    <row r="8172" spans="1:1" x14ac:dyDescent="0.25">
      <c r="A8172"/>
    </row>
    <row r="8173" spans="1:1" x14ac:dyDescent="0.25">
      <c r="A8173"/>
    </row>
    <row r="8174" spans="1:1" x14ac:dyDescent="0.25">
      <c r="A8174"/>
    </row>
    <row r="8175" spans="1:1" x14ac:dyDescent="0.25">
      <c r="A8175"/>
    </row>
    <row r="8176" spans="1:1" x14ac:dyDescent="0.25">
      <c r="A8176"/>
    </row>
    <row r="8177" spans="1:1" x14ac:dyDescent="0.25">
      <c r="A8177"/>
    </row>
    <row r="8178" spans="1:1" x14ac:dyDescent="0.25">
      <c r="A8178"/>
    </row>
    <row r="8179" spans="1:1" x14ac:dyDescent="0.25">
      <c r="A8179"/>
    </row>
    <row r="8180" spans="1:1" x14ac:dyDescent="0.25">
      <c r="A8180"/>
    </row>
    <row r="8181" spans="1:1" x14ac:dyDescent="0.25">
      <c r="A8181"/>
    </row>
    <row r="8182" spans="1:1" x14ac:dyDescent="0.25">
      <c r="A8182"/>
    </row>
    <row r="8183" spans="1:1" x14ac:dyDescent="0.25">
      <c r="A8183"/>
    </row>
    <row r="8184" spans="1:1" x14ac:dyDescent="0.25">
      <c r="A8184"/>
    </row>
    <row r="8185" spans="1:1" x14ac:dyDescent="0.25">
      <c r="A8185"/>
    </row>
    <row r="8186" spans="1:1" x14ac:dyDescent="0.25">
      <c r="A8186"/>
    </row>
    <row r="8187" spans="1:1" x14ac:dyDescent="0.25">
      <c r="A8187"/>
    </row>
    <row r="8188" spans="1:1" x14ac:dyDescent="0.25">
      <c r="A8188"/>
    </row>
    <row r="8189" spans="1:1" x14ac:dyDescent="0.25">
      <c r="A8189"/>
    </row>
    <row r="8190" spans="1:1" x14ac:dyDescent="0.25">
      <c r="A8190"/>
    </row>
    <row r="8191" spans="1:1" x14ac:dyDescent="0.25">
      <c r="A8191"/>
    </row>
    <row r="8192" spans="1:1" x14ac:dyDescent="0.25">
      <c r="A8192"/>
    </row>
    <row r="8193" spans="1:1" x14ac:dyDescent="0.25">
      <c r="A8193"/>
    </row>
    <row r="8194" spans="1:1" x14ac:dyDescent="0.25">
      <c r="A8194"/>
    </row>
    <row r="8195" spans="1:1" x14ac:dyDescent="0.25">
      <c r="A8195"/>
    </row>
    <row r="8196" spans="1:1" x14ac:dyDescent="0.25">
      <c r="A8196"/>
    </row>
    <row r="8197" spans="1:1" x14ac:dyDescent="0.25">
      <c r="A8197"/>
    </row>
    <row r="8198" spans="1:1" x14ac:dyDescent="0.25">
      <c r="A8198"/>
    </row>
    <row r="8199" spans="1:1" x14ac:dyDescent="0.25">
      <c r="A8199"/>
    </row>
    <row r="8200" spans="1:1" x14ac:dyDescent="0.25">
      <c r="A8200"/>
    </row>
    <row r="8201" spans="1:1" x14ac:dyDescent="0.25">
      <c r="A8201"/>
    </row>
    <row r="8202" spans="1:1" x14ac:dyDescent="0.25">
      <c r="A8202"/>
    </row>
    <row r="8203" spans="1:1" x14ac:dyDescent="0.25">
      <c r="A8203"/>
    </row>
    <row r="8204" spans="1:1" x14ac:dyDescent="0.25">
      <c r="A8204"/>
    </row>
    <row r="8205" spans="1:1" x14ac:dyDescent="0.25">
      <c r="A8205"/>
    </row>
    <row r="8206" spans="1:1" x14ac:dyDescent="0.25">
      <c r="A8206"/>
    </row>
    <row r="8207" spans="1:1" x14ac:dyDescent="0.25">
      <c r="A8207"/>
    </row>
    <row r="8208" spans="1:1" x14ac:dyDescent="0.25">
      <c r="A8208"/>
    </row>
    <row r="8209" spans="1:1" x14ac:dyDescent="0.25">
      <c r="A8209"/>
    </row>
    <row r="8210" spans="1:1" x14ac:dyDescent="0.25">
      <c r="A8210"/>
    </row>
    <row r="8211" spans="1:1" x14ac:dyDescent="0.25">
      <c r="A8211"/>
    </row>
    <row r="8212" spans="1:1" x14ac:dyDescent="0.25">
      <c r="A8212"/>
    </row>
    <row r="8213" spans="1:1" x14ac:dyDescent="0.25">
      <c r="A8213"/>
    </row>
    <row r="8214" spans="1:1" x14ac:dyDescent="0.25">
      <c r="A8214"/>
    </row>
    <row r="8215" spans="1:1" x14ac:dyDescent="0.25">
      <c r="A8215"/>
    </row>
    <row r="8216" spans="1:1" x14ac:dyDescent="0.25">
      <c r="A8216"/>
    </row>
    <row r="8217" spans="1:1" x14ac:dyDescent="0.25">
      <c r="A8217"/>
    </row>
    <row r="8218" spans="1:1" x14ac:dyDescent="0.25">
      <c r="A8218"/>
    </row>
    <row r="8219" spans="1:1" x14ac:dyDescent="0.25">
      <c r="A8219"/>
    </row>
    <row r="8220" spans="1:1" x14ac:dyDescent="0.25">
      <c r="A8220"/>
    </row>
    <row r="8221" spans="1:1" x14ac:dyDescent="0.25">
      <c r="A8221"/>
    </row>
    <row r="8222" spans="1:1" x14ac:dyDescent="0.25">
      <c r="A8222"/>
    </row>
    <row r="8223" spans="1:1" x14ac:dyDescent="0.25">
      <c r="A8223"/>
    </row>
    <row r="8224" spans="1:1" x14ac:dyDescent="0.25">
      <c r="A8224"/>
    </row>
    <row r="8225" spans="1:1" x14ac:dyDescent="0.25">
      <c r="A8225"/>
    </row>
    <row r="8226" spans="1:1" x14ac:dyDescent="0.25">
      <c r="A8226"/>
    </row>
    <row r="8227" spans="1:1" x14ac:dyDescent="0.25">
      <c r="A8227"/>
    </row>
    <row r="8228" spans="1:1" x14ac:dyDescent="0.25">
      <c r="A8228"/>
    </row>
    <row r="8229" spans="1:1" x14ac:dyDescent="0.25">
      <c r="A8229"/>
    </row>
    <row r="8230" spans="1:1" x14ac:dyDescent="0.25">
      <c r="A8230"/>
    </row>
    <row r="8231" spans="1:1" x14ac:dyDescent="0.25">
      <c r="A8231"/>
    </row>
    <row r="8232" spans="1:1" x14ac:dyDescent="0.25">
      <c r="A8232"/>
    </row>
    <row r="8233" spans="1:1" x14ac:dyDescent="0.25">
      <c r="A8233"/>
    </row>
    <row r="8234" spans="1:1" x14ac:dyDescent="0.25">
      <c r="A8234"/>
    </row>
    <row r="8235" spans="1:1" x14ac:dyDescent="0.25">
      <c r="A8235"/>
    </row>
    <row r="8236" spans="1:1" x14ac:dyDescent="0.25">
      <c r="A8236"/>
    </row>
    <row r="8237" spans="1:1" x14ac:dyDescent="0.25">
      <c r="A8237"/>
    </row>
    <row r="8238" spans="1:1" x14ac:dyDescent="0.25">
      <c r="A8238"/>
    </row>
    <row r="8239" spans="1:1" x14ac:dyDescent="0.25">
      <c r="A8239"/>
    </row>
    <row r="8240" spans="1:1" x14ac:dyDescent="0.25">
      <c r="A8240"/>
    </row>
    <row r="8241" spans="1:1" x14ac:dyDescent="0.25">
      <c r="A8241"/>
    </row>
    <row r="8242" spans="1:1" x14ac:dyDescent="0.25">
      <c r="A8242"/>
    </row>
    <row r="8243" spans="1:1" x14ac:dyDescent="0.25">
      <c r="A8243"/>
    </row>
    <row r="8244" spans="1:1" x14ac:dyDescent="0.25">
      <c r="A8244"/>
    </row>
    <row r="8245" spans="1:1" x14ac:dyDescent="0.25">
      <c r="A8245"/>
    </row>
    <row r="8246" spans="1:1" x14ac:dyDescent="0.25">
      <c r="A8246"/>
    </row>
    <row r="8247" spans="1:1" x14ac:dyDescent="0.25">
      <c r="A8247"/>
    </row>
    <row r="8248" spans="1:1" x14ac:dyDescent="0.25">
      <c r="A8248"/>
    </row>
    <row r="8249" spans="1:1" x14ac:dyDescent="0.25">
      <c r="A8249"/>
    </row>
    <row r="8250" spans="1:1" x14ac:dyDescent="0.25">
      <c r="A8250"/>
    </row>
    <row r="8251" spans="1:1" x14ac:dyDescent="0.25">
      <c r="A8251"/>
    </row>
    <row r="8252" spans="1:1" x14ac:dyDescent="0.25">
      <c r="A8252"/>
    </row>
    <row r="8253" spans="1:1" x14ac:dyDescent="0.25">
      <c r="A8253"/>
    </row>
    <row r="8254" spans="1:1" x14ac:dyDescent="0.25">
      <c r="A8254"/>
    </row>
    <row r="8255" spans="1:1" x14ac:dyDescent="0.25">
      <c r="A8255"/>
    </row>
    <row r="8256" spans="1:1" x14ac:dyDescent="0.25">
      <c r="A8256"/>
    </row>
    <row r="8257" spans="1:1" x14ac:dyDescent="0.25">
      <c r="A8257"/>
    </row>
    <row r="8258" spans="1:1" x14ac:dyDescent="0.25">
      <c r="A8258"/>
    </row>
    <row r="8259" spans="1:1" x14ac:dyDescent="0.25">
      <c r="A8259"/>
    </row>
    <row r="8260" spans="1:1" x14ac:dyDescent="0.25">
      <c r="A8260"/>
    </row>
    <row r="8261" spans="1:1" x14ac:dyDescent="0.25">
      <c r="A8261"/>
    </row>
    <row r="8262" spans="1:1" x14ac:dyDescent="0.25">
      <c r="A8262"/>
    </row>
    <row r="8263" spans="1:1" x14ac:dyDescent="0.25">
      <c r="A8263"/>
    </row>
    <row r="8264" spans="1:1" x14ac:dyDescent="0.25">
      <c r="A8264"/>
    </row>
    <row r="8265" spans="1:1" x14ac:dyDescent="0.25">
      <c r="A8265"/>
    </row>
    <row r="8266" spans="1:1" x14ac:dyDescent="0.25">
      <c r="A8266"/>
    </row>
    <row r="8267" spans="1:1" x14ac:dyDescent="0.25">
      <c r="A8267"/>
    </row>
    <row r="8268" spans="1:1" x14ac:dyDescent="0.25">
      <c r="A8268"/>
    </row>
    <row r="8269" spans="1:1" x14ac:dyDescent="0.25">
      <c r="A8269"/>
    </row>
    <row r="8270" spans="1:1" x14ac:dyDescent="0.25">
      <c r="A8270"/>
    </row>
    <row r="8271" spans="1:1" x14ac:dyDescent="0.25">
      <c r="A8271"/>
    </row>
    <row r="8272" spans="1:1" x14ac:dyDescent="0.25">
      <c r="A8272"/>
    </row>
    <row r="8273" spans="1:1" x14ac:dyDescent="0.25">
      <c r="A8273"/>
    </row>
    <row r="8274" spans="1:1" x14ac:dyDescent="0.25">
      <c r="A8274"/>
    </row>
    <row r="8275" spans="1:1" x14ac:dyDescent="0.25">
      <c r="A8275"/>
    </row>
    <row r="8276" spans="1:1" x14ac:dyDescent="0.25">
      <c r="A8276"/>
    </row>
    <row r="8277" spans="1:1" x14ac:dyDescent="0.25">
      <c r="A8277"/>
    </row>
    <row r="8278" spans="1:1" x14ac:dyDescent="0.25">
      <c r="A8278"/>
    </row>
    <row r="8279" spans="1:1" x14ac:dyDescent="0.25">
      <c r="A8279"/>
    </row>
    <row r="8280" spans="1:1" x14ac:dyDescent="0.25">
      <c r="A8280"/>
    </row>
    <row r="8281" spans="1:1" x14ac:dyDescent="0.25">
      <c r="A8281"/>
    </row>
    <row r="8282" spans="1:1" x14ac:dyDescent="0.25">
      <c r="A8282"/>
    </row>
    <row r="8283" spans="1:1" x14ac:dyDescent="0.25">
      <c r="A8283"/>
    </row>
    <row r="8284" spans="1:1" x14ac:dyDescent="0.25">
      <c r="A8284"/>
    </row>
    <row r="8285" spans="1:1" x14ac:dyDescent="0.25">
      <c r="A8285"/>
    </row>
    <row r="8286" spans="1:1" x14ac:dyDescent="0.25">
      <c r="A8286"/>
    </row>
    <row r="8287" spans="1:1" x14ac:dyDescent="0.25">
      <c r="A8287"/>
    </row>
    <row r="8288" spans="1:1" x14ac:dyDescent="0.25">
      <c r="A8288"/>
    </row>
    <row r="8289" spans="1:1" x14ac:dyDescent="0.25">
      <c r="A8289"/>
    </row>
    <row r="8290" spans="1:1" x14ac:dyDescent="0.25">
      <c r="A8290"/>
    </row>
    <row r="8291" spans="1:1" x14ac:dyDescent="0.25">
      <c r="A8291"/>
    </row>
    <row r="8292" spans="1:1" x14ac:dyDescent="0.25">
      <c r="A8292"/>
    </row>
    <row r="8293" spans="1:1" x14ac:dyDescent="0.25">
      <c r="A8293"/>
    </row>
    <row r="8294" spans="1:1" x14ac:dyDescent="0.25">
      <c r="A8294"/>
    </row>
    <row r="8295" spans="1:1" x14ac:dyDescent="0.25">
      <c r="A8295"/>
    </row>
    <row r="8296" spans="1:1" x14ac:dyDescent="0.25">
      <c r="A8296"/>
    </row>
    <row r="8297" spans="1:1" x14ac:dyDescent="0.25">
      <c r="A8297"/>
    </row>
    <row r="8298" spans="1:1" x14ac:dyDescent="0.25">
      <c r="A8298"/>
    </row>
    <row r="8299" spans="1:1" x14ac:dyDescent="0.25">
      <c r="A8299"/>
    </row>
    <row r="8300" spans="1:1" x14ac:dyDescent="0.25">
      <c r="A8300"/>
    </row>
    <row r="8301" spans="1:1" x14ac:dyDescent="0.25">
      <c r="A8301"/>
    </row>
    <row r="8302" spans="1:1" x14ac:dyDescent="0.25">
      <c r="A8302"/>
    </row>
    <row r="8303" spans="1:1" x14ac:dyDescent="0.25">
      <c r="A8303"/>
    </row>
    <row r="8304" spans="1:1" x14ac:dyDescent="0.25">
      <c r="A8304"/>
    </row>
    <row r="8305" spans="1:1" x14ac:dyDescent="0.25">
      <c r="A8305"/>
    </row>
    <row r="8306" spans="1:1" x14ac:dyDescent="0.25">
      <c r="A8306"/>
    </row>
    <row r="8307" spans="1:1" x14ac:dyDescent="0.25">
      <c r="A8307"/>
    </row>
    <row r="8308" spans="1:1" x14ac:dyDescent="0.25">
      <c r="A8308"/>
    </row>
    <row r="8309" spans="1:1" x14ac:dyDescent="0.25">
      <c r="A8309"/>
    </row>
    <row r="8310" spans="1:1" x14ac:dyDescent="0.25">
      <c r="A8310"/>
    </row>
    <row r="8311" spans="1:1" x14ac:dyDescent="0.25">
      <c r="A8311"/>
    </row>
    <row r="8312" spans="1:1" x14ac:dyDescent="0.25">
      <c r="A8312"/>
    </row>
    <row r="8313" spans="1:1" x14ac:dyDescent="0.25">
      <c r="A8313"/>
    </row>
    <row r="8314" spans="1:1" x14ac:dyDescent="0.25">
      <c r="A8314"/>
    </row>
    <row r="8315" spans="1:1" x14ac:dyDescent="0.25">
      <c r="A8315"/>
    </row>
    <row r="8316" spans="1:1" x14ac:dyDescent="0.25">
      <c r="A8316"/>
    </row>
    <row r="8317" spans="1:1" x14ac:dyDescent="0.25">
      <c r="A8317"/>
    </row>
    <row r="8318" spans="1:1" x14ac:dyDescent="0.25">
      <c r="A8318"/>
    </row>
    <row r="8319" spans="1:1" x14ac:dyDescent="0.25">
      <c r="A8319"/>
    </row>
    <row r="8320" spans="1:1" x14ac:dyDescent="0.25">
      <c r="A8320"/>
    </row>
    <row r="8321" spans="1:1" x14ac:dyDescent="0.25">
      <c r="A8321"/>
    </row>
    <row r="8322" spans="1:1" x14ac:dyDescent="0.25">
      <c r="A8322"/>
    </row>
    <row r="8323" spans="1:1" x14ac:dyDescent="0.25">
      <c r="A8323"/>
    </row>
    <row r="8324" spans="1:1" x14ac:dyDescent="0.25">
      <c r="A8324"/>
    </row>
    <row r="8325" spans="1:1" x14ac:dyDescent="0.25">
      <c r="A8325"/>
    </row>
    <row r="8326" spans="1:1" x14ac:dyDescent="0.25">
      <c r="A8326"/>
    </row>
    <row r="8327" spans="1:1" x14ac:dyDescent="0.25">
      <c r="A8327"/>
    </row>
    <row r="8328" spans="1:1" x14ac:dyDescent="0.25">
      <c r="A8328"/>
    </row>
    <row r="8329" spans="1:1" x14ac:dyDescent="0.25">
      <c r="A8329"/>
    </row>
    <row r="8330" spans="1:1" x14ac:dyDescent="0.25">
      <c r="A8330"/>
    </row>
    <row r="8331" spans="1:1" x14ac:dyDescent="0.25">
      <c r="A8331"/>
    </row>
    <row r="8332" spans="1:1" x14ac:dyDescent="0.25">
      <c r="A8332"/>
    </row>
    <row r="8333" spans="1:1" x14ac:dyDescent="0.25">
      <c r="A8333"/>
    </row>
    <row r="8334" spans="1:1" x14ac:dyDescent="0.25">
      <c r="A8334"/>
    </row>
    <row r="8335" spans="1:1" x14ac:dyDescent="0.25">
      <c r="A8335"/>
    </row>
    <row r="8336" spans="1:1" x14ac:dyDescent="0.25">
      <c r="A8336"/>
    </row>
    <row r="8337" spans="1:1" x14ac:dyDescent="0.25">
      <c r="A8337"/>
    </row>
    <row r="8338" spans="1:1" x14ac:dyDescent="0.25">
      <c r="A8338"/>
    </row>
    <row r="8339" spans="1:1" x14ac:dyDescent="0.25">
      <c r="A8339"/>
    </row>
    <row r="8340" spans="1:1" x14ac:dyDescent="0.25">
      <c r="A8340"/>
    </row>
    <row r="8341" spans="1:1" x14ac:dyDescent="0.25">
      <c r="A8341"/>
    </row>
    <row r="8342" spans="1:1" x14ac:dyDescent="0.25">
      <c r="A8342"/>
    </row>
    <row r="8343" spans="1:1" x14ac:dyDescent="0.25">
      <c r="A8343"/>
    </row>
    <row r="8344" spans="1:1" x14ac:dyDescent="0.25">
      <c r="A8344"/>
    </row>
    <row r="8345" spans="1:1" x14ac:dyDescent="0.25">
      <c r="A8345"/>
    </row>
    <row r="8346" spans="1:1" x14ac:dyDescent="0.25">
      <c r="A8346"/>
    </row>
    <row r="8347" spans="1:1" x14ac:dyDescent="0.25">
      <c r="A8347"/>
    </row>
    <row r="8348" spans="1:1" x14ac:dyDescent="0.25">
      <c r="A8348"/>
    </row>
    <row r="8349" spans="1:1" x14ac:dyDescent="0.25">
      <c r="A8349"/>
    </row>
    <row r="8350" spans="1:1" x14ac:dyDescent="0.25">
      <c r="A8350"/>
    </row>
    <row r="8351" spans="1:1" x14ac:dyDescent="0.25">
      <c r="A8351"/>
    </row>
    <row r="8352" spans="1:1" x14ac:dyDescent="0.25">
      <c r="A8352"/>
    </row>
    <row r="8353" spans="1:1" x14ac:dyDescent="0.25">
      <c r="A8353"/>
    </row>
    <row r="8354" spans="1:1" x14ac:dyDescent="0.25">
      <c r="A8354"/>
    </row>
    <row r="8355" spans="1:1" x14ac:dyDescent="0.25">
      <c r="A8355"/>
    </row>
    <row r="8356" spans="1:1" x14ac:dyDescent="0.25">
      <c r="A8356"/>
    </row>
    <row r="8357" spans="1:1" x14ac:dyDescent="0.25">
      <c r="A8357"/>
    </row>
    <row r="8358" spans="1:1" x14ac:dyDescent="0.25">
      <c r="A8358"/>
    </row>
    <row r="8359" spans="1:1" x14ac:dyDescent="0.25">
      <c r="A8359"/>
    </row>
    <row r="8360" spans="1:1" x14ac:dyDescent="0.25">
      <c r="A8360"/>
    </row>
    <row r="8361" spans="1:1" x14ac:dyDescent="0.25">
      <c r="A8361"/>
    </row>
    <row r="8362" spans="1:1" x14ac:dyDescent="0.25">
      <c r="A8362"/>
    </row>
    <row r="8363" spans="1:1" x14ac:dyDescent="0.25">
      <c r="A8363"/>
    </row>
    <row r="8364" spans="1:1" x14ac:dyDescent="0.25">
      <c r="A8364"/>
    </row>
    <row r="8365" spans="1:1" x14ac:dyDescent="0.25">
      <c r="A8365"/>
    </row>
    <row r="8366" spans="1:1" x14ac:dyDescent="0.25">
      <c r="A8366"/>
    </row>
    <row r="8367" spans="1:1" x14ac:dyDescent="0.25">
      <c r="A8367"/>
    </row>
    <row r="8368" spans="1:1" x14ac:dyDescent="0.25">
      <c r="A8368"/>
    </row>
    <row r="8369" spans="1:1" x14ac:dyDescent="0.25">
      <c r="A8369"/>
    </row>
    <row r="8370" spans="1:1" x14ac:dyDescent="0.25">
      <c r="A8370"/>
    </row>
    <row r="8371" spans="1:1" x14ac:dyDescent="0.25">
      <c r="A8371"/>
    </row>
    <row r="8372" spans="1:1" x14ac:dyDescent="0.25">
      <c r="A8372"/>
    </row>
    <row r="8373" spans="1:1" x14ac:dyDescent="0.25">
      <c r="A8373"/>
    </row>
    <row r="8374" spans="1:1" x14ac:dyDescent="0.25">
      <c r="A8374"/>
    </row>
    <row r="8375" spans="1:1" x14ac:dyDescent="0.25">
      <c r="A8375"/>
    </row>
    <row r="8376" spans="1:1" x14ac:dyDescent="0.25">
      <c r="A8376"/>
    </row>
    <row r="8377" spans="1:1" x14ac:dyDescent="0.25">
      <c r="A8377"/>
    </row>
    <row r="8378" spans="1:1" x14ac:dyDescent="0.25">
      <c r="A8378"/>
    </row>
    <row r="8379" spans="1:1" x14ac:dyDescent="0.25">
      <c r="A8379"/>
    </row>
    <row r="8380" spans="1:1" x14ac:dyDescent="0.25">
      <c r="A8380"/>
    </row>
    <row r="8381" spans="1:1" x14ac:dyDescent="0.25">
      <c r="A8381"/>
    </row>
    <row r="8382" spans="1:1" x14ac:dyDescent="0.25">
      <c r="A8382"/>
    </row>
    <row r="8383" spans="1:1" x14ac:dyDescent="0.25">
      <c r="A8383"/>
    </row>
    <row r="8384" spans="1:1" x14ac:dyDescent="0.25">
      <c r="A8384"/>
    </row>
    <row r="8385" spans="1:1" x14ac:dyDescent="0.25">
      <c r="A8385"/>
    </row>
    <row r="8386" spans="1:1" x14ac:dyDescent="0.25">
      <c r="A8386"/>
    </row>
    <row r="8387" spans="1:1" x14ac:dyDescent="0.25">
      <c r="A8387"/>
    </row>
    <row r="8388" spans="1:1" x14ac:dyDescent="0.25">
      <c r="A8388"/>
    </row>
    <row r="8389" spans="1:1" x14ac:dyDescent="0.25">
      <c r="A8389"/>
    </row>
    <row r="8390" spans="1:1" x14ac:dyDescent="0.25">
      <c r="A8390"/>
    </row>
    <row r="8391" spans="1:1" x14ac:dyDescent="0.25">
      <c r="A8391"/>
    </row>
    <row r="8392" spans="1:1" x14ac:dyDescent="0.25">
      <c r="A8392"/>
    </row>
    <row r="8393" spans="1:1" x14ac:dyDescent="0.25">
      <c r="A8393"/>
    </row>
    <row r="8394" spans="1:1" x14ac:dyDescent="0.25">
      <c r="A8394"/>
    </row>
    <row r="8395" spans="1:1" x14ac:dyDescent="0.25">
      <c r="A8395"/>
    </row>
    <row r="8396" spans="1:1" x14ac:dyDescent="0.25">
      <c r="A8396"/>
    </row>
    <row r="8397" spans="1:1" x14ac:dyDescent="0.25">
      <c r="A8397"/>
    </row>
    <row r="8398" spans="1:1" x14ac:dyDescent="0.25">
      <c r="A8398"/>
    </row>
    <row r="8399" spans="1:1" x14ac:dyDescent="0.25">
      <c r="A8399"/>
    </row>
    <row r="8400" spans="1:1" x14ac:dyDescent="0.25">
      <c r="A8400"/>
    </row>
    <row r="8401" spans="1:1" x14ac:dyDescent="0.25">
      <c r="A8401"/>
    </row>
    <row r="8402" spans="1:1" x14ac:dyDescent="0.25">
      <c r="A8402"/>
    </row>
    <row r="8403" spans="1:1" x14ac:dyDescent="0.25">
      <c r="A8403"/>
    </row>
    <row r="8404" spans="1:1" x14ac:dyDescent="0.25">
      <c r="A8404"/>
    </row>
    <row r="8405" spans="1:1" x14ac:dyDescent="0.25">
      <c r="A8405"/>
    </row>
    <row r="8406" spans="1:1" x14ac:dyDescent="0.25">
      <c r="A8406"/>
    </row>
    <row r="8407" spans="1:1" x14ac:dyDescent="0.25">
      <c r="A8407"/>
    </row>
    <row r="8408" spans="1:1" x14ac:dyDescent="0.25">
      <c r="A8408"/>
    </row>
    <row r="8409" spans="1:1" x14ac:dyDescent="0.25">
      <c r="A8409"/>
    </row>
    <row r="8410" spans="1:1" x14ac:dyDescent="0.25">
      <c r="A8410"/>
    </row>
    <row r="8411" spans="1:1" x14ac:dyDescent="0.25">
      <c r="A8411"/>
    </row>
    <row r="8412" spans="1:1" x14ac:dyDescent="0.25">
      <c r="A8412"/>
    </row>
    <row r="8413" spans="1:1" x14ac:dyDescent="0.25">
      <c r="A8413"/>
    </row>
    <row r="8414" spans="1:1" x14ac:dyDescent="0.25">
      <c r="A8414"/>
    </row>
    <row r="8415" spans="1:1" x14ac:dyDescent="0.25">
      <c r="A8415"/>
    </row>
    <row r="8416" spans="1:1" x14ac:dyDescent="0.25">
      <c r="A8416"/>
    </row>
    <row r="8417" spans="1:1" x14ac:dyDescent="0.25">
      <c r="A8417"/>
    </row>
    <row r="8418" spans="1:1" x14ac:dyDescent="0.25">
      <c r="A8418"/>
    </row>
    <row r="8419" spans="1:1" x14ac:dyDescent="0.25">
      <c r="A8419"/>
    </row>
    <row r="8420" spans="1:1" x14ac:dyDescent="0.25">
      <c r="A8420"/>
    </row>
    <row r="8421" spans="1:1" x14ac:dyDescent="0.25">
      <c r="A8421"/>
    </row>
    <row r="8422" spans="1:1" x14ac:dyDescent="0.25">
      <c r="A8422"/>
    </row>
    <row r="8423" spans="1:1" x14ac:dyDescent="0.25">
      <c r="A8423"/>
    </row>
    <row r="8424" spans="1:1" x14ac:dyDescent="0.25">
      <c r="A8424"/>
    </row>
    <row r="8425" spans="1:1" x14ac:dyDescent="0.25">
      <c r="A8425"/>
    </row>
    <row r="8426" spans="1:1" x14ac:dyDescent="0.25">
      <c r="A8426"/>
    </row>
    <row r="8427" spans="1:1" x14ac:dyDescent="0.25">
      <c r="A8427"/>
    </row>
    <row r="8428" spans="1:1" x14ac:dyDescent="0.25">
      <c r="A8428"/>
    </row>
    <row r="8429" spans="1:1" x14ac:dyDescent="0.25">
      <c r="A8429"/>
    </row>
    <row r="8430" spans="1:1" x14ac:dyDescent="0.25">
      <c r="A8430"/>
    </row>
    <row r="8431" spans="1:1" x14ac:dyDescent="0.25">
      <c r="A8431"/>
    </row>
    <row r="8432" spans="1:1" x14ac:dyDescent="0.25">
      <c r="A8432"/>
    </row>
    <row r="8433" spans="1:1" x14ac:dyDescent="0.25">
      <c r="A8433"/>
    </row>
    <row r="8434" spans="1:1" x14ac:dyDescent="0.25">
      <c r="A8434"/>
    </row>
    <row r="8435" spans="1:1" x14ac:dyDescent="0.25">
      <c r="A8435"/>
    </row>
    <row r="8436" spans="1:1" x14ac:dyDescent="0.25">
      <c r="A8436"/>
    </row>
    <row r="8437" spans="1:1" x14ac:dyDescent="0.25">
      <c r="A8437"/>
    </row>
    <row r="8438" spans="1:1" x14ac:dyDescent="0.25">
      <c r="A8438"/>
    </row>
    <row r="8439" spans="1:1" x14ac:dyDescent="0.25">
      <c r="A8439"/>
    </row>
    <row r="8440" spans="1:1" x14ac:dyDescent="0.25">
      <c r="A8440"/>
    </row>
    <row r="8441" spans="1:1" x14ac:dyDescent="0.25">
      <c r="A8441"/>
    </row>
    <row r="8442" spans="1:1" x14ac:dyDescent="0.25">
      <c r="A8442"/>
    </row>
    <row r="8443" spans="1:1" x14ac:dyDescent="0.25">
      <c r="A8443"/>
    </row>
    <row r="8444" spans="1:1" x14ac:dyDescent="0.25">
      <c r="A8444"/>
    </row>
    <row r="8445" spans="1:1" x14ac:dyDescent="0.25">
      <c r="A8445"/>
    </row>
    <row r="8446" spans="1:1" x14ac:dyDescent="0.25">
      <c r="A8446"/>
    </row>
    <row r="8447" spans="1:1" x14ac:dyDescent="0.25">
      <c r="A8447"/>
    </row>
    <row r="8448" spans="1:1" x14ac:dyDescent="0.25">
      <c r="A8448"/>
    </row>
    <row r="8449" spans="1:1" x14ac:dyDescent="0.25">
      <c r="A8449"/>
    </row>
    <row r="8450" spans="1:1" x14ac:dyDescent="0.25">
      <c r="A8450"/>
    </row>
    <row r="8451" spans="1:1" x14ac:dyDescent="0.25">
      <c r="A8451"/>
    </row>
    <row r="8452" spans="1:1" x14ac:dyDescent="0.25">
      <c r="A8452"/>
    </row>
    <row r="8453" spans="1:1" x14ac:dyDescent="0.25">
      <c r="A8453"/>
    </row>
    <row r="8454" spans="1:1" x14ac:dyDescent="0.25">
      <c r="A8454"/>
    </row>
    <row r="8455" spans="1:1" x14ac:dyDescent="0.25">
      <c r="A8455"/>
    </row>
    <row r="8456" spans="1:1" x14ac:dyDescent="0.25">
      <c r="A8456"/>
    </row>
    <row r="8457" spans="1:1" x14ac:dyDescent="0.25">
      <c r="A8457"/>
    </row>
    <row r="8458" spans="1:1" x14ac:dyDescent="0.25">
      <c r="A8458"/>
    </row>
    <row r="8459" spans="1:1" x14ac:dyDescent="0.25">
      <c r="A8459"/>
    </row>
    <row r="8460" spans="1:1" x14ac:dyDescent="0.25">
      <c r="A8460"/>
    </row>
    <row r="8461" spans="1:1" x14ac:dyDescent="0.25">
      <c r="A8461"/>
    </row>
    <row r="8462" spans="1:1" x14ac:dyDescent="0.25">
      <c r="A8462"/>
    </row>
    <row r="8463" spans="1:1" x14ac:dyDescent="0.25">
      <c r="A8463"/>
    </row>
    <row r="8464" spans="1:1" x14ac:dyDescent="0.25">
      <c r="A8464"/>
    </row>
    <row r="8465" spans="1:1" x14ac:dyDescent="0.25">
      <c r="A8465"/>
    </row>
    <row r="8466" spans="1:1" x14ac:dyDescent="0.25">
      <c r="A8466"/>
    </row>
    <row r="8467" spans="1:1" x14ac:dyDescent="0.25">
      <c r="A8467"/>
    </row>
    <row r="8468" spans="1:1" x14ac:dyDescent="0.25">
      <c r="A8468"/>
    </row>
    <row r="8469" spans="1:1" x14ac:dyDescent="0.25">
      <c r="A8469"/>
    </row>
    <row r="8470" spans="1:1" x14ac:dyDescent="0.25">
      <c r="A8470"/>
    </row>
    <row r="8471" spans="1:1" x14ac:dyDescent="0.25">
      <c r="A8471"/>
    </row>
    <row r="8472" spans="1:1" x14ac:dyDescent="0.25">
      <c r="A8472"/>
    </row>
    <row r="8473" spans="1:1" x14ac:dyDescent="0.25">
      <c r="A8473"/>
    </row>
    <row r="8474" spans="1:1" x14ac:dyDescent="0.25">
      <c r="A8474"/>
    </row>
    <row r="8475" spans="1:1" x14ac:dyDescent="0.25">
      <c r="A8475"/>
    </row>
    <row r="8476" spans="1:1" x14ac:dyDescent="0.25">
      <c r="A8476"/>
    </row>
    <row r="8477" spans="1:1" x14ac:dyDescent="0.25">
      <c r="A8477"/>
    </row>
    <row r="8478" spans="1:1" x14ac:dyDescent="0.25">
      <c r="A8478"/>
    </row>
    <row r="8479" spans="1:1" x14ac:dyDescent="0.25">
      <c r="A8479"/>
    </row>
    <row r="8480" spans="1:1" x14ac:dyDescent="0.25">
      <c r="A8480"/>
    </row>
    <row r="8481" spans="1:1" x14ac:dyDescent="0.25">
      <c r="A8481"/>
    </row>
    <row r="8482" spans="1:1" x14ac:dyDescent="0.25">
      <c r="A8482"/>
    </row>
    <row r="8483" spans="1:1" x14ac:dyDescent="0.25">
      <c r="A8483"/>
    </row>
    <row r="8484" spans="1:1" x14ac:dyDescent="0.25">
      <c r="A8484"/>
    </row>
    <row r="8485" spans="1:1" x14ac:dyDescent="0.25">
      <c r="A8485"/>
    </row>
    <row r="8486" spans="1:1" x14ac:dyDescent="0.25">
      <c r="A8486"/>
    </row>
    <row r="8487" spans="1:1" x14ac:dyDescent="0.25">
      <c r="A8487"/>
    </row>
    <row r="8488" spans="1:1" x14ac:dyDescent="0.25">
      <c r="A8488"/>
    </row>
    <row r="8489" spans="1:1" x14ac:dyDescent="0.25">
      <c r="A8489"/>
    </row>
    <row r="8490" spans="1:1" x14ac:dyDescent="0.25">
      <c r="A8490"/>
    </row>
    <row r="8491" spans="1:1" x14ac:dyDescent="0.25">
      <c r="A8491"/>
    </row>
    <row r="8492" spans="1:1" x14ac:dyDescent="0.25">
      <c r="A8492"/>
    </row>
    <row r="8493" spans="1:1" x14ac:dyDescent="0.25">
      <c r="A8493"/>
    </row>
    <row r="8494" spans="1:1" x14ac:dyDescent="0.25">
      <c r="A8494"/>
    </row>
    <row r="8495" spans="1:1" x14ac:dyDescent="0.25">
      <c r="A8495"/>
    </row>
    <row r="8496" spans="1:1" x14ac:dyDescent="0.25">
      <c r="A8496"/>
    </row>
    <row r="8497" spans="1:1" x14ac:dyDescent="0.25">
      <c r="A8497"/>
    </row>
    <row r="8498" spans="1:1" x14ac:dyDescent="0.25">
      <c r="A8498"/>
    </row>
    <row r="8499" spans="1:1" x14ac:dyDescent="0.25">
      <c r="A8499"/>
    </row>
    <row r="8500" spans="1:1" x14ac:dyDescent="0.25">
      <c r="A8500"/>
    </row>
    <row r="8501" spans="1:1" x14ac:dyDescent="0.25">
      <c r="A8501"/>
    </row>
    <row r="8502" spans="1:1" x14ac:dyDescent="0.25">
      <c r="A8502"/>
    </row>
    <row r="8503" spans="1:1" x14ac:dyDescent="0.25">
      <c r="A8503"/>
    </row>
    <row r="8504" spans="1:1" x14ac:dyDescent="0.25">
      <c r="A8504"/>
    </row>
    <row r="8505" spans="1:1" x14ac:dyDescent="0.25">
      <c r="A8505"/>
    </row>
    <row r="8506" spans="1:1" x14ac:dyDescent="0.25">
      <c r="A8506"/>
    </row>
    <row r="8507" spans="1:1" x14ac:dyDescent="0.25">
      <c r="A8507"/>
    </row>
    <row r="8508" spans="1:1" x14ac:dyDescent="0.25">
      <c r="A8508"/>
    </row>
    <row r="8509" spans="1:1" x14ac:dyDescent="0.25">
      <c r="A8509"/>
    </row>
    <row r="8510" spans="1:1" x14ac:dyDescent="0.25">
      <c r="A8510"/>
    </row>
    <row r="8511" spans="1:1" x14ac:dyDescent="0.25">
      <c r="A8511"/>
    </row>
    <row r="8512" spans="1:1" x14ac:dyDescent="0.25">
      <c r="A8512"/>
    </row>
    <row r="8513" spans="1:1" x14ac:dyDescent="0.25">
      <c r="A8513"/>
    </row>
    <row r="8514" spans="1:1" x14ac:dyDescent="0.25">
      <c r="A8514"/>
    </row>
    <row r="8515" spans="1:1" x14ac:dyDescent="0.25">
      <c r="A8515"/>
    </row>
    <row r="8516" spans="1:1" x14ac:dyDescent="0.25">
      <c r="A8516"/>
    </row>
    <row r="8517" spans="1:1" x14ac:dyDescent="0.25">
      <c r="A8517"/>
    </row>
    <row r="8518" spans="1:1" x14ac:dyDescent="0.25">
      <c r="A8518"/>
    </row>
    <row r="8519" spans="1:1" x14ac:dyDescent="0.25">
      <c r="A8519"/>
    </row>
    <row r="8520" spans="1:1" x14ac:dyDescent="0.25">
      <c r="A8520"/>
    </row>
    <row r="8521" spans="1:1" x14ac:dyDescent="0.25">
      <c r="A8521"/>
    </row>
    <row r="8522" spans="1:1" x14ac:dyDescent="0.25">
      <c r="A8522"/>
    </row>
    <row r="8523" spans="1:1" x14ac:dyDescent="0.25">
      <c r="A8523"/>
    </row>
    <row r="8524" spans="1:1" x14ac:dyDescent="0.25">
      <c r="A8524"/>
    </row>
    <row r="8525" spans="1:1" x14ac:dyDescent="0.25">
      <c r="A8525"/>
    </row>
    <row r="8526" spans="1:1" x14ac:dyDescent="0.25">
      <c r="A8526"/>
    </row>
    <row r="8527" spans="1:1" x14ac:dyDescent="0.25">
      <c r="A8527"/>
    </row>
    <row r="8528" spans="1:1" x14ac:dyDescent="0.25">
      <c r="A8528"/>
    </row>
    <row r="8529" spans="1:1" x14ac:dyDescent="0.25">
      <c r="A8529"/>
    </row>
    <row r="8530" spans="1:1" x14ac:dyDescent="0.25">
      <c r="A8530"/>
    </row>
    <row r="8531" spans="1:1" x14ac:dyDescent="0.25">
      <c r="A8531"/>
    </row>
    <row r="8532" spans="1:1" x14ac:dyDescent="0.25">
      <c r="A8532"/>
    </row>
    <row r="8533" spans="1:1" x14ac:dyDescent="0.25">
      <c r="A8533"/>
    </row>
    <row r="8534" spans="1:1" x14ac:dyDescent="0.25">
      <c r="A8534"/>
    </row>
    <row r="8535" spans="1:1" x14ac:dyDescent="0.25">
      <c r="A8535"/>
    </row>
    <row r="8536" spans="1:1" x14ac:dyDescent="0.25">
      <c r="A8536"/>
    </row>
    <row r="8537" spans="1:1" x14ac:dyDescent="0.25">
      <c r="A8537"/>
    </row>
    <row r="8538" spans="1:1" x14ac:dyDescent="0.25">
      <c r="A8538"/>
    </row>
    <row r="8539" spans="1:1" x14ac:dyDescent="0.25">
      <c r="A8539"/>
    </row>
    <row r="8540" spans="1:1" x14ac:dyDescent="0.25">
      <c r="A8540"/>
    </row>
    <row r="8541" spans="1:1" x14ac:dyDescent="0.25">
      <c r="A8541"/>
    </row>
    <row r="8542" spans="1:1" x14ac:dyDescent="0.25">
      <c r="A8542"/>
    </row>
    <row r="8543" spans="1:1" x14ac:dyDescent="0.25">
      <c r="A8543"/>
    </row>
    <row r="8544" spans="1:1" x14ac:dyDescent="0.25">
      <c r="A8544"/>
    </row>
    <row r="8545" spans="1:1" x14ac:dyDescent="0.25">
      <c r="A8545"/>
    </row>
    <row r="8546" spans="1:1" x14ac:dyDescent="0.25">
      <c r="A8546"/>
    </row>
    <row r="8547" spans="1:1" x14ac:dyDescent="0.25">
      <c r="A8547"/>
    </row>
    <row r="8548" spans="1:1" x14ac:dyDescent="0.25">
      <c r="A8548"/>
    </row>
  </sheetData>
  <mergeCells count="9">
    <mergeCell ref="P12:Y12"/>
    <mergeCell ref="P39:AF39"/>
    <mergeCell ref="A1:A8"/>
    <mergeCell ref="B2:G2"/>
    <mergeCell ref="B3:G3"/>
    <mergeCell ref="B4:G4"/>
    <mergeCell ref="B5:G5"/>
    <mergeCell ref="B6:G6"/>
    <mergeCell ref="A9:N9"/>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3" r:id="rId4" name="Drop Down 9">
              <controlPr defaultSize="0" autoLine="0" autoPict="0" altText="SELECCIONE LA ESPECIE">
                <anchor moveWithCells="1">
                  <from>
                    <xdr:col>1</xdr:col>
                    <xdr:colOff>152400</xdr:colOff>
                    <xdr:row>9</xdr:row>
                    <xdr:rowOff>190500</xdr:rowOff>
                  </from>
                  <to>
                    <xdr:col>6</xdr:col>
                    <xdr:colOff>9525</xdr:colOff>
                    <xdr:row>10</xdr:row>
                    <xdr:rowOff>533400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1"/>
  <sheetViews>
    <sheetView showGridLines="0" zoomScale="55" zoomScaleNormal="55" workbookViewId="0">
      <selection activeCell="O52" sqref="O52"/>
    </sheetView>
  </sheetViews>
  <sheetFormatPr baseColWidth="10" defaultRowHeight="15" x14ac:dyDescent="0.25"/>
  <cols>
    <col min="1" max="1" width="51.28515625" customWidth="1"/>
  </cols>
  <sheetData>
    <row r="1" spans="1:26" x14ac:dyDescent="0.25">
      <c r="A1" s="144"/>
    </row>
    <row r="2" spans="1:26" x14ac:dyDescent="0.25">
      <c r="A2" s="144"/>
      <c r="B2" s="145" t="s">
        <v>0</v>
      </c>
      <c r="C2" s="145"/>
      <c r="D2" s="145"/>
      <c r="E2" s="145"/>
      <c r="F2" s="145"/>
      <c r="G2" s="145"/>
    </row>
    <row r="3" spans="1:26" x14ac:dyDescent="0.25">
      <c r="A3" s="144"/>
      <c r="B3" s="145" t="s">
        <v>1</v>
      </c>
      <c r="C3" s="145"/>
      <c r="D3" s="145"/>
      <c r="E3" s="145"/>
      <c r="F3" s="145"/>
      <c r="G3" s="145"/>
    </row>
    <row r="4" spans="1:26" x14ac:dyDescent="0.25">
      <c r="A4" s="144"/>
      <c r="B4" s="145" t="s">
        <v>2</v>
      </c>
      <c r="C4" s="145"/>
      <c r="D4" s="145"/>
      <c r="E4" s="145"/>
      <c r="F4" s="145"/>
      <c r="G4" s="145"/>
    </row>
    <row r="5" spans="1:26" x14ac:dyDescent="0.25">
      <c r="A5" s="144"/>
      <c r="B5" s="145" t="s">
        <v>33</v>
      </c>
      <c r="C5" s="145"/>
      <c r="D5" s="145"/>
      <c r="E5" s="145"/>
      <c r="F5" s="145"/>
      <c r="G5" s="145"/>
    </row>
    <row r="6" spans="1:26" x14ac:dyDescent="0.25">
      <c r="A6" s="144"/>
      <c r="B6" s="146" t="s">
        <v>3</v>
      </c>
      <c r="C6" s="146"/>
      <c r="D6" s="146"/>
      <c r="E6" s="146"/>
      <c r="F6" s="146"/>
      <c r="G6" s="146"/>
    </row>
    <row r="7" spans="1:26" x14ac:dyDescent="0.25">
      <c r="A7" s="144"/>
    </row>
    <row r="8" spans="1:26" x14ac:dyDescent="0.25">
      <c r="A8" s="144"/>
    </row>
    <row r="9" spans="1:26" x14ac:dyDescent="0.25">
      <c r="A9" s="147" t="s">
        <v>202</v>
      </c>
      <c r="B9" s="147"/>
      <c r="C9" s="147"/>
      <c r="D9" s="147"/>
      <c r="E9" s="147"/>
      <c r="F9" s="147"/>
      <c r="G9" s="147"/>
      <c r="H9" s="147"/>
      <c r="I9" s="147"/>
      <c r="J9" s="147"/>
      <c r="K9" s="147"/>
      <c r="L9" s="147"/>
      <c r="M9" s="147"/>
      <c r="N9" s="147"/>
      <c r="O9" s="147"/>
    </row>
    <row r="10" spans="1:26" x14ac:dyDescent="0.25">
      <c r="Q10" s="142" t="s">
        <v>159</v>
      </c>
      <c r="R10" s="142"/>
      <c r="S10" s="142"/>
      <c r="T10" s="142"/>
      <c r="U10" s="142"/>
      <c r="V10" s="142"/>
      <c r="W10" s="142"/>
      <c r="X10" s="142"/>
      <c r="Y10" s="142"/>
      <c r="Z10" s="142"/>
    </row>
    <row r="11" spans="1:26" x14ac:dyDescent="0.25">
      <c r="A11" s="39" t="s">
        <v>181</v>
      </c>
      <c r="B11" s="39" t="s">
        <v>195</v>
      </c>
      <c r="C11" s="75">
        <v>2012</v>
      </c>
      <c r="D11" s="75">
        <v>2013</v>
      </c>
      <c r="E11" s="75">
        <v>2014</v>
      </c>
      <c r="F11" s="75">
        <v>2015</v>
      </c>
      <c r="G11" s="75">
        <v>2016</v>
      </c>
      <c r="H11" s="75">
        <v>2017</v>
      </c>
      <c r="I11" s="75">
        <v>2018</v>
      </c>
      <c r="J11" s="75">
        <v>2019</v>
      </c>
      <c r="K11" s="75">
        <v>2020</v>
      </c>
      <c r="L11" s="75">
        <v>2021</v>
      </c>
      <c r="M11" s="75">
        <v>2022</v>
      </c>
      <c r="N11" s="82" t="s">
        <v>155</v>
      </c>
      <c r="O11" s="81" t="s">
        <v>156</v>
      </c>
    </row>
    <row r="12" spans="1:26" ht="15.75" x14ac:dyDescent="0.25">
      <c r="A12" s="99" t="s">
        <v>128</v>
      </c>
      <c r="B12" s="72">
        <v>1</v>
      </c>
      <c r="C12" s="133">
        <f>COUNTIFS(BRUTO!$A:$A,ANALISIS_AUTORIZACIONES_SP!C$11,BRUTO!$H:$H,ANALISIS_AUTORIZACIONES_SP!$B12)+COUNTIFS(BRUTO!$A:$A,ANALISIS_AUTORIZACIONES_SP!C$11,BRUTO!$I:$I,ANALISIS_AUTORIZACIONES_SP!$B12)+COUNTIFS(BRUTO!$A:$A,ANALISIS_AUTORIZACIONES_SP!C$11,BRUTO!$J:$J,ANALISIS_AUTORIZACIONES_SP!$B12)+COUNTIFS(BRUTO!$A:$A,ANALISIS_AUTORIZACIONES_SP!C$11,BRUTO!$K:$K,ANALISIS_AUTORIZACIONES_SP!$B12)</f>
        <v>0</v>
      </c>
      <c r="D12" s="133">
        <f>COUNTIFS(BRUTO!$A:$A,ANALISIS_AUTORIZACIONES_SP!D$11,BRUTO!$H:$H,ANALISIS_AUTORIZACIONES_SP!$B12)+COUNTIFS(BRUTO!$A:$A,ANALISIS_AUTORIZACIONES_SP!D$11,BRUTO!$I:$I,ANALISIS_AUTORIZACIONES_SP!$B12)+COUNTIFS(BRUTO!$A:$A,ANALISIS_AUTORIZACIONES_SP!D$11,BRUTO!$J:$J,ANALISIS_AUTORIZACIONES_SP!$B12)+COUNTIFS(BRUTO!$A:$A,ANALISIS_AUTORIZACIONES_SP!D$11,BRUTO!$K:$K,ANALISIS_AUTORIZACIONES_SP!$B12)</f>
        <v>0</v>
      </c>
      <c r="E12" s="133">
        <f>COUNTIFS(BRUTO!$A:$A,ANALISIS_AUTORIZACIONES_SP!E$11,BRUTO!$H:$H,ANALISIS_AUTORIZACIONES_SP!$B12)+COUNTIFS(BRUTO!$A:$A,ANALISIS_AUTORIZACIONES_SP!E$11,BRUTO!$I:$I,ANALISIS_AUTORIZACIONES_SP!$B12)+COUNTIFS(BRUTO!$A:$A,ANALISIS_AUTORIZACIONES_SP!E$11,BRUTO!$J:$J,ANALISIS_AUTORIZACIONES_SP!$B12)+COUNTIFS(BRUTO!$A:$A,ANALISIS_AUTORIZACIONES_SP!E$11,BRUTO!$K:$K,ANALISIS_AUTORIZACIONES_SP!$B12)</f>
        <v>0</v>
      </c>
      <c r="F12" s="133">
        <f>COUNTIFS(BRUTO!$A:$A,ANALISIS_AUTORIZACIONES_SP!F$11,BRUTO!$H:$H,ANALISIS_AUTORIZACIONES_SP!$B12)+COUNTIFS(BRUTO!$A:$A,ANALISIS_AUTORIZACIONES_SP!F$11,BRUTO!$I:$I,ANALISIS_AUTORIZACIONES_SP!$B12)+COUNTIFS(BRUTO!$A:$A,ANALISIS_AUTORIZACIONES_SP!F$11,BRUTO!$J:$J,ANALISIS_AUTORIZACIONES_SP!$B12)+COUNTIFS(BRUTO!$A:$A,ANALISIS_AUTORIZACIONES_SP!F$11,BRUTO!$K:$K,ANALISIS_AUTORIZACIONES_SP!$B12)</f>
        <v>0</v>
      </c>
      <c r="G12" s="133">
        <f>COUNTIFS(BRUTO!$A:$A,ANALISIS_AUTORIZACIONES_SP!G$11,BRUTO!$H:$H,ANALISIS_AUTORIZACIONES_SP!$B12)+COUNTIFS(BRUTO!$A:$A,ANALISIS_AUTORIZACIONES_SP!G$11,BRUTO!$I:$I,ANALISIS_AUTORIZACIONES_SP!$B12)+COUNTIFS(BRUTO!$A:$A,ANALISIS_AUTORIZACIONES_SP!G$11,BRUTO!$J:$J,ANALISIS_AUTORIZACIONES_SP!$B12)+COUNTIFS(BRUTO!$A:$A,ANALISIS_AUTORIZACIONES_SP!G$11,BRUTO!$K:$K,ANALISIS_AUTORIZACIONES_SP!$B12)</f>
        <v>0</v>
      </c>
      <c r="H12" s="133">
        <f>COUNTIFS(BRUTO!$A:$A,ANALISIS_AUTORIZACIONES_SP!H$11,BRUTO!$H:$H,ANALISIS_AUTORIZACIONES_SP!$B12)+COUNTIFS(BRUTO!$A:$A,ANALISIS_AUTORIZACIONES_SP!H$11,BRUTO!$I:$I,ANALISIS_AUTORIZACIONES_SP!$B12)+COUNTIFS(BRUTO!$A:$A,ANALISIS_AUTORIZACIONES_SP!H$11,BRUTO!$J:$J,ANALISIS_AUTORIZACIONES_SP!$B12)+COUNTIFS(BRUTO!$A:$A,ANALISIS_AUTORIZACIONES_SP!H$11,BRUTO!$K:$K,ANALISIS_AUTORIZACIONES_SP!$B12)</f>
        <v>0</v>
      </c>
      <c r="I12" s="133">
        <f>COUNTIFS(BRUTO!$A:$A,ANALISIS_AUTORIZACIONES_SP!I$11,BRUTO!$H:$H,ANALISIS_AUTORIZACIONES_SP!$B12)+COUNTIFS(BRUTO!$A:$A,ANALISIS_AUTORIZACIONES_SP!I$11,BRUTO!$I:$I,ANALISIS_AUTORIZACIONES_SP!$B12)+COUNTIFS(BRUTO!$A:$A,ANALISIS_AUTORIZACIONES_SP!I$11,BRUTO!$J:$J,ANALISIS_AUTORIZACIONES_SP!$B12)+COUNTIFS(BRUTO!$A:$A,ANALISIS_AUTORIZACIONES_SP!I$11,BRUTO!$K:$K,ANALISIS_AUTORIZACIONES_SP!$B12)</f>
        <v>0</v>
      </c>
      <c r="J12" s="133">
        <f>COUNTIFS(BRUTO!$A:$A,ANALISIS_AUTORIZACIONES_SP!J$11,BRUTO!$H:$H,ANALISIS_AUTORIZACIONES_SP!$B12)+COUNTIFS(BRUTO!$A:$A,ANALISIS_AUTORIZACIONES_SP!J$11,BRUTO!$I:$I,ANALISIS_AUTORIZACIONES_SP!$B12)+COUNTIFS(BRUTO!$A:$A,ANALISIS_AUTORIZACIONES_SP!J$11,BRUTO!$J:$J,ANALISIS_AUTORIZACIONES_SP!$B12)+COUNTIFS(BRUTO!$A:$A,ANALISIS_AUTORIZACIONES_SP!J$11,BRUTO!$K:$K,ANALISIS_AUTORIZACIONES_SP!$B12)</f>
        <v>0</v>
      </c>
      <c r="K12" s="133">
        <f>COUNTIFS(BRUTO!$A:$A,ANALISIS_AUTORIZACIONES_SP!K$11,BRUTO!$H:$H,ANALISIS_AUTORIZACIONES_SP!$B12)+COUNTIFS(BRUTO!$A:$A,ANALISIS_AUTORIZACIONES_SP!K$11,BRUTO!$I:$I,ANALISIS_AUTORIZACIONES_SP!$B12)+COUNTIFS(BRUTO!$A:$A,ANALISIS_AUTORIZACIONES_SP!K$11,BRUTO!$J:$J,ANALISIS_AUTORIZACIONES_SP!$B12)+COUNTIFS(BRUTO!$A:$A,ANALISIS_AUTORIZACIONES_SP!K$11,BRUTO!$K:$K,ANALISIS_AUTORIZACIONES_SP!$B12)</f>
        <v>0</v>
      </c>
      <c r="L12" s="133">
        <f>COUNTIFS(BRUTO!$A:$A,ANALISIS_AUTORIZACIONES_SP!L$11,BRUTO!$H:$H,ANALISIS_AUTORIZACIONES_SP!$B12)+COUNTIFS(BRUTO!$A:$A,ANALISIS_AUTORIZACIONES_SP!L$11,BRUTO!$I:$I,ANALISIS_AUTORIZACIONES_SP!$B12)+COUNTIFS(BRUTO!$A:$A,ANALISIS_AUTORIZACIONES_SP!L$11,BRUTO!$J:$J,ANALISIS_AUTORIZACIONES_SP!$B12)+COUNTIFS(BRUTO!$A:$A,ANALISIS_AUTORIZACIONES_SP!L$11,BRUTO!$K:$K,ANALISIS_AUTORIZACIONES_SP!$B12)</f>
        <v>0</v>
      </c>
      <c r="M12" s="133">
        <f>COUNTIFS(BRUTO!$A:$A,ANALISIS_AUTORIZACIONES_SP!M$11,BRUTO!$H:$H,ANALISIS_AUTORIZACIONES_SP!$B12)+COUNTIFS(BRUTO!$A:$A,ANALISIS_AUTORIZACIONES_SP!M$11,BRUTO!$I:$I,ANALISIS_AUTORIZACIONES_SP!$B12)+COUNTIFS(BRUTO!$A:$A,ANALISIS_AUTORIZACIONES_SP!M$11,BRUTO!$J:$J,ANALISIS_AUTORIZACIONES_SP!$B12)+COUNTIFS(BRUTO!$A:$A,ANALISIS_AUTORIZACIONES_SP!M$11,BRUTO!$K:$K,ANALISIS_AUTORIZACIONES_SP!$B12)</f>
        <v>0</v>
      </c>
      <c r="N12" s="83">
        <f>SUM(C12:M12)</f>
        <v>0</v>
      </c>
      <c r="O12" s="80">
        <f>N12*100/$N$41</f>
        <v>0</v>
      </c>
    </row>
    <row r="13" spans="1:26" ht="15.75" x14ac:dyDescent="0.25">
      <c r="A13" s="99" t="s">
        <v>129</v>
      </c>
      <c r="B13" s="72">
        <v>2</v>
      </c>
      <c r="C13" s="133">
        <f>COUNTIFS(BRUTO!$A:$A,ANALISIS_AUTORIZACIONES_SP!C$11,BRUTO!$H:$H,ANALISIS_AUTORIZACIONES_SP!$B13)+COUNTIFS(BRUTO!$A:$A,ANALISIS_AUTORIZACIONES_SP!C$11,BRUTO!$I:$I,ANALISIS_AUTORIZACIONES_SP!$B13)+COUNTIFS(BRUTO!$A:$A,ANALISIS_AUTORIZACIONES_SP!C$11,BRUTO!$J:$J,ANALISIS_AUTORIZACIONES_SP!$B13)+COUNTIFS(BRUTO!$A:$A,ANALISIS_AUTORIZACIONES_SP!C$11,BRUTO!$K:$K,ANALISIS_AUTORIZACIONES_SP!$B13)</f>
        <v>0</v>
      </c>
      <c r="D13" s="133">
        <f>COUNTIFS(BRUTO!$A:$A,ANALISIS_AUTORIZACIONES_SP!D$11,BRUTO!$H:$H,ANALISIS_AUTORIZACIONES_SP!$B13)+COUNTIFS(BRUTO!$A:$A,ANALISIS_AUTORIZACIONES_SP!D$11,BRUTO!$I:$I,ANALISIS_AUTORIZACIONES_SP!$B13)+COUNTIFS(BRUTO!$A:$A,ANALISIS_AUTORIZACIONES_SP!D$11,BRUTO!$J:$J,ANALISIS_AUTORIZACIONES_SP!$B13)+COUNTIFS(BRUTO!$A:$A,ANALISIS_AUTORIZACIONES_SP!D$11,BRUTO!$K:$K,ANALISIS_AUTORIZACIONES_SP!$B13)</f>
        <v>0</v>
      </c>
      <c r="E13" s="133">
        <f>COUNTIFS(BRUTO!$A:$A,ANALISIS_AUTORIZACIONES_SP!E$11,BRUTO!$H:$H,ANALISIS_AUTORIZACIONES_SP!$B13)+COUNTIFS(BRUTO!$A:$A,ANALISIS_AUTORIZACIONES_SP!E$11,BRUTO!$I:$I,ANALISIS_AUTORIZACIONES_SP!$B13)+COUNTIFS(BRUTO!$A:$A,ANALISIS_AUTORIZACIONES_SP!E$11,BRUTO!$J:$J,ANALISIS_AUTORIZACIONES_SP!$B13)+COUNTIFS(BRUTO!$A:$A,ANALISIS_AUTORIZACIONES_SP!E$11,BRUTO!$K:$K,ANALISIS_AUTORIZACIONES_SP!$B13)</f>
        <v>0</v>
      </c>
      <c r="F13" s="133">
        <f>COUNTIFS(BRUTO!$A:$A,ANALISIS_AUTORIZACIONES_SP!F$11,BRUTO!$H:$H,ANALISIS_AUTORIZACIONES_SP!$B13)+COUNTIFS(BRUTO!$A:$A,ANALISIS_AUTORIZACIONES_SP!F$11,BRUTO!$I:$I,ANALISIS_AUTORIZACIONES_SP!$B13)+COUNTIFS(BRUTO!$A:$A,ANALISIS_AUTORIZACIONES_SP!F$11,BRUTO!$J:$J,ANALISIS_AUTORIZACIONES_SP!$B13)+COUNTIFS(BRUTO!$A:$A,ANALISIS_AUTORIZACIONES_SP!F$11,BRUTO!$K:$K,ANALISIS_AUTORIZACIONES_SP!$B13)</f>
        <v>0</v>
      </c>
      <c r="G13" s="133">
        <f>COUNTIFS(BRUTO!$A:$A,ANALISIS_AUTORIZACIONES_SP!G$11,BRUTO!$H:$H,ANALISIS_AUTORIZACIONES_SP!$B13)+COUNTIFS(BRUTO!$A:$A,ANALISIS_AUTORIZACIONES_SP!G$11,BRUTO!$I:$I,ANALISIS_AUTORIZACIONES_SP!$B13)+COUNTIFS(BRUTO!$A:$A,ANALISIS_AUTORIZACIONES_SP!G$11,BRUTO!$J:$J,ANALISIS_AUTORIZACIONES_SP!$B13)+COUNTIFS(BRUTO!$A:$A,ANALISIS_AUTORIZACIONES_SP!G$11,BRUTO!$K:$K,ANALISIS_AUTORIZACIONES_SP!$B13)</f>
        <v>0</v>
      </c>
      <c r="H13" s="133">
        <f>COUNTIFS(BRUTO!$A:$A,ANALISIS_AUTORIZACIONES_SP!H$11,BRUTO!$H:$H,ANALISIS_AUTORIZACIONES_SP!$B13)+COUNTIFS(BRUTO!$A:$A,ANALISIS_AUTORIZACIONES_SP!H$11,BRUTO!$I:$I,ANALISIS_AUTORIZACIONES_SP!$B13)+COUNTIFS(BRUTO!$A:$A,ANALISIS_AUTORIZACIONES_SP!H$11,BRUTO!$J:$J,ANALISIS_AUTORIZACIONES_SP!$B13)+COUNTIFS(BRUTO!$A:$A,ANALISIS_AUTORIZACIONES_SP!H$11,BRUTO!$K:$K,ANALISIS_AUTORIZACIONES_SP!$B13)</f>
        <v>0</v>
      </c>
      <c r="I13" s="133">
        <f>COUNTIFS(BRUTO!$A:$A,ANALISIS_AUTORIZACIONES_SP!I$11,BRUTO!$H:$H,ANALISIS_AUTORIZACIONES_SP!$B13)+COUNTIFS(BRUTO!$A:$A,ANALISIS_AUTORIZACIONES_SP!I$11,BRUTO!$I:$I,ANALISIS_AUTORIZACIONES_SP!$B13)+COUNTIFS(BRUTO!$A:$A,ANALISIS_AUTORIZACIONES_SP!I$11,BRUTO!$J:$J,ANALISIS_AUTORIZACIONES_SP!$B13)+COUNTIFS(BRUTO!$A:$A,ANALISIS_AUTORIZACIONES_SP!I$11,BRUTO!$K:$K,ANALISIS_AUTORIZACIONES_SP!$B13)</f>
        <v>0</v>
      </c>
      <c r="J13" s="133">
        <f>COUNTIFS(BRUTO!$A:$A,ANALISIS_AUTORIZACIONES_SP!J$11,BRUTO!$H:$H,ANALISIS_AUTORIZACIONES_SP!$B13)+COUNTIFS(BRUTO!$A:$A,ANALISIS_AUTORIZACIONES_SP!J$11,BRUTO!$I:$I,ANALISIS_AUTORIZACIONES_SP!$B13)+COUNTIFS(BRUTO!$A:$A,ANALISIS_AUTORIZACIONES_SP!J$11,BRUTO!$J:$J,ANALISIS_AUTORIZACIONES_SP!$B13)+COUNTIFS(BRUTO!$A:$A,ANALISIS_AUTORIZACIONES_SP!J$11,BRUTO!$K:$K,ANALISIS_AUTORIZACIONES_SP!$B13)</f>
        <v>0</v>
      </c>
      <c r="K13" s="133">
        <f>COUNTIFS(BRUTO!$A:$A,ANALISIS_AUTORIZACIONES_SP!K$11,BRUTO!$H:$H,ANALISIS_AUTORIZACIONES_SP!$B13)+COUNTIFS(BRUTO!$A:$A,ANALISIS_AUTORIZACIONES_SP!K$11,BRUTO!$I:$I,ANALISIS_AUTORIZACIONES_SP!$B13)+COUNTIFS(BRUTO!$A:$A,ANALISIS_AUTORIZACIONES_SP!K$11,BRUTO!$J:$J,ANALISIS_AUTORIZACIONES_SP!$B13)+COUNTIFS(BRUTO!$A:$A,ANALISIS_AUTORIZACIONES_SP!K$11,BRUTO!$K:$K,ANALISIS_AUTORIZACIONES_SP!$B13)</f>
        <v>0</v>
      </c>
      <c r="L13" s="133">
        <f>COUNTIFS(BRUTO!$A:$A,ANALISIS_AUTORIZACIONES_SP!L$11,BRUTO!$H:$H,ANALISIS_AUTORIZACIONES_SP!$B13)+COUNTIFS(BRUTO!$A:$A,ANALISIS_AUTORIZACIONES_SP!L$11,BRUTO!$I:$I,ANALISIS_AUTORIZACIONES_SP!$B13)+COUNTIFS(BRUTO!$A:$A,ANALISIS_AUTORIZACIONES_SP!L$11,BRUTO!$J:$J,ANALISIS_AUTORIZACIONES_SP!$B13)+COUNTIFS(BRUTO!$A:$A,ANALISIS_AUTORIZACIONES_SP!L$11,BRUTO!$K:$K,ANALISIS_AUTORIZACIONES_SP!$B13)</f>
        <v>0</v>
      </c>
      <c r="M13" s="133">
        <f>COUNTIFS(BRUTO!$A:$A,ANALISIS_AUTORIZACIONES_SP!M$11,BRUTO!$H:$H,ANALISIS_AUTORIZACIONES_SP!$B13)+COUNTIFS(BRUTO!$A:$A,ANALISIS_AUTORIZACIONES_SP!M$11,BRUTO!$I:$I,ANALISIS_AUTORIZACIONES_SP!$B13)+COUNTIFS(BRUTO!$A:$A,ANALISIS_AUTORIZACIONES_SP!M$11,BRUTO!$J:$J,ANALISIS_AUTORIZACIONES_SP!$B13)+COUNTIFS(BRUTO!$A:$A,ANALISIS_AUTORIZACIONES_SP!M$11,BRUTO!$K:$K,ANALISIS_AUTORIZACIONES_SP!$B13)</f>
        <v>0</v>
      </c>
      <c r="N13" s="83">
        <f t="shared" ref="N13:N40" si="0">SUM(C13:M13)</f>
        <v>0</v>
      </c>
      <c r="O13" s="80">
        <f t="shared" ref="O13:O40" si="1">N13*100/$N$41</f>
        <v>0</v>
      </c>
    </row>
    <row r="14" spans="1:26" ht="15.75" x14ac:dyDescent="0.25">
      <c r="A14" s="99" t="s">
        <v>130</v>
      </c>
      <c r="B14" s="72">
        <v>3</v>
      </c>
      <c r="C14" s="133">
        <f>COUNTIFS(BRUTO!$A:$A,ANALISIS_AUTORIZACIONES_SP!C$11,BRUTO!$H:$H,ANALISIS_AUTORIZACIONES_SP!$B14)+COUNTIFS(BRUTO!$A:$A,ANALISIS_AUTORIZACIONES_SP!C$11,BRUTO!$I:$I,ANALISIS_AUTORIZACIONES_SP!$B14)+COUNTIFS(BRUTO!$A:$A,ANALISIS_AUTORIZACIONES_SP!C$11,BRUTO!$J:$J,ANALISIS_AUTORIZACIONES_SP!$B14)+COUNTIFS(BRUTO!$A:$A,ANALISIS_AUTORIZACIONES_SP!C$11,BRUTO!$K:$K,ANALISIS_AUTORIZACIONES_SP!$B14)</f>
        <v>0</v>
      </c>
      <c r="D14" s="133">
        <f>COUNTIFS(BRUTO!$A:$A,ANALISIS_AUTORIZACIONES_SP!D$11,BRUTO!$H:$H,ANALISIS_AUTORIZACIONES_SP!$B14)+COUNTIFS(BRUTO!$A:$A,ANALISIS_AUTORIZACIONES_SP!D$11,BRUTO!$I:$I,ANALISIS_AUTORIZACIONES_SP!$B14)+COUNTIFS(BRUTO!$A:$A,ANALISIS_AUTORIZACIONES_SP!D$11,BRUTO!$J:$J,ANALISIS_AUTORIZACIONES_SP!$B14)+COUNTIFS(BRUTO!$A:$A,ANALISIS_AUTORIZACIONES_SP!D$11,BRUTO!$K:$K,ANALISIS_AUTORIZACIONES_SP!$B14)</f>
        <v>0</v>
      </c>
      <c r="E14" s="133">
        <f>COUNTIFS(BRUTO!$A:$A,ANALISIS_AUTORIZACIONES_SP!E$11,BRUTO!$H:$H,ANALISIS_AUTORIZACIONES_SP!$B14)+COUNTIFS(BRUTO!$A:$A,ANALISIS_AUTORIZACIONES_SP!E$11,BRUTO!$I:$I,ANALISIS_AUTORIZACIONES_SP!$B14)+COUNTIFS(BRUTO!$A:$A,ANALISIS_AUTORIZACIONES_SP!E$11,BRUTO!$J:$J,ANALISIS_AUTORIZACIONES_SP!$B14)+COUNTIFS(BRUTO!$A:$A,ANALISIS_AUTORIZACIONES_SP!E$11,BRUTO!$K:$K,ANALISIS_AUTORIZACIONES_SP!$B14)</f>
        <v>0</v>
      </c>
      <c r="F14" s="133">
        <f>COUNTIFS(BRUTO!$A:$A,ANALISIS_AUTORIZACIONES_SP!F$11,BRUTO!$H:$H,ANALISIS_AUTORIZACIONES_SP!$B14)+COUNTIFS(BRUTO!$A:$A,ANALISIS_AUTORIZACIONES_SP!F$11,BRUTO!$I:$I,ANALISIS_AUTORIZACIONES_SP!$B14)+COUNTIFS(BRUTO!$A:$A,ANALISIS_AUTORIZACIONES_SP!F$11,BRUTO!$J:$J,ANALISIS_AUTORIZACIONES_SP!$B14)+COUNTIFS(BRUTO!$A:$A,ANALISIS_AUTORIZACIONES_SP!F$11,BRUTO!$K:$K,ANALISIS_AUTORIZACIONES_SP!$B14)</f>
        <v>0</v>
      </c>
      <c r="G14" s="133">
        <f>COUNTIFS(BRUTO!$A:$A,ANALISIS_AUTORIZACIONES_SP!G$11,BRUTO!$H:$H,ANALISIS_AUTORIZACIONES_SP!$B14)+COUNTIFS(BRUTO!$A:$A,ANALISIS_AUTORIZACIONES_SP!G$11,BRUTO!$I:$I,ANALISIS_AUTORIZACIONES_SP!$B14)+COUNTIFS(BRUTO!$A:$A,ANALISIS_AUTORIZACIONES_SP!G$11,BRUTO!$J:$J,ANALISIS_AUTORIZACIONES_SP!$B14)+COUNTIFS(BRUTO!$A:$A,ANALISIS_AUTORIZACIONES_SP!G$11,BRUTO!$K:$K,ANALISIS_AUTORIZACIONES_SP!$B14)</f>
        <v>0</v>
      </c>
      <c r="H14" s="133">
        <f>COUNTIFS(BRUTO!$A:$A,ANALISIS_AUTORIZACIONES_SP!H$11,BRUTO!$H:$H,ANALISIS_AUTORIZACIONES_SP!$B14)+COUNTIFS(BRUTO!$A:$A,ANALISIS_AUTORIZACIONES_SP!H$11,BRUTO!$I:$I,ANALISIS_AUTORIZACIONES_SP!$B14)+COUNTIFS(BRUTO!$A:$A,ANALISIS_AUTORIZACIONES_SP!H$11,BRUTO!$J:$J,ANALISIS_AUTORIZACIONES_SP!$B14)+COUNTIFS(BRUTO!$A:$A,ANALISIS_AUTORIZACIONES_SP!H$11,BRUTO!$K:$K,ANALISIS_AUTORIZACIONES_SP!$B14)</f>
        <v>0</v>
      </c>
      <c r="I14" s="133">
        <f>COUNTIFS(BRUTO!$A:$A,ANALISIS_AUTORIZACIONES_SP!I$11,BRUTO!$H:$H,ANALISIS_AUTORIZACIONES_SP!$B14)+COUNTIFS(BRUTO!$A:$A,ANALISIS_AUTORIZACIONES_SP!I$11,BRUTO!$I:$I,ANALISIS_AUTORIZACIONES_SP!$B14)+COUNTIFS(BRUTO!$A:$A,ANALISIS_AUTORIZACIONES_SP!I$11,BRUTO!$J:$J,ANALISIS_AUTORIZACIONES_SP!$B14)+COUNTIFS(BRUTO!$A:$A,ANALISIS_AUTORIZACIONES_SP!I$11,BRUTO!$K:$K,ANALISIS_AUTORIZACIONES_SP!$B14)</f>
        <v>0</v>
      </c>
      <c r="J14" s="133">
        <f>COUNTIFS(BRUTO!$A:$A,ANALISIS_AUTORIZACIONES_SP!J$11,BRUTO!$H:$H,ANALISIS_AUTORIZACIONES_SP!$B14)+COUNTIFS(BRUTO!$A:$A,ANALISIS_AUTORIZACIONES_SP!J$11,BRUTO!$I:$I,ANALISIS_AUTORIZACIONES_SP!$B14)+COUNTIFS(BRUTO!$A:$A,ANALISIS_AUTORIZACIONES_SP!J$11,BRUTO!$J:$J,ANALISIS_AUTORIZACIONES_SP!$B14)+COUNTIFS(BRUTO!$A:$A,ANALISIS_AUTORIZACIONES_SP!J$11,BRUTO!$K:$K,ANALISIS_AUTORIZACIONES_SP!$B14)</f>
        <v>0</v>
      </c>
      <c r="K14" s="133">
        <f>COUNTIFS(BRUTO!$A:$A,ANALISIS_AUTORIZACIONES_SP!K$11,BRUTO!$H:$H,ANALISIS_AUTORIZACIONES_SP!$B14)+COUNTIFS(BRUTO!$A:$A,ANALISIS_AUTORIZACIONES_SP!K$11,BRUTO!$I:$I,ANALISIS_AUTORIZACIONES_SP!$B14)+COUNTIFS(BRUTO!$A:$A,ANALISIS_AUTORIZACIONES_SP!K$11,BRUTO!$J:$J,ANALISIS_AUTORIZACIONES_SP!$B14)+COUNTIFS(BRUTO!$A:$A,ANALISIS_AUTORIZACIONES_SP!K$11,BRUTO!$K:$K,ANALISIS_AUTORIZACIONES_SP!$B14)</f>
        <v>0</v>
      </c>
      <c r="L14" s="133">
        <f>COUNTIFS(BRUTO!$A:$A,ANALISIS_AUTORIZACIONES_SP!L$11,BRUTO!$H:$H,ANALISIS_AUTORIZACIONES_SP!$B14)+COUNTIFS(BRUTO!$A:$A,ANALISIS_AUTORIZACIONES_SP!L$11,BRUTO!$I:$I,ANALISIS_AUTORIZACIONES_SP!$B14)+COUNTIFS(BRUTO!$A:$A,ANALISIS_AUTORIZACIONES_SP!L$11,BRUTO!$J:$J,ANALISIS_AUTORIZACIONES_SP!$B14)+COUNTIFS(BRUTO!$A:$A,ANALISIS_AUTORIZACIONES_SP!L$11,BRUTO!$K:$K,ANALISIS_AUTORIZACIONES_SP!$B14)</f>
        <v>0</v>
      </c>
      <c r="M14" s="133">
        <f>COUNTIFS(BRUTO!$A:$A,ANALISIS_AUTORIZACIONES_SP!M$11,BRUTO!$H:$H,ANALISIS_AUTORIZACIONES_SP!$B14)+COUNTIFS(BRUTO!$A:$A,ANALISIS_AUTORIZACIONES_SP!M$11,BRUTO!$I:$I,ANALISIS_AUTORIZACIONES_SP!$B14)+COUNTIFS(BRUTO!$A:$A,ANALISIS_AUTORIZACIONES_SP!M$11,BRUTO!$J:$J,ANALISIS_AUTORIZACIONES_SP!$B14)+COUNTIFS(BRUTO!$A:$A,ANALISIS_AUTORIZACIONES_SP!M$11,BRUTO!$K:$K,ANALISIS_AUTORIZACIONES_SP!$B14)</f>
        <v>0</v>
      </c>
      <c r="N14" s="83">
        <f t="shared" si="0"/>
        <v>0</v>
      </c>
      <c r="O14" s="80">
        <f t="shared" si="1"/>
        <v>0</v>
      </c>
    </row>
    <row r="15" spans="1:26" ht="15.75" x14ac:dyDescent="0.25">
      <c r="A15" s="99" t="s">
        <v>131</v>
      </c>
      <c r="B15" s="72">
        <v>4</v>
      </c>
      <c r="C15" s="133">
        <f>COUNTIFS(BRUTO!$A:$A,ANALISIS_AUTORIZACIONES_SP!C$11,BRUTO!$H:$H,ANALISIS_AUTORIZACIONES_SP!$B15)+COUNTIFS(BRUTO!$A:$A,ANALISIS_AUTORIZACIONES_SP!C$11,BRUTO!$I:$I,ANALISIS_AUTORIZACIONES_SP!$B15)+COUNTIFS(BRUTO!$A:$A,ANALISIS_AUTORIZACIONES_SP!C$11,BRUTO!$J:$J,ANALISIS_AUTORIZACIONES_SP!$B15)+COUNTIFS(BRUTO!$A:$A,ANALISIS_AUTORIZACIONES_SP!C$11,BRUTO!$K:$K,ANALISIS_AUTORIZACIONES_SP!$B15)</f>
        <v>0</v>
      </c>
      <c r="D15" s="133">
        <f>COUNTIFS(BRUTO!$A:$A,ANALISIS_AUTORIZACIONES_SP!D$11,BRUTO!$H:$H,ANALISIS_AUTORIZACIONES_SP!$B15)+COUNTIFS(BRUTO!$A:$A,ANALISIS_AUTORIZACIONES_SP!D$11,BRUTO!$I:$I,ANALISIS_AUTORIZACIONES_SP!$B15)+COUNTIFS(BRUTO!$A:$A,ANALISIS_AUTORIZACIONES_SP!D$11,BRUTO!$J:$J,ANALISIS_AUTORIZACIONES_SP!$B15)+COUNTIFS(BRUTO!$A:$A,ANALISIS_AUTORIZACIONES_SP!D$11,BRUTO!$K:$K,ANALISIS_AUTORIZACIONES_SP!$B15)</f>
        <v>0</v>
      </c>
      <c r="E15" s="133">
        <f>COUNTIFS(BRUTO!$A:$A,ANALISIS_AUTORIZACIONES_SP!E$11,BRUTO!$H:$H,ANALISIS_AUTORIZACIONES_SP!$B15)+COUNTIFS(BRUTO!$A:$A,ANALISIS_AUTORIZACIONES_SP!E$11,BRUTO!$I:$I,ANALISIS_AUTORIZACIONES_SP!$B15)+COUNTIFS(BRUTO!$A:$A,ANALISIS_AUTORIZACIONES_SP!E$11,BRUTO!$J:$J,ANALISIS_AUTORIZACIONES_SP!$B15)+COUNTIFS(BRUTO!$A:$A,ANALISIS_AUTORIZACIONES_SP!E$11,BRUTO!$K:$K,ANALISIS_AUTORIZACIONES_SP!$B15)</f>
        <v>3</v>
      </c>
      <c r="F15" s="133">
        <f>COUNTIFS(BRUTO!$A:$A,ANALISIS_AUTORIZACIONES_SP!F$11,BRUTO!$H:$H,ANALISIS_AUTORIZACIONES_SP!$B15)+COUNTIFS(BRUTO!$A:$A,ANALISIS_AUTORIZACIONES_SP!F$11,BRUTO!$I:$I,ANALISIS_AUTORIZACIONES_SP!$B15)+COUNTIFS(BRUTO!$A:$A,ANALISIS_AUTORIZACIONES_SP!F$11,BRUTO!$J:$J,ANALISIS_AUTORIZACIONES_SP!$B15)+COUNTIFS(BRUTO!$A:$A,ANALISIS_AUTORIZACIONES_SP!F$11,BRUTO!$K:$K,ANALISIS_AUTORIZACIONES_SP!$B15)</f>
        <v>0</v>
      </c>
      <c r="G15" s="133">
        <f>COUNTIFS(BRUTO!$A:$A,ANALISIS_AUTORIZACIONES_SP!G$11,BRUTO!$H:$H,ANALISIS_AUTORIZACIONES_SP!$B15)+COUNTIFS(BRUTO!$A:$A,ANALISIS_AUTORIZACIONES_SP!G$11,BRUTO!$I:$I,ANALISIS_AUTORIZACIONES_SP!$B15)+COUNTIFS(BRUTO!$A:$A,ANALISIS_AUTORIZACIONES_SP!G$11,BRUTO!$J:$J,ANALISIS_AUTORIZACIONES_SP!$B15)+COUNTIFS(BRUTO!$A:$A,ANALISIS_AUTORIZACIONES_SP!G$11,BRUTO!$K:$K,ANALISIS_AUTORIZACIONES_SP!$B15)</f>
        <v>8</v>
      </c>
      <c r="H15" s="133">
        <f>COUNTIFS(BRUTO!$A:$A,ANALISIS_AUTORIZACIONES_SP!H$11,BRUTO!$H:$H,ANALISIS_AUTORIZACIONES_SP!$B15)+COUNTIFS(BRUTO!$A:$A,ANALISIS_AUTORIZACIONES_SP!H$11,BRUTO!$I:$I,ANALISIS_AUTORIZACIONES_SP!$B15)+COUNTIFS(BRUTO!$A:$A,ANALISIS_AUTORIZACIONES_SP!H$11,BRUTO!$J:$J,ANALISIS_AUTORIZACIONES_SP!$B15)+COUNTIFS(BRUTO!$A:$A,ANALISIS_AUTORIZACIONES_SP!H$11,BRUTO!$K:$K,ANALISIS_AUTORIZACIONES_SP!$B15)</f>
        <v>4</v>
      </c>
      <c r="I15" s="133">
        <f>COUNTIFS(BRUTO!$A:$A,ANALISIS_AUTORIZACIONES_SP!I$11,BRUTO!$H:$H,ANALISIS_AUTORIZACIONES_SP!$B15)+COUNTIFS(BRUTO!$A:$A,ANALISIS_AUTORIZACIONES_SP!I$11,BRUTO!$I:$I,ANALISIS_AUTORIZACIONES_SP!$B15)+COUNTIFS(BRUTO!$A:$A,ANALISIS_AUTORIZACIONES_SP!I$11,BRUTO!$J:$J,ANALISIS_AUTORIZACIONES_SP!$B15)+COUNTIFS(BRUTO!$A:$A,ANALISIS_AUTORIZACIONES_SP!I$11,BRUTO!$K:$K,ANALISIS_AUTORIZACIONES_SP!$B15)</f>
        <v>4</v>
      </c>
      <c r="J15" s="133">
        <f>COUNTIFS(BRUTO!$A:$A,ANALISIS_AUTORIZACIONES_SP!J$11,BRUTO!$H:$H,ANALISIS_AUTORIZACIONES_SP!$B15)+COUNTIFS(BRUTO!$A:$A,ANALISIS_AUTORIZACIONES_SP!J$11,BRUTO!$I:$I,ANALISIS_AUTORIZACIONES_SP!$B15)+COUNTIFS(BRUTO!$A:$A,ANALISIS_AUTORIZACIONES_SP!J$11,BRUTO!$J:$J,ANALISIS_AUTORIZACIONES_SP!$B15)+COUNTIFS(BRUTO!$A:$A,ANALISIS_AUTORIZACIONES_SP!J$11,BRUTO!$K:$K,ANALISIS_AUTORIZACIONES_SP!$B15)</f>
        <v>6</v>
      </c>
      <c r="K15" s="133">
        <f>COUNTIFS(BRUTO!$A:$A,ANALISIS_AUTORIZACIONES_SP!K$11,BRUTO!$H:$H,ANALISIS_AUTORIZACIONES_SP!$B15)+COUNTIFS(BRUTO!$A:$A,ANALISIS_AUTORIZACIONES_SP!K$11,BRUTO!$I:$I,ANALISIS_AUTORIZACIONES_SP!$B15)+COUNTIFS(BRUTO!$A:$A,ANALISIS_AUTORIZACIONES_SP!K$11,BRUTO!$J:$J,ANALISIS_AUTORIZACIONES_SP!$B15)+COUNTIFS(BRUTO!$A:$A,ANALISIS_AUTORIZACIONES_SP!K$11,BRUTO!$K:$K,ANALISIS_AUTORIZACIONES_SP!$B15)</f>
        <v>15</v>
      </c>
      <c r="L15" s="133">
        <f>COUNTIFS(BRUTO!$A:$A,ANALISIS_AUTORIZACIONES_SP!L$11,BRUTO!$H:$H,ANALISIS_AUTORIZACIONES_SP!$B15)+COUNTIFS(BRUTO!$A:$A,ANALISIS_AUTORIZACIONES_SP!L$11,BRUTO!$I:$I,ANALISIS_AUTORIZACIONES_SP!$B15)+COUNTIFS(BRUTO!$A:$A,ANALISIS_AUTORIZACIONES_SP!L$11,BRUTO!$J:$J,ANALISIS_AUTORIZACIONES_SP!$B15)+COUNTIFS(BRUTO!$A:$A,ANALISIS_AUTORIZACIONES_SP!L$11,BRUTO!$K:$K,ANALISIS_AUTORIZACIONES_SP!$B15)</f>
        <v>2</v>
      </c>
      <c r="M15" s="133">
        <f>COUNTIFS(BRUTO!$A:$A,ANALISIS_AUTORIZACIONES_SP!M$11,BRUTO!$H:$H,ANALISIS_AUTORIZACIONES_SP!$B15)+COUNTIFS(BRUTO!$A:$A,ANALISIS_AUTORIZACIONES_SP!M$11,BRUTO!$I:$I,ANALISIS_AUTORIZACIONES_SP!$B15)+COUNTIFS(BRUTO!$A:$A,ANALISIS_AUTORIZACIONES_SP!M$11,BRUTO!$J:$J,ANALISIS_AUTORIZACIONES_SP!$B15)+COUNTIFS(BRUTO!$A:$A,ANALISIS_AUTORIZACIONES_SP!M$11,BRUTO!$K:$K,ANALISIS_AUTORIZACIONES_SP!$B15)</f>
        <v>0</v>
      </c>
      <c r="N15" s="83">
        <f t="shared" si="0"/>
        <v>42</v>
      </c>
      <c r="O15" s="80">
        <f t="shared" si="1"/>
        <v>0.46093064091308167</v>
      </c>
    </row>
    <row r="16" spans="1:26" ht="15.75" x14ac:dyDescent="0.25">
      <c r="A16" s="99" t="s">
        <v>132</v>
      </c>
      <c r="B16" s="72">
        <v>5</v>
      </c>
      <c r="C16" s="133">
        <f>COUNTIFS(BRUTO!$A:$A,ANALISIS_AUTORIZACIONES_SP!C$11,BRUTO!$H:$H,ANALISIS_AUTORIZACIONES_SP!$B16)+COUNTIFS(BRUTO!$A:$A,ANALISIS_AUTORIZACIONES_SP!C$11,BRUTO!$I:$I,ANALISIS_AUTORIZACIONES_SP!$B16)+COUNTIFS(BRUTO!$A:$A,ANALISIS_AUTORIZACIONES_SP!C$11,BRUTO!$J:$J,ANALISIS_AUTORIZACIONES_SP!$B16)+COUNTIFS(BRUTO!$A:$A,ANALISIS_AUTORIZACIONES_SP!C$11,BRUTO!$K:$K,ANALISIS_AUTORIZACIONES_SP!$B16)</f>
        <v>39</v>
      </c>
      <c r="D16" s="133">
        <f>COUNTIFS(BRUTO!$A:$A,ANALISIS_AUTORIZACIONES_SP!D$11,BRUTO!$H:$H,ANALISIS_AUTORIZACIONES_SP!$B16)+COUNTIFS(BRUTO!$A:$A,ANALISIS_AUTORIZACIONES_SP!D$11,BRUTO!$I:$I,ANALISIS_AUTORIZACIONES_SP!$B16)+COUNTIFS(BRUTO!$A:$A,ANALISIS_AUTORIZACIONES_SP!D$11,BRUTO!$J:$J,ANALISIS_AUTORIZACIONES_SP!$B16)+COUNTIFS(BRUTO!$A:$A,ANALISIS_AUTORIZACIONES_SP!D$11,BRUTO!$K:$K,ANALISIS_AUTORIZACIONES_SP!$B16)</f>
        <v>47</v>
      </c>
      <c r="E16" s="133">
        <f>COUNTIFS(BRUTO!$A:$A,ANALISIS_AUTORIZACIONES_SP!E$11,BRUTO!$H:$H,ANALISIS_AUTORIZACIONES_SP!$B16)+COUNTIFS(BRUTO!$A:$A,ANALISIS_AUTORIZACIONES_SP!E$11,BRUTO!$I:$I,ANALISIS_AUTORIZACIONES_SP!$B16)+COUNTIFS(BRUTO!$A:$A,ANALISIS_AUTORIZACIONES_SP!E$11,BRUTO!$J:$J,ANALISIS_AUTORIZACIONES_SP!$B16)+COUNTIFS(BRUTO!$A:$A,ANALISIS_AUTORIZACIONES_SP!E$11,BRUTO!$K:$K,ANALISIS_AUTORIZACIONES_SP!$B16)</f>
        <v>30</v>
      </c>
      <c r="F16" s="133">
        <f>COUNTIFS(BRUTO!$A:$A,ANALISIS_AUTORIZACIONES_SP!F$11,BRUTO!$H:$H,ANALISIS_AUTORIZACIONES_SP!$B16)+COUNTIFS(BRUTO!$A:$A,ANALISIS_AUTORIZACIONES_SP!F$11,BRUTO!$I:$I,ANALISIS_AUTORIZACIONES_SP!$B16)+COUNTIFS(BRUTO!$A:$A,ANALISIS_AUTORIZACIONES_SP!F$11,BRUTO!$J:$J,ANALISIS_AUTORIZACIONES_SP!$B16)+COUNTIFS(BRUTO!$A:$A,ANALISIS_AUTORIZACIONES_SP!F$11,BRUTO!$K:$K,ANALISIS_AUTORIZACIONES_SP!$B16)</f>
        <v>7</v>
      </c>
      <c r="G16" s="133">
        <f>COUNTIFS(BRUTO!$A:$A,ANALISIS_AUTORIZACIONES_SP!G$11,BRUTO!$H:$H,ANALISIS_AUTORIZACIONES_SP!$B16)+COUNTIFS(BRUTO!$A:$A,ANALISIS_AUTORIZACIONES_SP!G$11,BRUTO!$I:$I,ANALISIS_AUTORIZACIONES_SP!$B16)+COUNTIFS(BRUTO!$A:$A,ANALISIS_AUTORIZACIONES_SP!G$11,BRUTO!$J:$J,ANALISIS_AUTORIZACIONES_SP!$B16)+COUNTIFS(BRUTO!$A:$A,ANALISIS_AUTORIZACIONES_SP!G$11,BRUTO!$K:$K,ANALISIS_AUTORIZACIONES_SP!$B16)</f>
        <v>55</v>
      </c>
      <c r="H16" s="133">
        <f>COUNTIFS(BRUTO!$A:$A,ANALISIS_AUTORIZACIONES_SP!H$11,BRUTO!$H:$H,ANALISIS_AUTORIZACIONES_SP!$B16)+COUNTIFS(BRUTO!$A:$A,ANALISIS_AUTORIZACIONES_SP!H$11,BRUTO!$I:$I,ANALISIS_AUTORIZACIONES_SP!$B16)+COUNTIFS(BRUTO!$A:$A,ANALISIS_AUTORIZACIONES_SP!H$11,BRUTO!$J:$J,ANALISIS_AUTORIZACIONES_SP!$B16)+COUNTIFS(BRUTO!$A:$A,ANALISIS_AUTORIZACIONES_SP!H$11,BRUTO!$K:$K,ANALISIS_AUTORIZACIONES_SP!$B16)</f>
        <v>43</v>
      </c>
      <c r="I16" s="133">
        <f>COUNTIFS(BRUTO!$A:$A,ANALISIS_AUTORIZACIONES_SP!I$11,BRUTO!$H:$H,ANALISIS_AUTORIZACIONES_SP!$B16)+COUNTIFS(BRUTO!$A:$A,ANALISIS_AUTORIZACIONES_SP!I$11,BRUTO!$I:$I,ANALISIS_AUTORIZACIONES_SP!$B16)+COUNTIFS(BRUTO!$A:$A,ANALISIS_AUTORIZACIONES_SP!I$11,BRUTO!$J:$J,ANALISIS_AUTORIZACIONES_SP!$B16)+COUNTIFS(BRUTO!$A:$A,ANALISIS_AUTORIZACIONES_SP!I$11,BRUTO!$K:$K,ANALISIS_AUTORIZACIONES_SP!$B16)</f>
        <v>27</v>
      </c>
      <c r="J16" s="133">
        <f>COUNTIFS(BRUTO!$A:$A,ANALISIS_AUTORIZACIONES_SP!J$11,BRUTO!$H:$H,ANALISIS_AUTORIZACIONES_SP!$B16)+COUNTIFS(BRUTO!$A:$A,ANALISIS_AUTORIZACIONES_SP!J$11,BRUTO!$I:$I,ANALISIS_AUTORIZACIONES_SP!$B16)+COUNTIFS(BRUTO!$A:$A,ANALISIS_AUTORIZACIONES_SP!J$11,BRUTO!$J:$J,ANALISIS_AUTORIZACIONES_SP!$B16)+COUNTIFS(BRUTO!$A:$A,ANALISIS_AUTORIZACIONES_SP!J$11,BRUTO!$K:$K,ANALISIS_AUTORIZACIONES_SP!$B16)</f>
        <v>12</v>
      </c>
      <c r="K16" s="133">
        <f>COUNTIFS(BRUTO!$A:$A,ANALISIS_AUTORIZACIONES_SP!K$11,BRUTO!$H:$H,ANALISIS_AUTORIZACIONES_SP!$B16)+COUNTIFS(BRUTO!$A:$A,ANALISIS_AUTORIZACIONES_SP!K$11,BRUTO!$I:$I,ANALISIS_AUTORIZACIONES_SP!$B16)+COUNTIFS(BRUTO!$A:$A,ANALISIS_AUTORIZACIONES_SP!K$11,BRUTO!$J:$J,ANALISIS_AUTORIZACIONES_SP!$B16)+COUNTIFS(BRUTO!$A:$A,ANALISIS_AUTORIZACIONES_SP!K$11,BRUTO!$K:$K,ANALISIS_AUTORIZACIONES_SP!$B16)</f>
        <v>8</v>
      </c>
      <c r="L16" s="133">
        <f>COUNTIFS(BRUTO!$A:$A,ANALISIS_AUTORIZACIONES_SP!L$11,BRUTO!$H:$H,ANALISIS_AUTORIZACIONES_SP!$B16)+COUNTIFS(BRUTO!$A:$A,ANALISIS_AUTORIZACIONES_SP!L$11,BRUTO!$I:$I,ANALISIS_AUTORIZACIONES_SP!$B16)+COUNTIFS(BRUTO!$A:$A,ANALISIS_AUTORIZACIONES_SP!L$11,BRUTO!$J:$J,ANALISIS_AUTORIZACIONES_SP!$B16)+COUNTIFS(BRUTO!$A:$A,ANALISIS_AUTORIZACIONES_SP!L$11,BRUTO!$K:$K,ANALISIS_AUTORIZACIONES_SP!$B16)</f>
        <v>26</v>
      </c>
      <c r="M16" s="133">
        <f>COUNTIFS(BRUTO!$A:$A,ANALISIS_AUTORIZACIONES_SP!M$11,BRUTO!$H:$H,ANALISIS_AUTORIZACIONES_SP!$B16)+COUNTIFS(BRUTO!$A:$A,ANALISIS_AUTORIZACIONES_SP!M$11,BRUTO!$I:$I,ANALISIS_AUTORIZACIONES_SP!$B16)+COUNTIFS(BRUTO!$A:$A,ANALISIS_AUTORIZACIONES_SP!M$11,BRUTO!$J:$J,ANALISIS_AUTORIZACIONES_SP!$B16)+COUNTIFS(BRUTO!$A:$A,ANALISIS_AUTORIZACIONES_SP!M$11,BRUTO!$K:$K,ANALISIS_AUTORIZACIONES_SP!$B16)</f>
        <v>0</v>
      </c>
      <c r="N16" s="83">
        <f t="shared" si="0"/>
        <v>294</v>
      </c>
      <c r="O16" s="80">
        <f t="shared" si="1"/>
        <v>3.2265144863915713</v>
      </c>
    </row>
    <row r="17" spans="1:33" ht="15.75" x14ac:dyDescent="0.25">
      <c r="A17" s="99" t="s">
        <v>133</v>
      </c>
      <c r="B17" s="72">
        <v>6</v>
      </c>
      <c r="C17" s="133">
        <f>COUNTIFS(BRUTO!$A:$A,ANALISIS_AUTORIZACIONES_SP!C$11,BRUTO!$H:$H,ANALISIS_AUTORIZACIONES_SP!$B17)+COUNTIFS(BRUTO!$A:$A,ANALISIS_AUTORIZACIONES_SP!C$11,BRUTO!$I:$I,ANALISIS_AUTORIZACIONES_SP!$B17)+COUNTIFS(BRUTO!$A:$A,ANALISIS_AUTORIZACIONES_SP!C$11,BRUTO!$J:$J,ANALISIS_AUTORIZACIONES_SP!$B17)+COUNTIFS(BRUTO!$A:$A,ANALISIS_AUTORIZACIONES_SP!C$11,BRUTO!$K:$K,ANALISIS_AUTORIZACIONES_SP!$B17)</f>
        <v>0</v>
      </c>
      <c r="D17" s="133">
        <f>COUNTIFS(BRUTO!$A:$A,ANALISIS_AUTORIZACIONES_SP!D$11,BRUTO!$H:$H,ANALISIS_AUTORIZACIONES_SP!$B17)+COUNTIFS(BRUTO!$A:$A,ANALISIS_AUTORIZACIONES_SP!D$11,BRUTO!$I:$I,ANALISIS_AUTORIZACIONES_SP!$B17)+COUNTIFS(BRUTO!$A:$A,ANALISIS_AUTORIZACIONES_SP!D$11,BRUTO!$J:$J,ANALISIS_AUTORIZACIONES_SP!$B17)+COUNTIFS(BRUTO!$A:$A,ANALISIS_AUTORIZACIONES_SP!D$11,BRUTO!$K:$K,ANALISIS_AUTORIZACIONES_SP!$B17)</f>
        <v>0</v>
      </c>
      <c r="E17" s="133">
        <f>COUNTIFS(BRUTO!$A:$A,ANALISIS_AUTORIZACIONES_SP!E$11,BRUTO!$H:$H,ANALISIS_AUTORIZACIONES_SP!$B17)+COUNTIFS(BRUTO!$A:$A,ANALISIS_AUTORIZACIONES_SP!E$11,BRUTO!$I:$I,ANALISIS_AUTORIZACIONES_SP!$B17)+COUNTIFS(BRUTO!$A:$A,ANALISIS_AUTORIZACIONES_SP!E$11,BRUTO!$J:$J,ANALISIS_AUTORIZACIONES_SP!$B17)+COUNTIFS(BRUTO!$A:$A,ANALISIS_AUTORIZACIONES_SP!E$11,BRUTO!$K:$K,ANALISIS_AUTORIZACIONES_SP!$B17)</f>
        <v>0</v>
      </c>
      <c r="F17" s="133">
        <f>COUNTIFS(BRUTO!$A:$A,ANALISIS_AUTORIZACIONES_SP!F$11,BRUTO!$H:$H,ANALISIS_AUTORIZACIONES_SP!$B17)+COUNTIFS(BRUTO!$A:$A,ANALISIS_AUTORIZACIONES_SP!F$11,BRUTO!$I:$I,ANALISIS_AUTORIZACIONES_SP!$B17)+COUNTIFS(BRUTO!$A:$A,ANALISIS_AUTORIZACIONES_SP!F$11,BRUTO!$J:$J,ANALISIS_AUTORIZACIONES_SP!$B17)+COUNTIFS(BRUTO!$A:$A,ANALISIS_AUTORIZACIONES_SP!F$11,BRUTO!$K:$K,ANALISIS_AUTORIZACIONES_SP!$B17)</f>
        <v>0</v>
      </c>
      <c r="G17" s="133">
        <f>COUNTIFS(BRUTO!$A:$A,ANALISIS_AUTORIZACIONES_SP!G$11,BRUTO!$H:$H,ANALISIS_AUTORIZACIONES_SP!$B17)+COUNTIFS(BRUTO!$A:$A,ANALISIS_AUTORIZACIONES_SP!G$11,BRUTO!$I:$I,ANALISIS_AUTORIZACIONES_SP!$B17)+COUNTIFS(BRUTO!$A:$A,ANALISIS_AUTORIZACIONES_SP!G$11,BRUTO!$J:$J,ANALISIS_AUTORIZACIONES_SP!$B17)+COUNTIFS(BRUTO!$A:$A,ANALISIS_AUTORIZACIONES_SP!G$11,BRUTO!$K:$K,ANALISIS_AUTORIZACIONES_SP!$B17)</f>
        <v>0</v>
      </c>
      <c r="H17" s="133">
        <f>COUNTIFS(BRUTO!$A:$A,ANALISIS_AUTORIZACIONES_SP!H$11,BRUTO!$H:$H,ANALISIS_AUTORIZACIONES_SP!$B17)+COUNTIFS(BRUTO!$A:$A,ANALISIS_AUTORIZACIONES_SP!H$11,BRUTO!$I:$I,ANALISIS_AUTORIZACIONES_SP!$B17)+COUNTIFS(BRUTO!$A:$A,ANALISIS_AUTORIZACIONES_SP!H$11,BRUTO!$J:$J,ANALISIS_AUTORIZACIONES_SP!$B17)+COUNTIFS(BRUTO!$A:$A,ANALISIS_AUTORIZACIONES_SP!H$11,BRUTO!$K:$K,ANALISIS_AUTORIZACIONES_SP!$B17)</f>
        <v>0</v>
      </c>
      <c r="I17" s="133">
        <f>COUNTIFS(BRUTO!$A:$A,ANALISIS_AUTORIZACIONES_SP!I$11,BRUTO!$H:$H,ANALISIS_AUTORIZACIONES_SP!$B17)+COUNTIFS(BRUTO!$A:$A,ANALISIS_AUTORIZACIONES_SP!I$11,BRUTO!$I:$I,ANALISIS_AUTORIZACIONES_SP!$B17)+COUNTIFS(BRUTO!$A:$A,ANALISIS_AUTORIZACIONES_SP!I$11,BRUTO!$J:$J,ANALISIS_AUTORIZACIONES_SP!$B17)+COUNTIFS(BRUTO!$A:$A,ANALISIS_AUTORIZACIONES_SP!I$11,BRUTO!$K:$K,ANALISIS_AUTORIZACIONES_SP!$B17)</f>
        <v>0</v>
      </c>
      <c r="J17" s="133">
        <f>COUNTIFS(BRUTO!$A:$A,ANALISIS_AUTORIZACIONES_SP!J$11,BRUTO!$H:$H,ANALISIS_AUTORIZACIONES_SP!$B17)+COUNTIFS(BRUTO!$A:$A,ANALISIS_AUTORIZACIONES_SP!J$11,BRUTO!$I:$I,ANALISIS_AUTORIZACIONES_SP!$B17)+COUNTIFS(BRUTO!$A:$A,ANALISIS_AUTORIZACIONES_SP!J$11,BRUTO!$J:$J,ANALISIS_AUTORIZACIONES_SP!$B17)+COUNTIFS(BRUTO!$A:$A,ANALISIS_AUTORIZACIONES_SP!J$11,BRUTO!$K:$K,ANALISIS_AUTORIZACIONES_SP!$B17)</f>
        <v>0</v>
      </c>
      <c r="K17" s="133">
        <f>COUNTIFS(BRUTO!$A:$A,ANALISIS_AUTORIZACIONES_SP!K$11,BRUTO!$H:$H,ANALISIS_AUTORIZACIONES_SP!$B17)+COUNTIFS(BRUTO!$A:$A,ANALISIS_AUTORIZACIONES_SP!K$11,BRUTO!$I:$I,ANALISIS_AUTORIZACIONES_SP!$B17)+COUNTIFS(BRUTO!$A:$A,ANALISIS_AUTORIZACIONES_SP!K$11,BRUTO!$J:$J,ANALISIS_AUTORIZACIONES_SP!$B17)+COUNTIFS(BRUTO!$A:$A,ANALISIS_AUTORIZACIONES_SP!K$11,BRUTO!$K:$K,ANALISIS_AUTORIZACIONES_SP!$B17)</f>
        <v>1</v>
      </c>
      <c r="L17" s="133">
        <f>COUNTIFS(BRUTO!$A:$A,ANALISIS_AUTORIZACIONES_SP!L$11,BRUTO!$H:$H,ANALISIS_AUTORIZACIONES_SP!$B17)+COUNTIFS(BRUTO!$A:$A,ANALISIS_AUTORIZACIONES_SP!L$11,BRUTO!$I:$I,ANALISIS_AUTORIZACIONES_SP!$B17)+COUNTIFS(BRUTO!$A:$A,ANALISIS_AUTORIZACIONES_SP!L$11,BRUTO!$J:$J,ANALISIS_AUTORIZACIONES_SP!$B17)+COUNTIFS(BRUTO!$A:$A,ANALISIS_AUTORIZACIONES_SP!L$11,BRUTO!$K:$K,ANALISIS_AUTORIZACIONES_SP!$B17)</f>
        <v>0</v>
      </c>
      <c r="M17" s="133">
        <f>COUNTIFS(BRUTO!$A:$A,ANALISIS_AUTORIZACIONES_SP!M$11,BRUTO!$H:$H,ANALISIS_AUTORIZACIONES_SP!$B17)+COUNTIFS(BRUTO!$A:$A,ANALISIS_AUTORIZACIONES_SP!M$11,BRUTO!$I:$I,ANALISIS_AUTORIZACIONES_SP!$B17)+COUNTIFS(BRUTO!$A:$A,ANALISIS_AUTORIZACIONES_SP!M$11,BRUTO!$J:$J,ANALISIS_AUTORIZACIONES_SP!$B17)+COUNTIFS(BRUTO!$A:$A,ANALISIS_AUTORIZACIONES_SP!M$11,BRUTO!$K:$K,ANALISIS_AUTORIZACIONES_SP!$B17)</f>
        <v>0</v>
      </c>
      <c r="N17" s="83">
        <f t="shared" si="0"/>
        <v>1</v>
      </c>
      <c r="O17" s="80">
        <f t="shared" si="1"/>
        <v>1.0974539069359086E-2</v>
      </c>
    </row>
    <row r="18" spans="1:33" ht="15.75" x14ac:dyDescent="0.25">
      <c r="A18" s="99" t="s">
        <v>134</v>
      </c>
      <c r="B18" s="72">
        <v>7</v>
      </c>
      <c r="C18" s="133">
        <f>COUNTIFS(BRUTO!$A:$A,ANALISIS_AUTORIZACIONES_SP!C$11,BRUTO!$H:$H,ANALISIS_AUTORIZACIONES_SP!$B18)+COUNTIFS(BRUTO!$A:$A,ANALISIS_AUTORIZACIONES_SP!C$11,BRUTO!$I:$I,ANALISIS_AUTORIZACIONES_SP!$B18)+COUNTIFS(BRUTO!$A:$A,ANALISIS_AUTORIZACIONES_SP!C$11,BRUTO!$J:$J,ANALISIS_AUTORIZACIONES_SP!$B18)+COUNTIFS(BRUTO!$A:$A,ANALISIS_AUTORIZACIONES_SP!C$11,BRUTO!$K:$K,ANALISIS_AUTORIZACIONES_SP!$B18)</f>
        <v>38</v>
      </c>
      <c r="D18" s="133">
        <f>COUNTIFS(BRUTO!$A:$A,ANALISIS_AUTORIZACIONES_SP!D$11,BRUTO!$H:$H,ANALISIS_AUTORIZACIONES_SP!$B18)+COUNTIFS(BRUTO!$A:$A,ANALISIS_AUTORIZACIONES_SP!D$11,BRUTO!$I:$I,ANALISIS_AUTORIZACIONES_SP!$B18)+COUNTIFS(BRUTO!$A:$A,ANALISIS_AUTORIZACIONES_SP!D$11,BRUTO!$J:$J,ANALISIS_AUTORIZACIONES_SP!$B18)+COUNTIFS(BRUTO!$A:$A,ANALISIS_AUTORIZACIONES_SP!D$11,BRUTO!$K:$K,ANALISIS_AUTORIZACIONES_SP!$B18)</f>
        <v>45</v>
      </c>
      <c r="E18" s="133">
        <f>COUNTIFS(BRUTO!$A:$A,ANALISIS_AUTORIZACIONES_SP!E$11,BRUTO!$H:$H,ANALISIS_AUTORIZACIONES_SP!$B18)+COUNTIFS(BRUTO!$A:$A,ANALISIS_AUTORIZACIONES_SP!E$11,BRUTO!$I:$I,ANALISIS_AUTORIZACIONES_SP!$B18)+COUNTIFS(BRUTO!$A:$A,ANALISIS_AUTORIZACIONES_SP!E$11,BRUTO!$J:$J,ANALISIS_AUTORIZACIONES_SP!$B18)+COUNTIFS(BRUTO!$A:$A,ANALISIS_AUTORIZACIONES_SP!E$11,BRUTO!$K:$K,ANALISIS_AUTORIZACIONES_SP!$B18)</f>
        <v>32</v>
      </c>
      <c r="F18" s="133">
        <f>COUNTIFS(BRUTO!$A:$A,ANALISIS_AUTORIZACIONES_SP!F$11,BRUTO!$H:$H,ANALISIS_AUTORIZACIONES_SP!$B18)+COUNTIFS(BRUTO!$A:$A,ANALISIS_AUTORIZACIONES_SP!F$11,BRUTO!$I:$I,ANALISIS_AUTORIZACIONES_SP!$B18)+COUNTIFS(BRUTO!$A:$A,ANALISIS_AUTORIZACIONES_SP!F$11,BRUTO!$J:$J,ANALISIS_AUTORIZACIONES_SP!$B18)+COUNTIFS(BRUTO!$A:$A,ANALISIS_AUTORIZACIONES_SP!F$11,BRUTO!$K:$K,ANALISIS_AUTORIZACIONES_SP!$B18)</f>
        <v>14</v>
      </c>
      <c r="G18" s="133">
        <f>COUNTIFS(BRUTO!$A:$A,ANALISIS_AUTORIZACIONES_SP!G$11,BRUTO!$H:$H,ANALISIS_AUTORIZACIONES_SP!$B18)+COUNTIFS(BRUTO!$A:$A,ANALISIS_AUTORIZACIONES_SP!G$11,BRUTO!$I:$I,ANALISIS_AUTORIZACIONES_SP!$B18)+COUNTIFS(BRUTO!$A:$A,ANALISIS_AUTORIZACIONES_SP!G$11,BRUTO!$J:$J,ANALISIS_AUTORIZACIONES_SP!$B18)+COUNTIFS(BRUTO!$A:$A,ANALISIS_AUTORIZACIONES_SP!G$11,BRUTO!$K:$K,ANALISIS_AUTORIZACIONES_SP!$B18)</f>
        <v>53</v>
      </c>
      <c r="H18" s="133">
        <f>COUNTIFS(BRUTO!$A:$A,ANALISIS_AUTORIZACIONES_SP!H$11,BRUTO!$H:$H,ANALISIS_AUTORIZACIONES_SP!$B18)+COUNTIFS(BRUTO!$A:$A,ANALISIS_AUTORIZACIONES_SP!H$11,BRUTO!$I:$I,ANALISIS_AUTORIZACIONES_SP!$B18)+COUNTIFS(BRUTO!$A:$A,ANALISIS_AUTORIZACIONES_SP!H$11,BRUTO!$J:$J,ANALISIS_AUTORIZACIONES_SP!$B18)+COUNTIFS(BRUTO!$A:$A,ANALISIS_AUTORIZACIONES_SP!H$11,BRUTO!$K:$K,ANALISIS_AUTORIZACIONES_SP!$B18)</f>
        <v>7</v>
      </c>
      <c r="I18" s="133">
        <f>COUNTIFS(BRUTO!$A:$A,ANALISIS_AUTORIZACIONES_SP!I$11,BRUTO!$H:$H,ANALISIS_AUTORIZACIONES_SP!$B18)+COUNTIFS(BRUTO!$A:$A,ANALISIS_AUTORIZACIONES_SP!I$11,BRUTO!$I:$I,ANALISIS_AUTORIZACIONES_SP!$B18)+COUNTIFS(BRUTO!$A:$A,ANALISIS_AUTORIZACIONES_SP!I$11,BRUTO!$J:$J,ANALISIS_AUTORIZACIONES_SP!$B18)+COUNTIFS(BRUTO!$A:$A,ANALISIS_AUTORIZACIONES_SP!I$11,BRUTO!$K:$K,ANALISIS_AUTORIZACIONES_SP!$B18)</f>
        <v>5</v>
      </c>
      <c r="J18" s="133">
        <f>COUNTIFS(BRUTO!$A:$A,ANALISIS_AUTORIZACIONES_SP!J$11,BRUTO!$H:$H,ANALISIS_AUTORIZACIONES_SP!$B18)+COUNTIFS(BRUTO!$A:$A,ANALISIS_AUTORIZACIONES_SP!J$11,BRUTO!$I:$I,ANALISIS_AUTORIZACIONES_SP!$B18)+COUNTIFS(BRUTO!$A:$A,ANALISIS_AUTORIZACIONES_SP!J$11,BRUTO!$J:$J,ANALISIS_AUTORIZACIONES_SP!$B18)+COUNTIFS(BRUTO!$A:$A,ANALISIS_AUTORIZACIONES_SP!J$11,BRUTO!$K:$K,ANALISIS_AUTORIZACIONES_SP!$B18)</f>
        <v>0</v>
      </c>
      <c r="K18" s="133">
        <f>COUNTIFS(BRUTO!$A:$A,ANALISIS_AUTORIZACIONES_SP!K$11,BRUTO!$H:$H,ANALISIS_AUTORIZACIONES_SP!$B18)+COUNTIFS(BRUTO!$A:$A,ANALISIS_AUTORIZACIONES_SP!K$11,BRUTO!$I:$I,ANALISIS_AUTORIZACIONES_SP!$B18)+COUNTIFS(BRUTO!$A:$A,ANALISIS_AUTORIZACIONES_SP!K$11,BRUTO!$J:$J,ANALISIS_AUTORIZACIONES_SP!$B18)+COUNTIFS(BRUTO!$A:$A,ANALISIS_AUTORIZACIONES_SP!K$11,BRUTO!$K:$K,ANALISIS_AUTORIZACIONES_SP!$B18)</f>
        <v>0</v>
      </c>
      <c r="L18" s="133">
        <f>COUNTIFS(BRUTO!$A:$A,ANALISIS_AUTORIZACIONES_SP!L$11,BRUTO!$H:$H,ANALISIS_AUTORIZACIONES_SP!$B18)+COUNTIFS(BRUTO!$A:$A,ANALISIS_AUTORIZACIONES_SP!L$11,BRUTO!$I:$I,ANALISIS_AUTORIZACIONES_SP!$B18)+COUNTIFS(BRUTO!$A:$A,ANALISIS_AUTORIZACIONES_SP!L$11,BRUTO!$J:$J,ANALISIS_AUTORIZACIONES_SP!$B18)+COUNTIFS(BRUTO!$A:$A,ANALISIS_AUTORIZACIONES_SP!L$11,BRUTO!$K:$K,ANALISIS_AUTORIZACIONES_SP!$B18)</f>
        <v>1</v>
      </c>
      <c r="M18" s="133">
        <f>COUNTIFS(BRUTO!$A:$A,ANALISIS_AUTORIZACIONES_SP!M$11,BRUTO!$H:$H,ANALISIS_AUTORIZACIONES_SP!$B18)+COUNTIFS(BRUTO!$A:$A,ANALISIS_AUTORIZACIONES_SP!M$11,BRUTO!$I:$I,ANALISIS_AUTORIZACIONES_SP!$B18)+COUNTIFS(BRUTO!$A:$A,ANALISIS_AUTORIZACIONES_SP!M$11,BRUTO!$J:$J,ANALISIS_AUTORIZACIONES_SP!$B18)+COUNTIFS(BRUTO!$A:$A,ANALISIS_AUTORIZACIONES_SP!M$11,BRUTO!$K:$K,ANALISIS_AUTORIZACIONES_SP!$B18)</f>
        <v>0</v>
      </c>
      <c r="N18" s="83">
        <f t="shared" si="0"/>
        <v>195</v>
      </c>
      <c r="O18" s="80">
        <f t="shared" si="1"/>
        <v>2.1400351185250219</v>
      </c>
    </row>
    <row r="19" spans="1:33" ht="15.75" x14ac:dyDescent="0.25">
      <c r="A19" s="99" t="s">
        <v>135</v>
      </c>
      <c r="B19" s="72">
        <v>8</v>
      </c>
      <c r="C19" s="133">
        <f>COUNTIFS(BRUTO!$A:$A,ANALISIS_AUTORIZACIONES_SP!C$11,BRUTO!$H:$H,ANALISIS_AUTORIZACIONES_SP!$B19)+COUNTIFS(BRUTO!$A:$A,ANALISIS_AUTORIZACIONES_SP!C$11,BRUTO!$I:$I,ANALISIS_AUTORIZACIONES_SP!$B19)+COUNTIFS(BRUTO!$A:$A,ANALISIS_AUTORIZACIONES_SP!C$11,BRUTO!$J:$J,ANALISIS_AUTORIZACIONES_SP!$B19)+COUNTIFS(BRUTO!$A:$A,ANALISIS_AUTORIZACIONES_SP!C$11,BRUTO!$K:$K,ANALISIS_AUTORIZACIONES_SP!$B19)</f>
        <v>0</v>
      </c>
      <c r="D19" s="133">
        <f>COUNTIFS(BRUTO!$A:$A,ANALISIS_AUTORIZACIONES_SP!D$11,BRUTO!$H:$H,ANALISIS_AUTORIZACIONES_SP!$B19)+COUNTIFS(BRUTO!$A:$A,ANALISIS_AUTORIZACIONES_SP!D$11,BRUTO!$I:$I,ANALISIS_AUTORIZACIONES_SP!$B19)+COUNTIFS(BRUTO!$A:$A,ANALISIS_AUTORIZACIONES_SP!D$11,BRUTO!$J:$J,ANALISIS_AUTORIZACIONES_SP!$B19)+COUNTIFS(BRUTO!$A:$A,ANALISIS_AUTORIZACIONES_SP!D$11,BRUTO!$K:$K,ANALISIS_AUTORIZACIONES_SP!$B19)</f>
        <v>0</v>
      </c>
      <c r="E19" s="133">
        <f>COUNTIFS(BRUTO!$A:$A,ANALISIS_AUTORIZACIONES_SP!E$11,BRUTO!$H:$H,ANALISIS_AUTORIZACIONES_SP!$B19)+COUNTIFS(BRUTO!$A:$A,ANALISIS_AUTORIZACIONES_SP!E$11,BRUTO!$I:$I,ANALISIS_AUTORIZACIONES_SP!$B19)+COUNTIFS(BRUTO!$A:$A,ANALISIS_AUTORIZACIONES_SP!E$11,BRUTO!$J:$J,ANALISIS_AUTORIZACIONES_SP!$B19)+COUNTIFS(BRUTO!$A:$A,ANALISIS_AUTORIZACIONES_SP!E$11,BRUTO!$K:$K,ANALISIS_AUTORIZACIONES_SP!$B19)</f>
        <v>0</v>
      </c>
      <c r="F19" s="133">
        <f>COUNTIFS(BRUTO!$A:$A,ANALISIS_AUTORIZACIONES_SP!F$11,BRUTO!$H:$H,ANALISIS_AUTORIZACIONES_SP!$B19)+COUNTIFS(BRUTO!$A:$A,ANALISIS_AUTORIZACIONES_SP!F$11,BRUTO!$I:$I,ANALISIS_AUTORIZACIONES_SP!$B19)+COUNTIFS(BRUTO!$A:$A,ANALISIS_AUTORIZACIONES_SP!F$11,BRUTO!$J:$J,ANALISIS_AUTORIZACIONES_SP!$B19)+COUNTIFS(BRUTO!$A:$A,ANALISIS_AUTORIZACIONES_SP!F$11,BRUTO!$K:$K,ANALISIS_AUTORIZACIONES_SP!$B19)</f>
        <v>0</v>
      </c>
      <c r="G19" s="133">
        <f>COUNTIFS(BRUTO!$A:$A,ANALISIS_AUTORIZACIONES_SP!G$11,BRUTO!$H:$H,ANALISIS_AUTORIZACIONES_SP!$B19)+COUNTIFS(BRUTO!$A:$A,ANALISIS_AUTORIZACIONES_SP!G$11,BRUTO!$I:$I,ANALISIS_AUTORIZACIONES_SP!$B19)+COUNTIFS(BRUTO!$A:$A,ANALISIS_AUTORIZACIONES_SP!G$11,BRUTO!$J:$J,ANALISIS_AUTORIZACIONES_SP!$B19)+COUNTIFS(BRUTO!$A:$A,ANALISIS_AUTORIZACIONES_SP!G$11,BRUTO!$K:$K,ANALISIS_AUTORIZACIONES_SP!$B19)</f>
        <v>0</v>
      </c>
      <c r="H19" s="133">
        <f>COUNTIFS(BRUTO!$A:$A,ANALISIS_AUTORIZACIONES_SP!H$11,BRUTO!$H:$H,ANALISIS_AUTORIZACIONES_SP!$B19)+COUNTIFS(BRUTO!$A:$A,ANALISIS_AUTORIZACIONES_SP!H$11,BRUTO!$I:$I,ANALISIS_AUTORIZACIONES_SP!$B19)+COUNTIFS(BRUTO!$A:$A,ANALISIS_AUTORIZACIONES_SP!H$11,BRUTO!$J:$J,ANALISIS_AUTORIZACIONES_SP!$B19)+COUNTIFS(BRUTO!$A:$A,ANALISIS_AUTORIZACIONES_SP!H$11,BRUTO!$K:$K,ANALISIS_AUTORIZACIONES_SP!$B19)</f>
        <v>0</v>
      </c>
      <c r="I19" s="133">
        <f>COUNTIFS(BRUTO!$A:$A,ANALISIS_AUTORIZACIONES_SP!I$11,BRUTO!$H:$H,ANALISIS_AUTORIZACIONES_SP!$B19)+COUNTIFS(BRUTO!$A:$A,ANALISIS_AUTORIZACIONES_SP!I$11,BRUTO!$I:$I,ANALISIS_AUTORIZACIONES_SP!$B19)+COUNTIFS(BRUTO!$A:$A,ANALISIS_AUTORIZACIONES_SP!I$11,BRUTO!$J:$J,ANALISIS_AUTORIZACIONES_SP!$B19)+COUNTIFS(BRUTO!$A:$A,ANALISIS_AUTORIZACIONES_SP!I$11,BRUTO!$K:$K,ANALISIS_AUTORIZACIONES_SP!$B19)</f>
        <v>0</v>
      </c>
      <c r="J19" s="133">
        <f>COUNTIFS(BRUTO!$A:$A,ANALISIS_AUTORIZACIONES_SP!J$11,BRUTO!$H:$H,ANALISIS_AUTORIZACIONES_SP!$B19)+COUNTIFS(BRUTO!$A:$A,ANALISIS_AUTORIZACIONES_SP!J$11,BRUTO!$I:$I,ANALISIS_AUTORIZACIONES_SP!$B19)+COUNTIFS(BRUTO!$A:$A,ANALISIS_AUTORIZACIONES_SP!J$11,BRUTO!$J:$J,ANALISIS_AUTORIZACIONES_SP!$B19)+COUNTIFS(BRUTO!$A:$A,ANALISIS_AUTORIZACIONES_SP!J$11,BRUTO!$K:$K,ANALISIS_AUTORIZACIONES_SP!$B19)</f>
        <v>0</v>
      </c>
      <c r="K19" s="133">
        <f>COUNTIFS(BRUTO!$A:$A,ANALISIS_AUTORIZACIONES_SP!K$11,BRUTO!$H:$H,ANALISIS_AUTORIZACIONES_SP!$B19)+COUNTIFS(BRUTO!$A:$A,ANALISIS_AUTORIZACIONES_SP!K$11,BRUTO!$I:$I,ANALISIS_AUTORIZACIONES_SP!$B19)+COUNTIFS(BRUTO!$A:$A,ANALISIS_AUTORIZACIONES_SP!K$11,BRUTO!$J:$J,ANALISIS_AUTORIZACIONES_SP!$B19)+COUNTIFS(BRUTO!$A:$A,ANALISIS_AUTORIZACIONES_SP!K$11,BRUTO!$K:$K,ANALISIS_AUTORIZACIONES_SP!$B19)</f>
        <v>0</v>
      </c>
      <c r="L19" s="133">
        <f>COUNTIFS(BRUTO!$A:$A,ANALISIS_AUTORIZACIONES_SP!L$11,BRUTO!$H:$H,ANALISIS_AUTORIZACIONES_SP!$B19)+COUNTIFS(BRUTO!$A:$A,ANALISIS_AUTORIZACIONES_SP!L$11,BRUTO!$I:$I,ANALISIS_AUTORIZACIONES_SP!$B19)+COUNTIFS(BRUTO!$A:$A,ANALISIS_AUTORIZACIONES_SP!L$11,BRUTO!$J:$J,ANALISIS_AUTORIZACIONES_SP!$B19)+COUNTIFS(BRUTO!$A:$A,ANALISIS_AUTORIZACIONES_SP!L$11,BRUTO!$K:$K,ANALISIS_AUTORIZACIONES_SP!$B19)</f>
        <v>0</v>
      </c>
      <c r="M19" s="133">
        <f>COUNTIFS(BRUTO!$A:$A,ANALISIS_AUTORIZACIONES_SP!M$11,BRUTO!$H:$H,ANALISIS_AUTORIZACIONES_SP!$B19)+COUNTIFS(BRUTO!$A:$A,ANALISIS_AUTORIZACIONES_SP!M$11,BRUTO!$I:$I,ANALISIS_AUTORIZACIONES_SP!$B19)+COUNTIFS(BRUTO!$A:$A,ANALISIS_AUTORIZACIONES_SP!M$11,BRUTO!$J:$J,ANALISIS_AUTORIZACIONES_SP!$B19)+COUNTIFS(BRUTO!$A:$A,ANALISIS_AUTORIZACIONES_SP!M$11,BRUTO!$K:$K,ANALISIS_AUTORIZACIONES_SP!$B19)</f>
        <v>0</v>
      </c>
      <c r="N19" s="83">
        <f t="shared" si="0"/>
        <v>0</v>
      </c>
      <c r="O19" s="80">
        <f t="shared" si="1"/>
        <v>0</v>
      </c>
    </row>
    <row r="20" spans="1:33" ht="15.75" x14ac:dyDescent="0.25">
      <c r="A20" s="99" t="s">
        <v>136</v>
      </c>
      <c r="B20" s="72">
        <v>9</v>
      </c>
      <c r="C20" s="133">
        <f>COUNTIFS(BRUTO!$A:$A,ANALISIS_AUTORIZACIONES_SP!C$11,BRUTO!$H:$H,ANALISIS_AUTORIZACIONES_SP!$B20)+COUNTIFS(BRUTO!$A:$A,ANALISIS_AUTORIZACIONES_SP!C$11,BRUTO!$I:$I,ANALISIS_AUTORIZACIONES_SP!$B20)+COUNTIFS(BRUTO!$A:$A,ANALISIS_AUTORIZACIONES_SP!C$11,BRUTO!$J:$J,ANALISIS_AUTORIZACIONES_SP!$B20)+COUNTIFS(BRUTO!$A:$A,ANALISIS_AUTORIZACIONES_SP!C$11,BRUTO!$K:$K,ANALISIS_AUTORIZACIONES_SP!$B20)</f>
        <v>0</v>
      </c>
      <c r="D20" s="133">
        <f>COUNTIFS(BRUTO!$A:$A,ANALISIS_AUTORIZACIONES_SP!D$11,BRUTO!$H:$H,ANALISIS_AUTORIZACIONES_SP!$B20)+COUNTIFS(BRUTO!$A:$A,ANALISIS_AUTORIZACIONES_SP!D$11,BRUTO!$I:$I,ANALISIS_AUTORIZACIONES_SP!$B20)+COUNTIFS(BRUTO!$A:$A,ANALISIS_AUTORIZACIONES_SP!D$11,BRUTO!$J:$J,ANALISIS_AUTORIZACIONES_SP!$B20)+COUNTIFS(BRUTO!$A:$A,ANALISIS_AUTORIZACIONES_SP!D$11,BRUTO!$K:$K,ANALISIS_AUTORIZACIONES_SP!$B20)</f>
        <v>0</v>
      </c>
      <c r="E20" s="133">
        <f>COUNTIFS(BRUTO!$A:$A,ANALISIS_AUTORIZACIONES_SP!E$11,BRUTO!$H:$H,ANALISIS_AUTORIZACIONES_SP!$B20)+COUNTIFS(BRUTO!$A:$A,ANALISIS_AUTORIZACIONES_SP!E$11,BRUTO!$I:$I,ANALISIS_AUTORIZACIONES_SP!$B20)+COUNTIFS(BRUTO!$A:$A,ANALISIS_AUTORIZACIONES_SP!E$11,BRUTO!$J:$J,ANALISIS_AUTORIZACIONES_SP!$B20)+COUNTIFS(BRUTO!$A:$A,ANALISIS_AUTORIZACIONES_SP!E$11,BRUTO!$K:$K,ANALISIS_AUTORIZACIONES_SP!$B20)</f>
        <v>0</v>
      </c>
      <c r="F20" s="133">
        <f>COUNTIFS(BRUTO!$A:$A,ANALISIS_AUTORIZACIONES_SP!F$11,BRUTO!$H:$H,ANALISIS_AUTORIZACIONES_SP!$B20)+COUNTIFS(BRUTO!$A:$A,ANALISIS_AUTORIZACIONES_SP!F$11,BRUTO!$I:$I,ANALISIS_AUTORIZACIONES_SP!$B20)+COUNTIFS(BRUTO!$A:$A,ANALISIS_AUTORIZACIONES_SP!F$11,BRUTO!$J:$J,ANALISIS_AUTORIZACIONES_SP!$B20)+COUNTIFS(BRUTO!$A:$A,ANALISIS_AUTORIZACIONES_SP!F$11,BRUTO!$K:$K,ANALISIS_AUTORIZACIONES_SP!$B20)</f>
        <v>0</v>
      </c>
      <c r="G20" s="133">
        <f>COUNTIFS(BRUTO!$A:$A,ANALISIS_AUTORIZACIONES_SP!G$11,BRUTO!$H:$H,ANALISIS_AUTORIZACIONES_SP!$B20)+COUNTIFS(BRUTO!$A:$A,ANALISIS_AUTORIZACIONES_SP!G$11,BRUTO!$I:$I,ANALISIS_AUTORIZACIONES_SP!$B20)+COUNTIFS(BRUTO!$A:$A,ANALISIS_AUTORIZACIONES_SP!G$11,BRUTO!$J:$J,ANALISIS_AUTORIZACIONES_SP!$B20)+COUNTIFS(BRUTO!$A:$A,ANALISIS_AUTORIZACIONES_SP!G$11,BRUTO!$K:$K,ANALISIS_AUTORIZACIONES_SP!$B20)</f>
        <v>0</v>
      </c>
      <c r="H20" s="133">
        <f>COUNTIFS(BRUTO!$A:$A,ANALISIS_AUTORIZACIONES_SP!H$11,BRUTO!$H:$H,ANALISIS_AUTORIZACIONES_SP!$B20)+COUNTIFS(BRUTO!$A:$A,ANALISIS_AUTORIZACIONES_SP!H$11,BRUTO!$I:$I,ANALISIS_AUTORIZACIONES_SP!$B20)+COUNTIFS(BRUTO!$A:$A,ANALISIS_AUTORIZACIONES_SP!H$11,BRUTO!$J:$J,ANALISIS_AUTORIZACIONES_SP!$B20)+COUNTIFS(BRUTO!$A:$A,ANALISIS_AUTORIZACIONES_SP!H$11,BRUTO!$K:$K,ANALISIS_AUTORIZACIONES_SP!$B20)</f>
        <v>0</v>
      </c>
      <c r="I20" s="133">
        <f>COUNTIFS(BRUTO!$A:$A,ANALISIS_AUTORIZACIONES_SP!I$11,BRUTO!$H:$H,ANALISIS_AUTORIZACIONES_SP!$B20)+COUNTIFS(BRUTO!$A:$A,ANALISIS_AUTORIZACIONES_SP!I$11,BRUTO!$I:$I,ANALISIS_AUTORIZACIONES_SP!$B20)+COUNTIFS(BRUTO!$A:$A,ANALISIS_AUTORIZACIONES_SP!I$11,BRUTO!$J:$J,ANALISIS_AUTORIZACIONES_SP!$B20)+COUNTIFS(BRUTO!$A:$A,ANALISIS_AUTORIZACIONES_SP!I$11,BRUTO!$K:$K,ANALISIS_AUTORIZACIONES_SP!$B20)</f>
        <v>0</v>
      </c>
      <c r="J20" s="133">
        <f>COUNTIFS(BRUTO!$A:$A,ANALISIS_AUTORIZACIONES_SP!J$11,BRUTO!$H:$H,ANALISIS_AUTORIZACIONES_SP!$B20)+COUNTIFS(BRUTO!$A:$A,ANALISIS_AUTORIZACIONES_SP!J$11,BRUTO!$I:$I,ANALISIS_AUTORIZACIONES_SP!$B20)+COUNTIFS(BRUTO!$A:$A,ANALISIS_AUTORIZACIONES_SP!J$11,BRUTO!$J:$J,ANALISIS_AUTORIZACIONES_SP!$B20)+COUNTIFS(BRUTO!$A:$A,ANALISIS_AUTORIZACIONES_SP!J$11,BRUTO!$K:$K,ANALISIS_AUTORIZACIONES_SP!$B20)</f>
        <v>0</v>
      </c>
      <c r="K20" s="133">
        <f>COUNTIFS(BRUTO!$A:$A,ANALISIS_AUTORIZACIONES_SP!K$11,BRUTO!$H:$H,ANALISIS_AUTORIZACIONES_SP!$B20)+COUNTIFS(BRUTO!$A:$A,ANALISIS_AUTORIZACIONES_SP!K$11,BRUTO!$I:$I,ANALISIS_AUTORIZACIONES_SP!$B20)+COUNTIFS(BRUTO!$A:$A,ANALISIS_AUTORIZACIONES_SP!K$11,BRUTO!$J:$J,ANALISIS_AUTORIZACIONES_SP!$B20)+COUNTIFS(BRUTO!$A:$A,ANALISIS_AUTORIZACIONES_SP!K$11,BRUTO!$K:$K,ANALISIS_AUTORIZACIONES_SP!$B20)</f>
        <v>0</v>
      </c>
      <c r="L20" s="133">
        <f>COUNTIFS(BRUTO!$A:$A,ANALISIS_AUTORIZACIONES_SP!L$11,BRUTO!$H:$H,ANALISIS_AUTORIZACIONES_SP!$B20)+COUNTIFS(BRUTO!$A:$A,ANALISIS_AUTORIZACIONES_SP!L$11,BRUTO!$I:$I,ANALISIS_AUTORIZACIONES_SP!$B20)+COUNTIFS(BRUTO!$A:$A,ANALISIS_AUTORIZACIONES_SP!L$11,BRUTO!$J:$J,ANALISIS_AUTORIZACIONES_SP!$B20)+COUNTIFS(BRUTO!$A:$A,ANALISIS_AUTORIZACIONES_SP!L$11,BRUTO!$K:$K,ANALISIS_AUTORIZACIONES_SP!$B20)</f>
        <v>0</v>
      </c>
      <c r="M20" s="133">
        <f>COUNTIFS(BRUTO!$A:$A,ANALISIS_AUTORIZACIONES_SP!M$11,BRUTO!$H:$H,ANALISIS_AUTORIZACIONES_SP!$B20)+COUNTIFS(BRUTO!$A:$A,ANALISIS_AUTORIZACIONES_SP!M$11,BRUTO!$I:$I,ANALISIS_AUTORIZACIONES_SP!$B20)+COUNTIFS(BRUTO!$A:$A,ANALISIS_AUTORIZACIONES_SP!M$11,BRUTO!$J:$J,ANALISIS_AUTORIZACIONES_SP!$B20)+COUNTIFS(BRUTO!$A:$A,ANALISIS_AUTORIZACIONES_SP!M$11,BRUTO!$K:$K,ANALISIS_AUTORIZACIONES_SP!$B20)</f>
        <v>0</v>
      </c>
      <c r="N20" s="83">
        <f t="shared" si="0"/>
        <v>0</v>
      </c>
      <c r="O20" s="80">
        <f t="shared" si="1"/>
        <v>0</v>
      </c>
    </row>
    <row r="21" spans="1:33" ht="15.75" x14ac:dyDescent="0.25">
      <c r="A21" s="99" t="s">
        <v>137</v>
      </c>
      <c r="B21" s="72">
        <v>10</v>
      </c>
      <c r="C21" s="133">
        <f>COUNTIFS(BRUTO!$A:$A,ANALISIS_AUTORIZACIONES_SP!C$11,BRUTO!$H:$H,ANALISIS_AUTORIZACIONES_SP!$B21)+COUNTIFS(BRUTO!$A:$A,ANALISIS_AUTORIZACIONES_SP!C$11,BRUTO!$I:$I,ANALISIS_AUTORIZACIONES_SP!$B21)+COUNTIFS(BRUTO!$A:$A,ANALISIS_AUTORIZACIONES_SP!C$11,BRUTO!$J:$J,ANALISIS_AUTORIZACIONES_SP!$B21)+COUNTIFS(BRUTO!$A:$A,ANALISIS_AUTORIZACIONES_SP!C$11,BRUTO!$K:$K,ANALISIS_AUTORIZACIONES_SP!$B21)</f>
        <v>0</v>
      </c>
      <c r="D21" s="133">
        <f>COUNTIFS(BRUTO!$A:$A,ANALISIS_AUTORIZACIONES_SP!D$11,BRUTO!$H:$H,ANALISIS_AUTORIZACIONES_SP!$B21)+COUNTIFS(BRUTO!$A:$A,ANALISIS_AUTORIZACIONES_SP!D$11,BRUTO!$I:$I,ANALISIS_AUTORIZACIONES_SP!$B21)+COUNTIFS(BRUTO!$A:$A,ANALISIS_AUTORIZACIONES_SP!D$11,BRUTO!$J:$J,ANALISIS_AUTORIZACIONES_SP!$B21)+COUNTIFS(BRUTO!$A:$A,ANALISIS_AUTORIZACIONES_SP!D$11,BRUTO!$K:$K,ANALISIS_AUTORIZACIONES_SP!$B21)</f>
        <v>0</v>
      </c>
      <c r="E21" s="133">
        <f>COUNTIFS(BRUTO!$A:$A,ANALISIS_AUTORIZACIONES_SP!E$11,BRUTO!$H:$H,ANALISIS_AUTORIZACIONES_SP!$B21)+COUNTIFS(BRUTO!$A:$A,ANALISIS_AUTORIZACIONES_SP!E$11,BRUTO!$I:$I,ANALISIS_AUTORIZACIONES_SP!$B21)+COUNTIFS(BRUTO!$A:$A,ANALISIS_AUTORIZACIONES_SP!E$11,BRUTO!$J:$J,ANALISIS_AUTORIZACIONES_SP!$B21)+COUNTIFS(BRUTO!$A:$A,ANALISIS_AUTORIZACIONES_SP!E$11,BRUTO!$K:$K,ANALISIS_AUTORIZACIONES_SP!$B21)</f>
        <v>0</v>
      </c>
      <c r="F21" s="133">
        <f>COUNTIFS(BRUTO!$A:$A,ANALISIS_AUTORIZACIONES_SP!F$11,BRUTO!$H:$H,ANALISIS_AUTORIZACIONES_SP!$B21)+COUNTIFS(BRUTO!$A:$A,ANALISIS_AUTORIZACIONES_SP!F$11,BRUTO!$I:$I,ANALISIS_AUTORIZACIONES_SP!$B21)+COUNTIFS(BRUTO!$A:$A,ANALISIS_AUTORIZACIONES_SP!F$11,BRUTO!$J:$J,ANALISIS_AUTORIZACIONES_SP!$B21)+COUNTIFS(BRUTO!$A:$A,ANALISIS_AUTORIZACIONES_SP!F$11,BRUTO!$K:$K,ANALISIS_AUTORIZACIONES_SP!$B21)</f>
        <v>0</v>
      </c>
      <c r="G21" s="133">
        <f>COUNTIFS(BRUTO!$A:$A,ANALISIS_AUTORIZACIONES_SP!G$11,BRUTO!$H:$H,ANALISIS_AUTORIZACIONES_SP!$B21)+COUNTIFS(BRUTO!$A:$A,ANALISIS_AUTORIZACIONES_SP!G$11,BRUTO!$I:$I,ANALISIS_AUTORIZACIONES_SP!$B21)+COUNTIFS(BRUTO!$A:$A,ANALISIS_AUTORIZACIONES_SP!G$11,BRUTO!$J:$J,ANALISIS_AUTORIZACIONES_SP!$B21)+COUNTIFS(BRUTO!$A:$A,ANALISIS_AUTORIZACIONES_SP!G$11,BRUTO!$K:$K,ANALISIS_AUTORIZACIONES_SP!$B21)</f>
        <v>0</v>
      </c>
      <c r="H21" s="133">
        <f>COUNTIFS(BRUTO!$A:$A,ANALISIS_AUTORIZACIONES_SP!H$11,BRUTO!$H:$H,ANALISIS_AUTORIZACIONES_SP!$B21)+COUNTIFS(BRUTO!$A:$A,ANALISIS_AUTORIZACIONES_SP!H$11,BRUTO!$I:$I,ANALISIS_AUTORIZACIONES_SP!$B21)+COUNTIFS(BRUTO!$A:$A,ANALISIS_AUTORIZACIONES_SP!H$11,BRUTO!$J:$J,ANALISIS_AUTORIZACIONES_SP!$B21)+COUNTIFS(BRUTO!$A:$A,ANALISIS_AUTORIZACIONES_SP!H$11,BRUTO!$K:$K,ANALISIS_AUTORIZACIONES_SP!$B21)</f>
        <v>0</v>
      </c>
      <c r="I21" s="133">
        <f>COUNTIFS(BRUTO!$A:$A,ANALISIS_AUTORIZACIONES_SP!I$11,BRUTO!$H:$H,ANALISIS_AUTORIZACIONES_SP!$B21)+COUNTIFS(BRUTO!$A:$A,ANALISIS_AUTORIZACIONES_SP!I$11,BRUTO!$I:$I,ANALISIS_AUTORIZACIONES_SP!$B21)+COUNTIFS(BRUTO!$A:$A,ANALISIS_AUTORIZACIONES_SP!I$11,BRUTO!$J:$J,ANALISIS_AUTORIZACIONES_SP!$B21)+COUNTIFS(BRUTO!$A:$A,ANALISIS_AUTORIZACIONES_SP!I$11,BRUTO!$K:$K,ANALISIS_AUTORIZACIONES_SP!$B21)</f>
        <v>0</v>
      </c>
      <c r="J21" s="133">
        <f>COUNTIFS(BRUTO!$A:$A,ANALISIS_AUTORIZACIONES_SP!J$11,BRUTO!$H:$H,ANALISIS_AUTORIZACIONES_SP!$B21)+COUNTIFS(BRUTO!$A:$A,ANALISIS_AUTORIZACIONES_SP!J$11,BRUTO!$I:$I,ANALISIS_AUTORIZACIONES_SP!$B21)+COUNTIFS(BRUTO!$A:$A,ANALISIS_AUTORIZACIONES_SP!J$11,BRUTO!$J:$J,ANALISIS_AUTORIZACIONES_SP!$B21)+COUNTIFS(BRUTO!$A:$A,ANALISIS_AUTORIZACIONES_SP!J$11,BRUTO!$K:$K,ANALISIS_AUTORIZACIONES_SP!$B21)</f>
        <v>0</v>
      </c>
      <c r="K21" s="133">
        <f>COUNTIFS(BRUTO!$A:$A,ANALISIS_AUTORIZACIONES_SP!K$11,BRUTO!$H:$H,ANALISIS_AUTORIZACIONES_SP!$B21)+COUNTIFS(BRUTO!$A:$A,ANALISIS_AUTORIZACIONES_SP!K$11,BRUTO!$I:$I,ANALISIS_AUTORIZACIONES_SP!$B21)+COUNTIFS(BRUTO!$A:$A,ANALISIS_AUTORIZACIONES_SP!K$11,BRUTO!$J:$J,ANALISIS_AUTORIZACIONES_SP!$B21)+COUNTIFS(BRUTO!$A:$A,ANALISIS_AUTORIZACIONES_SP!K$11,BRUTO!$K:$K,ANALISIS_AUTORIZACIONES_SP!$B21)</f>
        <v>0</v>
      </c>
      <c r="L21" s="133">
        <f>COUNTIFS(BRUTO!$A:$A,ANALISIS_AUTORIZACIONES_SP!L$11,BRUTO!$H:$H,ANALISIS_AUTORIZACIONES_SP!$B21)+COUNTIFS(BRUTO!$A:$A,ANALISIS_AUTORIZACIONES_SP!L$11,BRUTO!$I:$I,ANALISIS_AUTORIZACIONES_SP!$B21)+COUNTIFS(BRUTO!$A:$A,ANALISIS_AUTORIZACIONES_SP!L$11,BRUTO!$J:$J,ANALISIS_AUTORIZACIONES_SP!$B21)+COUNTIFS(BRUTO!$A:$A,ANALISIS_AUTORIZACIONES_SP!L$11,BRUTO!$K:$K,ANALISIS_AUTORIZACIONES_SP!$B21)</f>
        <v>0</v>
      </c>
      <c r="M21" s="133">
        <f>COUNTIFS(BRUTO!$A:$A,ANALISIS_AUTORIZACIONES_SP!M$11,BRUTO!$H:$H,ANALISIS_AUTORIZACIONES_SP!$B21)+COUNTIFS(BRUTO!$A:$A,ANALISIS_AUTORIZACIONES_SP!M$11,BRUTO!$I:$I,ANALISIS_AUTORIZACIONES_SP!$B21)+COUNTIFS(BRUTO!$A:$A,ANALISIS_AUTORIZACIONES_SP!M$11,BRUTO!$J:$J,ANALISIS_AUTORIZACIONES_SP!$B21)+COUNTIFS(BRUTO!$A:$A,ANALISIS_AUTORIZACIONES_SP!M$11,BRUTO!$K:$K,ANALISIS_AUTORIZACIONES_SP!$B21)</f>
        <v>0</v>
      </c>
      <c r="N21" s="83">
        <f t="shared" si="0"/>
        <v>0</v>
      </c>
      <c r="O21" s="80">
        <f t="shared" si="1"/>
        <v>0</v>
      </c>
    </row>
    <row r="22" spans="1:33" ht="15.75" x14ac:dyDescent="0.25">
      <c r="A22" s="99" t="s">
        <v>138</v>
      </c>
      <c r="B22" s="72">
        <v>11</v>
      </c>
      <c r="C22" s="133">
        <f>COUNTIFS(BRUTO!$A:$A,ANALISIS_AUTORIZACIONES_SP!C$11,BRUTO!$H:$H,ANALISIS_AUTORIZACIONES_SP!$B22)+COUNTIFS(BRUTO!$A:$A,ANALISIS_AUTORIZACIONES_SP!C$11,BRUTO!$I:$I,ANALISIS_AUTORIZACIONES_SP!$B22)+COUNTIFS(BRUTO!$A:$A,ANALISIS_AUTORIZACIONES_SP!C$11,BRUTO!$J:$J,ANALISIS_AUTORIZACIONES_SP!$B22)+COUNTIFS(BRUTO!$A:$A,ANALISIS_AUTORIZACIONES_SP!C$11,BRUTO!$K:$K,ANALISIS_AUTORIZACIONES_SP!$B22)</f>
        <v>0</v>
      </c>
      <c r="D22" s="133">
        <f>COUNTIFS(BRUTO!$A:$A,ANALISIS_AUTORIZACIONES_SP!D$11,BRUTO!$H:$H,ANALISIS_AUTORIZACIONES_SP!$B22)+COUNTIFS(BRUTO!$A:$A,ANALISIS_AUTORIZACIONES_SP!D$11,BRUTO!$I:$I,ANALISIS_AUTORIZACIONES_SP!$B22)+COUNTIFS(BRUTO!$A:$A,ANALISIS_AUTORIZACIONES_SP!D$11,BRUTO!$J:$J,ANALISIS_AUTORIZACIONES_SP!$B22)+COUNTIFS(BRUTO!$A:$A,ANALISIS_AUTORIZACIONES_SP!D$11,BRUTO!$K:$K,ANALISIS_AUTORIZACIONES_SP!$B22)</f>
        <v>0</v>
      </c>
      <c r="E22" s="133">
        <f>COUNTIFS(BRUTO!$A:$A,ANALISIS_AUTORIZACIONES_SP!E$11,BRUTO!$H:$H,ANALISIS_AUTORIZACIONES_SP!$B22)+COUNTIFS(BRUTO!$A:$A,ANALISIS_AUTORIZACIONES_SP!E$11,BRUTO!$I:$I,ANALISIS_AUTORIZACIONES_SP!$B22)+COUNTIFS(BRUTO!$A:$A,ANALISIS_AUTORIZACIONES_SP!E$11,BRUTO!$J:$J,ANALISIS_AUTORIZACIONES_SP!$B22)+COUNTIFS(BRUTO!$A:$A,ANALISIS_AUTORIZACIONES_SP!E$11,BRUTO!$K:$K,ANALISIS_AUTORIZACIONES_SP!$B22)</f>
        <v>0</v>
      </c>
      <c r="F22" s="133">
        <f>COUNTIFS(BRUTO!$A:$A,ANALISIS_AUTORIZACIONES_SP!F$11,BRUTO!$H:$H,ANALISIS_AUTORIZACIONES_SP!$B22)+COUNTIFS(BRUTO!$A:$A,ANALISIS_AUTORIZACIONES_SP!F$11,BRUTO!$I:$I,ANALISIS_AUTORIZACIONES_SP!$B22)+COUNTIFS(BRUTO!$A:$A,ANALISIS_AUTORIZACIONES_SP!F$11,BRUTO!$J:$J,ANALISIS_AUTORIZACIONES_SP!$B22)+COUNTIFS(BRUTO!$A:$A,ANALISIS_AUTORIZACIONES_SP!F$11,BRUTO!$K:$K,ANALISIS_AUTORIZACIONES_SP!$B22)</f>
        <v>0</v>
      </c>
      <c r="G22" s="133">
        <f>COUNTIFS(BRUTO!$A:$A,ANALISIS_AUTORIZACIONES_SP!G$11,BRUTO!$H:$H,ANALISIS_AUTORIZACIONES_SP!$B22)+COUNTIFS(BRUTO!$A:$A,ANALISIS_AUTORIZACIONES_SP!G$11,BRUTO!$I:$I,ANALISIS_AUTORIZACIONES_SP!$B22)+COUNTIFS(BRUTO!$A:$A,ANALISIS_AUTORIZACIONES_SP!G$11,BRUTO!$J:$J,ANALISIS_AUTORIZACIONES_SP!$B22)+COUNTIFS(BRUTO!$A:$A,ANALISIS_AUTORIZACIONES_SP!G$11,BRUTO!$K:$K,ANALISIS_AUTORIZACIONES_SP!$B22)</f>
        <v>0</v>
      </c>
      <c r="H22" s="133">
        <f>COUNTIFS(BRUTO!$A:$A,ANALISIS_AUTORIZACIONES_SP!H$11,BRUTO!$H:$H,ANALISIS_AUTORIZACIONES_SP!$B22)+COUNTIFS(BRUTO!$A:$A,ANALISIS_AUTORIZACIONES_SP!H$11,BRUTO!$I:$I,ANALISIS_AUTORIZACIONES_SP!$B22)+COUNTIFS(BRUTO!$A:$A,ANALISIS_AUTORIZACIONES_SP!H$11,BRUTO!$J:$J,ANALISIS_AUTORIZACIONES_SP!$B22)+COUNTIFS(BRUTO!$A:$A,ANALISIS_AUTORIZACIONES_SP!H$11,BRUTO!$K:$K,ANALISIS_AUTORIZACIONES_SP!$B22)</f>
        <v>0</v>
      </c>
      <c r="I22" s="133">
        <f>COUNTIFS(BRUTO!$A:$A,ANALISIS_AUTORIZACIONES_SP!I$11,BRUTO!$H:$H,ANALISIS_AUTORIZACIONES_SP!$B22)+COUNTIFS(BRUTO!$A:$A,ANALISIS_AUTORIZACIONES_SP!I$11,BRUTO!$I:$I,ANALISIS_AUTORIZACIONES_SP!$B22)+COUNTIFS(BRUTO!$A:$A,ANALISIS_AUTORIZACIONES_SP!I$11,BRUTO!$J:$J,ANALISIS_AUTORIZACIONES_SP!$B22)+COUNTIFS(BRUTO!$A:$A,ANALISIS_AUTORIZACIONES_SP!I$11,BRUTO!$K:$K,ANALISIS_AUTORIZACIONES_SP!$B22)</f>
        <v>0</v>
      </c>
      <c r="J22" s="133">
        <f>COUNTIFS(BRUTO!$A:$A,ANALISIS_AUTORIZACIONES_SP!J$11,BRUTO!$H:$H,ANALISIS_AUTORIZACIONES_SP!$B22)+COUNTIFS(BRUTO!$A:$A,ANALISIS_AUTORIZACIONES_SP!J$11,BRUTO!$I:$I,ANALISIS_AUTORIZACIONES_SP!$B22)+COUNTIFS(BRUTO!$A:$A,ANALISIS_AUTORIZACIONES_SP!J$11,BRUTO!$J:$J,ANALISIS_AUTORIZACIONES_SP!$B22)+COUNTIFS(BRUTO!$A:$A,ANALISIS_AUTORIZACIONES_SP!J$11,BRUTO!$K:$K,ANALISIS_AUTORIZACIONES_SP!$B22)</f>
        <v>0</v>
      </c>
      <c r="K22" s="133">
        <f>COUNTIFS(BRUTO!$A:$A,ANALISIS_AUTORIZACIONES_SP!K$11,BRUTO!$H:$H,ANALISIS_AUTORIZACIONES_SP!$B22)+COUNTIFS(BRUTO!$A:$A,ANALISIS_AUTORIZACIONES_SP!K$11,BRUTO!$I:$I,ANALISIS_AUTORIZACIONES_SP!$B22)+COUNTIFS(BRUTO!$A:$A,ANALISIS_AUTORIZACIONES_SP!K$11,BRUTO!$J:$J,ANALISIS_AUTORIZACIONES_SP!$B22)+COUNTIFS(BRUTO!$A:$A,ANALISIS_AUTORIZACIONES_SP!K$11,BRUTO!$K:$K,ANALISIS_AUTORIZACIONES_SP!$B22)</f>
        <v>0</v>
      </c>
      <c r="L22" s="133">
        <f>COUNTIFS(BRUTO!$A:$A,ANALISIS_AUTORIZACIONES_SP!L$11,BRUTO!$H:$H,ANALISIS_AUTORIZACIONES_SP!$B22)+COUNTIFS(BRUTO!$A:$A,ANALISIS_AUTORIZACIONES_SP!L$11,BRUTO!$I:$I,ANALISIS_AUTORIZACIONES_SP!$B22)+COUNTIFS(BRUTO!$A:$A,ANALISIS_AUTORIZACIONES_SP!L$11,BRUTO!$J:$J,ANALISIS_AUTORIZACIONES_SP!$B22)+COUNTIFS(BRUTO!$A:$A,ANALISIS_AUTORIZACIONES_SP!L$11,BRUTO!$K:$K,ANALISIS_AUTORIZACIONES_SP!$B22)</f>
        <v>0</v>
      </c>
      <c r="M22" s="133">
        <f>COUNTIFS(BRUTO!$A:$A,ANALISIS_AUTORIZACIONES_SP!M$11,BRUTO!$H:$H,ANALISIS_AUTORIZACIONES_SP!$B22)+COUNTIFS(BRUTO!$A:$A,ANALISIS_AUTORIZACIONES_SP!M$11,BRUTO!$I:$I,ANALISIS_AUTORIZACIONES_SP!$B22)+COUNTIFS(BRUTO!$A:$A,ANALISIS_AUTORIZACIONES_SP!M$11,BRUTO!$J:$J,ANALISIS_AUTORIZACIONES_SP!$B22)+COUNTIFS(BRUTO!$A:$A,ANALISIS_AUTORIZACIONES_SP!M$11,BRUTO!$K:$K,ANALISIS_AUTORIZACIONES_SP!$B22)</f>
        <v>0</v>
      </c>
      <c r="N22" s="83">
        <f t="shared" si="0"/>
        <v>0</v>
      </c>
      <c r="O22" s="80">
        <f t="shared" si="1"/>
        <v>0</v>
      </c>
    </row>
    <row r="23" spans="1:33" ht="15.75" x14ac:dyDescent="0.25">
      <c r="A23" s="99" t="s">
        <v>139</v>
      </c>
      <c r="B23" s="72">
        <v>12</v>
      </c>
      <c r="C23" s="133">
        <f>COUNTIFS(BRUTO!$A:$A,ANALISIS_AUTORIZACIONES_SP!C$11,BRUTO!$H:$H,ANALISIS_AUTORIZACIONES_SP!$B23)+COUNTIFS(BRUTO!$A:$A,ANALISIS_AUTORIZACIONES_SP!C$11,BRUTO!$I:$I,ANALISIS_AUTORIZACIONES_SP!$B23)+COUNTIFS(BRUTO!$A:$A,ANALISIS_AUTORIZACIONES_SP!C$11,BRUTO!$J:$J,ANALISIS_AUTORIZACIONES_SP!$B23)+COUNTIFS(BRUTO!$A:$A,ANALISIS_AUTORIZACIONES_SP!C$11,BRUTO!$K:$K,ANALISIS_AUTORIZACIONES_SP!$B23)</f>
        <v>14</v>
      </c>
      <c r="D23" s="133">
        <f>COUNTIFS(BRUTO!$A:$A,ANALISIS_AUTORIZACIONES_SP!D$11,BRUTO!$H:$H,ANALISIS_AUTORIZACIONES_SP!$B23)+COUNTIFS(BRUTO!$A:$A,ANALISIS_AUTORIZACIONES_SP!D$11,BRUTO!$I:$I,ANALISIS_AUTORIZACIONES_SP!$B23)+COUNTIFS(BRUTO!$A:$A,ANALISIS_AUTORIZACIONES_SP!D$11,BRUTO!$J:$J,ANALISIS_AUTORIZACIONES_SP!$B23)+COUNTIFS(BRUTO!$A:$A,ANALISIS_AUTORIZACIONES_SP!D$11,BRUTO!$K:$K,ANALISIS_AUTORIZACIONES_SP!$B23)</f>
        <v>15</v>
      </c>
      <c r="E23" s="133">
        <f>COUNTIFS(BRUTO!$A:$A,ANALISIS_AUTORIZACIONES_SP!E$11,BRUTO!$H:$H,ANALISIS_AUTORIZACIONES_SP!$B23)+COUNTIFS(BRUTO!$A:$A,ANALISIS_AUTORIZACIONES_SP!E$11,BRUTO!$I:$I,ANALISIS_AUTORIZACIONES_SP!$B23)+COUNTIFS(BRUTO!$A:$A,ANALISIS_AUTORIZACIONES_SP!E$11,BRUTO!$J:$J,ANALISIS_AUTORIZACIONES_SP!$B23)+COUNTIFS(BRUTO!$A:$A,ANALISIS_AUTORIZACIONES_SP!E$11,BRUTO!$K:$K,ANALISIS_AUTORIZACIONES_SP!$B23)</f>
        <v>12</v>
      </c>
      <c r="F23" s="133">
        <f>COUNTIFS(BRUTO!$A:$A,ANALISIS_AUTORIZACIONES_SP!F$11,BRUTO!$H:$H,ANALISIS_AUTORIZACIONES_SP!$B23)+COUNTIFS(BRUTO!$A:$A,ANALISIS_AUTORIZACIONES_SP!F$11,BRUTO!$I:$I,ANALISIS_AUTORIZACIONES_SP!$B23)+COUNTIFS(BRUTO!$A:$A,ANALISIS_AUTORIZACIONES_SP!F$11,BRUTO!$J:$J,ANALISIS_AUTORIZACIONES_SP!$B23)+COUNTIFS(BRUTO!$A:$A,ANALISIS_AUTORIZACIONES_SP!F$11,BRUTO!$K:$K,ANALISIS_AUTORIZACIONES_SP!$B23)</f>
        <v>8</v>
      </c>
      <c r="G23" s="133">
        <f>COUNTIFS(BRUTO!$A:$A,ANALISIS_AUTORIZACIONES_SP!G$11,BRUTO!$H:$H,ANALISIS_AUTORIZACIONES_SP!$B23)+COUNTIFS(BRUTO!$A:$A,ANALISIS_AUTORIZACIONES_SP!G$11,BRUTO!$I:$I,ANALISIS_AUTORIZACIONES_SP!$B23)+COUNTIFS(BRUTO!$A:$A,ANALISIS_AUTORIZACIONES_SP!G$11,BRUTO!$J:$J,ANALISIS_AUTORIZACIONES_SP!$B23)+COUNTIFS(BRUTO!$A:$A,ANALISIS_AUTORIZACIONES_SP!G$11,BRUTO!$K:$K,ANALISIS_AUTORIZACIONES_SP!$B23)</f>
        <v>5</v>
      </c>
      <c r="H23" s="133">
        <f>COUNTIFS(BRUTO!$A:$A,ANALISIS_AUTORIZACIONES_SP!H$11,BRUTO!$H:$H,ANALISIS_AUTORIZACIONES_SP!$B23)+COUNTIFS(BRUTO!$A:$A,ANALISIS_AUTORIZACIONES_SP!H$11,BRUTO!$I:$I,ANALISIS_AUTORIZACIONES_SP!$B23)+COUNTIFS(BRUTO!$A:$A,ANALISIS_AUTORIZACIONES_SP!H$11,BRUTO!$J:$J,ANALISIS_AUTORIZACIONES_SP!$B23)+COUNTIFS(BRUTO!$A:$A,ANALISIS_AUTORIZACIONES_SP!H$11,BRUTO!$K:$K,ANALISIS_AUTORIZACIONES_SP!$B23)</f>
        <v>9</v>
      </c>
      <c r="I23" s="133">
        <f>COUNTIFS(BRUTO!$A:$A,ANALISIS_AUTORIZACIONES_SP!I$11,BRUTO!$H:$H,ANALISIS_AUTORIZACIONES_SP!$B23)+COUNTIFS(BRUTO!$A:$A,ANALISIS_AUTORIZACIONES_SP!I$11,BRUTO!$I:$I,ANALISIS_AUTORIZACIONES_SP!$B23)+COUNTIFS(BRUTO!$A:$A,ANALISIS_AUTORIZACIONES_SP!I$11,BRUTO!$J:$J,ANALISIS_AUTORIZACIONES_SP!$B23)+COUNTIFS(BRUTO!$A:$A,ANALISIS_AUTORIZACIONES_SP!I$11,BRUTO!$K:$K,ANALISIS_AUTORIZACIONES_SP!$B23)</f>
        <v>9</v>
      </c>
      <c r="J23" s="133">
        <f>COUNTIFS(BRUTO!$A:$A,ANALISIS_AUTORIZACIONES_SP!J$11,BRUTO!$H:$H,ANALISIS_AUTORIZACIONES_SP!$B23)+COUNTIFS(BRUTO!$A:$A,ANALISIS_AUTORIZACIONES_SP!J$11,BRUTO!$I:$I,ANALISIS_AUTORIZACIONES_SP!$B23)+COUNTIFS(BRUTO!$A:$A,ANALISIS_AUTORIZACIONES_SP!J$11,BRUTO!$J:$J,ANALISIS_AUTORIZACIONES_SP!$B23)+COUNTIFS(BRUTO!$A:$A,ANALISIS_AUTORIZACIONES_SP!J$11,BRUTO!$K:$K,ANALISIS_AUTORIZACIONES_SP!$B23)</f>
        <v>9</v>
      </c>
      <c r="K23" s="133">
        <f>COUNTIFS(BRUTO!$A:$A,ANALISIS_AUTORIZACIONES_SP!K$11,BRUTO!$H:$H,ANALISIS_AUTORIZACIONES_SP!$B23)+COUNTIFS(BRUTO!$A:$A,ANALISIS_AUTORIZACIONES_SP!K$11,BRUTO!$I:$I,ANALISIS_AUTORIZACIONES_SP!$B23)+COUNTIFS(BRUTO!$A:$A,ANALISIS_AUTORIZACIONES_SP!K$11,BRUTO!$J:$J,ANALISIS_AUTORIZACIONES_SP!$B23)+COUNTIFS(BRUTO!$A:$A,ANALISIS_AUTORIZACIONES_SP!K$11,BRUTO!$K:$K,ANALISIS_AUTORIZACIONES_SP!$B23)</f>
        <v>2</v>
      </c>
      <c r="L23" s="133">
        <f>COUNTIFS(BRUTO!$A:$A,ANALISIS_AUTORIZACIONES_SP!L$11,BRUTO!$H:$H,ANALISIS_AUTORIZACIONES_SP!$B23)+COUNTIFS(BRUTO!$A:$A,ANALISIS_AUTORIZACIONES_SP!L$11,BRUTO!$I:$I,ANALISIS_AUTORIZACIONES_SP!$B23)+COUNTIFS(BRUTO!$A:$A,ANALISIS_AUTORIZACIONES_SP!L$11,BRUTO!$J:$J,ANALISIS_AUTORIZACIONES_SP!$B23)+COUNTIFS(BRUTO!$A:$A,ANALISIS_AUTORIZACIONES_SP!L$11,BRUTO!$K:$K,ANALISIS_AUTORIZACIONES_SP!$B23)</f>
        <v>3</v>
      </c>
      <c r="M23" s="133">
        <f>COUNTIFS(BRUTO!$A:$A,ANALISIS_AUTORIZACIONES_SP!M$11,BRUTO!$H:$H,ANALISIS_AUTORIZACIONES_SP!$B23)+COUNTIFS(BRUTO!$A:$A,ANALISIS_AUTORIZACIONES_SP!M$11,BRUTO!$I:$I,ANALISIS_AUTORIZACIONES_SP!$B23)+COUNTIFS(BRUTO!$A:$A,ANALISIS_AUTORIZACIONES_SP!M$11,BRUTO!$J:$J,ANALISIS_AUTORIZACIONES_SP!$B23)+COUNTIFS(BRUTO!$A:$A,ANALISIS_AUTORIZACIONES_SP!M$11,BRUTO!$K:$K,ANALISIS_AUTORIZACIONES_SP!$B23)</f>
        <v>0</v>
      </c>
      <c r="N23" s="83">
        <f t="shared" si="0"/>
        <v>86</v>
      </c>
      <c r="O23" s="80">
        <f t="shared" si="1"/>
        <v>0.9438103599648815</v>
      </c>
    </row>
    <row r="24" spans="1:33" ht="15.75" x14ac:dyDescent="0.25">
      <c r="A24" s="99" t="s">
        <v>140</v>
      </c>
      <c r="B24" s="72">
        <v>13</v>
      </c>
      <c r="C24" s="133">
        <f>COUNTIFS(BRUTO!$A:$A,ANALISIS_AUTORIZACIONES_SP!C$11,BRUTO!$H:$H,ANALISIS_AUTORIZACIONES_SP!$B24)+COUNTIFS(BRUTO!$A:$A,ANALISIS_AUTORIZACIONES_SP!C$11,BRUTO!$I:$I,ANALISIS_AUTORIZACIONES_SP!$B24)+COUNTIFS(BRUTO!$A:$A,ANALISIS_AUTORIZACIONES_SP!C$11,BRUTO!$J:$J,ANALISIS_AUTORIZACIONES_SP!$B24)+COUNTIFS(BRUTO!$A:$A,ANALISIS_AUTORIZACIONES_SP!C$11,BRUTO!$K:$K,ANALISIS_AUTORIZACIONES_SP!$B24)</f>
        <v>0</v>
      </c>
      <c r="D24" s="133">
        <f>COUNTIFS(BRUTO!$A:$A,ANALISIS_AUTORIZACIONES_SP!D$11,BRUTO!$H:$H,ANALISIS_AUTORIZACIONES_SP!$B24)+COUNTIFS(BRUTO!$A:$A,ANALISIS_AUTORIZACIONES_SP!D$11,BRUTO!$I:$I,ANALISIS_AUTORIZACIONES_SP!$B24)+COUNTIFS(BRUTO!$A:$A,ANALISIS_AUTORIZACIONES_SP!D$11,BRUTO!$J:$J,ANALISIS_AUTORIZACIONES_SP!$B24)+COUNTIFS(BRUTO!$A:$A,ANALISIS_AUTORIZACIONES_SP!D$11,BRUTO!$K:$K,ANALISIS_AUTORIZACIONES_SP!$B24)</f>
        <v>0</v>
      </c>
      <c r="E24" s="133">
        <f>COUNTIFS(BRUTO!$A:$A,ANALISIS_AUTORIZACIONES_SP!E$11,BRUTO!$H:$H,ANALISIS_AUTORIZACIONES_SP!$B24)+COUNTIFS(BRUTO!$A:$A,ANALISIS_AUTORIZACIONES_SP!E$11,BRUTO!$I:$I,ANALISIS_AUTORIZACIONES_SP!$B24)+COUNTIFS(BRUTO!$A:$A,ANALISIS_AUTORIZACIONES_SP!E$11,BRUTO!$J:$J,ANALISIS_AUTORIZACIONES_SP!$B24)+COUNTIFS(BRUTO!$A:$A,ANALISIS_AUTORIZACIONES_SP!E$11,BRUTO!$K:$K,ANALISIS_AUTORIZACIONES_SP!$B24)</f>
        <v>0</v>
      </c>
      <c r="F24" s="133">
        <f>COUNTIFS(BRUTO!$A:$A,ANALISIS_AUTORIZACIONES_SP!F$11,BRUTO!$H:$H,ANALISIS_AUTORIZACIONES_SP!$B24)+COUNTIFS(BRUTO!$A:$A,ANALISIS_AUTORIZACIONES_SP!F$11,BRUTO!$I:$I,ANALISIS_AUTORIZACIONES_SP!$B24)+COUNTIFS(BRUTO!$A:$A,ANALISIS_AUTORIZACIONES_SP!F$11,BRUTO!$J:$J,ANALISIS_AUTORIZACIONES_SP!$B24)+COUNTIFS(BRUTO!$A:$A,ANALISIS_AUTORIZACIONES_SP!F$11,BRUTO!$K:$K,ANALISIS_AUTORIZACIONES_SP!$B24)</f>
        <v>0</v>
      </c>
      <c r="G24" s="133">
        <f>COUNTIFS(BRUTO!$A:$A,ANALISIS_AUTORIZACIONES_SP!G$11,BRUTO!$H:$H,ANALISIS_AUTORIZACIONES_SP!$B24)+COUNTIFS(BRUTO!$A:$A,ANALISIS_AUTORIZACIONES_SP!G$11,BRUTO!$I:$I,ANALISIS_AUTORIZACIONES_SP!$B24)+COUNTIFS(BRUTO!$A:$A,ANALISIS_AUTORIZACIONES_SP!G$11,BRUTO!$J:$J,ANALISIS_AUTORIZACIONES_SP!$B24)+COUNTIFS(BRUTO!$A:$A,ANALISIS_AUTORIZACIONES_SP!G$11,BRUTO!$K:$K,ANALISIS_AUTORIZACIONES_SP!$B24)</f>
        <v>5</v>
      </c>
      <c r="H24" s="133">
        <f>COUNTIFS(BRUTO!$A:$A,ANALISIS_AUTORIZACIONES_SP!H$11,BRUTO!$H:$H,ANALISIS_AUTORIZACIONES_SP!$B24)+COUNTIFS(BRUTO!$A:$A,ANALISIS_AUTORIZACIONES_SP!H$11,BRUTO!$I:$I,ANALISIS_AUTORIZACIONES_SP!$B24)+COUNTIFS(BRUTO!$A:$A,ANALISIS_AUTORIZACIONES_SP!H$11,BRUTO!$J:$J,ANALISIS_AUTORIZACIONES_SP!$B24)+COUNTIFS(BRUTO!$A:$A,ANALISIS_AUTORIZACIONES_SP!H$11,BRUTO!$K:$K,ANALISIS_AUTORIZACIONES_SP!$B24)</f>
        <v>0</v>
      </c>
      <c r="I24" s="133">
        <f>COUNTIFS(BRUTO!$A:$A,ANALISIS_AUTORIZACIONES_SP!I$11,BRUTO!$H:$H,ANALISIS_AUTORIZACIONES_SP!$B24)+COUNTIFS(BRUTO!$A:$A,ANALISIS_AUTORIZACIONES_SP!I$11,BRUTO!$I:$I,ANALISIS_AUTORIZACIONES_SP!$B24)+COUNTIFS(BRUTO!$A:$A,ANALISIS_AUTORIZACIONES_SP!I$11,BRUTO!$J:$J,ANALISIS_AUTORIZACIONES_SP!$B24)+COUNTIFS(BRUTO!$A:$A,ANALISIS_AUTORIZACIONES_SP!I$11,BRUTO!$K:$K,ANALISIS_AUTORIZACIONES_SP!$B24)</f>
        <v>0</v>
      </c>
      <c r="J24" s="133">
        <f>COUNTIFS(BRUTO!$A:$A,ANALISIS_AUTORIZACIONES_SP!J$11,BRUTO!$H:$H,ANALISIS_AUTORIZACIONES_SP!$B24)+COUNTIFS(BRUTO!$A:$A,ANALISIS_AUTORIZACIONES_SP!J$11,BRUTO!$I:$I,ANALISIS_AUTORIZACIONES_SP!$B24)+COUNTIFS(BRUTO!$A:$A,ANALISIS_AUTORIZACIONES_SP!J$11,BRUTO!$J:$J,ANALISIS_AUTORIZACIONES_SP!$B24)+COUNTIFS(BRUTO!$A:$A,ANALISIS_AUTORIZACIONES_SP!J$11,BRUTO!$K:$K,ANALISIS_AUTORIZACIONES_SP!$B24)</f>
        <v>0</v>
      </c>
      <c r="K24" s="133">
        <f>COUNTIFS(BRUTO!$A:$A,ANALISIS_AUTORIZACIONES_SP!K$11,BRUTO!$H:$H,ANALISIS_AUTORIZACIONES_SP!$B24)+COUNTIFS(BRUTO!$A:$A,ANALISIS_AUTORIZACIONES_SP!K$11,BRUTO!$I:$I,ANALISIS_AUTORIZACIONES_SP!$B24)+COUNTIFS(BRUTO!$A:$A,ANALISIS_AUTORIZACIONES_SP!K$11,BRUTO!$J:$J,ANALISIS_AUTORIZACIONES_SP!$B24)+COUNTIFS(BRUTO!$A:$A,ANALISIS_AUTORIZACIONES_SP!K$11,BRUTO!$K:$K,ANALISIS_AUTORIZACIONES_SP!$B24)</f>
        <v>0</v>
      </c>
      <c r="L24" s="133">
        <f>COUNTIFS(BRUTO!$A:$A,ANALISIS_AUTORIZACIONES_SP!L$11,BRUTO!$H:$H,ANALISIS_AUTORIZACIONES_SP!$B24)+COUNTIFS(BRUTO!$A:$A,ANALISIS_AUTORIZACIONES_SP!L$11,BRUTO!$I:$I,ANALISIS_AUTORIZACIONES_SP!$B24)+COUNTIFS(BRUTO!$A:$A,ANALISIS_AUTORIZACIONES_SP!L$11,BRUTO!$J:$J,ANALISIS_AUTORIZACIONES_SP!$B24)+COUNTIFS(BRUTO!$A:$A,ANALISIS_AUTORIZACIONES_SP!L$11,BRUTO!$K:$K,ANALISIS_AUTORIZACIONES_SP!$B24)</f>
        <v>0</v>
      </c>
      <c r="M24" s="133">
        <f>COUNTIFS(BRUTO!$A:$A,ANALISIS_AUTORIZACIONES_SP!M$11,BRUTO!$H:$H,ANALISIS_AUTORIZACIONES_SP!$B24)+COUNTIFS(BRUTO!$A:$A,ANALISIS_AUTORIZACIONES_SP!M$11,BRUTO!$I:$I,ANALISIS_AUTORIZACIONES_SP!$B24)+COUNTIFS(BRUTO!$A:$A,ANALISIS_AUTORIZACIONES_SP!M$11,BRUTO!$J:$J,ANALISIS_AUTORIZACIONES_SP!$B24)+COUNTIFS(BRUTO!$A:$A,ANALISIS_AUTORIZACIONES_SP!M$11,BRUTO!$K:$K,ANALISIS_AUTORIZACIONES_SP!$B24)</f>
        <v>0</v>
      </c>
      <c r="N24" s="83">
        <f t="shared" si="0"/>
        <v>5</v>
      </c>
      <c r="O24" s="80">
        <f t="shared" si="1"/>
        <v>5.4872695346795432E-2</v>
      </c>
    </row>
    <row r="25" spans="1:33" ht="15.75" x14ac:dyDescent="0.25">
      <c r="A25" s="99" t="s">
        <v>141</v>
      </c>
      <c r="B25" s="72">
        <v>14</v>
      </c>
      <c r="C25" s="133">
        <f>COUNTIFS(BRUTO!$A:$A,ANALISIS_AUTORIZACIONES_SP!C$11,BRUTO!$H:$H,ANALISIS_AUTORIZACIONES_SP!$B25)+COUNTIFS(BRUTO!$A:$A,ANALISIS_AUTORIZACIONES_SP!C$11,BRUTO!$I:$I,ANALISIS_AUTORIZACIONES_SP!$B25)+COUNTIFS(BRUTO!$A:$A,ANALISIS_AUTORIZACIONES_SP!C$11,BRUTO!$J:$J,ANALISIS_AUTORIZACIONES_SP!$B25)+COUNTIFS(BRUTO!$A:$A,ANALISIS_AUTORIZACIONES_SP!C$11,BRUTO!$K:$K,ANALISIS_AUTORIZACIONES_SP!$B25)</f>
        <v>0</v>
      </c>
      <c r="D25" s="133">
        <f>COUNTIFS(BRUTO!$A:$A,ANALISIS_AUTORIZACIONES_SP!D$11,BRUTO!$H:$H,ANALISIS_AUTORIZACIONES_SP!$B25)+COUNTIFS(BRUTO!$A:$A,ANALISIS_AUTORIZACIONES_SP!D$11,BRUTO!$I:$I,ANALISIS_AUTORIZACIONES_SP!$B25)+COUNTIFS(BRUTO!$A:$A,ANALISIS_AUTORIZACIONES_SP!D$11,BRUTO!$J:$J,ANALISIS_AUTORIZACIONES_SP!$B25)+COUNTIFS(BRUTO!$A:$A,ANALISIS_AUTORIZACIONES_SP!D$11,BRUTO!$K:$K,ANALISIS_AUTORIZACIONES_SP!$B25)</f>
        <v>1</v>
      </c>
      <c r="E25" s="133">
        <f>COUNTIFS(BRUTO!$A:$A,ANALISIS_AUTORIZACIONES_SP!E$11,BRUTO!$H:$H,ANALISIS_AUTORIZACIONES_SP!$B25)+COUNTIFS(BRUTO!$A:$A,ANALISIS_AUTORIZACIONES_SP!E$11,BRUTO!$I:$I,ANALISIS_AUTORIZACIONES_SP!$B25)+COUNTIFS(BRUTO!$A:$A,ANALISIS_AUTORIZACIONES_SP!E$11,BRUTO!$J:$J,ANALISIS_AUTORIZACIONES_SP!$B25)+COUNTIFS(BRUTO!$A:$A,ANALISIS_AUTORIZACIONES_SP!E$11,BRUTO!$K:$K,ANALISIS_AUTORIZACIONES_SP!$B25)</f>
        <v>1</v>
      </c>
      <c r="F25" s="133">
        <f>COUNTIFS(BRUTO!$A:$A,ANALISIS_AUTORIZACIONES_SP!F$11,BRUTO!$H:$H,ANALISIS_AUTORIZACIONES_SP!$B25)+COUNTIFS(BRUTO!$A:$A,ANALISIS_AUTORIZACIONES_SP!F$11,BRUTO!$I:$I,ANALISIS_AUTORIZACIONES_SP!$B25)+COUNTIFS(BRUTO!$A:$A,ANALISIS_AUTORIZACIONES_SP!F$11,BRUTO!$J:$J,ANALISIS_AUTORIZACIONES_SP!$B25)+COUNTIFS(BRUTO!$A:$A,ANALISIS_AUTORIZACIONES_SP!F$11,BRUTO!$K:$K,ANALISIS_AUTORIZACIONES_SP!$B25)</f>
        <v>0</v>
      </c>
      <c r="G25" s="133">
        <f>COUNTIFS(BRUTO!$A:$A,ANALISIS_AUTORIZACIONES_SP!G$11,BRUTO!$H:$H,ANALISIS_AUTORIZACIONES_SP!$B25)+COUNTIFS(BRUTO!$A:$A,ANALISIS_AUTORIZACIONES_SP!G$11,BRUTO!$I:$I,ANALISIS_AUTORIZACIONES_SP!$B25)+COUNTIFS(BRUTO!$A:$A,ANALISIS_AUTORIZACIONES_SP!G$11,BRUTO!$J:$J,ANALISIS_AUTORIZACIONES_SP!$B25)+COUNTIFS(BRUTO!$A:$A,ANALISIS_AUTORIZACIONES_SP!G$11,BRUTO!$K:$K,ANALISIS_AUTORIZACIONES_SP!$B25)</f>
        <v>0</v>
      </c>
      <c r="H25" s="133">
        <f>COUNTIFS(BRUTO!$A:$A,ANALISIS_AUTORIZACIONES_SP!H$11,BRUTO!$H:$H,ANALISIS_AUTORIZACIONES_SP!$B25)+COUNTIFS(BRUTO!$A:$A,ANALISIS_AUTORIZACIONES_SP!H$11,BRUTO!$I:$I,ANALISIS_AUTORIZACIONES_SP!$B25)+COUNTIFS(BRUTO!$A:$A,ANALISIS_AUTORIZACIONES_SP!H$11,BRUTO!$J:$J,ANALISIS_AUTORIZACIONES_SP!$B25)+COUNTIFS(BRUTO!$A:$A,ANALISIS_AUTORIZACIONES_SP!H$11,BRUTO!$K:$K,ANALISIS_AUTORIZACIONES_SP!$B25)</f>
        <v>13</v>
      </c>
      <c r="I25" s="133">
        <f>COUNTIFS(BRUTO!$A:$A,ANALISIS_AUTORIZACIONES_SP!I$11,BRUTO!$H:$H,ANALISIS_AUTORIZACIONES_SP!$B25)+COUNTIFS(BRUTO!$A:$A,ANALISIS_AUTORIZACIONES_SP!I$11,BRUTO!$I:$I,ANALISIS_AUTORIZACIONES_SP!$B25)+COUNTIFS(BRUTO!$A:$A,ANALISIS_AUTORIZACIONES_SP!I$11,BRUTO!$J:$J,ANALISIS_AUTORIZACIONES_SP!$B25)+COUNTIFS(BRUTO!$A:$A,ANALISIS_AUTORIZACIONES_SP!I$11,BRUTO!$K:$K,ANALISIS_AUTORIZACIONES_SP!$B25)</f>
        <v>8</v>
      </c>
      <c r="J25" s="133">
        <f>COUNTIFS(BRUTO!$A:$A,ANALISIS_AUTORIZACIONES_SP!J$11,BRUTO!$H:$H,ANALISIS_AUTORIZACIONES_SP!$B25)+COUNTIFS(BRUTO!$A:$A,ANALISIS_AUTORIZACIONES_SP!J$11,BRUTO!$I:$I,ANALISIS_AUTORIZACIONES_SP!$B25)+COUNTIFS(BRUTO!$A:$A,ANALISIS_AUTORIZACIONES_SP!J$11,BRUTO!$J:$J,ANALISIS_AUTORIZACIONES_SP!$B25)+COUNTIFS(BRUTO!$A:$A,ANALISIS_AUTORIZACIONES_SP!J$11,BRUTO!$K:$K,ANALISIS_AUTORIZACIONES_SP!$B25)</f>
        <v>12</v>
      </c>
      <c r="K25" s="133">
        <f>COUNTIFS(BRUTO!$A:$A,ANALISIS_AUTORIZACIONES_SP!K$11,BRUTO!$H:$H,ANALISIS_AUTORIZACIONES_SP!$B25)+COUNTIFS(BRUTO!$A:$A,ANALISIS_AUTORIZACIONES_SP!K$11,BRUTO!$I:$I,ANALISIS_AUTORIZACIONES_SP!$B25)+COUNTIFS(BRUTO!$A:$A,ANALISIS_AUTORIZACIONES_SP!K$11,BRUTO!$J:$J,ANALISIS_AUTORIZACIONES_SP!$B25)+COUNTIFS(BRUTO!$A:$A,ANALISIS_AUTORIZACIONES_SP!K$11,BRUTO!$K:$K,ANALISIS_AUTORIZACIONES_SP!$B25)</f>
        <v>4</v>
      </c>
      <c r="L25" s="133">
        <f>COUNTIFS(BRUTO!$A:$A,ANALISIS_AUTORIZACIONES_SP!L$11,BRUTO!$H:$H,ANALISIS_AUTORIZACIONES_SP!$B25)+COUNTIFS(BRUTO!$A:$A,ANALISIS_AUTORIZACIONES_SP!L$11,BRUTO!$I:$I,ANALISIS_AUTORIZACIONES_SP!$B25)+COUNTIFS(BRUTO!$A:$A,ANALISIS_AUTORIZACIONES_SP!L$11,BRUTO!$J:$J,ANALISIS_AUTORIZACIONES_SP!$B25)+COUNTIFS(BRUTO!$A:$A,ANALISIS_AUTORIZACIONES_SP!L$11,BRUTO!$K:$K,ANALISIS_AUTORIZACIONES_SP!$B25)</f>
        <v>10</v>
      </c>
      <c r="M25" s="133">
        <f>COUNTIFS(BRUTO!$A:$A,ANALISIS_AUTORIZACIONES_SP!M$11,BRUTO!$H:$H,ANALISIS_AUTORIZACIONES_SP!$B25)+COUNTIFS(BRUTO!$A:$A,ANALISIS_AUTORIZACIONES_SP!M$11,BRUTO!$I:$I,ANALISIS_AUTORIZACIONES_SP!$B25)+COUNTIFS(BRUTO!$A:$A,ANALISIS_AUTORIZACIONES_SP!M$11,BRUTO!$J:$J,ANALISIS_AUTORIZACIONES_SP!$B25)+COUNTIFS(BRUTO!$A:$A,ANALISIS_AUTORIZACIONES_SP!M$11,BRUTO!$K:$K,ANALISIS_AUTORIZACIONES_SP!$B25)</f>
        <v>0</v>
      </c>
      <c r="N25" s="83">
        <f t="shared" si="0"/>
        <v>49</v>
      </c>
      <c r="O25" s="80">
        <f t="shared" si="1"/>
        <v>0.53775241439859522</v>
      </c>
    </row>
    <row r="26" spans="1:33" ht="15.75" x14ac:dyDescent="0.25">
      <c r="A26" s="99" t="s">
        <v>142</v>
      </c>
      <c r="B26" s="72">
        <v>15</v>
      </c>
      <c r="C26" s="133">
        <f>COUNTIFS(BRUTO!$A:$A,ANALISIS_AUTORIZACIONES_SP!C$11,BRUTO!$H:$H,ANALISIS_AUTORIZACIONES_SP!$B26)+COUNTIFS(BRUTO!$A:$A,ANALISIS_AUTORIZACIONES_SP!C$11,BRUTO!$I:$I,ANALISIS_AUTORIZACIONES_SP!$B26)+COUNTIFS(BRUTO!$A:$A,ANALISIS_AUTORIZACIONES_SP!C$11,BRUTO!$J:$J,ANALISIS_AUTORIZACIONES_SP!$B26)+COUNTIFS(BRUTO!$A:$A,ANALISIS_AUTORIZACIONES_SP!C$11,BRUTO!$K:$K,ANALISIS_AUTORIZACIONES_SP!$B26)</f>
        <v>229</v>
      </c>
      <c r="D26" s="133">
        <f>COUNTIFS(BRUTO!$A:$A,ANALISIS_AUTORIZACIONES_SP!D$11,BRUTO!$H:$H,ANALISIS_AUTORIZACIONES_SP!$B26)+COUNTIFS(BRUTO!$A:$A,ANALISIS_AUTORIZACIONES_SP!D$11,BRUTO!$I:$I,ANALISIS_AUTORIZACIONES_SP!$B26)+COUNTIFS(BRUTO!$A:$A,ANALISIS_AUTORIZACIONES_SP!D$11,BRUTO!$J:$J,ANALISIS_AUTORIZACIONES_SP!$B26)+COUNTIFS(BRUTO!$A:$A,ANALISIS_AUTORIZACIONES_SP!D$11,BRUTO!$K:$K,ANALISIS_AUTORIZACIONES_SP!$B26)</f>
        <v>265</v>
      </c>
      <c r="E26" s="133">
        <f>COUNTIFS(BRUTO!$A:$A,ANALISIS_AUTORIZACIONES_SP!E$11,BRUTO!$H:$H,ANALISIS_AUTORIZACIONES_SP!$B26)+COUNTIFS(BRUTO!$A:$A,ANALISIS_AUTORIZACIONES_SP!E$11,BRUTO!$I:$I,ANALISIS_AUTORIZACIONES_SP!$B26)+COUNTIFS(BRUTO!$A:$A,ANALISIS_AUTORIZACIONES_SP!E$11,BRUTO!$J:$J,ANALISIS_AUTORIZACIONES_SP!$B26)+COUNTIFS(BRUTO!$A:$A,ANALISIS_AUTORIZACIONES_SP!E$11,BRUTO!$K:$K,ANALISIS_AUTORIZACIONES_SP!$B26)</f>
        <v>281</v>
      </c>
      <c r="F26" s="133">
        <f>COUNTIFS(BRUTO!$A:$A,ANALISIS_AUTORIZACIONES_SP!F$11,BRUTO!$H:$H,ANALISIS_AUTORIZACIONES_SP!$B26)+COUNTIFS(BRUTO!$A:$A,ANALISIS_AUTORIZACIONES_SP!F$11,BRUTO!$I:$I,ANALISIS_AUTORIZACIONES_SP!$B26)+COUNTIFS(BRUTO!$A:$A,ANALISIS_AUTORIZACIONES_SP!F$11,BRUTO!$J:$J,ANALISIS_AUTORIZACIONES_SP!$B26)+COUNTIFS(BRUTO!$A:$A,ANALISIS_AUTORIZACIONES_SP!F$11,BRUTO!$K:$K,ANALISIS_AUTORIZACIONES_SP!$B26)</f>
        <v>201</v>
      </c>
      <c r="G26" s="133">
        <f>COUNTIFS(BRUTO!$A:$A,ANALISIS_AUTORIZACIONES_SP!G$11,BRUTO!$H:$H,ANALISIS_AUTORIZACIONES_SP!$B26)+COUNTIFS(BRUTO!$A:$A,ANALISIS_AUTORIZACIONES_SP!G$11,BRUTO!$I:$I,ANALISIS_AUTORIZACIONES_SP!$B26)+COUNTIFS(BRUTO!$A:$A,ANALISIS_AUTORIZACIONES_SP!G$11,BRUTO!$J:$J,ANALISIS_AUTORIZACIONES_SP!$B26)+COUNTIFS(BRUTO!$A:$A,ANALISIS_AUTORIZACIONES_SP!G$11,BRUTO!$K:$K,ANALISIS_AUTORIZACIONES_SP!$B26)</f>
        <v>308</v>
      </c>
      <c r="H26" s="133">
        <f>COUNTIFS(BRUTO!$A:$A,ANALISIS_AUTORIZACIONES_SP!H$11,BRUTO!$H:$H,ANALISIS_AUTORIZACIONES_SP!$B26)+COUNTIFS(BRUTO!$A:$A,ANALISIS_AUTORIZACIONES_SP!H$11,BRUTO!$I:$I,ANALISIS_AUTORIZACIONES_SP!$B26)+COUNTIFS(BRUTO!$A:$A,ANALISIS_AUTORIZACIONES_SP!H$11,BRUTO!$J:$J,ANALISIS_AUTORIZACIONES_SP!$B26)+COUNTIFS(BRUTO!$A:$A,ANALISIS_AUTORIZACIONES_SP!H$11,BRUTO!$K:$K,ANALISIS_AUTORIZACIONES_SP!$B26)</f>
        <v>311</v>
      </c>
      <c r="I26" s="133">
        <f>COUNTIFS(BRUTO!$A:$A,ANALISIS_AUTORIZACIONES_SP!I$11,BRUTO!$H:$H,ANALISIS_AUTORIZACIONES_SP!$B26)+COUNTIFS(BRUTO!$A:$A,ANALISIS_AUTORIZACIONES_SP!I$11,BRUTO!$I:$I,ANALISIS_AUTORIZACIONES_SP!$B26)+COUNTIFS(BRUTO!$A:$A,ANALISIS_AUTORIZACIONES_SP!I$11,BRUTO!$J:$J,ANALISIS_AUTORIZACIONES_SP!$B26)+COUNTIFS(BRUTO!$A:$A,ANALISIS_AUTORIZACIONES_SP!I$11,BRUTO!$K:$K,ANALISIS_AUTORIZACIONES_SP!$B26)</f>
        <v>343</v>
      </c>
      <c r="J26" s="133">
        <f>COUNTIFS(BRUTO!$A:$A,ANALISIS_AUTORIZACIONES_SP!J$11,BRUTO!$H:$H,ANALISIS_AUTORIZACIONES_SP!$B26)+COUNTIFS(BRUTO!$A:$A,ANALISIS_AUTORIZACIONES_SP!J$11,BRUTO!$I:$I,ANALISIS_AUTORIZACIONES_SP!$B26)+COUNTIFS(BRUTO!$A:$A,ANALISIS_AUTORIZACIONES_SP!J$11,BRUTO!$J:$J,ANALISIS_AUTORIZACIONES_SP!$B26)+COUNTIFS(BRUTO!$A:$A,ANALISIS_AUTORIZACIONES_SP!J$11,BRUTO!$K:$K,ANALISIS_AUTORIZACIONES_SP!$B26)</f>
        <v>369</v>
      </c>
      <c r="K26" s="133">
        <f>COUNTIFS(BRUTO!$A:$A,ANALISIS_AUTORIZACIONES_SP!K$11,BRUTO!$H:$H,ANALISIS_AUTORIZACIONES_SP!$B26)+COUNTIFS(BRUTO!$A:$A,ANALISIS_AUTORIZACIONES_SP!K$11,BRUTO!$I:$I,ANALISIS_AUTORIZACIONES_SP!$B26)+COUNTIFS(BRUTO!$A:$A,ANALISIS_AUTORIZACIONES_SP!K$11,BRUTO!$J:$J,ANALISIS_AUTORIZACIONES_SP!$B26)+COUNTIFS(BRUTO!$A:$A,ANALISIS_AUTORIZACIONES_SP!K$11,BRUTO!$K:$K,ANALISIS_AUTORIZACIONES_SP!$B26)</f>
        <v>252</v>
      </c>
      <c r="L26" s="133">
        <f>COUNTIFS(BRUTO!$A:$A,ANALISIS_AUTORIZACIONES_SP!L$11,BRUTO!$H:$H,ANALISIS_AUTORIZACIONES_SP!$B26)+COUNTIFS(BRUTO!$A:$A,ANALISIS_AUTORIZACIONES_SP!L$11,BRUTO!$I:$I,ANALISIS_AUTORIZACIONES_SP!$B26)+COUNTIFS(BRUTO!$A:$A,ANALISIS_AUTORIZACIONES_SP!L$11,BRUTO!$J:$J,ANALISIS_AUTORIZACIONES_SP!$B26)+COUNTIFS(BRUTO!$A:$A,ANALISIS_AUTORIZACIONES_SP!L$11,BRUTO!$K:$K,ANALISIS_AUTORIZACIONES_SP!$B26)</f>
        <v>282</v>
      </c>
      <c r="M26" s="133">
        <f>COUNTIFS(BRUTO!$A:$A,ANALISIS_AUTORIZACIONES_SP!M$11,BRUTO!$H:$H,ANALISIS_AUTORIZACIONES_SP!$B26)+COUNTIFS(BRUTO!$A:$A,ANALISIS_AUTORIZACIONES_SP!M$11,BRUTO!$I:$I,ANALISIS_AUTORIZACIONES_SP!$B26)+COUNTIFS(BRUTO!$A:$A,ANALISIS_AUTORIZACIONES_SP!M$11,BRUTO!$J:$J,ANALISIS_AUTORIZACIONES_SP!$B26)+COUNTIFS(BRUTO!$A:$A,ANALISIS_AUTORIZACIONES_SP!M$11,BRUTO!$K:$K,ANALISIS_AUTORIZACIONES_SP!$B26)</f>
        <v>0</v>
      </c>
      <c r="N26" s="83">
        <f t="shared" si="0"/>
        <v>2841</v>
      </c>
      <c r="O26" s="80">
        <f t="shared" si="1"/>
        <v>31.178665496049167</v>
      </c>
    </row>
    <row r="27" spans="1:33" ht="15.75" x14ac:dyDescent="0.25">
      <c r="A27" s="99" t="s">
        <v>143</v>
      </c>
      <c r="B27" s="72">
        <v>16</v>
      </c>
      <c r="C27" s="133">
        <f>COUNTIFS(BRUTO!$A:$A,ANALISIS_AUTORIZACIONES_SP!C$11,BRUTO!$H:$H,ANALISIS_AUTORIZACIONES_SP!$B27)+COUNTIFS(BRUTO!$A:$A,ANALISIS_AUTORIZACIONES_SP!C$11,BRUTO!$I:$I,ANALISIS_AUTORIZACIONES_SP!$B27)+COUNTIFS(BRUTO!$A:$A,ANALISIS_AUTORIZACIONES_SP!C$11,BRUTO!$J:$J,ANALISIS_AUTORIZACIONES_SP!$B27)+COUNTIFS(BRUTO!$A:$A,ANALISIS_AUTORIZACIONES_SP!C$11,BRUTO!$K:$K,ANALISIS_AUTORIZACIONES_SP!$B27)</f>
        <v>0</v>
      </c>
      <c r="D27" s="133">
        <f>COUNTIFS(BRUTO!$A:$A,ANALISIS_AUTORIZACIONES_SP!D$11,BRUTO!$H:$H,ANALISIS_AUTORIZACIONES_SP!$B27)+COUNTIFS(BRUTO!$A:$A,ANALISIS_AUTORIZACIONES_SP!D$11,BRUTO!$I:$I,ANALISIS_AUTORIZACIONES_SP!$B27)+COUNTIFS(BRUTO!$A:$A,ANALISIS_AUTORIZACIONES_SP!D$11,BRUTO!$J:$J,ANALISIS_AUTORIZACIONES_SP!$B27)+COUNTIFS(BRUTO!$A:$A,ANALISIS_AUTORIZACIONES_SP!D$11,BRUTO!$K:$K,ANALISIS_AUTORIZACIONES_SP!$B27)</f>
        <v>1</v>
      </c>
      <c r="E27" s="133">
        <f>COUNTIFS(BRUTO!$A:$A,ANALISIS_AUTORIZACIONES_SP!E$11,BRUTO!$H:$H,ANALISIS_AUTORIZACIONES_SP!$B27)+COUNTIFS(BRUTO!$A:$A,ANALISIS_AUTORIZACIONES_SP!E$11,BRUTO!$I:$I,ANALISIS_AUTORIZACIONES_SP!$B27)+COUNTIFS(BRUTO!$A:$A,ANALISIS_AUTORIZACIONES_SP!E$11,BRUTO!$J:$J,ANALISIS_AUTORIZACIONES_SP!$B27)+COUNTIFS(BRUTO!$A:$A,ANALISIS_AUTORIZACIONES_SP!E$11,BRUTO!$K:$K,ANALISIS_AUTORIZACIONES_SP!$B27)</f>
        <v>0</v>
      </c>
      <c r="F27" s="133">
        <f>COUNTIFS(BRUTO!$A:$A,ANALISIS_AUTORIZACIONES_SP!F$11,BRUTO!$H:$H,ANALISIS_AUTORIZACIONES_SP!$B27)+COUNTIFS(BRUTO!$A:$A,ANALISIS_AUTORIZACIONES_SP!F$11,BRUTO!$I:$I,ANALISIS_AUTORIZACIONES_SP!$B27)+COUNTIFS(BRUTO!$A:$A,ANALISIS_AUTORIZACIONES_SP!F$11,BRUTO!$J:$J,ANALISIS_AUTORIZACIONES_SP!$B27)+COUNTIFS(BRUTO!$A:$A,ANALISIS_AUTORIZACIONES_SP!F$11,BRUTO!$K:$K,ANALISIS_AUTORIZACIONES_SP!$B27)</f>
        <v>0</v>
      </c>
      <c r="G27" s="133">
        <f>COUNTIFS(BRUTO!$A:$A,ANALISIS_AUTORIZACIONES_SP!G$11,BRUTO!$H:$H,ANALISIS_AUTORIZACIONES_SP!$B27)+COUNTIFS(BRUTO!$A:$A,ANALISIS_AUTORIZACIONES_SP!G$11,BRUTO!$I:$I,ANALISIS_AUTORIZACIONES_SP!$B27)+COUNTIFS(BRUTO!$A:$A,ANALISIS_AUTORIZACIONES_SP!G$11,BRUTO!$J:$J,ANALISIS_AUTORIZACIONES_SP!$B27)+COUNTIFS(BRUTO!$A:$A,ANALISIS_AUTORIZACIONES_SP!G$11,BRUTO!$K:$K,ANALISIS_AUTORIZACIONES_SP!$B27)</f>
        <v>4</v>
      </c>
      <c r="H27" s="133">
        <f>COUNTIFS(BRUTO!$A:$A,ANALISIS_AUTORIZACIONES_SP!H$11,BRUTO!$H:$H,ANALISIS_AUTORIZACIONES_SP!$B27)+COUNTIFS(BRUTO!$A:$A,ANALISIS_AUTORIZACIONES_SP!H$11,BRUTO!$I:$I,ANALISIS_AUTORIZACIONES_SP!$B27)+COUNTIFS(BRUTO!$A:$A,ANALISIS_AUTORIZACIONES_SP!H$11,BRUTO!$J:$J,ANALISIS_AUTORIZACIONES_SP!$B27)+COUNTIFS(BRUTO!$A:$A,ANALISIS_AUTORIZACIONES_SP!H$11,BRUTO!$K:$K,ANALISIS_AUTORIZACIONES_SP!$B27)</f>
        <v>4</v>
      </c>
      <c r="I27" s="133">
        <f>COUNTIFS(BRUTO!$A:$A,ANALISIS_AUTORIZACIONES_SP!I$11,BRUTO!$H:$H,ANALISIS_AUTORIZACIONES_SP!$B27)+COUNTIFS(BRUTO!$A:$A,ANALISIS_AUTORIZACIONES_SP!I$11,BRUTO!$I:$I,ANALISIS_AUTORIZACIONES_SP!$B27)+COUNTIFS(BRUTO!$A:$A,ANALISIS_AUTORIZACIONES_SP!I$11,BRUTO!$J:$J,ANALISIS_AUTORIZACIONES_SP!$B27)+COUNTIFS(BRUTO!$A:$A,ANALISIS_AUTORIZACIONES_SP!I$11,BRUTO!$K:$K,ANALISIS_AUTORIZACIONES_SP!$B27)</f>
        <v>8</v>
      </c>
      <c r="J27" s="133">
        <f>COUNTIFS(BRUTO!$A:$A,ANALISIS_AUTORIZACIONES_SP!J$11,BRUTO!$H:$H,ANALISIS_AUTORIZACIONES_SP!$B27)+COUNTIFS(BRUTO!$A:$A,ANALISIS_AUTORIZACIONES_SP!J$11,BRUTO!$I:$I,ANALISIS_AUTORIZACIONES_SP!$B27)+COUNTIFS(BRUTO!$A:$A,ANALISIS_AUTORIZACIONES_SP!J$11,BRUTO!$J:$J,ANALISIS_AUTORIZACIONES_SP!$B27)+COUNTIFS(BRUTO!$A:$A,ANALISIS_AUTORIZACIONES_SP!J$11,BRUTO!$K:$K,ANALISIS_AUTORIZACIONES_SP!$B27)</f>
        <v>10</v>
      </c>
      <c r="K27" s="133">
        <f>COUNTIFS(BRUTO!$A:$A,ANALISIS_AUTORIZACIONES_SP!K$11,BRUTO!$H:$H,ANALISIS_AUTORIZACIONES_SP!$B27)+COUNTIFS(BRUTO!$A:$A,ANALISIS_AUTORIZACIONES_SP!K$11,BRUTO!$I:$I,ANALISIS_AUTORIZACIONES_SP!$B27)+COUNTIFS(BRUTO!$A:$A,ANALISIS_AUTORIZACIONES_SP!K$11,BRUTO!$J:$J,ANALISIS_AUTORIZACIONES_SP!$B27)+COUNTIFS(BRUTO!$A:$A,ANALISIS_AUTORIZACIONES_SP!K$11,BRUTO!$K:$K,ANALISIS_AUTORIZACIONES_SP!$B27)</f>
        <v>0</v>
      </c>
      <c r="L27" s="133">
        <f>COUNTIFS(BRUTO!$A:$A,ANALISIS_AUTORIZACIONES_SP!L$11,BRUTO!$H:$H,ANALISIS_AUTORIZACIONES_SP!$B27)+COUNTIFS(BRUTO!$A:$A,ANALISIS_AUTORIZACIONES_SP!L$11,BRUTO!$I:$I,ANALISIS_AUTORIZACIONES_SP!$B27)+COUNTIFS(BRUTO!$A:$A,ANALISIS_AUTORIZACIONES_SP!L$11,BRUTO!$J:$J,ANALISIS_AUTORIZACIONES_SP!$B27)+COUNTIFS(BRUTO!$A:$A,ANALISIS_AUTORIZACIONES_SP!L$11,BRUTO!$K:$K,ANALISIS_AUTORIZACIONES_SP!$B27)</f>
        <v>0</v>
      </c>
      <c r="M27" s="133">
        <f>COUNTIFS(BRUTO!$A:$A,ANALISIS_AUTORIZACIONES_SP!M$11,BRUTO!$H:$H,ANALISIS_AUTORIZACIONES_SP!$B27)+COUNTIFS(BRUTO!$A:$A,ANALISIS_AUTORIZACIONES_SP!M$11,BRUTO!$I:$I,ANALISIS_AUTORIZACIONES_SP!$B27)+COUNTIFS(BRUTO!$A:$A,ANALISIS_AUTORIZACIONES_SP!M$11,BRUTO!$J:$J,ANALISIS_AUTORIZACIONES_SP!$B27)+COUNTIFS(BRUTO!$A:$A,ANALISIS_AUTORIZACIONES_SP!M$11,BRUTO!$K:$K,ANALISIS_AUTORIZACIONES_SP!$B27)</f>
        <v>0</v>
      </c>
      <c r="N27" s="83">
        <f t="shared" si="0"/>
        <v>27</v>
      </c>
      <c r="O27" s="80">
        <f t="shared" si="1"/>
        <v>0.29631255487269537</v>
      </c>
    </row>
    <row r="28" spans="1:33" ht="15.75" x14ac:dyDescent="0.25">
      <c r="A28" s="99" t="s">
        <v>144</v>
      </c>
      <c r="B28" s="72">
        <v>17</v>
      </c>
      <c r="C28" s="133">
        <f>COUNTIFS(BRUTO!$A:$A,ANALISIS_AUTORIZACIONES_SP!C$11,BRUTO!$H:$H,ANALISIS_AUTORIZACIONES_SP!$B28)+COUNTIFS(BRUTO!$A:$A,ANALISIS_AUTORIZACIONES_SP!C$11,BRUTO!$I:$I,ANALISIS_AUTORIZACIONES_SP!$B28)+COUNTIFS(BRUTO!$A:$A,ANALISIS_AUTORIZACIONES_SP!C$11,BRUTO!$J:$J,ANALISIS_AUTORIZACIONES_SP!$B28)+COUNTIFS(BRUTO!$A:$A,ANALISIS_AUTORIZACIONES_SP!C$11,BRUTO!$K:$K,ANALISIS_AUTORIZACIONES_SP!$B28)</f>
        <v>209</v>
      </c>
      <c r="D28" s="133">
        <f>COUNTIFS(BRUTO!$A:$A,ANALISIS_AUTORIZACIONES_SP!D$11,BRUTO!$H:$H,ANALISIS_AUTORIZACIONES_SP!$B28)+COUNTIFS(BRUTO!$A:$A,ANALISIS_AUTORIZACIONES_SP!D$11,BRUTO!$I:$I,ANALISIS_AUTORIZACIONES_SP!$B28)+COUNTIFS(BRUTO!$A:$A,ANALISIS_AUTORIZACIONES_SP!D$11,BRUTO!$J:$J,ANALISIS_AUTORIZACIONES_SP!$B28)+COUNTIFS(BRUTO!$A:$A,ANALISIS_AUTORIZACIONES_SP!D$11,BRUTO!$K:$K,ANALISIS_AUTORIZACIONES_SP!$B28)</f>
        <v>237</v>
      </c>
      <c r="E28" s="133">
        <f>COUNTIFS(BRUTO!$A:$A,ANALISIS_AUTORIZACIONES_SP!E$11,BRUTO!$H:$H,ANALISIS_AUTORIZACIONES_SP!$B28)+COUNTIFS(BRUTO!$A:$A,ANALISIS_AUTORIZACIONES_SP!E$11,BRUTO!$I:$I,ANALISIS_AUTORIZACIONES_SP!$B28)+COUNTIFS(BRUTO!$A:$A,ANALISIS_AUTORIZACIONES_SP!E$11,BRUTO!$J:$J,ANALISIS_AUTORIZACIONES_SP!$B28)+COUNTIFS(BRUTO!$A:$A,ANALISIS_AUTORIZACIONES_SP!E$11,BRUTO!$K:$K,ANALISIS_AUTORIZACIONES_SP!$B28)</f>
        <v>514</v>
      </c>
      <c r="F28" s="133">
        <f>COUNTIFS(BRUTO!$A:$A,ANALISIS_AUTORIZACIONES_SP!F$11,BRUTO!$H:$H,ANALISIS_AUTORIZACIONES_SP!$B28)+COUNTIFS(BRUTO!$A:$A,ANALISIS_AUTORIZACIONES_SP!F$11,BRUTO!$I:$I,ANALISIS_AUTORIZACIONES_SP!$B28)+COUNTIFS(BRUTO!$A:$A,ANALISIS_AUTORIZACIONES_SP!F$11,BRUTO!$J:$J,ANALISIS_AUTORIZACIONES_SP!$B28)+COUNTIFS(BRUTO!$A:$A,ANALISIS_AUTORIZACIONES_SP!F$11,BRUTO!$K:$K,ANALISIS_AUTORIZACIONES_SP!$B28)</f>
        <v>247</v>
      </c>
      <c r="G28" s="133">
        <f>COUNTIFS(BRUTO!$A:$A,ANALISIS_AUTORIZACIONES_SP!G$11,BRUTO!$H:$H,ANALISIS_AUTORIZACIONES_SP!$B28)+COUNTIFS(BRUTO!$A:$A,ANALISIS_AUTORIZACIONES_SP!G$11,BRUTO!$I:$I,ANALISIS_AUTORIZACIONES_SP!$B28)+COUNTIFS(BRUTO!$A:$A,ANALISIS_AUTORIZACIONES_SP!G$11,BRUTO!$J:$J,ANALISIS_AUTORIZACIONES_SP!$B28)+COUNTIFS(BRUTO!$A:$A,ANALISIS_AUTORIZACIONES_SP!G$11,BRUTO!$K:$K,ANALISIS_AUTORIZACIONES_SP!$B28)</f>
        <v>334</v>
      </c>
      <c r="H28" s="133">
        <f>COUNTIFS(BRUTO!$A:$A,ANALISIS_AUTORIZACIONES_SP!H$11,BRUTO!$H:$H,ANALISIS_AUTORIZACIONES_SP!$B28)+COUNTIFS(BRUTO!$A:$A,ANALISIS_AUTORIZACIONES_SP!H$11,BRUTO!$I:$I,ANALISIS_AUTORIZACIONES_SP!$B28)+COUNTIFS(BRUTO!$A:$A,ANALISIS_AUTORIZACIONES_SP!H$11,BRUTO!$J:$J,ANALISIS_AUTORIZACIONES_SP!$B28)+COUNTIFS(BRUTO!$A:$A,ANALISIS_AUTORIZACIONES_SP!H$11,BRUTO!$K:$K,ANALISIS_AUTORIZACIONES_SP!$B28)</f>
        <v>203</v>
      </c>
      <c r="I28" s="133">
        <f>COUNTIFS(BRUTO!$A:$A,ANALISIS_AUTORIZACIONES_SP!I$11,BRUTO!$H:$H,ANALISIS_AUTORIZACIONES_SP!$B28)+COUNTIFS(BRUTO!$A:$A,ANALISIS_AUTORIZACIONES_SP!I$11,BRUTO!$I:$I,ANALISIS_AUTORIZACIONES_SP!$B28)+COUNTIFS(BRUTO!$A:$A,ANALISIS_AUTORIZACIONES_SP!I$11,BRUTO!$J:$J,ANALISIS_AUTORIZACIONES_SP!$B28)+COUNTIFS(BRUTO!$A:$A,ANALISIS_AUTORIZACIONES_SP!I$11,BRUTO!$K:$K,ANALISIS_AUTORIZACIONES_SP!$B28)</f>
        <v>324</v>
      </c>
      <c r="J28" s="133">
        <f>COUNTIFS(BRUTO!$A:$A,ANALISIS_AUTORIZACIONES_SP!J$11,BRUTO!$H:$H,ANALISIS_AUTORIZACIONES_SP!$B28)+COUNTIFS(BRUTO!$A:$A,ANALISIS_AUTORIZACIONES_SP!J$11,BRUTO!$I:$I,ANALISIS_AUTORIZACIONES_SP!$B28)+COUNTIFS(BRUTO!$A:$A,ANALISIS_AUTORIZACIONES_SP!J$11,BRUTO!$J:$J,ANALISIS_AUTORIZACIONES_SP!$B28)+COUNTIFS(BRUTO!$A:$A,ANALISIS_AUTORIZACIONES_SP!J$11,BRUTO!$K:$K,ANALISIS_AUTORIZACIONES_SP!$B28)</f>
        <v>432</v>
      </c>
      <c r="K28" s="133">
        <f>COUNTIFS(BRUTO!$A:$A,ANALISIS_AUTORIZACIONES_SP!K$11,BRUTO!$H:$H,ANALISIS_AUTORIZACIONES_SP!$B28)+COUNTIFS(BRUTO!$A:$A,ANALISIS_AUTORIZACIONES_SP!K$11,BRUTO!$I:$I,ANALISIS_AUTORIZACIONES_SP!$B28)+COUNTIFS(BRUTO!$A:$A,ANALISIS_AUTORIZACIONES_SP!K$11,BRUTO!$J:$J,ANALISIS_AUTORIZACIONES_SP!$B28)+COUNTIFS(BRUTO!$A:$A,ANALISIS_AUTORIZACIONES_SP!K$11,BRUTO!$K:$K,ANALISIS_AUTORIZACIONES_SP!$B28)</f>
        <v>353</v>
      </c>
      <c r="L28" s="133">
        <f>COUNTIFS(BRUTO!$A:$A,ANALISIS_AUTORIZACIONES_SP!L$11,BRUTO!$H:$H,ANALISIS_AUTORIZACIONES_SP!$B28)+COUNTIFS(BRUTO!$A:$A,ANALISIS_AUTORIZACIONES_SP!L$11,BRUTO!$I:$I,ANALISIS_AUTORIZACIONES_SP!$B28)+COUNTIFS(BRUTO!$A:$A,ANALISIS_AUTORIZACIONES_SP!L$11,BRUTO!$J:$J,ANALISIS_AUTORIZACIONES_SP!$B28)+COUNTIFS(BRUTO!$A:$A,ANALISIS_AUTORIZACIONES_SP!L$11,BRUTO!$K:$K,ANALISIS_AUTORIZACIONES_SP!$B28)</f>
        <v>435</v>
      </c>
      <c r="M28" s="133">
        <f>COUNTIFS(BRUTO!$A:$A,ANALISIS_AUTORIZACIONES_SP!M$11,BRUTO!$H:$H,ANALISIS_AUTORIZACIONES_SP!$B28)+COUNTIFS(BRUTO!$A:$A,ANALISIS_AUTORIZACIONES_SP!M$11,BRUTO!$I:$I,ANALISIS_AUTORIZACIONES_SP!$B28)+COUNTIFS(BRUTO!$A:$A,ANALISIS_AUTORIZACIONES_SP!M$11,BRUTO!$J:$J,ANALISIS_AUTORIZACIONES_SP!$B28)+COUNTIFS(BRUTO!$A:$A,ANALISIS_AUTORIZACIONES_SP!M$11,BRUTO!$K:$K,ANALISIS_AUTORIZACIONES_SP!$B28)</f>
        <v>2</v>
      </c>
      <c r="N28" s="83">
        <f t="shared" si="0"/>
        <v>3290</v>
      </c>
      <c r="O28" s="80">
        <f t="shared" si="1"/>
        <v>36.106233538191397</v>
      </c>
    </row>
    <row r="29" spans="1:33" ht="15.75" x14ac:dyDescent="0.25">
      <c r="A29" s="99" t="s">
        <v>145</v>
      </c>
      <c r="B29" s="72">
        <v>18</v>
      </c>
      <c r="C29" s="133">
        <f>COUNTIFS(BRUTO!$A:$A,ANALISIS_AUTORIZACIONES_SP!C$11,BRUTO!$H:$H,ANALISIS_AUTORIZACIONES_SP!$B29)+COUNTIFS(BRUTO!$A:$A,ANALISIS_AUTORIZACIONES_SP!C$11,BRUTO!$I:$I,ANALISIS_AUTORIZACIONES_SP!$B29)+COUNTIFS(BRUTO!$A:$A,ANALISIS_AUTORIZACIONES_SP!C$11,BRUTO!$J:$J,ANALISIS_AUTORIZACIONES_SP!$B29)+COUNTIFS(BRUTO!$A:$A,ANALISIS_AUTORIZACIONES_SP!C$11,BRUTO!$K:$K,ANALISIS_AUTORIZACIONES_SP!$B29)</f>
        <v>46</v>
      </c>
      <c r="D29" s="133">
        <f>COUNTIFS(BRUTO!$A:$A,ANALISIS_AUTORIZACIONES_SP!D$11,BRUTO!$H:$H,ANALISIS_AUTORIZACIONES_SP!$B29)+COUNTIFS(BRUTO!$A:$A,ANALISIS_AUTORIZACIONES_SP!D$11,BRUTO!$I:$I,ANALISIS_AUTORIZACIONES_SP!$B29)+COUNTIFS(BRUTO!$A:$A,ANALISIS_AUTORIZACIONES_SP!D$11,BRUTO!$J:$J,ANALISIS_AUTORIZACIONES_SP!$B29)+COUNTIFS(BRUTO!$A:$A,ANALISIS_AUTORIZACIONES_SP!D$11,BRUTO!$K:$K,ANALISIS_AUTORIZACIONES_SP!$B29)</f>
        <v>32</v>
      </c>
      <c r="E29" s="133">
        <f>COUNTIFS(BRUTO!$A:$A,ANALISIS_AUTORIZACIONES_SP!E$11,BRUTO!$H:$H,ANALISIS_AUTORIZACIONES_SP!$B29)+COUNTIFS(BRUTO!$A:$A,ANALISIS_AUTORIZACIONES_SP!E$11,BRUTO!$I:$I,ANALISIS_AUTORIZACIONES_SP!$B29)+COUNTIFS(BRUTO!$A:$A,ANALISIS_AUTORIZACIONES_SP!E$11,BRUTO!$J:$J,ANALISIS_AUTORIZACIONES_SP!$B29)+COUNTIFS(BRUTO!$A:$A,ANALISIS_AUTORIZACIONES_SP!E$11,BRUTO!$K:$K,ANALISIS_AUTORIZACIONES_SP!$B29)</f>
        <v>105</v>
      </c>
      <c r="F29" s="133">
        <f>COUNTIFS(BRUTO!$A:$A,ANALISIS_AUTORIZACIONES_SP!F$11,BRUTO!$H:$H,ANALISIS_AUTORIZACIONES_SP!$B29)+COUNTIFS(BRUTO!$A:$A,ANALISIS_AUTORIZACIONES_SP!F$11,BRUTO!$I:$I,ANALISIS_AUTORIZACIONES_SP!$B29)+COUNTIFS(BRUTO!$A:$A,ANALISIS_AUTORIZACIONES_SP!F$11,BRUTO!$J:$J,ANALISIS_AUTORIZACIONES_SP!$B29)+COUNTIFS(BRUTO!$A:$A,ANALISIS_AUTORIZACIONES_SP!F$11,BRUTO!$K:$K,ANALISIS_AUTORIZACIONES_SP!$B29)</f>
        <v>43</v>
      </c>
      <c r="G29" s="133">
        <f>COUNTIFS(BRUTO!$A:$A,ANALISIS_AUTORIZACIONES_SP!G$11,BRUTO!$H:$H,ANALISIS_AUTORIZACIONES_SP!$B29)+COUNTIFS(BRUTO!$A:$A,ANALISIS_AUTORIZACIONES_SP!G$11,BRUTO!$I:$I,ANALISIS_AUTORIZACIONES_SP!$B29)+COUNTIFS(BRUTO!$A:$A,ANALISIS_AUTORIZACIONES_SP!G$11,BRUTO!$J:$J,ANALISIS_AUTORIZACIONES_SP!$B29)+COUNTIFS(BRUTO!$A:$A,ANALISIS_AUTORIZACIONES_SP!G$11,BRUTO!$K:$K,ANALISIS_AUTORIZACIONES_SP!$B29)</f>
        <v>54</v>
      </c>
      <c r="H29" s="133">
        <f>COUNTIFS(BRUTO!$A:$A,ANALISIS_AUTORIZACIONES_SP!H$11,BRUTO!$H:$H,ANALISIS_AUTORIZACIONES_SP!$B29)+COUNTIFS(BRUTO!$A:$A,ANALISIS_AUTORIZACIONES_SP!H$11,BRUTO!$I:$I,ANALISIS_AUTORIZACIONES_SP!$B29)+COUNTIFS(BRUTO!$A:$A,ANALISIS_AUTORIZACIONES_SP!H$11,BRUTO!$J:$J,ANALISIS_AUTORIZACIONES_SP!$B29)+COUNTIFS(BRUTO!$A:$A,ANALISIS_AUTORIZACIONES_SP!H$11,BRUTO!$K:$K,ANALISIS_AUTORIZACIONES_SP!$B29)</f>
        <v>27</v>
      </c>
      <c r="I29" s="133">
        <f>COUNTIFS(BRUTO!$A:$A,ANALISIS_AUTORIZACIONES_SP!I$11,BRUTO!$H:$H,ANALISIS_AUTORIZACIONES_SP!$B29)+COUNTIFS(BRUTO!$A:$A,ANALISIS_AUTORIZACIONES_SP!I$11,BRUTO!$I:$I,ANALISIS_AUTORIZACIONES_SP!$B29)+COUNTIFS(BRUTO!$A:$A,ANALISIS_AUTORIZACIONES_SP!I$11,BRUTO!$J:$J,ANALISIS_AUTORIZACIONES_SP!$B29)+COUNTIFS(BRUTO!$A:$A,ANALISIS_AUTORIZACIONES_SP!I$11,BRUTO!$K:$K,ANALISIS_AUTORIZACIONES_SP!$B29)</f>
        <v>42</v>
      </c>
      <c r="J29" s="133">
        <f>COUNTIFS(BRUTO!$A:$A,ANALISIS_AUTORIZACIONES_SP!J$11,BRUTO!$H:$H,ANALISIS_AUTORIZACIONES_SP!$B29)+COUNTIFS(BRUTO!$A:$A,ANALISIS_AUTORIZACIONES_SP!J$11,BRUTO!$I:$I,ANALISIS_AUTORIZACIONES_SP!$B29)+COUNTIFS(BRUTO!$A:$A,ANALISIS_AUTORIZACIONES_SP!J$11,BRUTO!$J:$J,ANALISIS_AUTORIZACIONES_SP!$B29)+COUNTIFS(BRUTO!$A:$A,ANALISIS_AUTORIZACIONES_SP!J$11,BRUTO!$K:$K,ANALISIS_AUTORIZACIONES_SP!$B29)</f>
        <v>35</v>
      </c>
      <c r="K29" s="133">
        <f>COUNTIFS(BRUTO!$A:$A,ANALISIS_AUTORIZACIONES_SP!K$11,BRUTO!$H:$H,ANALISIS_AUTORIZACIONES_SP!$B29)+COUNTIFS(BRUTO!$A:$A,ANALISIS_AUTORIZACIONES_SP!K$11,BRUTO!$I:$I,ANALISIS_AUTORIZACIONES_SP!$B29)+COUNTIFS(BRUTO!$A:$A,ANALISIS_AUTORIZACIONES_SP!K$11,BRUTO!$J:$J,ANALISIS_AUTORIZACIONES_SP!$B29)+COUNTIFS(BRUTO!$A:$A,ANALISIS_AUTORIZACIONES_SP!K$11,BRUTO!$K:$K,ANALISIS_AUTORIZACIONES_SP!$B29)</f>
        <v>30</v>
      </c>
      <c r="L29" s="133">
        <f>COUNTIFS(BRUTO!$A:$A,ANALISIS_AUTORIZACIONES_SP!L$11,BRUTO!$H:$H,ANALISIS_AUTORIZACIONES_SP!$B29)+COUNTIFS(BRUTO!$A:$A,ANALISIS_AUTORIZACIONES_SP!L$11,BRUTO!$I:$I,ANALISIS_AUTORIZACIONES_SP!$B29)+COUNTIFS(BRUTO!$A:$A,ANALISIS_AUTORIZACIONES_SP!L$11,BRUTO!$J:$J,ANALISIS_AUTORIZACIONES_SP!$B29)+COUNTIFS(BRUTO!$A:$A,ANALISIS_AUTORIZACIONES_SP!L$11,BRUTO!$K:$K,ANALISIS_AUTORIZACIONES_SP!$B29)</f>
        <v>52</v>
      </c>
      <c r="M29" s="133">
        <f>COUNTIFS(BRUTO!$A:$A,ANALISIS_AUTORIZACIONES_SP!M$11,BRUTO!$H:$H,ANALISIS_AUTORIZACIONES_SP!$B29)+COUNTIFS(BRUTO!$A:$A,ANALISIS_AUTORIZACIONES_SP!M$11,BRUTO!$I:$I,ANALISIS_AUTORIZACIONES_SP!$B29)+COUNTIFS(BRUTO!$A:$A,ANALISIS_AUTORIZACIONES_SP!M$11,BRUTO!$J:$J,ANALISIS_AUTORIZACIONES_SP!$B29)+COUNTIFS(BRUTO!$A:$A,ANALISIS_AUTORIZACIONES_SP!M$11,BRUTO!$K:$K,ANALISIS_AUTORIZACIONES_SP!$B29)</f>
        <v>1</v>
      </c>
      <c r="N29" s="83">
        <f t="shared" si="0"/>
        <v>467</v>
      </c>
      <c r="O29" s="80">
        <f t="shared" si="1"/>
        <v>5.1251097453906933</v>
      </c>
      <c r="Q29" s="143" t="s">
        <v>208</v>
      </c>
      <c r="R29" s="143"/>
      <c r="S29" s="143"/>
      <c r="T29" s="143"/>
      <c r="U29" s="143"/>
      <c r="V29" s="143"/>
      <c r="W29" s="143"/>
      <c r="X29" s="143"/>
      <c r="Y29" s="143"/>
      <c r="Z29" s="143"/>
      <c r="AA29" s="143"/>
      <c r="AB29" s="143"/>
      <c r="AC29" s="143"/>
      <c r="AD29" s="143"/>
      <c r="AE29" s="143"/>
      <c r="AF29" s="143"/>
      <c r="AG29" s="143"/>
    </row>
    <row r="30" spans="1:33" ht="15.75" x14ac:dyDescent="0.25">
      <c r="A30" s="99" t="s">
        <v>146</v>
      </c>
      <c r="B30" s="72">
        <v>19</v>
      </c>
      <c r="C30" s="133">
        <f>COUNTIFS(BRUTO!$A:$A,ANALISIS_AUTORIZACIONES_SP!C$11,BRUTO!$H:$H,ANALISIS_AUTORIZACIONES_SP!$B30)+COUNTIFS(BRUTO!$A:$A,ANALISIS_AUTORIZACIONES_SP!C$11,BRUTO!$I:$I,ANALISIS_AUTORIZACIONES_SP!$B30)+COUNTIFS(BRUTO!$A:$A,ANALISIS_AUTORIZACIONES_SP!C$11,BRUTO!$J:$J,ANALISIS_AUTORIZACIONES_SP!$B30)+COUNTIFS(BRUTO!$A:$A,ANALISIS_AUTORIZACIONES_SP!C$11,BRUTO!$K:$K,ANALISIS_AUTORIZACIONES_SP!$B30)</f>
        <v>0</v>
      </c>
      <c r="D30" s="133">
        <f>COUNTIFS(BRUTO!$A:$A,ANALISIS_AUTORIZACIONES_SP!D$11,BRUTO!$H:$H,ANALISIS_AUTORIZACIONES_SP!$B30)+COUNTIFS(BRUTO!$A:$A,ANALISIS_AUTORIZACIONES_SP!D$11,BRUTO!$I:$I,ANALISIS_AUTORIZACIONES_SP!$B30)+COUNTIFS(BRUTO!$A:$A,ANALISIS_AUTORIZACIONES_SP!D$11,BRUTO!$J:$J,ANALISIS_AUTORIZACIONES_SP!$B30)+COUNTIFS(BRUTO!$A:$A,ANALISIS_AUTORIZACIONES_SP!D$11,BRUTO!$K:$K,ANALISIS_AUTORIZACIONES_SP!$B30)</f>
        <v>0</v>
      </c>
      <c r="E30" s="133">
        <f>COUNTIFS(BRUTO!$A:$A,ANALISIS_AUTORIZACIONES_SP!E$11,BRUTO!$H:$H,ANALISIS_AUTORIZACIONES_SP!$B30)+COUNTIFS(BRUTO!$A:$A,ANALISIS_AUTORIZACIONES_SP!E$11,BRUTO!$I:$I,ANALISIS_AUTORIZACIONES_SP!$B30)+COUNTIFS(BRUTO!$A:$A,ANALISIS_AUTORIZACIONES_SP!E$11,BRUTO!$J:$J,ANALISIS_AUTORIZACIONES_SP!$B30)+COUNTIFS(BRUTO!$A:$A,ANALISIS_AUTORIZACIONES_SP!E$11,BRUTO!$K:$K,ANALISIS_AUTORIZACIONES_SP!$B30)</f>
        <v>0</v>
      </c>
      <c r="F30" s="133">
        <f>COUNTIFS(BRUTO!$A:$A,ANALISIS_AUTORIZACIONES_SP!F$11,BRUTO!$H:$H,ANALISIS_AUTORIZACIONES_SP!$B30)+COUNTIFS(BRUTO!$A:$A,ANALISIS_AUTORIZACIONES_SP!F$11,BRUTO!$I:$I,ANALISIS_AUTORIZACIONES_SP!$B30)+COUNTIFS(BRUTO!$A:$A,ANALISIS_AUTORIZACIONES_SP!F$11,BRUTO!$J:$J,ANALISIS_AUTORIZACIONES_SP!$B30)+COUNTIFS(BRUTO!$A:$A,ANALISIS_AUTORIZACIONES_SP!F$11,BRUTO!$K:$K,ANALISIS_AUTORIZACIONES_SP!$B30)</f>
        <v>0</v>
      </c>
      <c r="G30" s="133">
        <f>COUNTIFS(BRUTO!$A:$A,ANALISIS_AUTORIZACIONES_SP!G$11,BRUTO!$H:$H,ANALISIS_AUTORIZACIONES_SP!$B30)+COUNTIFS(BRUTO!$A:$A,ANALISIS_AUTORIZACIONES_SP!G$11,BRUTO!$I:$I,ANALISIS_AUTORIZACIONES_SP!$B30)+COUNTIFS(BRUTO!$A:$A,ANALISIS_AUTORIZACIONES_SP!G$11,BRUTO!$J:$J,ANALISIS_AUTORIZACIONES_SP!$B30)+COUNTIFS(BRUTO!$A:$A,ANALISIS_AUTORIZACIONES_SP!G$11,BRUTO!$K:$K,ANALISIS_AUTORIZACIONES_SP!$B30)</f>
        <v>0</v>
      </c>
      <c r="H30" s="133">
        <f>COUNTIFS(BRUTO!$A:$A,ANALISIS_AUTORIZACIONES_SP!H$11,BRUTO!$H:$H,ANALISIS_AUTORIZACIONES_SP!$B30)+COUNTIFS(BRUTO!$A:$A,ANALISIS_AUTORIZACIONES_SP!H$11,BRUTO!$I:$I,ANALISIS_AUTORIZACIONES_SP!$B30)+COUNTIFS(BRUTO!$A:$A,ANALISIS_AUTORIZACIONES_SP!H$11,BRUTO!$J:$J,ANALISIS_AUTORIZACIONES_SP!$B30)+COUNTIFS(BRUTO!$A:$A,ANALISIS_AUTORIZACIONES_SP!H$11,BRUTO!$K:$K,ANALISIS_AUTORIZACIONES_SP!$B30)</f>
        <v>0</v>
      </c>
      <c r="I30" s="133">
        <f>COUNTIFS(BRUTO!$A:$A,ANALISIS_AUTORIZACIONES_SP!I$11,BRUTO!$H:$H,ANALISIS_AUTORIZACIONES_SP!$B30)+COUNTIFS(BRUTO!$A:$A,ANALISIS_AUTORIZACIONES_SP!I$11,BRUTO!$I:$I,ANALISIS_AUTORIZACIONES_SP!$B30)+COUNTIFS(BRUTO!$A:$A,ANALISIS_AUTORIZACIONES_SP!I$11,BRUTO!$J:$J,ANALISIS_AUTORIZACIONES_SP!$B30)+COUNTIFS(BRUTO!$A:$A,ANALISIS_AUTORIZACIONES_SP!I$11,BRUTO!$K:$K,ANALISIS_AUTORIZACIONES_SP!$B30)</f>
        <v>0</v>
      </c>
      <c r="J30" s="133">
        <f>COUNTIFS(BRUTO!$A:$A,ANALISIS_AUTORIZACIONES_SP!J$11,BRUTO!$H:$H,ANALISIS_AUTORIZACIONES_SP!$B30)+COUNTIFS(BRUTO!$A:$A,ANALISIS_AUTORIZACIONES_SP!J$11,BRUTO!$I:$I,ANALISIS_AUTORIZACIONES_SP!$B30)+COUNTIFS(BRUTO!$A:$A,ANALISIS_AUTORIZACIONES_SP!J$11,BRUTO!$J:$J,ANALISIS_AUTORIZACIONES_SP!$B30)+COUNTIFS(BRUTO!$A:$A,ANALISIS_AUTORIZACIONES_SP!J$11,BRUTO!$K:$K,ANALISIS_AUTORIZACIONES_SP!$B30)</f>
        <v>0</v>
      </c>
      <c r="K30" s="133">
        <f>COUNTIFS(BRUTO!$A:$A,ANALISIS_AUTORIZACIONES_SP!K$11,BRUTO!$H:$H,ANALISIS_AUTORIZACIONES_SP!$B30)+COUNTIFS(BRUTO!$A:$A,ANALISIS_AUTORIZACIONES_SP!K$11,BRUTO!$I:$I,ANALISIS_AUTORIZACIONES_SP!$B30)+COUNTIFS(BRUTO!$A:$A,ANALISIS_AUTORIZACIONES_SP!K$11,BRUTO!$J:$J,ANALISIS_AUTORIZACIONES_SP!$B30)+COUNTIFS(BRUTO!$A:$A,ANALISIS_AUTORIZACIONES_SP!K$11,BRUTO!$K:$K,ANALISIS_AUTORIZACIONES_SP!$B30)</f>
        <v>0</v>
      </c>
      <c r="L30" s="133">
        <f>COUNTIFS(BRUTO!$A:$A,ANALISIS_AUTORIZACIONES_SP!L$11,BRUTO!$H:$H,ANALISIS_AUTORIZACIONES_SP!$B30)+COUNTIFS(BRUTO!$A:$A,ANALISIS_AUTORIZACIONES_SP!L$11,BRUTO!$I:$I,ANALISIS_AUTORIZACIONES_SP!$B30)+COUNTIFS(BRUTO!$A:$A,ANALISIS_AUTORIZACIONES_SP!L$11,BRUTO!$J:$J,ANALISIS_AUTORIZACIONES_SP!$B30)+COUNTIFS(BRUTO!$A:$A,ANALISIS_AUTORIZACIONES_SP!L$11,BRUTO!$K:$K,ANALISIS_AUTORIZACIONES_SP!$B30)</f>
        <v>0</v>
      </c>
      <c r="M30" s="133">
        <f>COUNTIFS(BRUTO!$A:$A,ANALISIS_AUTORIZACIONES_SP!M$11,BRUTO!$H:$H,ANALISIS_AUTORIZACIONES_SP!$B30)+COUNTIFS(BRUTO!$A:$A,ANALISIS_AUTORIZACIONES_SP!M$11,BRUTO!$I:$I,ANALISIS_AUTORIZACIONES_SP!$B30)+COUNTIFS(BRUTO!$A:$A,ANALISIS_AUTORIZACIONES_SP!M$11,BRUTO!$J:$J,ANALISIS_AUTORIZACIONES_SP!$B30)+COUNTIFS(BRUTO!$A:$A,ANALISIS_AUTORIZACIONES_SP!M$11,BRUTO!$K:$K,ANALISIS_AUTORIZACIONES_SP!$B30)</f>
        <v>0</v>
      </c>
      <c r="N30" s="83">
        <f t="shared" si="0"/>
        <v>0</v>
      </c>
      <c r="O30" s="80">
        <f t="shared" si="1"/>
        <v>0</v>
      </c>
    </row>
    <row r="31" spans="1:33" ht="15.75" x14ac:dyDescent="0.25">
      <c r="A31" s="99" t="s">
        <v>147</v>
      </c>
      <c r="B31" s="72">
        <v>20</v>
      </c>
      <c r="C31" s="133">
        <f>COUNTIFS(BRUTO!$A:$A,ANALISIS_AUTORIZACIONES_SP!C$11,BRUTO!$H:$H,ANALISIS_AUTORIZACIONES_SP!$B31)+COUNTIFS(BRUTO!$A:$A,ANALISIS_AUTORIZACIONES_SP!C$11,BRUTO!$I:$I,ANALISIS_AUTORIZACIONES_SP!$B31)+COUNTIFS(BRUTO!$A:$A,ANALISIS_AUTORIZACIONES_SP!C$11,BRUTO!$J:$J,ANALISIS_AUTORIZACIONES_SP!$B31)+COUNTIFS(BRUTO!$A:$A,ANALISIS_AUTORIZACIONES_SP!C$11,BRUTO!$K:$K,ANALISIS_AUTORIZACIONES_SP!$B31)</f>
        <v>51</v>
      </c>
      <c r="D31" s="133">
        <f>COUNTIFS(BRUTO!$A:$A,ANALISIS_AUTORIZACIONES_SP!D$11,BRUTO!$H:$H,ANALISIS_AUTORIZACIONES_SP!$B31)+COUNTIFS(BRUTO!$A:$A,ANALISIS_AUTORIZACIONES_SP!D$11,BRUTO!$I:$I,ANALISIS_AUTORIZACIONES_SP!$B31)+COUNTIFS(BRUTO!$A:$A,ANALISIS_AUTORIZACIONES_SP!D$11,BRUTO!$J:$J,ANALISIS_AUTORIZACIONES_SP!$B31)+COUNTIFS(BRUTO!$A:$A,ANALISIS_AUTORIZACIONES_SP!D$11,BRUTO!$K:$K,ANALISIS_AUTORIZACIONES_SP!$B31)</f>
        <v>32</v>
      </c>
      <c r="E31" s="133">
        <f>COUNTIFS(BRUTO!$A:$A,ANALISIS_AUTORIZACIONES_SP!E$11,BRUTO!$H:$H,ANALISIS_AUTORIZACIONES_SP!$B31)+COUNTIFS(BRUTO!$A:$A,ANALISIS_AUTORIZACIONES_SP!E$11,BRUTO!$I:$I,ANALISIS_AUTORIZACIONES_SP!$B31)+COUNTIFS(BRUTO!$A:$A,ANALISIS_AUTORIZACIONES_SP!E$11,BRUTO!$J:$J,ANALISIS_AUTORIZACIONES_SP!$B31)+COUNTIFS(BRUTO!$A:$A,ANALISIS_AUTORIZACIONES_SP!E$11,BRUTO!$K:$K,ANALISIS_AUTORIZACIONES_SP!$B31)</f>
        <v>301</v>
      </c>
      <c r="F31" s="133">
        <f>COUNTIFS(BRUTO!$A:$A,ANALISIS_AUTORIZACIONES_SP!F$11,BRUTO!$H:$H,ANALISIS_AUTORIZACIONES_SP!$B31)+COUNTIFS(BRUTO!$A:$A,ANALISIS_AUTORIZACIONES_SP!F$11,BRUTO!$I:$I,ANALISIS_AUTORIZACIONES_SP!$B31)+COUNTIFS(BRUTO!$A:$A,ANALISIS_AUTORIZACIONES_SP!F$11,BRUTO!$J:$J,ANALISIS_AUTORIZACIONES_SP!$B31)+COUNTIFS(BRUTO!$A:$A,ANALISIS_AUTORIZACIONES_SP!F$11,BRUTO!$K:$K,ANALISIS_AUTORIZACIONES_SP!$B31)</f>
        <v>15</v>
      </c>
      <c r="G31" s="133">
        <f>COUNTIFS(BRUTO!$A:$A,ANALISIS_AUTORIZACIONES_SP!G$11,BRUTO!$H:$H,ANALISIS_AUTORIZACIONES_SP!$B31)+COUNTIFS(BRUTO!$A:$A,ANALISIS_AUTORIZACIONES_SP!G$11,BRUTO!$I:$I,ANALISIS_AUTORIZACIONES_SP!$B31)+COUNTIFS(BRUTO!$A:$A,ANALISIS_AUTORIZACIONES_SP!G$11,BRUTO!$J:$J,ANALISIS_AUTORIZACIONES_SP!$B31)+COUNTIFS(BRUTO!$A:$A,ANALISIS_AUTORIZACIONES_SP!G$11,BRUTO!$K:$K,ANALISIS_AUTORIZACIONES_SP!$B31)</f>
        <v>160</v>
      </c>
      <c r="H31" s="133">
        <f>COUNTIFS(BRUTO!$A:$A,ANALISIS_AUTORIZACIONES_SP!H$11,BRUTO!$H:$H,ANALISIS_AUTORIZACIONES_SP!$B31)+COUNTIFS(BRUTO!$A:$A,ANALISIS_AUTORIZACIONES_SP!H$11,BRUTO!$I:$I,ANALISIS_AUTORIZACIONES_SP!$B31)+COUNTIFS(BRUTO!$A:$A,ANALISIS_AUTORIZACIONES_SP!H$11,BRUTO!$J:$J,ANALISIS_AUTORIZACIONES_SP!$B31)+COUNTIFS(BRUTO!$A:$A,ANALISIS_AUTORIZACIONES_SP!H$11,BRUTO!$K:$K,ANALISIS_AUTORIZACIONES_SP!$B31)</f>
        <v>108</v>
      </c>
      <c r="I31" s="133">
        <f>COUNTIFS(BRUTO!$A:$A,ANALISIS_AUTORIZACIONES_SP!I$11,BRUTO!$H:$H,ANALISIS_AUTORIZACIONES_SP!$B31)+COUNTIFS(BRUTO!$A:$A,ANALISIS_AUTORIZACIONES_SP!I$11,BRUTO!$I:$I,ANALISIS_AUTORIZACIONES_SP!$B31)+COUNTIFS(BRUTO!$A:$A,ANALISIS_AUTORIZACIONES_SP!I$11,BRUTO!$J:$J,ANALISIS_AUTORIZACIONES_SP!$B31)+COUNTIFS(BRUTO!$A:$A,ANALISIS_AUTORIZACIONES_SP!I$11,BRUTO!$K:$K,ANALISIS_AUTORIZACIONES_SP!$B31)</f>
        <v>182</v>
      </c>
      <c r="J31" s="133">
        <f>COUNTIFS(BRUTO!$A:$A,ANALISIS_AUTORIZACIONES_SP!J$11,BRUTO!$H:$H,ANALISIS_AUTORIZACIONES_SP!$B31)+COUNTIFS(BRUTO!$A:$A,ANALISIS_AUTORIZACIONES_SP!J$11,BRUTO!$I:$I,ANALISIS_AUTORIZACIONES_SP!$B31)+COUNTIFS(BRUTO!$A:$A,ANALISIS_AUTORIZACIONES_SP!J$11,BRUTO!$J:$J,ANALISIS_AUTORIZACIONES_SP!$B31)+COUNTIFS(BRUTO!$A:$A,ANALISIS_AUTORIZACIONES_SP!J$11,BRUTO!$K:$K,ANALISIS_AUTORIZACIONES_SP!$B31)</f>
        <v>147</v>
      </c>
      <c r="K31" s="133">
        <f>COUNTIFS(BRUTO!$A:$A,ANALISIS_AUTORIZACIONES_SP!K$11,BRUTO!$H:$H,ANALISIS_AUTORIZACIONES_SP!$B31)+COUNTIFS(BRUTO!$A:$A,ANALISIS_AUTORIZACIONES_SP!K$11,BRUTO!$I:$I,ANALISIS_AUTORIZACIONES_SP!$B31)+COUNTIFS(BRUTO!$A:$A,ANALISIS_AUTORIZACIONES_SP!K$11,BRUTO!$J:$J,ANALISIS_AUTORIZACIONES_SP!$B31)+COUNTIFS(BRUTO!$A:$A,ANALISIS_AUTORIZACIONES_SP!K$11,BRUTO!$K:$K,ANALISIS_AUTORIZACIONES_SP!$B31)</f>
        <v>44</v>
      </c>
      <c r="L31" s="133">
        <f>COUNTIFS(BRUTO!$A:$A,ANALISIS_AUTORIZACIONES_SP!L$11,BRUTO!$H:$H,ANALISIS_AUTORIZACIONES_SP!$B31)+COUNTIFS(BRUTO!$A:$A,ANALISIS_AUTORIZACIONES_SP!L$11,BRUTO!$I:$I,ANALISIS_AUTORIZACIONES_SP!$B31)+COUNTIFS(BRUTO!$A:$A,ANALISIS_AUTORIZACIONES_SP!L$11,BRUTO!$J:$J,ANALISIS_AUTORIZACIONES_SP!$B31)+COUNTIFS(BRUTO!$A:$A,ANALISIS_AUTORIZACIONES_SP!L$11,BRUTO!$K:$K,ANALISIS_AUTORIZACIONES_SP!$B31)</f>
        <v>125</v>
      </c>
      <c r="M31" s="133">
        <f>COUNTIFS(BRUTO!$A:$A,ANALISIS_AUTORIZACIONES_SP!M$11,BRUTO!$H:$H,ANALISIS_AUTORIZACIONES_SP!$B31)+COUNTIFS(BRUTO!$A:$A,ANALISIS_AUTORIZACIONES_SP!M$11,BRUTO!$I:$I,ANALISIS_AUTORIZACIONES_SP!$B31)+COUNTIFS(BRUTO!$A:$A,ANALISIS_AUTORIZACIONES_SP!M$11,BRUTO!$J:$J,ANALISIS_AUTORIZACIONES_SP!$B31)+COUNTIFS(BRUTO!$A:$A,ANALISIS_AUTORIZACIONES_SP!M$11,BRUTO!$K:$K,ANALISIS_AUTORIZACIONES_SP!$B31)</f>
        <v>1</v>
      </c>
      <c r="N31" s="83">
        <f t="shared" si="0"/>
        <v>1166</v>
      </c>
      <c r="O31" s="80">
        <f t="shared" si="1"/>
        <v>12.796312554872696</v>
      </c>
    </row>
    <row r="32" spans="1:33" ht="15.75" x14ac:dyDescent="0.25">
      <c r="A32" s="99" t="s">
        <v>148</v>
      </c>
      <c r="B32" s="72">
        <v>21</v>
      </c>
      <c r="C32" s="133">
        <f>COUNTIFS(BRUTO!$A:$A,ANALISIS_AUTORIZACIONES_SP!C$11,BRUTO!$H:$H,ANALISIS_AUTORIZACIONES_SP!$B32)+COUNTIFS(BRUTO!$A:$A,ANALISIS_AUTORIZACIONES_SP!C$11,BRUTO!$I:$I,ANALISIS_AUTORIZACIONES_SP!$B32)+COUNTIFS(BRUTO!$A:$A,ANALISIS_AUTORIZACIONES_SP!C$11,BRUTO!$J:$J,ANALISIS_AUTORIZACIONES_SP!$B32)+COUNTIFS(BRUTO!$A:$A,ANALISIS_AUTORIZACIONES_SP!C$11,BRUTO!$K:$K,ANALISIS_AUTORIZACIONES_SP!$B32)</f>
        <v>0</v>
      </c>
      <c r="D32" s="133">
        <f>COUNTIFS(BRUTO!$A:$A,ANALISIS_AUTORIZACIONES_SP!D$11,BRUTO!$H:$H,ANALISIS_AUTORIZACIONES_SP!$B32)+COUNTIFS(BRUTO!$A:$A,ANALISIS_AUTORIZACIONES_SP!D$11,BRUTO!$I:$I,ANALISIS_AUTORIZACIONES_SP!$B32)+COUNTIFS(BRUTO!$A:$A,ANALISIS_AUTORIZACIONES_SP!D$11,BRUTO!$J:$J,ANALISIS_AUTORIZACIONES_SP!$B32)+COUNTIFS(BRUTO!$A:$A,ANALISIS_AUTORIZACIONES_SP!D$11,BRUTO!$K:$K,ANALISIS_AUTORIZACIONES_SP!$B32)</f>
        <v>0</v>
      </c>
      <c r="E32" s="133">
        <f>COUNTIFS(BRUTO!$A:$A,ANALISIS_AUTORIZACIONES_SP!E$11,BRUTO!$H:$H,ANALISIS_AUTORIZACIONES_SP!$B32)+COUNTIFS(BRUTO!$A:$A,ANALISIS_AUTORIZACIONES_SP!E$11,BRUTO!$I:$I,ANALISIS_AUTORIZACIONES_SP!$B32)+COUNTIFS(BRUTO!$A:$A,ANALISIS_AUTORIZACIONES_SP!E$11,BRUTO!$J:$J,ANALISIS_AUTORIZACIONES_SP!$B32)+COUNTIFS(BRUTO!$A:$A,ANALISIS_AUTORIZACIONES_SP!E$11,BRUTO!$K:$K,ANALISIS_AUTORIZACIONES_SP!$B32)</f>
        <v>0</v>
      </c>
      <c r="F32" s="133">
        <f>COUNTIFS(BRUTO!$A:$A,ANALISIS_AUTORIZACIONES_SP!F$11,BRUTO!$H:$H,ANALISIS_AUTORIZACIONES_SP!$B32)+COUNTIFS(BRUTO!$A:$A,ANALISIS_AUTORIZACIONES_SP!F$11,BRUTO!$I:$I,ANALISIS_AUTORIZACIONES_SP!$B32)+COUNTIFS(BRUTO!$A:$A,ANALISIS_AUTORIZACIONES_SP!F$11,BRUTO!$J:$J,ANALISIS_AUTORIZACIONES_SP!$B32)+COUNTIFS(BRUTO!$A:$A,ANALISIS_AUTORIZACIONES_SP!F$11,BRUTO!$K:$K,ANALISIS_AUTORIZACIONES_SP!$B32)</f>
        <v>0</v>
      </c>
      <c r="G32" s="133">
        <f>COUNTIFS(BRUTO!$A:$A,ANALISIS_AUTORIZACIONES_SP!G$11,BRUTO!$H:$H,ANALISIS_AUTORIZACIONES_SP!$B32)+COUNTIFS(BRUTO!$A:$A,ANALISIS_AUTORIZACIONES_SP!G$11,BRUTO!$I:$I,ANALISIS_AUTORIZACIONES_SP!$B32)+COUNTIFS(BRUTO!$A:$A,ANALISIS_AUTORIZACIONES_SP!G$11,BRUTO!$J:$J,ANALISIS_AUTORIZACIONES_SP!$B32)+COUNTIFS(BRUTO!$A:$A,ANALISIS_AUTORIZACIONES_SP!G$11,BRUTO!$K:$K,ANALISIS_AUTORIZACIONES_SP!$B32)</f>
        <v>37</v>
      </c>
      <c r="H32" s="133">
        <f>COUNTIFS(BRUTO!$A:$A,ANALISIS_AUTORIZACIONES_SP!H$11,BRUTO!$H:$H,ANALISIS_AUTORIZACIONES_SP!$B32)+COUNTIFS(BRUTO!$A:$A,ANALISIS_AUTORIZACIONES_SP!H$11,BRUTO!$I:$I,ANALISIS_AUTORIZACIONES_SP!$B32)+COUNTIFS(BRUTO!$A:$A,ANALISIS_AUTORIZACIONES_SP!H$11,BRUTO!$J:$J,ANALISIS_AUTORIZACIONES_SP!$B32)+COUNTIFS(BRUTO!$A:$A,ANALISIS_AUTORIZACIONES_SP!H$11,BRUTO!$K:$K,ANALISIS_AUTORIZACIONES_SP!$B32)</f>
        <v>16</v>
      </c>
      <c r="I32" s="133">
        <f>COUNTIFS(BRUTO!$A:$A,ANALISIS_AUTORIZACIONES_SP!I$11,BRUTO!$H:$H,ANALISIS_AUTORIZACIONES_SP!$B32)+COUNTIFS(BRUTO!$A:$A,ANALISIS_AUTORIZACIONES_SP!I$11,BRUTO!$I:$I,ANALISIS_AUTORIZACIONES_SP!$B32)+COUNTIFS(BRUTO!$A:$A,ANALISIS_AUTORIZACIONES_SP!I$11,BRUTO!$J:$J,ANALISIS_AUTORIZACIONES_SP!$B32)+COUNTIFS(BRUTO!$A:$A,ANALISIS_AUTORIZACIONES_SP!I$11,BRUTO!$K:$K,ANALISIS_AUTORIZACIONES_SP!$B32)</f>
        <v>48</v>
      </c>
      <c r="J32" s="133">
        <f>COUNTIFS(BRUTO!$A:$A,ANALISIS_AUTORIZACIONES_SP!J$11,BRUTO!$H:$H,ANALISIS_AUTORIZACIONES_SP!$B32)+COUNTIFS(BRUTO!$A:$A,ANALISIS_AUTORIZACIONES_SP!J$11,BRUTO!$I:$I,ANALISIS_AUTORIZACIONES_SP!$B32)+COUNTIFS(BRUTO!$A:$A,ANALISIS_AUTORIZACIONES_SP!J$11,BRUTO!$J:$J,ANALISIS_AUTORIZACIONES_SP!$B32)+COUNTIFS(BRUTO!$A:$A,ANALISIS_AUTORIZACIONES_SP!J$11,BRUTO!$K:$K,ANALISIS_AUTORIZACIONES_SP!$B32)</f>
        <v>52</v>
      </c>
      <c r="K32" s="133">
        <f>COUNTIFS(BRUTO!$A:$A,ANALISIS_AUTORIZACIONES_SP!K$11,BRUTO!$H:$H,ANALISIS_AUTORIZACIONES_SP!$B32)+COUNTIFS(BRUTO!$A:$A,ANALISIS_AUTORIZACIONES_SP!K$11,BRUTO!$I:$I,ANALISIS_AUTORIZACIONES_SP!$B32)+COUNTIFS(BRUTO!$A:$A,ANALISIS_AUTORIZACIONES_SP!K$11,BRUTO!$J:$J,ANALISIS_AUTORIZACIONES_SP!$B32)+COUNTIFS(BRUTO!$A:$A,ANALISIS_AUTORIZACIONES_SP!K$11,BRUTO!$K:$K,ANALISIS_AUTORIZACIONES_SP!$B32)</f>
        <v>44</v>
      </c>
      <c r="L32" s="133">
        <f>COUNTIFS(BRUTO!$A:$A,ANALISIS_AUTORIZACIONES_SP!L$11,BRUTO!$H:$H,ANALISIS_AUTORIZACIONES_SP!$B32)+COUNTIFS(BRUTO!$A:$A,ANALISIS_AUTORIZACIONES_SP!L$11,BRUTO!$I:$I,ANALISIS_AUTORIZACIONES_SP!$B32)+COUNTIFS(BRUTO!$A:$A,ANALISIS_AUTORIZACIONES_SP!L$11,BRUTO!$J:$J,ANALISIS_AUTORIZACIONES_SP!$B32)+COUNTIFS(BRUTO!$A:$A,ANALISIS_AUTORIZACIONES_SP!L$11,BRUTO!$K:$K,ANALISIS_AUTORIZACIONES_SP!$B32)</f>
        <v>59</v>
      </c>
      <c r="M32" s="133">
        <f>COUNTIFS(BRUTO!$A:$A,ANALISIS_AUTORIZACIONES_SP!M$11,BRUTO!$H:$H,ANALISIS_AUTORIZACIONES_SP!$B32)+COUNTIFS(BRUTO!$A:$A,ANALISIS_AUTORIZACIONES_SP!M$11,BRUTO!$I:$I,ANALISIS_AUTORIZACIONES_SP!$B32)+COUNTIFS(BRUTO!$A:$A,ANALISIS_AUTORIZACIONES_SP!M$11,BRUTO!$J:$J,ANALISIS_AUTORIZACIONES_SP!$B32)+COUNTIFS(BRUTO!$A:$A,ANALISIS_AUTORIZACIONES_SP!M$11,BRUTO!$K:$K,ANALISIS_AUTORIZACIONES_SP!$B32)</f>
        <v>0</v>
      </c>
      <c r="N32" s="83">
        <f t="shared" si="0"/>
        <v>256</v>
      </c>
      <c r="O32" s="80">
        <f t="shared" si="1"/>
        <v>2.8094820017559261</v>
      </c>
    </row>
    <row r="33" spans="1:15" ht="15.75" x14ac:dyDescent="0.25">
      <c r="A33" s="99" t="s">
        <v>149</v>
      </c>
      <c r="B33" s="72">
        <v>22</v>
      </c>
      <c r="C33" s="133">
        <f>COUNTIFS(BRUTO!$A:$A,ANALISIS_AUTORIZACIONES_SP!C$11,BRUTO!$H:$H,ANALISIS_AUTORIZACIONES_SP!$B33)+COUNTIFS(BRUTO!$A:$A,ANALISIS_AUTORIZACIONES_SP!C$11,BRUTO!$I:$I,ANALISIS_AUTORIZACIONES_SP!$B33)+COUNTIFS(BRUTO!$A:$A,ANALISIS_AUTORIZACIONES_SP!C$11,BRUTO!$J:$J,ANALISIS_AUTORIZACIONES_SP!$B33)+COUNTIFS(BRUTO!$A:$A,ANALISIS_AUTORIZACIONES_SP!C$11,BRUTO!$K:$K,ANALISIS_AUTORIZACIONES_SP!$B33)</f>
        <v>5</v>
      </c>
      <c r="D33" s="133">
        <f>COUNTIFS(BRUTO!$A:$A,ANALISIS_AUTORIZACIONES_SP!D$11,BRUTO!$H:$H,ANALISIS_AUTORIZACIONES_SP!$B33)+COUNTIFS(BRUTO!$A:$A,ANALISIS_AUTORIZACIONES_SP!D$11,BRUTO!$I:$I,ANALISIS_AUTORIZACIONES_SP!$B33)+COUNTIFS(BRUTO!$A:$A,ANALISIS_AUTORIZACIONES_SP!D$11,BRUTO!$J:$J,ANALISIS_AUTORIZACIONES_SP!$B33)+COUNTIFS(BRUTO!$A:$A,ANALISIS_AUTORIZACIONES_SP!D$11,BRUTO!$K:$K,ANALISIS_AUTORIZACIONES_SP!$B33)</f>
        <v>6</v>
      </c>
      <c r="E33" s="133">
        <f>COUNTIFS(BRUTO!$A:$A,ANALISIS_AUTORIZACIONES_SP!E$11,BRUTO!$H:$H,ANALISIS_AUTORIZACIONES_SP!$B33)+COUNTIFS(BRUTO!$A:$A,ANALISIS_AUTORIZACIONES_SP!E$11,BRUTO!$I:$I,ANALISIS_AUTORIZACIONES_SP!$B33)+COUNTIFS(BRUTO!$A:$A,ANALISIS_AUTORIZACIONES_SP!E$11,BRUTO!$J:$J,ANALISIS_AUTORIZACIONES_SP!$B33)+COUNTIFS(BRUTO!$A:$A,ANALISIS_AUTORIZACIONES_SP!E$11,BRUTO!$K:$K,ANALISIS_AUTORIZACIONES_SP!$B33)</f>
        <v>18</v>
      </c>
      <c r="F33" s="133">
        <f>COUNTIFS(BRUTO!$A:$A,ANALISIS_AUTORIZACIONES_SP!F$11,BRUTO!$H:$H,ANALISIS_AUTORIZACIONES_SP!$B33)+COUNTIFS(BRUTO!$A:$A,ANALISIS_AUTORIZACIONES_SP!F$11,BRUTO!$I:$I,ANALISIS_AUTORIZACIONES_SP!$B33)+COUNTIFS(BRUTO!$A:$A,ANALISIS_AUTORIZACIONES_SP!F$11,BRUTO!$J:$J,ANALISIS_AUTORIZACIONES_SP!$B33)+COUNTIFS(BRUTO!$A:$A,ANALISIS_AUTORIZACIONES_SP!F$11,BRUTO!$K:$K,ANALISIS_AUTORIZACIONES_SP!$B33)</f>
        <v>0</v>
      </c>
      <c r="G33" s="133">
        <f>COUNTIFS(BRUTO!$A:$A,ANALISIS_AUTORIZACIONES_SP!G$11,BRUTO!$H:$H,ANALISIS_AUTORIZACIONES_SP!$B33)+COUNTIFS(BRUTO!$A:$A,ANALISIS_AUTORIZACIONES_SP!G$11,BRUTO!$I:$I,ANALISIS_AUTORIZACIONES_SP!$B33)+COUNTIFS(BRUTO!$A:$A,ANALISIS_AUTORIZACIONES_SP!G$11,BRUTO!$J:$J,ANALISIS_AUTORIZACIONES_SP!$B33)+COUNTIFS(BRUTO!$A:$A,ANALISIS_AUTORIZACIONES_SP!G$11,BRUTO!$K:$K,ANALISIS_AUTORIZACIONES_SP!$B33)</f>
        <v>3</v>
      </c>
      <c r="H33" s="133">
        <f>COUNTIFS(BRUTO!$A:$A,ANALISIS_AUTORIZACIONES_SP!H$11,BRUTO!$H:$H,ANALISIS_AUTORIZACIONES_SP!$B33)+COUNTIFS(BRUTO!$A:$A,ANALISIS_AUTORIZACIONES_SP!H$11,BRUTO!$I:$I,ANALISIS_AUTORIZACIONES_SP!$B33)+COUNTIFS(BRUTO!$A:$A,ANALISIS_AUTORIZACIONES_SP!H$11,BRUTO!$J:$J,ANALISIS_AUTORIZACIONES_SP!$B33)+COUNTIFS(BRUTO!$A:$A,ANALISIS_AUTORIZACIONES_SP!H$11,BRUTO!$K:$K,ANALISIS_AUTORIZACIONES_SP!$B33)</f>
        <v>8</v>
      </c>
      <c r="I33" s="133">
        <f>COUNTIFS(BRUTO!$A:$A,ANALISIS_AUTORIZACIONES_SP!I$11,BRUTO!$H:$H,ANALISIS_AUTORIZACIONES_SP!$B33)+COUNTIFS(BRUTO!$A:$A,ANALISIS_AUTORIZACIONES_SP!I$11,BRUTO!$I:$I,ANALISIS_AUTORIZACIONES_SP!$B33)+COUNTIFS(BRUTO!$A:$A,ANALISIS_AUTORIZACIONES_SP!I$11,BRUTO!$J:$J,ANALISIS_AUTORIZACIONES_SP!$B33)+COUNTIFS(BRUTO!$A:$A,ANALISIS_AUTORIZACIONES_SP!I$11,BRUTO!$K:$K,ANALISIS_AUTORIZACIONES_SP!$B33)</f>
        <v>19</v>
      </c>
      <c r="J33" s="133">
        <f>COUNTIFS(BRUTO!$A:$A,ANALISIS_AUTORIZACIONES_SP!J$11,BRUTO!$H:$H,ANALISIS_AUTORIZACIONES_SP!$B33)+COUNTIFS(BRUTO!$A:$A,ANALISIS_AUTORIZACIONES_SP!J$11,BRUTO!$I:$I,ANALISIS_AUTORIZACIONES_SP!$B33)+COUNTIFS(BRUTO!$A:$A,ANALISIS_AUTORIZACIONES_SP!J$11,BRUTO!$J:$J,ANALISIS_AUTORIZACIONES_SP!$B33)+COUNTIFS(BRUTO!$A:$A,ANALISIS_AUTORIZACIONES_SP!J$11,BRUTO!$K:$K,ANALISIS_AUTORIZACIONES_SP!$B33)</f>
        <v>6</v>
      </c>
      <c r="K33" s="133">
        <f>COUNTIFS(BRUTO!$A:$A,ANALISIS_AUTORIZACIONES_SP!K$11,BRUTO!$H:$H,ANALISIS_AUTORIZACIONES_SP!$B33)+COUNTIFS(BRUTO!$A:$A,ANALISIS_AUTORIZACIONES_SP!K$11,BRUTO!$I:$I,ANALISIS_AUTORIZACIONES_SP!$B33)+COUNTIFS(BRUTO!$A:$A,ANALISIS_AUTORIZACIONES_SP!K$11,BRUTO!$J:$J,ANALISIS_AUTORIZACIONES_SP!$B33)+COUNTIFS(BRUTO!$A:$A,ANALISIS_AUTORIZACIONES_SP!K$11,BRUTO!$K:$K,ANALISIS_AUTORIZACIONES_SP!$B33)</f>
        <v>6</v>
      </c>
      <c r="L33" s="133">
        <f>COUNTIFS(BRUTO!$A:$A,ANALISIS_AUTORIZACIONES_SP!L$11,BRUTO!$H:$H,ANALISIS_AUTORIZACIONES_SP!$B33)+COUNTIFS(BRUTO!$A:$A,ANALISIS_AUTORIZACIONES_SP!L$11,BRUTO!$I:$I,ANALISIS_AUTORIZACIONES_SP!$B33)+COUNTIFS(BRUTO!$A:$A,ANALISIS_AUTORIZACIONES_SP!L$11,BRUTO!$J:$J,ANALISIS_AUTORIZACIONES_SP!$B33)+COUNTIFS(BRUTO!$A:$A,ANALISIS_AUTORIZACIONES_SP!L$11,BRUTO!$K:$K,ANALISIS_AUTORIZACIONES_SP!$B33)</f>
        <v>22</v>
      </c>
      <c r="M33" s="133">
        <f>COUNTIFS(BRUTO!$A:$A,ANALISIS_AUTORIZACIONES_SP!M$11,BRUTO!$H:$H,ANALISIS_AUTORIZACIONES_SP!$B33)+COUNTIFS(BRUTO!$A:$A,ANALISIS_AUTORIZACIONES_SP!M$11,BRUTO!$I:$I,ANALISIS_AUTORIZACIONES_SP!$B33)+COUNTIFS(BRUTO!$A:$A,ANALISIS_AUTORIZACIONES_SP!M$11,BRUTO!$J:$J,ANALISIS_AUTORIZACIONES_SP!$B33)+COUNTIFS(BRUTO!$A:$A,ANALISIS_AUTORIZACIONES_SP!M$11,BRUTO!$K:$K,ANALISIS_AUTORIZACIONES_SP!$B33)</f>
        <v>0</v>
      </c>
      <c r="N33" s="83">
        <f t="shared" si="0"/>
        <v>93</v>
      </c>
      <c r="O33" s="80">
        <f t="shared" si="1"/>
        <v>1.0206321334503952</v>
      </c>
    </row>
    <row r="34" spans="1:15" ht="15.75" x14ac:dyDescent="0.25">
      <c r="A34" s="99" t="s">
        <v>150</v>
      </c>
      <c r="B34" s="72">
        <v>23</v>
      </c>
      <c r="C34" s="133">
        <f>COUNTIFS(BRUTO!$A:$A,ANALISIS_AUTORIZACIONES_SP!C$11,BRUTO!$H:$H,ANALISIS_AUTORIZACIONES_SP!$B34)+COUNTIFS(BRUTO!$A:$A,ANALISIS_AUTORIZACIONES_SP!C$11,BRUTO!$I:$I,ANALISIS_AUTORIZACIONES_SP!$B34)+COUNTIFS(BRUTO!$A:$A,ANALISIS_AUTORIZACIONES_SP!C$11,BRUTO!$J:$J,ANALISIS_AUTORIZACIONES_SP!$B34)+COUNTIFS(BRUTO!$A:$A,ANALISIS_AUTORIZACIONES_SP!C$11,BRUTO!$K:$K,ANALISIS_AUTORIZACIONES_SP!$B34)</f>
        <v>0</v>
      </c>
      <c r="D34" s="133">
        <f>COUNTIFS(BRUTO!$A:$A,ANALISIS_AUTORIZACIONES_SP!D$11,BRUTO!$H:$H,ANALISIS_AUTORIZACIONES_SP!$B34)+COUNTIFS(BRUTO!$A:$A,ANALISIS_AUTORIZACIONES_SP!D$11,BRUTO!$I:$I,ANALISIS_AUTORIZACIONES_SP!$B34)+COUNTIFS(BRUTO!$A:$A,ANALISIS_AUTORIZACIONES_SP!D$11,BRUTO!$J:$J,ANALISIS_AUTORIZACIONES_SP!$B34)+COUNTIFS(BRUTO!$A:$A,ANALISIS_AUTORIZACIONES_SP!D$11,BRUTO!$K:$K,ANALISIS_AUTORIZACIONES_SP!$B34)</f>
        <v>0</v>
      </c>
      <c r="E34" s="133">
        <f>COUNTIFS(BRUTO!$A:$A,ANALISIS_AUTORIZACIONES_SP!E$11,BRUTO!$H:$H,ANALISIS_AUTORIZACIONES_SP!$B34)+COUNTIFS(BRUTO!$A:$A,ANALISIS_AUTORIZACIONES_SP!E$11,BRUTO!$I:$I,ANALISIS_AUTORIZACIONES_SP!$B34)+COUNTIFS(BRUTO!$A:$A,ANALISIS_AUTORIZACIONES_SP!E$11,BRUTO!$J:$J,ANALISIS_AUTORIZACIONES_SP!$B34)+COUNTIFS(BRUTO!$A:$A,ANALISIS_AUTORIZACIONES_SP!E$11,BRUTO!$K:$K,ANALISIS_AUTORIZACIONES_SP!$B34)</f>
        <v>0</v>
      </c>
      <c r="F34" s="133">
        <f>COUNTIFS(BRUTO!$A:$A,ANALISIS_AUTORIZACIONES_SP!F$11,BRUTO!$H:$H,ANALISIS_AUTORIZACIONES_SP!$B34)+COUNTIFS(BRUTO!$A:$A,ANALISIS_AUTORIZACIONES_SP!F$11,BRUTO!$I:$I,ANALISIS_AUTORIZACIONES_SP!$B34)+COUNTIFS(BRUTO!$A:$A,ANALISIS_AUTORIZACIONES_SP!F$11,BRUTO!$J:$J,ANALISIS_AUTORIZACIONES_SP!$B34)+COUNTIFS(BRUTO!$A:$A,ANALISIS_AUTORIZACIONES_SP!F$11,BRUTO!$K:$K,ANALISIS_AUTORIZACIONES_SP!$B34)</f>
        <v>0</v>
      </c>
      <c r="G34" s="133">
        <f>COUNTIFS(BRUTO!$A:$A,ANALISIS_AUTORIZACIONES_SP!G$11,BRUTO!$H:$H,ANALISIS_AUTORIZACIONES_SP!$B34)+COUNTIFS(BRUTO!$A:$A,ANALISIS_AUTORIZACIONES_SP!G$11,BRUTO!$I:$I,ANALISIS_AUTORIZACIONES_SP!$B34)+COUNTIFS(BRUTO!$A:$A,ANALISIS_AUTORIZACIONES_SP!G$11,BRUTO!$J:$J,ANALISIS_AUTORIZACIONES_SP!$B34)+COUNTIFS(BRUTO!$A:$A,ANALISIS_AUTORIZACIONES_SP!G$11,BRUTO!$K:$K,ANALISIS_AUTORIZACIONES_SP!$B34)</f>
        <v>2</v>
      </c>
      <c r="H34" s="133">
        <f>COUNTIFS(BRUTO!$A:$A,ANALISIS_AUTORIZACIONES_SP!H$11,BRUTO!$H:$H,ANALISIS_AUTORIZACIONES_SP!$B34)+COUNTIFS(BRUTO!$A:$A,ANALISIS_AUTORIZACIONES_SP!H$11,BRUTO!$I:$I,ANALISIS_AUTORIZACIONES_SP!$B34)+COUNTIFS(BRUTO!$A:$A,ANALISIS_AUTORIZACIONES_SP!H$11,BRUTO!$J:$J,ANALISIS_AUTORIZACIONES_SP!$B34)+COUNTIFS(BRUTO!$A:$A,ANALISIS_AUTORIZACIONES_SP!H$11,BRUTO!$K:$K,ANALISIS_AUTORIZACIONES_SP!$B34)</f>
        <v>0</v>
      </c>
      <c r="I34" s="133">
        <f>COUNTIFS(BRUTO!$A:$A,ANALISIS_AUTORIZACIONES_SP!I$11,BRUTO!$H:$H,ANALISIS_AUTORIZACIONES_SP!$B34)+COUNTIFS(BRUTO!$A:$A,ANALISIS_AUTORIZACIONES_SP!I$11,BRUTO!$I:$I,ANALISIS_AUTORIZACIONES_SP!$B34)+COUNTIFS(BRUTO!$A:$A,ANALISIS_AUTORIZACIONES_SP!I$11,BRUTO!$J:$J,ANALISIS_AUTORIZACIONES_SP!$B34)+COUNTIFS(BRUTO!$A:$A,ANALISIS_AUTORIZACIONES_SP!I$11,BRUTO!$K:$K,ANALISIS_AUTORIZACIONES_SP!$B34)</f>
        <v>0</v>
      </c>
      <c r="J34" s="133">
        <f>COUNTIFS(BRUTO!$A:$A,ANALISIS_AUTORIZACIONES_SP!J$11,BRUTO!$H:$H,ANALISIS_AUTORIZACIONES_SP!$B34)+COUNTIFS(BRUTO!$A:$A,ANALISIS_AUTORIZACIONES_SP!J$11,BRUTO!$I:$I,ANALISIS_AUTORIZACIONES_SP!$B34)+COUNTIFS(BRUTO!$A:$A,ANALISIS_AUTORIZACIONES_SP!J$11,BRUTO!$J:$J,ANALISIS_AUTORIZACIONES_SP!$B34)+COUNTIFS(BRUTO!$A:$A,ANALISIS_AUTORIZACIONES_SP!J$11,BRUTO!$K:$K,ANALISIS_AUTORIZACIONES_SP!$B34)</f>
        <v>4</v>
      </c>
      <c r="K34" s="133">
        <f>COUNTIFS(BRUTO!$A:$A,ANALISIS_AUTORIZACIONES_SP!K$11,BRUTO!$H:$H,ANALISIS_AUTORIZACIONES_SP!$B34)+COUNTIFS(BRUTO!$A:$A,ANALISIS_AUTORIZACIONES_SP!K$11,BRUTO!$I:$I,ANALISIS_AUTORIZACIONES_SP!$B34)+COUNTIFS(BRUTO!$A:$A,ANALISIS_AUTORIZACIONES_SP!K$11,BRUTO!$J:$J,ANALISIS_AUTORIZACIONES_SP!$B34)+COUNTIFS(BRUTO!$A:$A,ANALISIS_AUTORIZACIONES_SP!K$11,BRUTO!$K:$K,ANALISIS_AUTORIZACIONES_SP!$B34)</f>
        <v>0</v>
      </c>
      <c r="L34" s="133">
        <f>COUNTIFS(BRUTO!$A:$A,ANALISIS_AUTORIZACIONES_SP!L$11,BRUTO!$H:$H,ANALISIS_AUTORIZACIONES_SP!$B34)+COUNTIFS(BRUTO!$A:$A,ANALISIS_AUTORIZACIONES_SP!L$11,BRUTO!$I:$I,ANALISIS_AUTORIZACIONES_SP!$B34)+COUNTIFS(BRUTO!$A:$A,ANALISIS_AUTORIZACIONES_SP!L$11,BRUTO!$J:$J,ANALISIS_AUTORIZACIONES_SP!$B34)+COUNTIFS(BRUTO!$A:$A,ANALISIS_AUTORIZACIONES_SP!L$11,BRUTO!$K:$K,ANALISIS_AUTORIZACIONES_SP!$B34)</f>
        <v>1</v>
      </c>
      <c r="M34" s="133">
        <f>COUNTIFS(BRUTO!$A:$A,ANALISIS_AUTORIZACIONES_SP!M$11,BRUTO!$H:$H,ANALISIS_AUTORIZACIONES_SP!$B34)+COUNTIFS(BRUTO!$A:$A,ANALISIS_AUTORIZACIONES_SP!M$11,BRUTO!$I:$I,ANALISIS_AUTORIZACIONES_SP!$B34)+COUNTIFS(BRUTO!$A:$A,ANALISIS_AUTORIZACIONES_SP!M$11,BRUTO!$J:$J,ANALISIS_AUTORIZACIONES_SP!$B34)+COUNTIFS(BRUTO!$A:$A,ANALISIS_AUTORIZACIONES_SP!M$11,BRUTO!$K:$K,ANALISIS_AUTORIZACIONES_SP!$B34)</f>
        <v>0</v>
      </c>
      <c r="N34" s="83">
        <f t="shared" si="0"/>
        <v>7</v>
      </c>
      <c r="O34" s="80">
        <f t="shared" si="1"/>
        <v>7.6821773485513611E-2</v>
      </c>
    </row>
    <row r="35" spans="1:15" ht="15.75" x14ac:dyDescent="0.25">
      <c r="A35" s="99" t="s">
        <v>151</v>
      </c>
      <c r="B35" s="72">
        <v>24</v>
      </c>
      <c r="C35" s="133">
        <f>COUNTIFS(BRUTO!$A:$A,ANALISIS_AUTORIZACIONES_SP!C$11,BRUTO!$H:$H,ANALISIS_AUTORIZACIONES_SP!$B35)+COUNTIFS(BRUTO!$A:$A,ANALISIS_AUTORIZACIONES_SP!C$11,BRUTO!$I:$I,ANALISIS_AUTORIZACIONES_SP!$B35)+COUNTIFS(BRUTO!$A:$A,ANALISIS_AUTORIZACIONES_SP!C$11,BRUTO!$J:$J,ANALISIS_AUTORIZACIONES_SP!$B35)+COUNTIFS(BRUTO!$A:$A,ANALISIS_AUTORIZACIONES_SP!C$11,BRUTO!$K:$K,ANALISIS_AUTORIZACIONES_SP!$B35)</f>
        <v>0</v>
      </c>
      <c r="D35" s="133">
        <f>COUNTIFS(BRUTO!$A:$A,ANALISIS_AUTORIZACIONES_SP!D$11,BRUTO!$H:$H,ANALISIS_AUTORIZACIONES_SP!$B35)+COUNTIFS(BRUTO!$A:$A,ANALISIS_AUTORIZACIONES_SP!D$11,BRUTO!$I:$I,ANALISIS_AUTORIZACIONES_SP!$B35)+COUNTIFS(BRUTO!$A:$A,ANALISIS_AUTORIZACIONES_SP!D$11,BRUTO!$J:$J,ANALISIS_AUTORIZACIONES_SP!$B35)+COUNTIFS(BRUTO!$A:$A,ANALISIS_AUTORIZACIONES_SP!D$11,BRUTO!$K:$K,ANALISIS_AUTORIZACIONES_SP!$B35)</f>
        <v>0</v>
      </c>
      <c r="E35" s="133">
        <f>COUNTIFS(BRUTO!$A:$A,ANALISIS_AUTORIZACIONES_SP!E$11,BRUTO!$H:$H,ANALISIS_AUTORIZACIONES_SP!$B35)+COUNTIFS(BRUTO!$A:$A,ANALISIS_AUTORIZACIONES_SP!E$11,BRUTO!$I:$I,ANALISIS_AUTORIZACIONES_SP!$B35)+COUNTIFS(BRUTO!$A:$A,ANALISIS_AUTORIZACIONES_SP!E$11,BRUTO!$J:$J,ANALISIS_AUTORIZACIONES_SP!$B35)+COUNTIFS(BRUTO!$A:$A,ANALISIS_AUTORIZACIONES_SP!E$11,BRUTO!$K:$K,ANALISIS_AUTORIZACIONES_SP!$B35)</f>
        <v>0</v>
      </c>
      <c r="F35" s="133">
        <f>COUNTIFS(BRUTO!$A:$A,ANALISIS_AUTORIZACIONES_SP!F$11,BRUTO!$H:$H,ANALISIS_AUTORIZACIONES_SP!$B35)+COUNTIFS(BRUTO!$A:$A,ANALISIS_AUTORIZACIONES_SP!F$11,BRUTO!$I:$I,ANALISIS_AUTORIZACIONES_SP!$B35)+COUNTIFS(BRUTO!$A:$A,ANALISIS_AUTORIZACIONES_SP!F$11,BRUTO!$J:$J,ANALISIS_AUTORIZACIONES_SP!$B35)+COUNTIFS(BRUTO!$A:$A,ANALISIS_AUTORIZACIONES_SP!F$11,BRUTO!$K:$K,ANALISIS_AUTORIZACIONES_SP!$B35)</f>
        <v>0</v>
      </c>
      <c r="G35" s="133">
        <f>COUNTIFS(BRUTO!$A:$A,ANALISIS_AUTORIZACIONES_SP!G$11,BRUTO!$H:$H,ANALISIS_AUTORIZACIONES_SP!$B35)+COUNTIFS(BRUTO!$A:$A,ANALISIS_AUTORIZACIONES_SP!G$11,BRUTO!$I:$I,ANALISIS_AUTORIZACIONES_SP!$B35)+COUNTIFS(BRUTO!$A:$A,ANALISIS_AUTORIZACIONES_SP!G$11,BRUTO!$J:$J,ANALISIS_AUTORIZACIONES_SP!$B35)+COUNTIFS(BRUTO!$A:$A,ANALISIS_AUTORIZACIONES_SP!G$11,BRUTO!$K:$K,ANALISIS_AUTORIZACIONES_SP!$B35)</f>
        <v>0</v>
      </c>
      <c r="H35" s="133">
        <f>COUNTIFS(BRUTO!$A:$A,ANALISIS_AUTORIZACIONES_SP!H$11,BRUTO!$H:$H,ANALISIS_AUTORIZACIONES_SP!$B35)+COUNTIFS(BRUTO!$A:$A,ANALISIS_AUTORIZACIONES_SP!H$11,BRUTO!$I:$I,ANALISIS_AUTORIZACIONES_SP!$B35)+COUNTIFS(BRUTO!$A:$A,ANALISIS_AUTORIZACIONES_SP!H$11,BRUTO!$J:$J,ANALISIS_AUTORIZACIONES_SP!$B35)+COUNTIFS(BRUTO!$A:$A,ANALISIS_AUTORIZACIONES_SP!H$11,BRUTO!$K:$K,ANALISIS_AUTORIZACIONES_SP!$B35)</f>
        <v>0</v>
      </c>
      <c r="I35" s="133">
        <f>COUNTIFS(BRUTO!$A:$A,ANALISIS_AUTORIZACIONES_SP!I$11,BRUTO!$H:$H,ANALISIS_AUTORIZACIONES_SP!$B35)+COUNTIFS(BRUTO!$A:$A,ANALISIS_AUTORIZACIONES_SP!I$11,BRUTO!$I:$I,ANALISIS_AUTORIZACIONES_SP!$B35)+COUNTIFS(BRUTO!$A:$A,ANALISIS_AUTORIZACIONES_SP!I$11,BRUTO!$J:$J,ANALISIS_AUTORIZACIONES_SP!$B35)+COUNTIFS(BRUTO!$A:$A,ANALISIS_AUTORIZACIONES_SP!I$11,BRUTO!$K:$K,ANALISIS_AUTORIZACIONES_SP!$B35)</f>
        <v>3</v>
      </c>
      <c r="J35" s="133">
        <f>COUNTIFS(BRUTO!$A:$A,ANALISIS_AUTORIZACIONES_SP!J$11,BRUTO!$H:$H,ANALISIS_AUTORIZACIONES_SP!$B35)+COUNTIFS(BRUTO!$A:$A,ANALISIS_AUTORIZACIONES_SP!J$11,BRUTO!$I:$I,ANALISIS_AUTORIZACIONES_SP!$B35)+COUNTIFS(BRUTO!$A:$A,ANALISIS_AUTORIZACIONES_SP!J$11,BRUTO!$J:$J,ANALISIS_AUTORIZACIONES_SP!$B35)+COUNTIFS(BRUTO!$A:$A,ANALISIS_AUTORIZACIONES_SP!J$11,BRUTO!$K:$K,ANALISIS_AUTORIZACIONES_SP!$B35)</f>
        <v>4</v>
      </c>
      <c r="K35" s="133">
        <f>COUNTIFS(BRUTO!$A:$A,ANALISIS_AUTORIZACIONES_SP!K$11,BRUTO!$H:$H,ANALISIS_AUTORIZACIONES_SP!$B35)+COUNTIFS(BRUTO!$A:$A,ANALISIS_AUTORIZACIONES_SP!K$11,BRUTO!$I:$I,ANALISIS_AUTORIZACIONES_SP!$B35)+COUNTIFS(BRUTO!$A:$A,ANALISIS_AUTORIZACIONES_SP!K$11,BRUTO!$J:$J,ANALISIS_AUTORIZACIONES_SP!$B35)+COUNTIFS(BRUTO!$A:$A,ANALISIS_AUTORIZACIONES_SP!K$11,BRUTO!$K:$K,ANALISIS_AUTORIZACIONES_SP!$B35)</f>
        <v>0</v>
      </c>
      <c r="L35" s="133">
        <f>COUNTIFS(BRUTO!$A:$A,ANALISIS_AUTORIZACIONES_SP!L$11,BRUTO!$H:$H,ANALISIS_AUTORIZACIONES_SP!$B35)+COUNTIFS(BRUTO!$A:$A,ANALISIS_AUTORIZACIONES_SP!L$11,BRUTO!$I:$I,ANALISIS_AUTORIZACIONES_SP!$B35)+COUNTIFS(BRUTO!$A:$A,ANALISIS_AUTORIZACIONES_SP!L$11,BRUTO!$J:$J,ANALISIS_AUTORIZACIONES_SP!$B35)+COUNTIFS(BRUTO!$A:$A,ANALISIS_AUTORIZACIONES_SP!L$11,BRUTO!$K:$K,ANALISIS_AUTORIZACIONES_SP!$B35)</f>
        <v>0</v>
      </c>
      <c r="M35" s="133">
        <f>COUNTIFS(BRUTO!$A:$A,ANALISIS_AUTORIZACIONES_SP!M$11,BRUTO!$H:$H,ANALISIS_AUTORIZACIONES_SP!$B35)+COUNTIFS(BRUTO!$A:$A,ANALISIS_AUTORIZACIONES_SP!M$11,BRUTO!$I:$I,ANALISIS_AUTORIZACIONES_SP!$B35)+COUNTIFS(BRUTO!$A:$A,ANALISIS_AUTORIZACIONES_SP!M$11,BRUTO!$J:$J,ANALISIS_AUTORIZACIONES_SP!$B35)+COUNTIFS(BRUTO!$A:$A,ANALISIS_AUTORIZACIONES_SP!M$11,BRUTO!$K:$K,ANALISIS_AUTORIZACIONES_SP!$B35)</f>
        <v>0</v>
      </c>
      <c r="N35" s="83">
        <f t="shared" si="0"/>
        <v>7</v>
      </c>
      <c r="O35" s="80">
        <f t="shared" si="1"/>
        <v>7.6821773485513611E-2</v>
      </c>
    </row>
    <row r="36" spans="1:15" ht="15.75" x14ac:dyDescent="0.25">
      <c r="A36" s="99" t="s">
        <v>152</v>
      </c>
      <c r="B36" s="72">
        <v>25</v>
      </c>
      <c r="C36" s="133">
        <f>COUNTIFS(BRUTO!$A:$A,ANALISIS_AUTORIZACIONES_SP!C$11,BRUTO!$H:$H,ANALISIS_AUTORIZACIONES_SP!$B36)+COUNTIFS(BRUTO!$A:$A,ANALISIS_AUTORIZACIONES_SP!C$11,BRUTO!$I:$I,ANALISIS_AUTORIZACIONES_SP!$B36)+COUNTIFS(BRUTO!$A:$A,ANALISIS_AUTORIZACIONES_SP!C$11,BRUTO!$J:$J,ANALISIS_AUTORIZACIONES_SP!$B36)+COUNTIFS(BRUTO!$A:$A,ANALISIS_AUTORIZACIONES_SP!C$11,BRUTO!$K:$K,ANALISIS_AUTORIZACIONES_SP!$B36)</f>
        <v>0</v>
      </c>
      <c r="D36" s="133">
        <f>COUNTIFS(BRUTO!$A:$A,ANALISIS_AUTORIZACIONES_SP!D$11,BRUTO!$H:$H,ANALISIS_AUTORIZACIONES_SP!$B36)+COUNTIFS(BRUTO!$A:$A,ANALISIS_AUTORIZACIONES_SP!D$11,BRUTO!$I:$I,ANALISIS_AUTORIZACIONES_SP!$B36)+COUNTIFS(BRUTO!$A:$A,ANALISIS_AUTORIZACIONES_SP!D$11,BRUTO!$J:$J,ANALISIS_AUTORIZACIONES_SP!$B36)+COUNTIFS(BRUTO!$A:$A,ANALISIS_AUTORIZACIONES_SP!D$11,BRUTO!$K:$K,ANALISIS_AUTORIZACIONES_SP!$B36)</f>
        <v>0</v>
      </c>
      <c r="E36" s="133">
        <f>COUNTIFS(BRUTO!$A:$A,ANALISIS_AUTORIZACIONES_SP!E$11,BRUTO!$H:$H,ANALISIS_AUTORIZACIONES_SP!$B36)+COUNTIFS(BRUTO!$A:$A,ANALISIS_AUTORIZACIONES_SP!E$11,BRUTO!$I:$I,ANALISIS_AUTORIZACIONES_SP!$B36)+COUNTIFS(BRUTO!$A:$A,ANALISIS_AUTORIZACIONES_SP!E$11,BRUTO!$J:$J,ANALISIS_AUTORIZACIONES_SP!$B36)+COUNTIFS(BRUTO!$A:$A,ANALISIS_AUTORIZACIONES_SP!E$11,BRUTO!$K:$K,ANALISIS_AUTORIZACIONES_SP!$B36)</f>
        <v>0</v>
      </c>
      <c r="F36" s="133">
        <f>COUNTIFS(BRUTO!$A:$A,ANALISIS_AUTORIZACIONES_SP!F$11,BRUTO!$H:$H,ANALISIS_AUTORIZACIONES_SP!$B36)+COUNTIFS(BRUTO!$A:$A,ANALISIS_AUTORIZACIONES_SP!F$11,BRUTO!$I:$I,ANALISIS_AUTORIZACIONES_SP!$B36)+COUNTIFS(BRUTO!$A:$A,ANALISIS_AUTORIZACIONES_SP!F$11,BRUTO!$J:$J,ANALISIS_AUTORIZACIONES_SP!$B36)+COUNTIFS(BRUTO!$A:$A,ANALISIS_AUTORIZACIONES_SP!F$11,BRUTO!$K:$K,ANALISIS_AUTORIZACIONES_SP!$B36)</f>
        <v>0</v>
      </c>
      <c r="G36" s="133">
        <f>COUNTIFS(BRUTO!$A:$A,ANALISIS_AUTORIZACIONES_SP!G$11,BRUTO!$H:$H,ANALISIS_AUTORIZACIONES_SP!$B36)+COUNTIFS(BRUTO!$A:$A,ANALISIS_AUTORIZACIONES_SP!G$11,BRUTO!$I:$I,ANALISIS_AUTORIZACIONES_SP!$B36)+COUNTIFS(BRUTO!$A:$A,ANALISIS_AUTORIZACIONES_SP!G$11,BRUTO!$J:$J,ANALISIS_AUTORIZACIONES_SP!$B36)+COUNTIFS(BRUTO!$A:$A,ANALISIS_AUTORIZACIONES_SP!G$11,BRUTO!$K:$K,ANALISIS_AUTORIZACIONES_SP!$B36)</f>
        <v>6</v>
      </c>
      <c r="H36" s="133">
        <f>COUNTIFS(BRUTO!$A:$A,ANALISIS_AUTORIZACIONES_SP!H$11,BRUTO!$H:$H,ANALISIS_AUTORIZACIONES_SP!$B36)+COUNTIFS(BRUTO!$A:$A,ANALISIS_AUTORIZACIONES_SP!H$11,BRUTO!$I:$I,ANALISIS_AUTORIZACIONES_SP!$B36)+COUNTIFS(BRUTO!$A:$A,ANALISIS_AUTORIZACIONES_SP!H$11,BRUTO!$J:$J,ANALISIS_AUTORIZACIONES_SP!$B36)+COUNTIFS(BRUTO!$A:$A,ANALISIS_AUTORIZACIONES_SP!H$11,BRUTO!$K:$K,ANALISIS_AUTORIZACIONES_SP!$B36)</f>
        <v>3</v>
      </c>
      <c r="I36" s="133">
        <f>COUNTIFS(BRUTO!$A:$A,ANALISIS_AUTORIZACIONES_SP!I$11,BRUTO!$H:$H,ANALISIS_AUTORIZACIONES_SP!$B36)+COUNTIFS(BRUTO!$A:$A,ANALISIS_AUTORIZACIONES_SP!I$11,BRUTO!$I:$I,ANALISIS_AUTORIZACIONES_SP!$B36)+COUNTIFS(BRUTO!$A:$A,ANALISIS_AUTORIZACIONES_SP!I$11,BRUTO!$J:$J,ANALISIS_AUTORIZACIONES_SP!$B36)+COUNTIFS(BRUTO!$A:$A,ANALISIS_AUTORIZACIONES_SP!I$11,BRUTO!$K:$K,ANALISIS_AUTORIZACIONES_SP!$B36)</f>
        <v>4</v>
      </c>
      <c r="J36" s="133">
        <f>COUNTIFS(BRUTO!$A:$A,ANALISIS_AUTORIZACIONES_SP!J$11,BRUTO!$H:$H,ANALISIS_AUTORIZACIONES_SP!$B36)+COUNTIFS(BRUTO!$A:$A,ANALISIS_AUTORIZACIONES_SP!J$11,BRUTO!$I:$I,ANALISIS_AUTORIZACIONES_SP!$B36)+COUNTIFS(BRUTO!$A:$A,ANALISIS_AUTORIZACIONES_SP!J$11,BRUTO!$J:$J,ANALISIS_AUTORIZACIONES_SP!$B36)+COUNTIFS(BRUTO!$A:$A,ANALISIS_AUTORIZACIONES_SP!J$11,BRUTO!$K:$K,ANALISIS_AUTORIZACIONES_SP!$B36)</f>
        <v>12</v>
      </c>
      <c r="K36" s="133">
        <f>COUNTIFS(BRUTO!$A:$A,ANALISIS_AUTORIZACIONES_SP!K$11,BRUTO!$H:$H,ANALISIS_AUTORIZACIONES_SP!$B36)+COUNTIFS(BRUTO!$A:$A,ANALISIS_AUTORIZACIONES_SP!K$11,BRUTO!$I:$I,ANALISIS_AUTORIZACIONES_SP!$B36)+COUNTIFS(BRUTO!$A:$A,ANALISIS_AUTORIZACIONES_SP!K$11,BRUTO!$J:$J,ANALISIS_AUTORIZACIONES_SP!$B36)+COUNTIFS(BRUTO!$A:$A,ANALISIS_AUTORIZACIONES_SP!K$11,BRUTO!$K:$K,ANALISIS_AUTORIZACIONES_SP!$B36)</f>
        <v>8</v>
      </c>
      <c r="L36" s="133">
        <f>COUNTIFS(BRUTO!$A:$A,ANALISIS_AUTORIZACIONES_SP!L$11,BRUTO!$H:$H,ANALISIS_AUTORIZACIONES_SP!$B36)+COUNTIFS(BRUTO!$A:$A,ANALISIS_AUTORIZACIONES_SP!L$11,BRUTO!$I:$I,ANALISIS_AUTORIZACIONES_SP!$B36)+COUNTIFS(BRUTO!$A:$A,ANALISIS_AUTORIZACIONES_SP!L$11,BRUTO!$J:$J,ANALISIS_AUTORIZACIONES_SP!$B36)+COUNTIFS(BRUTO!$A:$A,ANALISIS_AUTORIZACIONES_SP!L$11,BRUTO!$K:$K,ANALISIS_AUTORIZACIONES_SP!$B36)</f>
        <v>7</v>
      </c>
      <c r="M36" s="133">
        <f>COUNTIFS(BRUTO!$A:$A,ANALISIS_AUTORIZACIONES_SP!M$11,BRUTO!$H:$H,ANALISIS_AUTORIZACIONES_SP!$B36)+COUNTIFS(BRUTO!$A:$A,ANALISIS_AUTORIZACIONES_SP!M$11,BRUTO!$I:$I,ANALISIS_AUTORIZACIONES_SP!$B36)+COUNTIFS(BRUTO!$A:$A,ANALISIS_AUTORIZACIONES_SP!M$11,BRUTO!$J:$J,ANALISIS_AUTORIZACIONES_SP!$B36)+COUNTIFS(BRUTO!$A:$A,ANALISIS_AUTORIZACIONES_SP!M$11,BRUTO!$K:$K,ANALISIS_AUTORIZACIONES_SP!$B36)</f>
        <v>1</v>
      </c>
      <c r="N36" s="83">
        <f t="shared" si="0"/>
        <v>41</v>
      </c>
      <c r="O36" s="80">
        <f t="shared" si="1"/>
        <v>0.44995610184372259</v>
      </c>
    </row>
    <row r="37" spans="1:15" ht="15.75" x14ac:dyDescent="0.25">
      <c r="A37" s="99" t="s">
        <v>153</v>
      </c>
      <c r="B37" s="72">
        <v>26</v>
      </c>
      <c r="C37" s="133">
        <f>COUNTIFS(BRUTO!$A:$A,ANALISIS_AUTORIZACIONES_SP!C$11,BRUTO!$H:$H,ANALISIS_AUTORIZACIONES_SP!$B37)+COUNTIFS(BRUTO!$A:$A,ANALISIS_AUTORIZACIONES_SP!C$11,BRUTO!$I:$I,ANALISIS_AUTORIZACIONES_SP!$B37)+COUNTIFS(BRUTO!$A:$A,ANALISIS_AUTORIZACIONES_SP!C$11,BRUTO!$J:$J,ANALISIS_AUTORIZACIONES_SP!$B37)+COUNTIFS(BRUTO!$A:$A,ANALISIS_AUTORIZACIONES_SP!C$11,BRUTO!$K:$K,ANALISIS_AUTORIZACIONES_SP!$B37)</f>
        <v>0</v>
      </c>
      <c r="D37" s="133">
        <f>COUNTIFS(BRUTO!$A:$A,ANALISIS_AUTORIZACIONES_SP!D$11,BRUTO!$H:$H,ANALISIS_AUTORIZACIONES_SP!$B37)+COUNTIFS(BRUTO!$A:$A,ANALISIS_AUTORIZACIONES_SP!D$11,BRUTO!$I:$I,ANALISIS_AUTORIZACIONES_SP!$B37)+COUNTIFS(BRUTO!$A:$A,ANALISIS_AUTORIZACIONES_SP!D$11,BRUTO!$J:$J,ANALISIS_AUTORIZACIONES_SP!$B37)+COUNTIFS(BRUTO!$A:$A,ANALISIS_AUTORIZACIONES_SP!D$11,BRUTO!$K:$K,ANALISIS_AUTORIZACIONES_SP!$B37)</f>
        <v>0</v>
      </c>
      <c r="E37" s="133">
        <f>COUNTIFS(BRUTO!$A:$A,ANALISIS_AUTORIZACIONES_SP!E$11,BRUTO!$H:$H,ANALISIS_AUTORIZACIONES_SP!$B37)+COUNTIFS(BRUTO!$A:$A,ANALISIS_AUTORIZACIONES_SP!E$11,BRUTO!$I:$I,ANALISIS_AUTORIZACIONES_SP!$B37)+COUNTIFS(BRUTO!$A:$A,ANALISIS_AUTORIZACIONES_SP!E$11,BRUTO!$J:$J,ANALISIS_AUTORIZACIONES_SP!$B37)+COUNTIFS(BRUTO!$A:$A,ANALISIS_AUTORIZACIONES_SP!E$11,BRUTO!$K:$K,ANALISIS_AUTORIZACIONES_SP!$B37)</f>
        <v>0</v>
      </c>
      <c r="F37" s="133">
        <f>COUNTIFS(BRUTO!$A:$A,ANALISIS_AUTORIZACIONES_SP!F$11,BRUTO!$H:$H,ANALISIS_AUTORIZACIONES_SP!$B37)+COUNTIFS(BRUTO!$A:$A,ANALISIS_AUTORIZACIONES_SP!F$11,BRUTO!$I:$I,ANALISIS_AUTORIZACIONES_SP!$B37)+COUNTIFS(BRUTO!$A:$A,ANALISIS_AUTORIZACIONES_SP!F$11,BRUTO!$J:$J,ANALISIS_AUTORIZACIONES_SP!$B37)+COUNTIFS(BRUTO!$A:$A,ANALISIS_AUTORIZACIONES_SP!F$11,BRUTO!$K:$K,ANALISIS_AUTORIZACIONES_SP!$B37)</f>
        <v>0</v>
      </c>
      <c r="G37" s="133">
        <f>COUNTIFS(BRUTO!$A:$A,ANALISIS_AUTORIZACIONES_SP!G$11,BRUTO!$H:$H,ANALISIS_AUTORIZACIONES_SP!$B37)+COUNTIFS(BRUTO!$A:$A,ANALISIS_AUTORIZACIONES_SP!G$11,BRUTO!$I:$I,ANALISIS_AUTORIZACIONES_SP!$B37)+COUNTIFS(BRUTO!$A:$A,ANALISIS_AUTORIZACIONES_SP!G$11,BRUTO!$J:$J,ANALISIS_AUTORIZACIONES_SP!$B37)+COUNTIFS(BRUTO!$A:$A,ANALISIS_AUTORIZACIONES_SP!G$11,BRUTO!$K:$K,ANALISIS_AUTORIZACIONES_SP!$B37)</f>
        <v>1</v>
      </c>
      <c r="H37" s="133">
        <f>COUNTIFS(BRUTO!$A:$A,ANALISIS_AUTORIZACIONES_SP!H$11,BRUTO!$H:$H,ANALISIS_AUTORIZACIONES_SP!$B37)+COUNTIFS(BRUTO!$A:$A,ANALISIS_AUTORIZACIONES_SP!H$11,BRUTO!$I:$I,ANALISIS_AUTORIZACIONES_SP!$B37)+COUNTIFS(BRUTO!$A:$A,ANALISIS_AUTORIZACIONES_SP!H$11,BRUTO!$J:$J,ANALISIS_AUTORIZACIONES_SP!$B37)+COUNTIFS(BRUTO!$A:$A,ANALISIS_AUTORIZACIONES_SP!H$11,BRUTO!$K:$K,ANALISIS_AUTORIZACIONES_SP!$B37)</f>
        <v>1</v>
      </c>
      <c r="I37" s="133">
        <f>COUNTIFS(BRUTO!$A:$A,ANALISIS_AUTORIZACIONES_SP!I$11,BRUTO!$H:$H,ANALISIS_AUTORIZACIONES_SP!$B37)+COUNTIFS(BRUTO!$A:$A,ANALISIS_AUTORIZACIONES_SP!I$11,BRUTO!$I:$I,ANALISIS_AUTORIZACIONES_SP!$B37)+COUNTIFS(BRUTO!$A:$A,ANALISIS_AUTORIZACIONES_SP!I$11,BRUTO!$J:$J,ANALISIS_AUTORIZACIONES_SP!$B37)+COUNTIFS(BRUTO!$A:$A,ANALISIS_AUTORIZACIONES_SP!I$11,BRUTO!$K:$K,ANALISIS_AUTORIZACIONES_SP!$B37)</f>
        <v>0</v>
      </c>
      <c r="J37" s="133">
        <f>COUNTIFS(BRUTO!$A:$A,ANALISIS_AUTORIZACIONES_SP!J$11,BRUTO!$H:$H,ANALISIS_AUTORIZACIONES_SP!$B37)+COUNTIFS(BRUTO!$A:$A,ANALISIS_AUTORIZACIONES_SP!J$11,BRUTO!$I:$I,ANALISIS_AUTORIZACIONES_SP!$B37)+COUNTIFS(BRUTO!$A:$A,ANALISIS_AUTORIZACIONES_SP!J$11,BRUTO!$J:$J,ANALISIS_AUTORIZACIONES_SP!$B37)+COUNTIFS(BRUTO!$A:$A,ANALISIS_AUTORIZACIONES_SP!J$11,BRUTO!$K:$K,ANALISIS_AUTORIZACIONES_SP!$B37)</f>
        <v>0</v>
      </c>
      <c r="K37" s="133">
        <f>COUNTIFS(BRUTO!$A:$A,ANALISIS_AUTORIZACIONES_SP!K$11,BRUTO!$H:$H,ANALISIS_AUTORIZACIONES_SP!$B37)+COUNTIFS(BRUTO!$A:$A,ANALISIS_AUTORIZACIONES_SP!K$11,BRUTO!$I:$I,ANALISIS_AUTORIZACIONES_SP!$B37)+COUNTIFS(BRUTO!$A:$A,ANALISIS_AUTORIZACIONES_SP!K$11,BRUTO!$J:$J,ANALISIS_AUTORIZACIONES_SP!$B37)+COUNTIFS(BRUTO!$A:$A,ANALISIS_AUTORIZACIONES_SP!K$11,BRUTO!$K:$K,ANALISIS_AUTORIZACIONES_SP!$B37)</f>
        <v>1</v>
      </c>
      <c r="L37" s="133">
        <f>COUNTIFS(BRUTO!$A:$A,ANALISIS_AUTORIZACIONES_SP!L$11,BRUTO!$H:$H,ANALISIS_AUTORIZACIONES_SP!$B37)+COUNTIFS(BRUTO!$A:$A,ANALISIS_AUTORIZACIONES_SP!L$11,BRUTO!$I:$I,ANALISIS_AUTORIZACIONES_SP!$B37)+COUNTIFS(BRUTO!$A:$A,ANALISIS_AUTORIZACIONES_SP!L$11,BRUTO!$J:$J,ANALISIS_AUTORIZACIONES_SP!$B37)+COUNTIFS(BRUTO!$A:$A,ANALISIS_AUTORIZACIONES_SP!L$11,BRUTO!$K:$K,ANALISIS_AUTORIZACIONES_SP!$B37)</f>
        <v>0</v>
      </c>
      <c r="M37" s="133">
        <f>COUNTIFS(BRUTO!$A:$A,ANALISIS_AUTORIZACIONES_SP!M$11,BRUTO!$H:$H,ANALISIS_AUTORIZACIONES_SP!$B37)+COUNTIFS(BRUTO!$A:$A,ANALISIS_AUTORIZACIONES_SP!M$11,BRUTO!$I:$I,ANALISIS_AUTORIZACIONES_SP!$B37)+COUNTIFS(BRUTO!$A:$A,ANALISIS_AUTORIZACIONES_SP!M$11,BRUTO!$J:$J,ANALISIS_AUTORIZACIONES_SP!$B37)+COUNTIFS(BRUTO!$A:$A,ANALISIS_AUTORIZACIONES_SP!M$11,BRUTO!$K:$K,ANALISIS_AUTORIZACIONES_SP!$B37)</f>
        <v>0</v>
      </c>
      <c r="N37" s="83">
        <f t="shared" si="0"/>
        <v>3</v>
      </c>
      <c r="O37" s="80">
        <f t="shared" si="1"/>
        <v>3.2923617208077259E-2</v>
      </c>
    </row>
    <row r="38" spans="1:15" ht="15.75" x14ac:dyDescent="0.25">
      <c r="A38" s="99" t="s">
        <v>154</v>
      </c>
      <c r="B38" s="72">
        <v>27</v>
      </c>
      <c r="C38" s="133">
        <f>COUNTIFS(BRUTO!$A:$A,ANALISIS_AUTORIZACIONES_SP!C$11,BRUTO!$H:$H,ANALISIS_AUTORIZACIONES_SP!$B38)+COUNTIFS(BRUTO!$A:$A,ANALISIS_AUTORIZACIONES_SP!C$11,BRUTO!$I:$I,ANALISIS_AUTORIZACIONES_SP!$B38)+COUNTIFS(BRUTO!$A:$A,ANALISIS_AUTORIZACIONES_SP!C$11,BRUTO!$J:$J,ANALISIS_AUTORIZACIONES_SP!$B38)+COUNTIFS(BRUTO!$A:$A,ANALISIS_AUTORIZACIONES_SP!C$11,BRUTO!$K:$K,ANALISIS_AUTORIZACIONES_SP!$B38)</f>
        <v>0</v>
      </c>
      <c r="D38" s="133">
        <f>COUNTIFS(BRUTO!$A:$A,ANALISIS_AUTORIZACIONES_SP!D$11,BRUTO!$H:$H,ANALISIS_AUTORIZACIONES_SP!$B38)+COUNTIFS(BRUTO!$A:$A,ANALISIS_AUTORIZACIONES_SP!D$11,BRUTO!$I:$I,ANALISIS_AUTORIZACIONES_SP!$B38)+COUNTIFS(BRUTO!$A:$A,ANALISIS_AUTORIZACIONES_SP!D$11,BRUTO!$J:$J,ANALISIS_AUTORIZACIONES_SP!$B38)+COUNTIFS(BRUTO!$A:$A,ANALISIS_AUTORIZACIONES_SP!D$11,BRUTO!$K:$K,ANALISIS_AUTORIZACIONES_SP!$B38)</f>
        <v>0</v>
      </c>
      <c r="E38" s="133">
        <f>COUNTIFS(BRUTO!$A:$A,ANALISIS_AUTORIZACIONES_SP!E$11,BRUTO!$H:$H,ANALISIS_AUTORIZACIONES_SP!$B38)+COUNTIFS(BRUTO!$A:$A,ANALISIS_AUTORIZACIONES_SP!E$11,BRUTO!$I:$I,ANALISIS_AUTORIZACIONES_SP!$B38)+COUNTIFS(BRUTO!$A:$A,ANALISIS_AUTORIZACIONES_SP!E$11,BRUTO!$J:$J,ANALISIS_AUTORIZACIONES_SP!$B38)+COUNTIFS(BRUTO!$A:$A,ANALISIS_AUTORIZACIONES_SP!E$11,BRUTO!$K:$K,ANALISIS_AUTORIZACIONES_SP!$B38)</f>
        <v>1</v>
      </c>
      <c r="F38" s="133">
        <f>COUNTIFS(BRUTO!$A:$A,ANALISIS_AUTORIZACIONES_SP!F$11,BRUTO!$H:$H,ANALISIS_AUTORIZACIONES_SP!$B38)+COUNTIFS(BRUTO!$A:$A,ANALISIS_AUTORIZACIONES_SP!F$11,BRUTO!$I:$I,ANALISIS_AUTORIZACIONES_SP!$B38)+COUNTIFS(BRUTO!$A:$A,ANALISIS_AUTORIZACIONES_SP!F$11,BRUTO!$J:$J,ANALISIS_AUTORIZACIONES_SP!$B38)+COUNTIFS(BRUTO!$A:$A,ANALISIS_AUTORIZACIONES_SP!F$11,BRUTO!$K:$K,ANALISIS_AUTORIZACIONES_SP!$B38)</f>
        <v>0</v>
      </c>
      <c r="G38" s="133">
        <f>COUNTIFS(BRUTO!$A:$A,ANALISIS_AUTORIZACIONES_SP!G$11,BRUTO!$H:$H,ANALISIS_AUTORIZACIONES_SP!$B38)+COUNTIFS(BRUTO!$A:$A,ANALISIS_AUTORIZACIONES_SP!G$11,BRUTO!$I:$I,ANALISIS_AUTORIZACIONES_SP!$B38)+COUNTIFS(BRUTO!$A:$A,ANALISIS_AUTORIZACIONES_SP!G$11,BRUTO!$J:$J,ANALISIS_AUTORIZACIONES_SP!$B38)+COUNTIFS(BRUTO!$A:$A,ANALISIS_AUTORIZACIONES_SP!G$11,BRUTO!$K:$K,ANALISIS_AUTORIZACIONES_SP!$B38)</f>
        <v>0</v>
      </c>
      <c r="H38" s="133">
        <f>COUNTIFS(BRUTO!$A:$A,ANALISIS_AUTORIZACIONES_SP!H$11,BRUTO!$H:$H,ANALISIS_AUTORIZACIONES_SP!$B38)+COUNTIFS(BRUTO!$A:$A,ANALISIS_AUTORIZACIONES_SP!H$11,BRUTO!$I:$I,ANALISIS_AUTORIZACIONES_SP!$B38)+COUNTIFS(BRUTO!$A:$A,ANALISIS_AUTORIZACIONES_SP!H$11,BRUTO!$J:$J,ANALISIS_AUTORIZACIONES_SP!$B38)+COUNTIFS(BRUTO!$A:$A,ANALISIS_AUTORIZACIONES_SP!H$11,BRUTO!$K:$K,ANALISIS_AUTORIZACIONES_SP!$B38)</f>
        <v>0</v>
      </c>
      <c r="I38" s="133">
        <f>COUNTIFS(BRUTO!$A:$A,ANALISIS_AUTORIZACIONES_SP!I$11,BRUTO!$H:$H,ANALISIS_AUTORIZACIONES_SP!$B38)+COUNTIFS(BRUTO!$A:$A,ANALISIS_AUTORIZACIONES_SP!I$11,BRUTO!$I:$I,ANALISIS_AUTORIZACIONES_SP!$B38)+COUNTIFS(BRUTO!$A:$A,ANALISIS_AUTORIZACIONES_SP!I$11,BRUTO!$J:$J,ANALISIS_AUTORIZACIONES_SP!$B38)+COUNTIFS(BRUTO!$A:$A,ANALISIS_AUTORIZACIONES_SP!I$11,BRUTO!$K:$K,ANALISIS_AUTORIZACIONES_SP!$B38)</f>
        <v>0</v>
      </c>
      <c r="J38" s="133">
        <f>COUNTIFS(BRUTO!$A:$A,ANALISIS_AUTORIZACIONES_SP!J$11,BRUTO!$H:$H,ANALISIS_AUTORIZACIONES_SP!$B38)+COUNTIFS(BRUTO!$A:$A,ANALISIS_AUTORIZACIONES_SP!J$11,BRUTO!$I:$I,ANALISIS_AUTORIZACIONES_SP!$B38)+COUNTIFS(BRUTO!$A:$A,ANALISIS_AUTORIZACIONES_SP!J$11,BRUTO!$J:$J,ANALISIS_AUTORIZACIONES_SP!$B38)+COUNTIFS(BRUTO!$A:$A,ANALISIS_AUTORIZACIONES_SP!J$11,BRUTO!$K:$K,ANALISIS_AUTORIZACIONES_SP!$B38)</f>
        <v>0</v>
      </c>
      <c r="K38" s="133">
        <f>COUNTIFS(BRUTO!$A:$A,ANALISIS_AUTORIZACIONES_SP!K$11,BRUTO!$H:$H,ANALISIS_AUTORIZACIONES_SP!$B38)+COUNTIFS(BRUTO!$A:$A,ANALISIS_AUTORIZACIONES_SP!K$11,BRUTO!$I:$I,ANALISIS_AUTORIZACIONES_SP!$B38)+COUNTIFS(BRUTO!$A:$A,ANALISIS_AUTORIZACIONES_SP!K$11,BRUTO!$J:$J,ANALISIS_AUTORIZACIONES_SP!$B38)+COUNTIFS(BRUTO!$A:$A,ANALISIS_AUTORIZACIONES_SP!K$11,BRUTO!$K:$K,ANALISIS_AUTORIZACIONES_SP!$B38)</f>
        <v>0</v>
      </c>
      <c r="L38" s="133">
        <f>COUNTIFS(BRUTO!$A:$A,ANALISIS_AUTORIZACIONES_SP!L$11,BRUTO!$H:$H,ANALISIS_AUTORIZACIONES_SP!$B38)+COUNTIFS(BRUTO!$A:$A,ANALISIS_AUTORIZACIONES_SP!L$11,BRUTO!$I:$I,ANALISIS_AUTORIZACIONES_SP!$B38)+COUNTIFS(BRUTO!$A:$A,ANALISIS_AUTORIZACIONES_SP!L$11,BRUTO!$J:$J,ANALISIS_AUTORIZACIONES_SP!$B38)+COUNTIFS(BRUTO!$A:$A,ANALISIS_AUTORIZACIONES_SP!L$11,BRUTO!$K:$K,ANALISIS_AUTORIZACIONES_SP!$B38)</f>
        <v>0</v>
      </c>
      <c r="M38" s="133">
        <f>COUNTIFS(BRUTO!$A:$A,ANALISIS_AUTORIZACIONES_SP!M$11,BRUTO!$H:$H,ANALISIS_AUTORIZACIONES_SP!$B38)+COUNTIFS(BRUTO!$A:$A,ANALISIS_AUTORIZACIONES_SP!M$11,BRUTO!$I:$I,ANALISIS_AUTORIZACIONES_SP!$B38)+COUNTIFS(BRUTO!$A:$A,ANALISIS_AUTORIZACIONES_SP!M$11,BRUTO!$J:$J,ANALISIS_AUTORIZACIONES_SP!$B38)+COUNTIFS(BRUTO!$A:$A,ANALISIS_AUTORIZACIONES_SP!M$11,BRUTO!$K:$K,ANALISIS_AUTORIZACIONES_SP!$B38)</f>
        <v>0</v>
      </c>
      <c r="N38" s="83">
        <f t="shared" si="0"/>
        <v>1</v>
      </c>
      <c r="O38" s="80">
        <f t="shared" si="1"/>
        <v>1.0974539069359086E-2</v>
      </c>
    </row>
    <row r="39" spans="1:15" ht="15.75" x14ac:dyDescent="0.25">
      <c r="A39" s="99" t="s">
        <v>179</v>
      </c>
      <c r="B39" s="72">
        <v>28</v>
      </c>
      <c r="C39" s="133">
        <f>COUNTIFS(BRUTO!$A:$A,ANALISIS_AUTORIZACIONES_SP!C$11,BRUTO!$H:$H,ANALISIS_AUTORIZACIONES_SP!$B39)+COUNTIFS(BRUTO!$A:$A,ANALISIS_AUTORIZACIONES_SP!C$11,BRUTO!$I:$I,ANALISIS_AUTORIZACIONES_SP!$B39)+COUNTIFS(BRUTO!$A:$A,ANALISIS_AUTORIZACIONES_SP!C$11,BRUTO!$J:$J,ANALISIS_AUTORIZACIONES_SP!$B39)+COUNTIFS(BRUTO!$A:$A,ANALISIS_AUTORIZACIONES_SP!C$11,BRUTO!$K:$K,ANALISIS_AUTORIZACIONES_SP!$B39)</f>
        <v>27</v>
      </c>
      <c r="D39" s="133">
        <f>COUNTIFS(BRUTO!$A:$A,ANALISIS_AUTORIZACIONES_SP!D$11,BRUTO!$H:$H,ANALISIS_AUTORIZACIONES_SP!$B39)+COUNTIFS(BRUTO!$A:$A,ANALISIS_AUTORIZACIONES_SP!D$11,BRUTO!$I:$I,ANALISIS_AUTORIZACIONES_SP!$B39)+COUNTIFS(BRUTO!$A:$A,ANALISIS_AUTORIZACIONES_SP!D$11,BRUTO!$J:$J,ANALISIS_AUTORIZACIONES_SP!$B39)+COUNTIFS(BRUTO!$A:$A,ANALISIS_AUTORIZACIONES_SP!D$11,BRUTO!$K:$K,ANALISIS_AUTORIZACIONES_SP!$B39)</f>
        <v>50</v>
      </c>
      <c r="E39" s="133">
        <f>COUNTIFS(BRUTO!$A:$A,ANALISIS_AUTORIZACIONES_SP!E$11,BRUTO!$H:$H,ANALISIS_AUTORIZACIONES_SP!$B39)+COUNTIFS(BRUTO!$A:$A,ANALISIS_AUTORIZACIONES_SP!E$11,BRUTO!$I:$I,ANALISIS_AUTORIZACIONES_SP!$B39)+COUNTIFS(BRUTO!$A:$A,ANALISIS_AUTORIZACIONES_SP!E$11,BRUTO!$J:$J,ANALISIS_AUTORIZACIONES_SP!$B39)+COUNTIFS(BRUTO!$A:$A,ANALISIS_AUTORIZACIONES_SP!E$11,BRUTO!$K:$K,ANALISIS_AUTORIZACIONES_SP!$B39)</f>
        <v>44</v>
      </c>
      <c r="F39" s="133">
        <f>COUNTIFS(BRUTO!$A:$A,ANALISIS_AUTORIZACIONES_SP!F$11,BRUTO!$H:$H,ANALISIS_AUTORIZACIONES_SP!$B39)+COUNTIFS(BRUTO!$A:$A,ANALISIS_AUTORIZACIONES_SP!F$11,BRUTO!$I:$I,ANALISIS_AUTORIZACIONES_SP!$B39)+COUNTIFS(BRUTO!$A:$A,ANALISIS_AUTORIZACIONES_SP!F$11,BRUTO!$J:$J,ANALISIS_AUTORIZACIONES_SP!$B39)+COUNTIFS(BRUTO!$A:$A,ANALISIS_AUTORIZACIONES_SP!F$11,BRUTO!$K:$K,ANALISIS_AUTORIZACIONES_SP!$B39)</f>
        <v>5</v>
      </c>
      <c r="G39" s="133">
        <f>COUNTIFS(BRUTO!$A:$A,ANALISIS_AUTORIZACIONES_SP!G$11,BRUTO!$H:$H,ANALISIS_AUTORIZACIONES_SP!$B39)+COUNTIFS(BRUTO!$A:$A,ANALISIS_AUTORIZACIONES_SP!G$11,BRUTO!$I:$I,ANALISIS_AUTORIZACIONES_SP!$B39)+COUNTIFS(BRUTO!$A:$A,ANALISIS_AUTORIZACIONES_SP!G$11,BRUTO!$J:$J,ANALISIS_AUTORIZACIONES_SP!$B39)+COUNTIFS(BRUTO!$A:$A,ANALISIS_AUTORIZACIONES_SP!G$11,BRUTO!$K:$K,ANALISIS_AUTORIZACIONES_SP!$B39)</f>
        <v>13</v>
      </c>
      <c r="H39" s="133">
        <f>COUNTIFS(BRUTO!$A:$A,ANALISIS_AUTORIZACIONES_SP!H$11,BRUTO!$H:$H,ANALISIS_AUTORIZACIONES_SP!$B39)+COUNTIFS(BRUTO!$A:$A,ANALISIS_AUTORIZACIONES_SP!H$11,BRUTO!$I:$I,ANALISIS_AUTORIZACIONES_SP!$B39)+COUNTIFS(BRUTO!$A:$A,ANALISIS_AUTORIZACIONES_SP!H$11,BRUTO!$J:$J,ANALISIS_AUTORIZACIONES_SP!$B39)+COUNTIFS(BRUTO!$A:$A,ANALISIS_AUTORIZACIONES_SP!H$11,BRUTO!$K:$K,ANALISIS_AUTORIZACIONES_SP!$B39)</f>
        <v>33</v>
      </c>
      <c r="I39" s="133">
        <f>COUNTIFS(BRUTO!$A:$A,ANALISIS_AUTORIZACIONES_SP!I$11,BRUTO!$H:$H,ANALISIS_AUTORIZACIONES_SP!$B39)+COUNTIFS(BRUTO!$A:$A,ANALISIS_AUTORIZACIONES_SP!I$11,BRUTO!$I:$I,ANALISIS_AUTORIZACIONES_SP!$B39)+COUNTIFS(BRUTO!$A:$A,ANALISIS_AUTORIZACIONES_SP!I$11,BRUTO!$J:$J,ANALISIS_AUTORIZACIONES_SP!$B39)+COUNTIFS(BRUTO!$A:$A,ANALISIS_AUTORIZACIONES_SP!I$11,BRUTO!$K:$K,ANALISIS_AUTORIZACIONES_SP!$B39)</f>
        <v>31</v>
      </c>
      <c r="J39" s="133">
        <f>COUNTIFS(BRUTO!$A:$A,ANALISIS_AUTORIZACIONES_SP!J$11,BRUTO!$H:$H,ANALISIS_AUTORIZACIONES_SP!$B39)+COUNTIFS(BRUTO!$A:$A,ANALISIS_AUTORIZACIONES_SP!J$11,BRUTO!$I:$I,ANALISIS_AUTORIZACIONES_SP!$B39)+COUNTIFS(BRUTO!$A:$A,ANALISIS_AUTORIZACIONES_SP!J$11,BRUTO!$J:$J,ANALISIS_AUTORIZACIONES_SP!$B39)+COUNTIFS(BRUTO!$A:$A,ANALISIS_AUTORIZACIONES_SP!J$11,BRUTO!$K:$K,ANALISIS_AUTORIZACIONES_SP!$B39)</f>
        <v>19</v>
      </c>
      <c r="K39" s="133">
        <f>COUNTIFS(BRUTO!$A:$A,ANALISIS_AUTORIZACIONES_SP!K$11,BRUTO!$H:$H,ANALISIS_AUTORIZACIONES_SP!$B39)+COUNTIFS(BRUTO!$A:$A,ANALISIS_AUTORIZACIONES_SP!K$11,BRUTO!$I:$I,ANALISIS_AUTORIZACIONES_SP!$B39)+COUNTIFS(BRUTO!$A:$A,ANALISIS_AUTORIZACIONES_SP!K$11,BRUTO!$J:$J,ANALISIS_AUTORIZACIONES_SP!$B39)+COUNTIFS(BRUTO!$A:$A,ANALISIS_AUTORIZACIONES_SP!K$11,BRUTO!$K:$K,ANALISIS_AUTORIZACIONES_SP!$B39)</f>
        <v>4</v>
      </c>
      <c r="L39" s="133">
        <f>COUNTIFS(BRUTO!$A:$A,ANALISIS_AUTORIZACIONES_SP!L$11,BRUTO!$H:$H,ANALISIS_AUTORIZACIONES_SP!$B39)+COUNTIFS(BRUTO!$A:$A,ANALISIS_AUTORIZACIONES_SP!L$11,BRUTO!$I:$I,ANALISIS_AUTORIZACIONES_SP!$B39)+COUNTIFS(BRUTO!$A:$A,ANALISIS_AUTORIZACIONES_SP!L$11,BRUTO!$J:$J,ANALISIS_AUTORIZACIONES_SP!$B39)+COUNTIFS(BRUTO!$A:$A,ANALISIS_AUTORIZACIONES_SP!L$11,BRUTO!$K:$K,ANALISIS_AUTORIZACIONES_SP!$B39)</f>
        <v>15</v>
      </c>
      <c r="M39" s="133">
        <f>COUNTIFS(BRUTO!$A:$A,ANALISIS_AUTORIZACIONES_SP!M$11,BRUTO!$H:$H,ANALISIS_AUTORIZACIONES_SP!$B39)+COUNTIFS(BRUTO!$A:$A,ANALISIS_AUTORIZACIONES_SP!M$11,BRUTO!$I:$I,ANALISIS_AUTORIZACIONES_SP!$B39)+COUNTIFS(BRUTO!$A:$A,ANALISIS_AUTORIZACIONES_SP!M$11,BRUTO!$J:$J,ANALISIS_AUTORIZACIONES_SP!$B39)+COUNTIFS(BRUTO!$A:$A,ANALISIS_AUTORIZACIONES_SP!M$11,BRUTO!$K:$K,ANALISIS_AUTORIZACIONES_SP!$B39)</f>
        <v>0</v>
      </c>
      <c r="N39" s="83">
        <f t="shared" si="0"/>
        <v>241</v>
      </c>
      <c r="O39" s="80">
        <f t="shared" si="1"/>
        <v>2.6448639157155398</v>
      </c>
    </row>
    <row r="40" spans="1:15" ht="15.75" x14ac:dyDescent="0.25">
      <c r="A40" s="99" t="s">
        <v>180</v>
      </c>
      <c r="B40" s="72">
        <v>29</v>
      </c>
      <c r="C40" s="133">
        <f>COUNTIFS(BRUTO!$A:$A,ANALISIS_AUTORIZACIONES_SP!C$11,BRUTO!$H:$H,ANALISIS_AUTORIZACIONES_SP!$B40)+COUNTIFS(BRUTO!$A:$A,ANALISIS_AUTORIZACIONES_SP!C$11,BRUTO!$I:$I,ANALISIS_AUTORIZACIONES_SP!$B40)+COUNTIFS(BRUTO!$A:$A,ANALISIS_AUTORIZACIONES_SP!C$11,BRUTO!$J:$J,ANALISIS_AUTORIZACIONES_SP!$B40)+COUNTIFS(BRUTO!$A:$A,ANALISIS_AUTORIZACIONES_SP!C$11,BRUTO!$K:$K,ANALISIS_AUTORIZACIONES_SP!$B40)</f>
        <v>0</v>
      </c>
      <c r="D40" s="133">
        <f>COUNTIFS(BRUTO!$A:$A,ANALISIS_AUTORIZACIONES_SP!D$11,BRUTO!$H:$H,ANALISIS_AUTORIZACIONES_SP!$B40)+COUNTIFS(BRUTO!$A:$A,ANALISIS_AUTORIZACIONES_SP!D$11,BRUTO!$I:$I,ANALISIS_AUTORIZACIONES_SP!$B40)+COUNTIFS(BRUTO!$A:$A,ANALISIS_AUTORIZACIONES_SP!D$11,BRUTO!$J:$J,ANALISIS_AUTORIZACIONES_SP!$B40)+COUNTIFS(BRUTO!$A:$A,ANALISIS_AUTORIZACIONES_SP!D$11,BRUTO!$K:$K,ANALISIS_AUTORIZACIONES_SP!$B40)</f>
        <v>0</v>
      </c>
      <c r="E40" s="133">
        <f>COUNTIFS(BRUTO!$A:$A,ANALISIS_AUTORIZACIONES_SP!E$11,BRUTO!$H:$H,ANALISIS_AUTORIZACIONES_SP!$B40)+COUNTIFS(BRUTO!$A:$A,ANALISIS_AUTORIZACIONES_SP!E$11,BRUTO!$I:$I,ANALISIS_AUTORIZACIONES_SP!$B40)+COUNTIFS(BRUTO!$A:$A,ANALISIS_AUTORIZACIONES_SP!E$11,BRUTO!$J:$J,ANALISIS_AUTORIZACIONES_SP!$B40)+COUNTIFS(BRUTO!$A:$A,ANALISIS_AUTORIZACIONES_SP!E$11,BRUTO!$K:$K,ANALISIS_AUTORIZACIONES_SP!$B40)</f>
        <v>0</v>
      </c>
      <c r="F40" s="133">
        <f>COUNTIFS(BRUTO!$A:$A,ANALISIS_AUTORIZACIONES_SP!F$11,BRUTO!$H:$H,ANALISIS_AUTORIZACIONES_SP!$B40)+COUNTIFS(BRUTO!$A:$A,ANALISIS_AUTORIZACIONES_SP!F$11,BRUTO!$I:$I,ANALISIS_AUTORIZACIONES_SP!$B40)+COUNTIFS(BRUTO!$A:$A,ANALISIS_AUTORIZACIONES_SP!F$11,BRUTO!$J:$J,ANALISIS_AUTORIZACIONES_SP!$B40)+COUNTIFS(BRUTO!$A:$A,ANALISIS_AUTORIZACIONES_SP!F$11,BRUTO!$K:$K,ANALISIS_AUTORIZACIONES_SP!$B40)</f>
        <v>0</v>
      </c>
      <c r="G40" s="133">
        <f>COUNTIFS(BRUTO!$A:$A,ANALISIS_AUTORIZACIONES_SP!G$11,BRUTO!$H:$H,ANALISIS_AUTORIZACIONES_SP!$B40)+COUNTIFS(BRUTO!$A:$A,ANALISIS_AUTORIZACIONES_SP!G$11,BRUTO!$I:$I,ANALISIS_AUTORIZACIONES_SP!$B40)+COUNTIFS(BRUTO!$A:$A,ANALISIS_AUTORIZACIONES_SP!G$11,BRUTO!$J:$J,ANALISIS_AUTORIZACIONES_SP!$B40)+COUNTIFS(BRUTO!$A:$A,ANALISIS_AUTORIZACIONES_SP!G$11,BRUTO!$K:$K,ANALISIS_AUTORIZACIONES_SP!$B40)</f>
        <v>0</v>
      </c>
      <c r="H40" s="133">
        <f>COUNTIFS(BRUTO!$A:$A,ANALISIS_AUTORIZACIONES_SP!H$11,BRUTO!$H:$H,ANALISIS_AUTORIZACIONES_SP!$B40)+COUNTIFS(BRUTO!$A:$A,ANALISIS_AUTORIZACIONES_SP!H$11,BRUTO!$I:$I,ANALISIS_AUTORIZACIONES_SP!$B40)+COUNTIFS(BRUTO!$A:$A,ANALISIS_AUTORIZACIONES_SP!H$11,BRUTO!$J:$J,ANALISIS_AUTORIZACIONES_SP!$B40)+COUNTIFS(BRUTO!$A:$A,ANALISIS_AUTORIZACIONES_SP!H$11,BRUTO!$K:$K,ANALISIS_AUTORIZACIONES_SP!$B40)</f>
        <v>0</v>
      </c>
      <c r="I40" s="133">
        <f>COUNTIFS(BRUTO!$A:$A,ANALISIS_AUTORIZACIONES_SP!I$11,BRUTO!$H:$H,ANALISIS_AUTORIZACIONES_SP!$B40)+COUNTIFS(BRUTO!$A:$A,ANALISIS_AUTORIZACIONES_SP!I$11,BRUTO!$I:$I,ANALISIS_AUTORIZACIONES_SP!$B40)+COUNTIFS(BRUTO!$A:$A,ANALISIS_AUTORIZACIONES_SP!I$11,BRUTO!$J:$J,ANALISIS_AUTORIZACIONES_SP!$B40)+COUNTIFS(BRUTO!$A:$A,ANALISIS_AUTORIZACIONES_SP!I$11,BRUTO!$K:$K,ANALISIS_AUTORIZACIONES_SP!$B40)</f>
        <v>1</v>
      </c>
      <c r="J40" s="133">
        <f>COUNTIFS(BRUTO!$A:$A,ANALISIS_AUTORIZACIONES_SP!J$11,BRUTO!$H:$H,ANALISIS_AUTORIZACIONES_SP!$B40)+COUNTIFS(BRUTO!$A:$A,ANALISIS_AUTORIZACIONES_SP!J$11,BRUTO!$I:$I,ANALISIS_AUTORIZACIONES_SP!$B40)+COUNTIFS(BRUTO!$A:$A,ANALISIS_AUTORIZACIONES_SP!J$11,BRUTO!$J:$J,ANALISIS_AUTORIZACIONES_SP!$B40)+COUNTIFS(BRUTO!$A:$A,ANALISIS_AUTORIZACIONES_SP!J$11,BRUTO!$K:$K,ANALISIS_AUTORIZACIONES_SP!$B40)</f>
        <v>0</v>
      </c>
      <c r="K40" s="133">
        <f>COUNTIFS(BRUTO!$A:$A,ANALISIS_AUTORIZACIONES_SP!K$11,BRUTO!$H:$H,ANALISIS_AUTORIZACIONES_SP!$B40)+COUNTIFS(BRUTO!$A:$A,ANALISIS_AUTORIZACIONES_SP!K$11,BRUTO!$I:$I,ANALISIS_AUTORIZACIONES_SP!$B40)+COUNTIFS(BRUTO!$A:$A,ANALISIS_AUTORIZACIONES_SP!K$11,BRUTO!$J:$J,ANALISIS_AUTORIZACIONES_SP!$B40)+COUNTIFS(BRUTO!$A:$A,ANALISIS_AUTORIZACIONES_SP!K$11,BRUTO!$K:$K,ANALISIS_AUTORIZACIONES_SP!$B40)</f>
        <v>0</v>
      </c>
      <c r="L40" s="133">
        <f>COUNTIFS(BRUTO!$A:$A,ANALISIS_AUTORIZACIONES_SP!L$11,BRUTO!$H:$H,ANALISIS_AUTORIZACIONES_SP!$B40)+COUNTIFS(BRUTO!$A:$A,ANALISIS_AUTORIZACIONES_SP!L$11,BRUTO!$I:$I,ANALISIS_AUTORIZACIONES_SP!$B40)+COUNTIFS(BRUTO!$A:$A,ANALISIS_AUTORIZACIONES_SP!L$11,BRUTO!$J:$J,ANALISIS_AUTORIZACIONES_SP!$B40)+COUNTIFS(BRUTO!$A:$A,ANALISIS_AUTORIZACIONES_SP!L$11,BRUTO!$K:$K,ANALISIS_AUTORIZACIONES_SP!$B40)</f>
        <v>0</v>
      </c>
      <c r="M40" s="133">
        <f>COUNTIFS(BRUTO!$A:$A,ANALISIS_AUTORIZACIONES_SP!M$11,BRUTO!$H:$H,ANALISIS_AUTORIZACIONES_SP!$B40)+COUNTIFS(BRUTO!$A:$A,ANALISIS_AUTORIZACIONES_SP!M$11,BRUTO!$I:$I,ANALISIS_AUTORIZACIONES_SP!$B40)+COUNTIFS(BRUTO!$A:$A,ANALISIS_AUTORIZACIONES_SP!M$11,BRUTO!$J:$J,ANALISIS_AUTORIZACIONES_SP!$B40)+COUNTIFS(BRUTO!$A:$A,ANALISIS_AUTORIZACIONES_SP!M$11,BRUTO!$K:$K,ANALISIS_AUTORIZACIONES_SP!$B40)</f>
        <v>0</v>
      </c>
      <c r="N40" s="83">
        <f t="shared" si="0"/>
        <v>1</v>
      </c>
      <c r="O40" s="80">
        <f t="shared" si="1"/>
        <v>1.0974539069359086E-2</v>
      </c>
    </row>
    <row r="41" spans="1:15" x14ac:dyDescent="0.25">
      <c r="A41" s="148" t="s">
        <v>155</v>
      </c>
      <c r="B41" s="148"/>
      <c r="C41" s="80">
        <f>SUM(C12:C39)</f>
        <v>658</v>
      </c>
      <c r="D41" s="80">
        <f t="shared" ref="D41:O41" si="2">SUM(D12:D39)</f>
        <v>731</v>
      </c>
      <c r="E41" s="80">
        <f t="shared" si="2"/>
        <v>1342</v>
      </c>
      <c r="F41" s="80">
        <f t="shared" si="2"/>
        <v>540</v>
      </c>
      <c r="G41" s="80">
        <f t="shared" si="2"/>
        <v>1048</v>
      </c>
      <c r="H41" s="80">
        <f t="shared" si="2"/>
        <v>790</v>
      </c>
      <c r="I41" s="80">
        <f t="shared" si="2"/>
        <v>1057</v>
      </c>
      <c r="J41" s="80">
        <f t="shared" si="2"/>
        <v>1129</v>
      </c>
      <c r="K41" s="80">
        <f t="shared" si="2"/>
        <v>772</v>
      </c>
      <c r="L41" s="80">
        <f t="shared" si="2"/>
        <v>1040</v>
      </c>
      <c r="M41" s="80">
        <f t="shared" si="2"/>
        <v>5</v>
      </c>
      <c r="N41" s="134">
        <f t="shared" si="2"/>
        <v>9112</v>
      </c>
      <c r="O41" s="80">
        <f t="shared" si="2"/>
        <v>100.00000000000003</v>
      </c>
    </row>
  </sheetData>
  <mergeCells count="10">
    <mergeCell ref="A9:O9"/>
    <mergeCell ref="A41:B41"/>
    <mergeCell ref="Q10:Z10"/>
    <mergeCell ref="Q29:AG29"/>
    <mergeCell ref="A1:A8"/>
    <mergeCell ref="B2:G2"/>
    <mergeCell ref="B3:G3"/>
    <mergeCell ref="B4:G4"/>
    <mergeCell ref="B5:G5"/>
    <mergeCell ref="B6:G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Y8547"/>
  <sheetViews>
    <sheetView showGridLines="0" zoomScale="70" zoomScaleNormal="70" workbookViewId="0">
      <selection activeCell="K29" sqref="K29"/>
    </sheetView>
  </sheetViews>
  <sheetFormatPr baseColWidth="10" defaultRowHeight="15" x14ac:dyDescent="0.25"/>
  <cols>
    <col min="1" max="1" width="31.85546875" style="46" customWidth="1"/>
    <col min="2" max="2" width="21.140625" customWidth="1"/>
    <col min="5" max="5" width="13.140625" customWidth="1"/>
    <col min="7" max="7" width="16.7109375" customWidth="1"/>
    <col min="13" max="13" width="13.42578125" bestFit="1" customWidth="1"/>
    <col min="14" max="14" width="15.5703125" customWidth="1"/>
  </cols>
  <sheetData>
    <row r="1" spans="1:25" x14ac:dyDescent="0.25">
      <c r="A1" s="35"/>
    </row>
    <row r="2" spans="1:25" x14ac:dyDescent="0.25">
      <c r="A2" s="149"/>
      <c r="B2" s="145" t="s">
        <v>0</v>
      </c>
      <c r="C2" s="145"/>
      <c r="D2" s="145"/>
      <c r="E2" s="145"/>
      <c r="F2" s="145"/>
      <c r="G2" s="145"/>
    </row>
    <row r="3" spans="1:25" x14ac:dyDescent="0.25">
      <c r="A3" s="149"/>
      <c r="B3" s="145" t="s">
        <v>1</v>
      </c>
      <c r="C3" s="145"/>
      <c r="D3" s="145"/>
      <c r="E3" s="145"/>
      <c r="F3" s="145"/>
      <c r="G3" s="145"/>
    </row>
    <row r="4" spans="1:25" x14ac:dyDescent="0.25">
      <c r="A4" s="149"/>
      <c r="B4" s="145" t="s">
        <v>2</v>
      </c>
      <c r="C4" s="145"/>
      <c r="D4" s="145"/>
      <c r="E4" s="145"/>
      <c r="F4" s="145"/>
      <c r="G4" s="145"/>
    </row>
    <row r="5" spans="1:25" x14ac:dyDescent="0.25">
      <c r="A5" s="149"/>
      <c r="B5" s="145" t="s">
        <v>33</v>
      </c>
      <c r="C5" s="145"/>
      <c r="D5" s="145"/>
      <c r="E5" s="145"/>
      <c r="F5" s="145"/>
      <c r="G5" s="145"/>
    </row>
    <row r="6" spans="1:25" x14ac:dyDescent="0.25">
      <c r="A6" s="149"/>
      <c r="B6" s="146" t="s">
        <v>3</v>
      </c>
      <c r="C6" s="146"/>
      <c r="D6" s="146"/>
      <c r="E6" s="146"/>
      <c r="F6" s="146"/>
      <c r="G6" s="146"/>
    </row>
    <row r="7" spans="1:25" x14ac:dyDescent="0.25">
      <c r="A7" s="149"/>
    </row>
    <row r="8" spans="1:25" x14ac:dyDescent="0.25">
      <c r="A8" s="93"/>
    </row>
    <row r="9" spans="1:25" x14ac:dyDescent="0.25">
      <c r="A9" s="147" t="s">
        <v>203</v>
      </c>
      <c r="B9" s="147"/>
      <c r="C9" s="147"/>
      <c r="D9" s="147"/>
      <c r="E9" s="147"/>
      <c r="F9" s="147"/>
      <c r="G9" s="147"/>
      <c r="H9" s="147"/>
      <c r="I9" s="147"/>
      <c r="J9" s="147"/>
      <c r="K9" s="147"/>
      <c r="L9" s="147"/>
      <c r="M9" s="147"/>
      <c r="N9" s="147"/>
    </row>
    <row r="10" spans="1:25" ht="15.75" thickBot="1" x14ac:dyDescent="0.3">
      <c r="A10" s="35"/>
    </row>
    <row r="11" spans="1:25" ht="42.75" customHeight="1" thickBot="1" x14ac:dyDescent="0.3">
      <c r="A11" s="87" t="s">
        <v>158</v>
      </c>
    </row>
    <row r="12" spans="1:25" s="84" customFormat="1" x14ac:dyDescent="0.25">
      <c r="A12" s="98"/>
      <c r="F12" s="85">
        <v>15</v>
      </c>
      <c r="P12" s="151" t="s">
        <v>162</v>
      </c>
      <c r="Q12" s="151"/>
      <c r="R12" s="151"/>
      <c r="S12" s="151"/>
      <c r="T12" s="151"/>
      <c r="U12" s="151"/>
      <c r="V12" s="151"/>
      <c r="W12" s="151"/>
      <c r="X12" s="151"/>
      <c r="Y12" s="151"/>
    </row>
    <row r="13" spans="1:25" x14ac:dyDescent="0.25">
      <c r="A13" s="39" t="s">
        <v>79</v>
      </c>
      <c r="B13" s="75">
        <v>2012</v>
      </c>
      <c r="C13" s="75">
        <v>2013</v>
      </c>
      <c r="D13" s="75">
        <v>2014</v>
      </c>
      <c r="E13" s="75">
        <v>2015</v>
      </c>
      <c r="F13" s="75">
        <v>2016</v>
      </c>
      <c r="G13" s="75">
        <v>2017</v>
      </c>
      <c r="H13" s="75">
        <v>2018</v>
      </c>
      <c r="I13" s="75">
        <v>2019</v>
      </c>
      <c r="J13" s="75">
        <v>2020</v>
      </c>
      <c r="K13" s="75">
        <v>2021</v>
      </c>
      <c r="L13" s="75">
        <v>2022</v>
      </c>
      <c r="M13" s="89" t="s">
        <v>155</v>
      </c>
      <c r="N13" s="92" t="s">
        <v>156</v>
      </c>
    </row>
    <row r="14" spans="1:25" x14ac:dyDescent="0.25">
      <c r="A14" s="90" t="s">
        <v>80</v>
      </c>
      <c r="B14" s="73">
        <f>COUNTIFS(BRUTO!$C:$C,'ANALISIS_TIPOLOGIA DE DAÑO'!$A14,BRUTO!$A:$A,'ANALISIS_TIPOLOGIA DE DAÑO'!B$13,BRUTO!$H:$H,'ANALISIS_TIPOLOGIA DE DAÑO'!$F$12)+COUNTIFS(BRUTO!$C:$C,'ANALISIS_TIPOLOGIA DE DAÑO'!$A14,BRUTO!$A:$A,'ANALISIS_TIPOLOGIA DE DAÑO'!B$13,BRUTO!$I:$I,'ANALISIS_TIPOLOGIA DE DAÑO'!$F$12)+COUNTIFS(BRUTO!$C:$C,'ANALISIS_TIPOLOGIA DE DAÑO'!$A14,BRUTO!$A:$A,'ANALISIS_TIPOLOGIA DE DAÑO'!B$13,BRUTO!$J:$J,'ANALISIS_TIPOLOGIA DE DAÑO'!$F$12)+COUNTIFS(BRUTO!$C:$C,'ANALISIS_TIPOLOGIA DE DAÑO'!$A14,BRUTO!$A:$A,'ANALISIS_TIPOLOGIA DE DAÑO'!B$13,BRUTO!$K:$K,'ANALISIS_TIPOLOGIA DE DAÑO'!$F$12)</f>
        <v>229</v>
      </c>
      <c r="C14" s="73">
        <f>COUNTIFS(BRUTO!$C:$C,'ANALISIS_TIPOLOGIA DE DAÑO'!$A14,BRUTO!$A:$A,'ANALISIS_TIPOLOGIA DE DAÑO'!C$13,BRUTO!$H:$H,'ANALISIS_TIPOLOGIA DE DAÑO'!$F$12)+COUNTIFS(BRUTO!$C:$C,'ANALISIS_TIPOLOGIA DE DAÑO'!$A14,BRUTO!$A:$A,'ANALISIS_TIPOLOGIA DE DAÑO'!C$13,BRUTO!$I:$I,'ANALISIS_TIPOLOGIA DE DAÑO'!$F$12)+COUNTIFS(BRUTO!$C:$C,'ANALISIS_TIPOLOGIA DE DAÑO'!$A14,BRUTO!$A:$A,'ANALISIS_TIPOLOGIA DE DAÑO'!C$13,BRUTO!$J:$J,'ANALISIS_TIPOLOGIA DE DAÑO'!$F$12)+COUNTIFS(BRUTO!$C:$C,'ANALISIS_TIPOLOGIA DE DAÑO'!$A14,BRUTO!$A:$A,'ANALISIS_TIPOLOGIA DE DAÑO'!C$13,BRUTO!$K:$K,'ANALISIS_TIPOLOGIA DE DAÑO'!$F$12)</f>
        <v>261</v>
      </c>
      <c r="D14" s="73">
        <f>COUNTIFS(BRUTO!$C:$C,'ANALISIS_TIPOLOGIA DE DAÑO'!$A14,BRUTO!$A:$A,'ANALISIS_TIPOLOGIA DE DAÑO'!D$13,BRUTO!$H:$H,'ANALISIS_TIPOLOGIA DE DAÑO'!$F$12)+COUNTIFS(BRUTO!$C:$C,'ANALISIS_TIPOLOGIA DE DAÑO'!$A14,BRUTO!$A:$A,'ANALISIS_TIPOLOGIA DE DAÑO'!D$13,BRUTO!$I:$I,'ANALISIS_TIPOLOGIA DE DAÑO'!$F$12)+COUNTIFS(BRUTO!$C:$C,'ANALISIS_TIPOLOGIA DE DAÑO'!$A14,BRUTO!$A:$A,'ANALISIS_TIPOLOGIA DE DAÑO'!D$13,BRUTO!$J:$J,'ANALISIS_TIPOLOGIA DE DAÑO'!$F$12)+COUNTIFS(BRUTO!$C:$C,'ANALISIS_TIPOLOGIA DE DAÑO'!$A14,BRUTO!$A:$A,'ANALISIS_TIPOLOGIA DE DAÑO'!D$13,BRUTO!$K:$K,'ANALISIS_TIPOLOGIA DE DAÑO'!$F$12)</f>
        <v>281</v>
      </c>
      <c r="E14" s="73">
        <f>COUNTIFS(BRUTO!$C:$C,'ANALISIS_TIPOLOGIA DE DAÑO'!$A14,BRUTO!$A:$A,'ANALISIS_TIPOLOGIA DE DAÑO'!E$13,BRUTO!$H:$H,'ANALISIS_TIPOLOGIA DE DAÑO'!$F$12)+COUNTIFS(BRUTO!$C:$C,'ANALISIS_TIPOLOGIA DE DAÑO'!$A14,BRUTO!$A:$A,'ANALISIS_TIPOLOGIA DE DAÑO'!E$13,BRUTO!$I:$I,'ANALISIS_TIPOLOGIA DE DAÑO'!$F$12)+COUNTIFS(BRUTO!$C:$C,'ANALISIS_TIPOLOGIA DE DAÑO'!$A14,BRUTO!$A:$A,'ANALISIS_TIPOLOGIA DE DAÑO'!E$13,BRUTO!$J:$J,'ANALISIS_TIPOLOGIA DE DAÑO'!$F$12)+COUNTIFS(BRUTO!$C:$C,'ANALISIS_TIPOLOGIA DE DAÑO'!$A14,BRUTO!$A:$A,'ANALISIS_TIPOLOGIA DE DAÑO'!E$13,BRUTO!$K:$K,'ANALISIS_TIPOLOGIA DE DAÑO'!$F$12)</f>
        <v>200</v>
      </c>
      <c r="F14" s="73">
        <f>COUNTIFS(BRUTO!$C:$C,'ANALISIS_TIPOLOGIA DE DAÑO'!$A14,BRUTO!$A:$A,'ANALISIS_TIPOLOGIA DE DAÑO'!F$13,BRUTO!$H:$H,'ANALISIS_TIPOLOGIA DE DAÑO'!$F$12)+COUNTIFS(BRUTO!$C:$C,'ANALISIS_TIPOLOGIA DE DAÑO'!$A14,BRUTO!$A:$A,'ANALISIS_TIPOLOGIA DE DAÑO'!F$13,BRUTO!$I:$I,'ANALISIS_TIPOLOGIA DE DAÑO'!$F$12)+COUNTIFS(BRUTO!$C:$C,'ANALISIS_TIPOLOGIA DE DAÑO'!$A14,BRUTO!$A:$A,'ANALISIS_TIPOLOGIA DE DAÑO'!F$13,BRUTO!$J:$J,'ANALISIS_TIPOLOGIA DE DAÑO'!$F$12)+COUNTIFS(BRUTO!$C:$C,'ANALISIS_TIPOLOGIA DE DAÑO'!$A14,BRUTO!$A:$A,'ANALISIS_TIPOLOGIA DE DAÑO'!F$13,BRUTO!$K:$K,'ANALISIS_TIPOLOGIA DE DAÑO'!$F$12)</f>
        <v>289</v>
      </c>
      <c r="G14" s="73">
        <f>COUNTIFS(BRUTO!$C:$C,'ANALISIS_TIPOLOGIA DE DAÑO'!$A14,BRUTO!$A:$A,'ANALISIS_TIPOLOGIA DE DAÑO'!G$13,BRUTO!$H:$H,'ANALISIS_TIPOLOGIA DE DAÑO'!$F$12)+COUNTIFS(BRUTO!$C:$C,'ANALISIS_TIPOLOGIA DE DAÑO'!$A14,BRUTO!$A:$A,'ANALISIS_TIPOLOGIA DE DAÑO'!G$13,BRUTO!$I:$I,'ANALISIS_TIPOLOGIA DE DAÑO'!$F$12)+COUNTIFS(BRUTO!$C:$C,'ANALISIS_TIPOLOGIA DE DAÑO'!$A14,BRUTO!$A:$A,'ANALISIS_TIPOLOGIA DE DAÑO'!G$13,BRUTO!$J:$J,'ANALISIS_TIPOLOGIA DE DAÑO'!$F$12)+COUNTIFS(BRUTO!$C:$C,'ANALISIS_TIPOLOGIA DE DAÑO'!$A14,BRUTO!$A:$A,'ANALISIS_TIPOLOGIA DE DAÑO'!G$13,BRUTO!$K:$K,'ANALISIS_TIPOLOGIA DE DAÑO'!$F$12)</f>
        <v>293</v>
      </c>
      <c r="H14" s="73">
        <f>COUNTIFS(BRUTO!$C:$C,'ANALISIS_TIPOLOGIA DE DAÑO'!$A14,BRUTO!$A:$A,'ANALISIS_TIPOLOGIA DE DAÑO'!H$13,BRUTO!$H:$H,'ANALISIS_TIPOLOGIA DE DAÑO'!$F$12)+COUNTIFS(BRUTO!$C:$C,'ANALISIS_TIPOLOGIA DE DAÑO'!$A14,BRUTO!$A:$A,'ANALISIS_TIPOLOGIA DE DAÑO'!H$13,BRUTO!$I:$I,'ANALISIS_TIPOLOGIA DE DAÑO'!$F$12)+COUNTIFS(BRUTO!$C:$C,'ANALISIS_TIPOLOGIA DE DAÑO'!$A14,BRUTO!$A:$A,'ANALISIS_TIPOLOGIA DE DAÑO'!H$13,BRUTO!$J:$J,'ANALISIS_TIPOLOGIA DE DAÑO'!$F$12)+COUNTIFS(BRUTO!$C:$C,'ANALISIS_TIPOLOGIA DE DAÑO'!$A14,BRUTO!$A:$A,'ANALISIS_TIPOLOGIA DE DAÑO'!H$13,BRUTO!$K:$K,'ANALISIS_TIPOLOGIA DE DAÑO'!$F$12)</f>
        <v>338</v>
      </c>
      <c r="I14" s="73">
        <f>COUNTIFS(BRUTO!$C:$C,'ANALISIS_TIPOLOGIA DE DAÑO'!$A14,BRUTO!$A:$A,'ANALISIS_TIPOLOGIA DE DAÑO'!I$13,BRUTO!$H:$H,'ANALISIS_TIPOLOGIA DE DAÑO'!$F$12)+COUNTIFS(BRUTO!$C:$C,'ANALISIS_TIPOLOGIA DE DAÑO'!$A14,BRUTO!$A:$A,'ANALISIS_TIPOLOGIA DE DAÑO'!I$13,BRUTO!$I:$I,'ANALISIS_TIPOLOGIA DE DAÑO'!$F$12)+COUNTIFS(BRUTO!$C:$C,'ANALISIS_TIPOLOGIA DE DAÑO'!$A14,BRUTO!$A:$A,'ANALISIS_TIPOLOGIA DE DAÑO'!I$13,BRUTO!$J:$J,'ANALISIS_TIPOLOGIA DE DAÑO'!$F$12)+COUNTIFS(BRUTO!$C:$C,'ANALISIS_TIPOLOGIA DE DAÑO'!$A14,BRUTO!$A:$A,'ANALISIS_TIPOLOGIA DE DAÑO'!I$13,BRUTO!$K:$K,'ANALISIS_TIPOLOGIA DE DAÑO'!$F$12)</f>
        <v>359</v>
      </c>
      <c r="J14" s="73">
        <f>COUNTIFS(BRUTO!$C:$C,'ANALISIS_TIPOLOGIA DE DAÑO'!$A14,BRUTO!$A:$A,'ANALISIS_TIPOLOGIA DE DAÑO'!J$13,BRUTO!$H:$H,'ANALISIS_TIPOLOGIA DE DAÑO'!$F$12)+COUNTIFS(BRUTO!$C:$C,'ANALISIS_TIPOLOGIA DE DAÑO'!$A14,BRUTO!$A:$A,'ANALISIS_TIPOLOGIA DE DAÑO'!J$13,BRUTO!$I:$I,'ANALISIS_TIPOLOGIA DE DAÑO'!$F$12)+COUNTIFS(BRUTO!$C:$C,'ANALISIS_TIPOLOGIA DE DAÑO'!$A14,BRUTO!$A:$A,'ANALISIS_TIPOLOGIA DE DAÑO'!J$13,BRUTO!$J:$J,'ANALISIS_TIPOLOGIA DE DAÑO'!$F$12)+COUNTIFS(BRUTO!$C:$C,'ANALISIS_TIPOLOGIA DE DAÑO'!$A14,BRUTO!$A:$A,'ANALISIS_TIPOLOGIA DE DAÑO'!J$13,BRUTO!$K:$K,'ANALISIS_TIPOLOGIA DE DAÑO'!$F$12)</f>
        <v>244</v>
      </c>
      <c r="K14" s="73">
        <f>COUNTIFS(BRUTO!$C:$C,'ANALISIS_TIPOLOGIA DE DAÑO'!$A14,BRUTO!$A:$A,'ANALISIS_TIPOLOGIA DE DAÑO'!K$13,BRUTO!$H:$H,'ANALISIS_TIPOLOGIA DE DAÑO'!$F$12)+COUNTIFS(BRUTO!$C:$C,'ANALISIS_TIPOLOGIA DE DAÑO'!$A14,BRUTO!$A:$A,'ANALISIS_TIPOLOGIA DE DAÑO'!K$13,BRUTO!$I:$I,'ANALISIS_TIPOLOGIA DE DAÑO'!$F$12)+COUNTIFS(BRUTO!$C:$C,'ANALISIS_TIPOLOGIA DE DAÑO'!$A14,BRUTO!$A:$A,'ANALISIS_TIPOLOGIA DE DAÑO'!K$13,BRUTO!$J:$J,'ANALISIS_TIPOLOGIA DE DAÑO'!$F$12)+COUNTIFS(BRUTO!$C:$C,'ANALISIS_TIPOLOGIA DE DAÑO'!$A14,BRUTO!$A:$A,'ANALISIS_TIPOLOGIA DE DAÑO'!K$13,BRUTO!$K:$K,'ANALISIS_TIPOLOGIA DE DAÑO'!$F$12)</f>
        <v>269</v>
      </c>
      <c r="L14" s="73">
        <f>COUNTIFS(BRUTO!$C:$C,'ANALISIS_TIPOLOGIA DE DAÑO'!$A14,BRUTO!$A:$A,'ANALISIS_TIPOLOGIA DE DAÑO'!L$13,BRUTO!$H:$H,'ANALISIS_TIPOLOGIA DE DAÑO'!$F$12)+COUNTIFS(BRUTO!$C:$C,'ANALISIS_TIPOLOGIA DE DAÑO'!$A14,BRUTO!$A:$A,'ANALISIS_TIPOLOGIA DE DAÑO'!L$13,BRUTO!$I:$I,'ANALISIS_TIPOLOGIA DE DAÑO'!$F$12)+COUNTIFS(BRUTO!$C:$C,'ANALISIS_TIPOLOGIA DE DAÑO'!$A14,BRUTO!$A:$A,'ANALISIS_TIPOLOGIA DE DAÑO'!L$13,BRUTO!$J:$J,'ANALISIS_TIPOLOGIA DE DAÑO'!$F$12)+COUNTIFS(BRUTO!$C:$C,'ANALISIS_TIPOLOGIA DE DAÑO'!$A14,BRUTO!$A:$A,'ANALISIS_TIPOLOGIA DE DAÑO'!L$13,BRUTO!$K:$K,'ANALISIS_TIPOLOGIA DE DAÑO'!$F$12)</f>
        <v>0</v>
      </c>
      <c r="M14" s="91">
        <f>SUM(B14:L14)</f>
        <v>2763</v>
      </c>
      <c r="N14" s="80">
        <f>M14*100/$M$21</f>
        <v>97.254487856388593</v>
      </c>
    </row>
    <row r="15" spans="1:25" x14ac:dyDescent="0.25">
      <c r="A15" s="90" t="s">
        <v>81</v>
      </c>
      <c r="B15" s="73">
        <f>COUNTIFS(BRUTO!$C:$C,'ANALISIS_TIPOLOGIA DE DAÑO'!$A15,BRUTO!$A:$A,'ANALISIS_TIPOLOGIA DE DAÑO'!B$13,BRUTO!$H:$H,'ANALISIS_TIPOLOGIA DE DAÑO'!$F$12)+COUNTIFS(BRUTO!$C:$C,'ANALISIS_TIPOLOGIA DE DAÑO'!$A15,BRUTO!$A:$A,'ANALISIS_TIPOLOGIA DE DAÑO'!B$13,BRUTO!$I:$I,'ANALISIS_TIPOLOGIA DE DAÑO'!$F$12)+COUNTIFS(BRUTO!$C:$C,'ANALISIS_TIPOLOGIA DE DAÑO'!$A15,BRUTO!$A:$A,'ANALISIS_TIPOLOGIA DE DAÑO'!B$13,BRUTO!$J:$J,'ANALISIS_TIPOLOGIA DE DAÑO'!$F$12)+COUNTIFS(BRUTO!$C:$C,'ANALISIS_TIPOLOGIA DE DAÑO'!$A15,BRUTO!$A:$A,'ANALISIS_TIPOLOGIA DE DAÑO'!B$13,BRUTO!$K:$K,'ANALISIS_TIPOLOGIA DE DAÑO'!$F$12)</f>
        <v>0</v>
      </c>
      <c r="C15" s="73">
        <f>COUNTIFS(BRUTO!$C:$C,'ANALISIS_TIPOLOGIA DE DAÑO'!$A15,BRUTO!$A:$A,'ANALISIS_TIPOLOGIA DE DAÑO'!C$13,BRUTO!$H:$H,'ANALISIS_TIPOLOGIA DE DAÑO'!$F$12)+COUNTIFS(BRUTO!$C:$C,'ANALISIS_TIPOLOGIA DE DAÑO'!$A15,BRUTO!$A:$A,'ANALISIS_TIPOLOGIA DE DAÑO'!C$13,BRUTO!$I:$I,'ANALISIS_TIPOLOGIA DE DAÑO'!$F$12)+COUNTIFS(BRUTO!$C:$C,'ANALISIS_TIPOLOGIA DE DAÑO'!$A15,BRUTO!$A:$A,'ANALISIS_TIPOLOGIA DE DAÑO'!C$13,BRUTO!$J:$J,'ANALISIS_TIPOLOGIA DE DAÑO'!$F$12)+COUNTIFS(BRUTO!$C:$C,'ANALISIS_TIPOLOGIA DE DAÑO'!$A15,BRUTO!$A:$A,'ANALISIS_TIPOLOGIA DE DAÑO'!C$13,BRUTO!$K:$K,'ANALISIS_TIPOLOGIA DE DAÑO'!$F$12)</f>
        <v>0</v>
      </c>
      <c r="D15" s="73">
        <f>COUNTIFS(BRUTO!$C:$C,'ANALISIS_TIPOLOGIA DE DAÑO'!$A15,BRUTO!$A:$A,'ANALISIS_TIPOLOGIA DE DAÑO'!D$13,BRUTO!$H:$H,'ANALISIS_TIPOLOGIA DE DAÑO'!$F$12)+COUNTIFS(BRUTO!$C:$C,'ANALISIS_TIPOLOGIA DE DAÑO'!$A15,BRUTO!$A:$A,'ANALISIS_TIPOLOGIA DE DAÑO'!D$13,BRUTO!$I:$I,'ANALISIS_TIPOLOGIA DE DAÑO'!$F$12)+COUNTIFS(BRUTO!$C:$C,'ANALISIS_TIPOLOGIA DE DAÑO'!$A15,BRUTO!$A:$A,'ANALISIS_TIPOLOGIA DE DAÑO'!D$13,BRUTO!$J:$J,'ANALISIS_TIPOLOGIA DE DAÑO'!$F$12)+COUNTIFS(BRUTO!$C:$C,'ANALISIS_TIPOLOGIA DE DAÑO'!$A15,BRUTO!$A:$A,'ANALISIS_TIPOLOGIA DE DAÑO'!D$13,BRUTO!$K:$K,'ANALISIS_TIPOLOGIA DE DAÑO'!$F$12)</f>
        <v>0</v>
      </c>
      <c r="E15" s="73">
        <f>COUNTIFS(BRUTO!$C:$C,'ANALISIS_TIPOLOGIA DE DAÑO'!$A15,BRUTO!$A:$A,'ANALISIS_TIPOLOGIA DE DAÑO'!E$13,BRUTO!$H:$H,'ANALISIS_TIPOLOGIA DE DAÑO'!$F$12)+COUNTIFS(BRUTO!$C:$C,'ANALISIS_TIPOLOGIA DE DAÑO'!$A15,BRUTO!$A:$A,'ANALISIS_TIPOLOGIA DE DAÑO'!E$13,BRUTO!$I:$I,'ANALISIS_TIPOLOGIA DE DAÑO'!$F$12)+COUNTIFS(BRUTO!$C:$C,'ANALISIS_TIPOLOGIA DE DAÑO'!$A15,BRUTO!$A:$A,'ANALISIS_TIPOLOGIA DE DAÑO'!E$13,BRUTO!$J:$J,'ANALISIS_TIPOLOGIA DE DAÑO'!$F$12)+COUNTIFS(BRUTO!$C:$C,'ANALISIS_TIPOLOGIA DE DAÑO'!$A15,BRUTO!$A:$A,'ANALISIS_TIPOLOGIA DE DAÑO'!E$13,BRUTO!$K:$K,'ANALISIS_TIPOLOGIA DE DAÑO'!$F$12)</f>
        <v>0</v>
      </c>
      <c r="F15" s="73">
        <f>COUNTIFS(BRUTO!$C:$C,'ANALISIS_TIPOLOGIA DE DAÑO'!$A15,BRUTO!$A:$A,'ANALISIS_TIPOLOGIA DE DAÑO'!F$13,BRUTO!$H:$H,'ANALISIS_TIPOLOGIA DE DAÑO'!$F$12)+COUNTIFS(BRUTO!$C:$C,'ANALISIS_TIPOLOGIA DE DAÑO'!$A15,BRUTO!$A:$A,'ANALISIS_TIPOLOGIA DE DAÑO'!F$13,BRUTO!$I:$I,'ANALISIS_TIPOLOGIA DE DAÑO'!$F$12)+COUNTIFS(BRUTO!$C:$C,'ANALISIS_TIPOLOGIA DE DAÑO'!$A15,BRUTO!$A:$A,'ANALISIS_TIPOLOGIA DE DAÑO'!F$13,BRUTO!$J:$J,'ANALISIS_TIPOLOGIA DE DAÑO'!$F$12)+COUNTIFS(BRUTO!$C:$C,'ANALISIS_TIPOLOGIA DE DAÑO'!$A15,BRUTO!$A:$A,'ANALISIS_TIPOLOGIA DE DAÑO'!F$13,BRUTO!$K:$K,'ANALISIS_TIPOLOGIA DE DAÑO'!$F$12)</f>
        <v>0</v>
      </c>
      <c r="G15" s="73">
        <f>COUNTIFS(BRUTO!$C:$C,'ANALISIS_TIPOLOGIA DE DAÑO'!$A15,BRUTO!$A:$A,'ANALISIS_TIPOLOGIA DE DAÑO'!G$13,BRUTO!$H:$H,'ANALISIS_TIPOLOGIA DE DAÑO'!$F$12)+COUNTIFS(BRUTO!$C:$C,'ANALISIS_TIPOLOGIA DE DAÑO'!$A15,BRUTO!$A:$A,'ANALISIS_TIPOLOGIA DE DAÑO'!G$13,BRUTO!$I:$I,'ANALISIS_TIPOLOGIA DE DAÑO'!$F$12)+COUNTIFS(BRUTO!$C:$C,'ANALISIS_TIPOLOGIA DE DAÑO'!$A15,BRUTO!$A:$A,'ANALISIS_TIPOLOGIA DE DAÑO'!G$13,BRUTO!$J:$J,'ANALISIS_TIPOLOGIA DE DAÑO'!$F$12)+COUNTIFS(BRUTO!$C:$C,'ANALISIS_TIPOLOGIA DE DAÑO'!$A15,BRUTO!$A:$A,'ANALISIS_TIPOLOGIA DE DAÑO'!G$13,BRUTO!$K:$K,'ANALISIS_TIPOLOGIA DE DAÑO'!$F$12)</f>
        <v>4</v>
      </c>
      <c r="H15" s="73">
        <f>COUNTIFS(BRUTO!$C:$C,'ANALISIS_TIPOLOGIA DE DAÑO'!$A15,BRUTO!$A:$A,'ANALISIS_TIPOLOGIA DE DAÑO'!H$13,BRUTO!$H:$H,'ANALISIS_TIPOLOGIA DE DAÑO'!$F$12)+COUNTIFS(BRUTO!$C:$C,'ANALISIS_TIPOLOGIA DE DAÑO'!$A15,BRUTO!$A:$A,'ANALISIS_TIPOLOGIA DE DAÑO'!H$13,BRUTO!$I:$I,'ANALISIS_TIPOLOGIA DE DAÑO'!$F$12)+COUNTIFS(BRUTO!$C:$C,'ANALISIS_TIPOLOGIA DE DAÑO'!$A15,BRUTO!$A:$A,'ANALISIS_TIPOLOGIA DE DAÑO'!H$13,BRUTO!$J:$J,'ANALISIS_TIPOLOGIA DE DAÑO'!$F$12)+COUNTIFS(BRUTO!$C:$C,'ANALISIS_TIPOLOGIA DE DAÑO'!$A15,BRUTO!$A:$A,'ANALISIS_TIPOLOGIA DE DAÑO'!H$13,BRUTO!$K:$K,'ANALISIS_TIPOLOGIA DE DAÑO'!$F$12)</f>
        <v>0</v>
      </c>
      <c r="I15" s="73">
        <f>COUNTIFS(BRUTO!$C:$C,'ANALISIS_TIPOLOGIA DE DAÑO'!$A15,BRUTO!$A:$A,'ANALISIS_TIPOLOGIA DE DAÑO'!I$13,BRUTO!$H:$H,'ANALISIS_TIPOLOGIA DE DAÑO'!$F$12)+COUNTIFS(BRUTO!$C:$C,'ANALISIS_TIPOLOGIA DE DAÑO'!$A15,BRUTO!$A:$A,'ANALISIS_TIPOLOGIA DE DAÑO'!I$13,BRUTO!$I:$I,'ANALISIS_TIPOLOGIA DE DAÑO'!$F$12)+COUNTIFS(BRUTO!$C:$C,'ANALISIS_TIPOLOGIA DE DAÑO'!$A15,BRUTO!$A:$A,'ANALISIS_TIPOLOGIA DE DAÑO'!I$13,BRUTO!$J:$J,'ANALISIS_TIPOLOGIA DE DAÑO'!$F$12)+COUNTIFS(BRUTO!$C:$C,'ANALISIS_TIPOLOGIA DE DAÑO'!$A15,BRUTO!$A:$A,'ANALISIS_TIPOLOGIA DE DAÑO'!I$13,BRUTO!$K:$K,'ANALISIS_TIPOLOGIA DE DAÑO'!$F$12)</f>
        <v>1</v>
      </c>
      <c r="J15" s="73">
        <f>COUNTIFS(BRUTO!$C:$C,'ANALISIS_TIPOLOGIA DE DAÑO'!$A15,BRUTO!$A:$A,'ANALISIS_TIPOLOGIA DE DAÑO'!J$13,BRUTO!$H:$H,'ANALISIS_TIPOLOGIA DE DAÑO'!$F$12)+COUNTIFS(BRUTO!$C:$C,'ANALISIS_TIPOLOGIA DE DAÑO'!$A15,BRUTO!$A:$A,'ANALISIS_TIPOLOGIA DE DAÑO'!J$13,BRUTO!$I:$I,'ANALISIS_TIPOLOGIA DE DAÑO'!$F$12)+COUNTIFS(BRUTO!$C:$C,'ANALISIS_TIPOLOGIA DE DAÑO'!$A15,BRUTO!$A:$A,'ANALISIS_TIPOLOGIA DE DAÑO'!J$13,BRUTO!$J:$J,'ANALISIS_TIPOLOGIA DE DAÑO'!$F$12)+COUNTIFS(BRUTO!$C:$C,'ANALISIS_TIPOLOGIA DE DAÑO'!$A15,BRUTO!$A:$A,'ANALISIS_TIPOLOGIA DE DAÑO'!J$13,BRUTO!$K:$K,'ANALISIS_TIPOLOGIA DE DAÑO'!$F$12)</f>
        <v>0</v>
      </c>
      <c r="K15" s="73">
        <f>COUNTIFS(BRUTO!$C:$C,'ANALISIS_TIPOLOGIA DE DAÑO'!$A15,BRUTO!$A:$A,'ANALISIS_TIPOLOGIA DE DAÑO'!K$13,BRUTO!$H:$H,'ANALISIS_TIPOLOGIA DE DAÑO'!$F$12)+COUNTIFS(BRUTO!$C:$C,'ANALISIS_TIPOLOGIA DE DAÑO'!$A15,BRUTO!$A:$A,'ANALISIS_TIPOLOGIA DE DAÑO'!K$13,BRUTO!$I:$I,'ANALISIS_TIPOLOGIA DE DAÑO'!$F$12)+COUNTIFS(BRUTO!$C:$C,'ANALISIS_TIPOLOGIA DE DAÑO'!$A15,BRUTO!$A:$A,'ANALISIS_TIPOLOGIA DE DAÑO'!K$13,BRUTO!$J:$J,'ANALISIS_TIPOLOGIA DE DAÑO'!$F$12)+COUNTIFS(BRUTO!$C:$C,'ANALISIS_TIPOLOGIA DE DAÑO'!$A15,BRUTO!$A:$A,'ANALISIS_TIPOLOGIA DE DAÑO'!K$13,BRUTO!$K:$K,'ANALISIS_TIPOLOGIA DE DAÑO'!$F$12)</f>
        <v>1</v>
      </c>
      <c r="L15" s="73">
        <f>COUNTIFS(BRUTO!$C:$C,'ANALISIS_TIPOLOGIA DE DAÑO'!$A15,BRUTO!$A:$A,'ANALISIS_TIPOLOGIA DE DAÑO'!L$13,BRUTO!$H:$H,'ANALISIS_TIPOLOGIA DE DAÑO'!$F$12)+COUNTIFS(BRUTO!$C:$C,'ANALISIS_TIPOLOGIA DE DAÑO'!$A15,BRUTO!$A:$A,'ANALISIS_TIPOLOGIA DE DAÑO'!L$13,BRUTO!$I:$I,'ANALISIS_TIPOLOGIA DE DAÑO'!$F$12)+COUNTIFS(BRUTO!$C:$C,'ANALISIS_TIPOLOGIA DE DAÑO'!$A15,BRUTO!$A:$A,'ANALISIS_TIPOLOGIA DE DAÑO'!L$13,BRUTO!$J:$J,'ANALISIS_TIPOLOGIA DE DAÑO'!$F$12)+COUNTIFS(BRUTO!$C:$C,'ANALISIS_TIPOLOGIA DE DAÑO'!$A15,BRUTO!$A:$A,'ANALISIS_TIPOLOGIA DE DAÑO'!L$13,BRUTO!$K:$K,'ANALISIS_TIPOLOGIA DE DAÑO'!$F$12)</f>
        <v>0</v>
      </c>
      <c r="M15" s="91">
        <f t="shared" ref="M15:M20" si="0">SUM(B15:L15)</f>
        <v>6</v>
      </c>
      <c r="N15" s="80">
        <f t="shared" ref="N15:N20" si="1">M15*100/$M$21</f>
        <v>0.21119324181626187</v>
      </c>
    </row>
    <row r="16" spans="1:25" x14ac:dyDescent="0.25">
      <c r="A16" s="90" t="s">
        <v>82</v>
      </c>
      <c r="B16" s="73">
        <f>COUNTIFS(BRUTO!$C:$C,'ANALISIS_TIPOLOGIA DE DAÑO'!$A16,BRUTO!$A:$A,'ANALISIS_TIPOLOGIA DE DAÑO'!B$13,BRUTO!$H:$H,'ANALISIS_TIPOLOGIA DE DAÑO'!$F$12)+COUNTIFS(BRUTO!$C:$C,'ANALISIS_TIPOLOGIA DE DAÑO'!$A16,BRUTO!$A:$A,'ANALISIS_TIPOLOGIA DE DAÑO'!B$13,BRUTO!$I:$I,'ANALISIS_TIPOLOGIA DE DAÑO'!$F$12)+COUNTIFS(BRUTO!$C:$C,'ANALISIS_TIPOLOGIA DE DAÑO'!$A16,BRUTO!$A:$A,'ANALISIS_TIPOLOGIA DE DAÑO'!B$13,BRUTO!$J:$J,'ANALISIS_TIPOLOGIA DE DAÑO'!$F$12)+COUNTIFS(BRUTO!$C:$C,'ANALISIS_TIPOLOGIA DE DAÑO'!$A16,BRUTO!$A:$A,'ANALISIS_TIPOLOGIA DE DAÑO'!B$13,BRUTO!$K:$K,'ANALISIS_TIPOLOGIA DE DAÑO'!$F$12)</f>
        <v>0</v>
      </c>
      <c r="C16" s="73">
        <f>COUNTIFS(BRUTO!$C:$C,'ANALISIS_TIPOLOGIA DE DAÑO'!$A16,BRUTO!$A:$A,'ANALISIS_TIPOLOGIA DE DAÑO'!C$13,BRUTO!$H:$H,'ANALISIS_TIPOLOGIA DE DAÑO'!$F$12)+COUNTIFS(BRUTO!$C:$C,'ANALISIS_TIPOLOGIA DE DAÑO'!$A16,BRUTO!$A:$A,'ANALISIS_TIPOLOGIA DE DAÑO'!C$13,BRUTO!$I:$I,'ANALISIS_TIPOLOGIA DE DAÑO'!$F$12)+COUNTIFS(BRUTO!$C:$C,'ANALISIS_TIPOLOGIA DE DAÑO'!$A16,BRUTO!$A:$A,'ANALISIS_TIPOLOGIA DE DAÑO'!C$13,BRUTO!$J:$J,'ANALISIS_TIPOLOGIA DE DAÑO'!$F$12)+COUNTIFS(BRUTO!$C:$C,'ANALISIS_TIPOLOGIA DE DAÑO'!$A16,BRUTO!$A:$A,'ANALISIS_TIPOLOGIA DE DAÑO'!C$13,BRUTO!$K:$K,'ANALISIS_TIPOLOGIA DE DAÑO'!$F$12)</f>
        <v>4</v>
      </c>
      <c r="D16" s="73">
        <f>COUNTIFS(BRUTO!$C:$C,'ANALISIS_TIPOLOGIA DE DAÑO'!$A16,BRUTO!$A:$A,'ANALISIS_TIPOLOGIA DE DAÑO'!D$13,BRUTO!$H:$H,'ANALISIS_TIPOLOGIA DE DAÑO'!$F$12)+COUNTIFS(BRUTO!$C:$C,'ANALISIS_TIPOLOGIA DE DAÑO'!$A16,BRUTO!$A:$A,'ANALISIS_TIPOLOGIA DE DAÑO'!D$13,BRUTO!$I:$I,'ANALISIS_TIPOLOGIA DE DAÑO'!$F$12)+COUNTIFS(BRUTO!$C:$C,'ANALISIS_TIPOLOGIA DE DAÑO'!$A16,BRUTO!$A:$A,'ANALISIS_TIPOLOGIA DE DAÑO'!D$13,BRUTO!$J:$J,'ANALISIS_TIPOLOGIA DE DAÑO'!$F$12)+COUNTIFS(BRUTO!$C:$C,'ANALISIS_TIPOLOGIA DE DAÑO'!$A16,BRUTO!$A:$A,'ANALISIS_TIPOLOGIA DE DAÑO'!D$13,BRUTO!$K:$K,'ANALISIS_TIPOLOGIA DE DAÑO'!$F$12)</f>
        <v>0</v>
      </c>
      <c r="E16" s="73">
        <f>COUNTIFS(BRUTO!$C:$C,'ANALISIS_TIPOLOGIA DE DAÑO'!$A16,BRUTO!$A:$A,'ANALISIS_TIPOLOGIA DE DAÑO'!E$13,BRUTO!$H:$H,'ANALISIS_TIPOLOGIA DE DAÑO'!$F$12)+COUNTIFS(BRUTO!$C:$C,'ANALISIS_TIPOLOGIA DE DAÑO'!$A16,BRUTO!$A:$A,'ANALISIS_TIPOLOGIA DE DAÑO'!E$13,BRUTO!$I:$I,'ANALISIS_TIPOLOGIA DE DAÑO'!$F$12)+COUNTIFS(BRUTO!$C:$C,'ANALISIS_TIPOLOGIA DE DAÑO'!$A16,BRUTO!$A:$A,'ANALISIS_TIPOLOGIA DE DAÑO'!E$13,BRUTO!$J:$J,'ANALISIS_TIPOLOGIA DE DAÑO'!$F$12)+COUNTIFS(BRUTO!$C:$C,'ANALISIS_TIPOLOGIA DE DAÑO'!$A16,BRUTO!$A:$A,'ANALISIS_TIPOLOGIA DE DAÑO'!E$13,BRUTO!$K:$K,'ANALISIS_TIPOLOGIA DE DAÑO'!$F$12)</f>
        <v>1</v>
      </c>
      <c r="F16" s="73">
        <f>COUNTIFS(BRUTO!$C:$C,'ANALISIS_TIPOLOGIA DE DAÑO'!$A16,BRUTO!$A:$A,'ANALISIS_TIPOLOGIA DE DAÑO'!F$13,BRUTO!$H:$H,'ANALISIS_TIPOLOGIA DE DAÑO'!$F$12)+COUNTIFS(BRUTO!$C:$C,'ANALISIS_TIPOLOGIA DE DAÑO'!$A16,BRUTO!$A:$A,'ANALISIS_TIPOLOGIA DE DAÑO'!F$13,BRUTO!$I:$I,'ANALISIS_TIPOLOGIA DE DAÑO'!$F$12)+COUNTIFS(BRUTO!$C:$C,'ANALISIS_TIPOLOGIA DE DAÑO'!$A16,BRUTO!$A:$A,'ANALISIS_TIPOLOGIA DE DAÑO'!F$13,BRUTO!$J:$J,'ANALISIS_TIPOLOGIA DE DAÑO'!$F$12)+COUNTIFS(BRUTO!$C:$C,'ANALISIS_TIPOLOGIA DE DAÑO'!$A16,BRUTO!$A:$A,'ANALISIS_TIPOLOGIA DE DAÑO'!F$13,BRUTO!$K:$K,'ANALISIS_TIPOLOGIA DE DAÑO'!$F$12)</f>
        <v>15</v>
      </c>
      <c r="G16" s="73">
        <f>COUNTIFS(BRUTO!$C:$C,'ANALISIS_TIPOLOGIA DE DAÑO'!$A16,BRUTO!$A:$A,'ANALISIS_TIPOLOGIA DE DAÑO'!G$13,BRUTO!$H:$H,'ANALISIS_TIPOLOGIA DE DAÑO'!$F$12)+COUNTIFS(BRUTO!$C:$C,'ANALISIS_TIPOLOGIA DE DAÑO'!$A16,BRUTO!$A:$A,'ANALISIS_TIPOLOGIA DE DAÑO'!G$13,BRUTO!$I:$I,'ANALISIS_TIPOLOGIA DE DAÑO'!$F$12)+COUNTIFS(BRUTO!$C:$C,'ANALISIS_TIPOLOGIA DE DAÑO'!$A16,BRUTO!$A:$A,'ANALISIS_TIPOLOGIA DE DAÑO'!G$13,BRUTO!$J:$J,'ANALISIS_TIPOLOGIA DE DAÑO'!$F$12)+COUNTIFS(BRUTO!$C:$C,'ANALISIS_TIPOLOGIA DE DAÑO'!$A16,BRUTO!$A:$A,'ANALISIS_TIPOLOGIA DE DAÑO'!G$13,BRUTO!$K:$K,'ANALISIS_TIPOLOGIA DE DAÑO'!$F$12)</f>
        <v>14</v>
      </c>
      <c r="H16" s="73">
        <f>COUNTIFS(BRUTO!$C:$C,'ANALISIS_TIPOLOGIA DE DAÑO'!$A16,BRUTO!$A:$A,'ANALISIS_TIPOLOGIA DE DAÑO'!H$13,BRUTO!$H:$H,'ANALISIS_TIPOLOGIA DE DAÑO'!$F$12)+COUNTIFS(BRUTO!$C:$C,'ANALISIS_TIPOLOGIA DE DAÑO'!$A16,BRUTO!$A:$A,'ANALISIS_TIPOLOGIA DE DAÑO'!H$13,BRUTO!$I:$I,'ANALISIS_TIPOLOGIA DE DAÑO'!$F$12)+COUNTIFS(BRUTO!$C:$C,'ANALISIS_TIPOLOGIA DE DAÑO'!$A16,BRUTO!$A:$A,'ANALISIS_TIPOLOGIA DE DAÑO'!H$13,BRUTO!$J:$J,'ANALISIS_TIPOLOGIA DE DAÑO'!$F$12)+COUNTIFS(BRUTO!$C:$C,'ANALISIS_TIPOLOGIA DE DAÑO'!$A16,BRUTO!$A:$A,'ANALISIS_TIPOLOGIA DE DAÑO'!H$13,BRUTO!$K:$K,'ANALISIS_TIPOLOGIA DE DAÑO'!$F$12)</f>
        <v>5</v>
      </c>
      <c r="I16" s="73">
        <f>COUNTIFS(BRUTO!$C:$C,'ANALISIS_TIPOLOGIA DE DAÑO'!$A16,BRUTO!$A:$A,'ANALISIS_TIPOLOGIA DE DAÑO'!I$13,BRUTO!$H:$H,'ANALISIS_TIPOLOGIA DE DAÑO'!$F$12)+COUNTIFS(BRUTO!$C:$C,'ANALISIS_TIPOLOGIA DE DAÑO'!$A16,BRUTO!$A:$A,'ANALISIS_TIPOLOGIA DE DAÑO'!I$13,BRUTO!$I:$I,'ANALISIS_TIPOLOGIA DE DAÑO'!$F$12)+COUNTIFS(BRUTO!$C:$C,'ANALISIS_TIPOLOGIA DE DAÑO'!$A16,BRUTO!$A:$A,'ANALISIS_TIPOLOGIA DE DAÑO'!I$13,BRUTO!$J:$J,'ANALISIS_TIPOLOGIA DE DAÑO'!$F$12)+COUNTIFS(BRUTO!$C:$C,'ANALISIS_TIPOLOGIA DE DAÑO'!$A16,BRUTO!$A:$A,'ANALISIS_TIPOLOGIA DE DAÑO'!I$13,BRUTO!$K:$K,'ANALISIS_TIPOLOGIA DE DAÑO'!$F$12)</f>
        <v>8</v>
      </c>
      <c r="J16" s="73">
        <f>COUNTIFS(BRUTO!$C:$C,'ANALISIS_TIPOLOGIA DE DAÑO'!$A16,BRUTO!$A:$A,'ANALISIS_TIPOLOGIA DE DAÑO'!J$13,BRUTO!$H:$H,'ANALISIS_TIPOLOGIA DE DAÑO'!$F$12)+COUNTIFS(BRUTO!$C:$C,'ANALISIS_TIPOLOGIA DE DAÑO'!$A16,BRUTO!$A:$A,'ANALISIS_TIPOLOGIA DE DAÑO'!J$13,BRUTO!$I:$I,'ANALISIS_TIPOLOGIA DE DAÑO'!$F$12)+COUNTIFS(BRUTO!$C:$C,'ANALISIS_TIPOLOGIA DE DAÑO'!$A16,BRUTO!$A:$A,'ANALISIS_TIPOLOGIA DE DAÑO'!J$13,BRUTO!$J:$J,'ANALISIS_TIPOLOGIA DE DAÑO'!$F$12)+COUNTIFS(BRUTO!$C:$C,'ANALISIS_TIPOLOGIA DE DAÑO'!$A16,BRUTO!$A:$A,'ANALISIS_TIPOLOGIA DE DAÑO'!J$13,BRUTO!$K:$K,'ANALISIS_TIPOLOGIA DE DAÑO'!$F$12)</f>
        <v>8</v>
      </c>
      <c r="K16" s="73">
        <f>COUNTIFS(BRUTO!$C:$C,'ANALISIS_TIPOLOGIA DE DAÑO'!$A16,BRUTO!$A:$A,'ANALISIS_TIPOLOGIA DE DAÑO'!K$13,BRUTO!$H:$H,'ANALISIS_TIPOLOGIA DE DAÑO'!$F$12)+COUNTIFS(BRUTO!$C:$C,'ANALISIS_TIPOLOGIA DE DAÑO'!$A16,BRUTO!$A:$A,'ANALISIS_TIPOLOGIA DE DAÑO'!K$13,BRUTO!$I:$I,'ANALISIS_TIPOLOGIA DE DAÑO'!$F$12)+COUNTIFS(BRUTO!$C:$C,'ANALISIS_TIPOLOGIA DE DAÑO'!$A16,BRUTO!$A:$A,'ANALISIS_TIPOLOGIA DE DAÑO'!K$13,BRUTO!$J:$J,'ANALISIS_TIPOLOGIA DE DAÑO'!$F$12)+COUNTIFS(BRUTO!$C:$C,'ANALISIS_TIPOLOGIA DE DAÑO'!$A16,BRUTO!$A:$A,'ANALISIS_TIPOLOGIA DE DAÑO'!K$13,BRUTO!$K:$K,'ANALISIS_TIPOLOGIA DE DAÑO'!$F$12)</f>
        <v>12</v>
      </c>
      <c r="L16" s="73">
        <f>COUNTIFS(BRUTO!$C:$C,'ANALISIS_TIPOLOGIA DE DAÑO'!$A16,BRUTO!$A:$A,'ANALISIS_TIPOLOGIA DE DAÑO'!L$13,BRUTO!$H:$H,'ANALISIS_TIPOLOGIA DE DAÑO'!$F$12)+COUNTIFS(BRUTO!$C:$C,'ANALISIS_TIPOLOGIA DE DAÑO'!$A16,BRUTO!$A:$A,'ANALISIS_TIPOLOGIA DE DAÑO'!L$13,BRUTO!$I:$I,'ANALISIS_TIPOLOGIA DE DAÑO'!$F$12)+COUNTIFS(BRUTO!$C:$C,'ANALISIS_TIPOLOGIA DE DAÑO'!$A16,BRUTO!$A:$A,'ANALISIS_TIPOLOGIA DE DAÑO'!L$13,BRUTO!$J:$J,'ANALISIS_TIPOLOGIA DE DAÑO'!$F$12)+COUNTIFS(BRUTO!$C:$C,'ANALISIS_TIPOLOGIA DE DAÑO'!$A16,BRUTO!$A:$A,'ANALISIS_TIPOLOGIA DE DAÑO'!L$13,BRUTO!$K:$K,'ANALISIS_TIPOLOGIA DE DAÑO'!$F$12)</f>
        <v>0</v>
      </c>
      <c r="M16" s="91">
        <f t="shared" si="0"/>
        <v>67</v>
      </c>
      <c r="N16" s="80">
        <f t="shared" si="1"/>
        <v>2.3583245336149243</v>
      </c>
    </row>
    <row r="17" spans="1:14" x14ac:dyDescent="0.25">
      <c r="A17" s="90" t="s">
        <v>84</v>
      </c>
      <c r="B17" s="73">
        <f>COUNTIFS(BRUTO!$C:$C,'ANALISIS_TIPOLOGIA DE DAÑO'!$A17,BRUTO!$A:$A,'ANALISIS_TIPOLOGIA DE DAÑO'!B$13,BRUTO!$H:$H,'ANALISIS_TIPOLOGIA DE DAÑO'!$F$12)+COUNTIFS(BRUTO!$C:$C,'ANALISIS_TIPOLOGIA DE DAÑO'!$A17,BRUTO!$A:$A,'ANALISIS_TIPOLOGIA DE DAÑO'!B$13,BRUTO!$I:$I,'ANALISIS_TIPOLOGIA DE DAÑO'!$F$12)+COUNTIFS(BRUTO!$C:$C,'ANALISIS_TIPOLOGIA DE DAÑO'!$A17,BRUTO!$A:$A,'ANALISIS_TIPOLOGIA DE DAÑO'!B$13,BRUTO!$J:$J,'ANALISIS_TIPOLOGIA DE DAÑO'!$F$12)+COUNTIFS(BRUTO!$C:$C,'ANALISIS_TIPOLOGIA DE DAÑO'!$A17,BRUTO!$A:$A,'ANALISIS_TIPOLOGIA DE DAÑO'!B$13,BRUTO!$K:$K,'ANALISIS_TIPOLOGIA DE DAÑO'!$F$12)</f>
        <v>0</v>
      </c>
      <c r="C17" s="73">
        <f>COUNTIFS(BRUTO!$C:$C,'ANALISIS_TIPOLOGIA DE DAÑO'!$A17,BRUTO!$A:$A,'ANALISIS_TIPOLOGIA DE DAÑO'!C$13,BRUTO!$H:$H,'ANALISIS_TIPOLOGIA DE DAÑO'!$F$12)+COUNTIFS(BRUTO!$C:$C,'ANALISIS_TIPOLOGIA DE DAÑO'!$A17,BRUTO!$A:$A,'ANALISIS_TIPOLOGIA DE DAÑO'!C$13,BRUTO!$I:$I,'ANALISIS_TIPOLOGIA DE DAÑO'!$F$12)+COUNTIFS(BRUTO!$C:$C,'ANALISIS_TIPOLOGIA DE DAÑO'!$A17,BRUTO!$A:$A,'ANALISIS_TIPOLOGIA DE DAÑO'!C$13,BRUTO!$J:$J,'ANALISIS_TIPOLOGIA DE DAÑO'!$F$12)+COUNTIFS(BRUTO!$C:$C,'ANALISIS_TIPOLOGIA DE DAÑO'!$A17,BRUTO!$A:$A,'ANALISIS_TIPOLOGIA DE DAÑO'!C$13,BRUTO!$K:$K,'ANALISIS_TIPOLOGIA DE DAÑO'!$F$12)</f>
        <v>0</v>
      </c>
      <c r="D17" s="73">
        <f>COUNTIFS(BRUTO!$C:$C,'ANALISIS_TIPOLOGIA DE DAÑO'!$A17,BRUTO!$A:$A,'ANALISIS_TIPOLOGIA DE DAÑO'!D$13,BRUTO!$H:$H,'ANALISIS_TIPOLOGIA DE DAÑO'!$F$12)+COUNTIFS(BRUTO!$C:$C,'ANALISIS_TIPOLOGIA DE DAÑO'!$A17,BRUTO!$A:$A,'ANALISIS_TIPOLOGIA DE DAÑO'!D$13,BRUTO!$I:$I,'ANALISIS_TIPOLOGIA DE DAÑO'!$F$12)+COUNTIFS(BRUTO!$C:$C,'ANALISIS_TIPOLOGIA DE DAÑO'!$A17,BRUTO!$A:$A,'ANALISIS_TIPOLOGIA DE DAÑO'!D$13,BRUTO!$J:$J,'ANALISIS_TIPOLOGIA DE DAÑO'!$F$12)+COUNTIFS(BRUTO!$C:$C,'ANALISIS_TIPOLOGIA DE DAÑO'!$A17,BRUTO!$A:$A,'ANALISIS_TIPOLOGIA DE DAÑO'!D$13,BRUTO!$K:$K,'ANALISIS_TIPOLOGIA DE DAÑO'!$F$12)</f>
        <v>0</v>
      </c>
      <c r="E17" s="73">
        <f>COUNTIFS(BRUTO!$C:$C,'ANALISIS_TIPOLOGIA DE DAÑO'!$A17,BRUTO!$A:$A,'ANALISIS_TIPOLOGIA DE DAÑO'!E$13,BRUTO!$H:$H,'ANALISIS_TIPOLOGIA DE DAÑO'!$F$12)+COUNTIFS(BRUTO!$C:$C,'ANALISIS_TIPOLOGIA DE DAÑO'!$A17,BRUTO!$A:$A,'ANALISIS_TIPOLOGIA DE DAÑO'!E$13,BRUTO!$I:$I,'ANALISIS_TIPOLOGIA DE DAÑO'!$F$12)+COUNTIFS(BRUTO!$C:$C,'ANALISIS_TIPOLOGIA DE DAÑO'!$A17,BRUTO!$A:$A,'ANALISIS_TIPOLOGIA DE DAÑO'!E$13,BRUTO!$J:$J,'ANALISIS_TIPOLOGIA DE DAÑO'!$F$12)+COUNTIFS(BRUTO!$C:$C,'ANALISIS_TIPOLOGIA DE DAÑO'!$A17,BRUTO!$A:$A,'ANALISIS_TIPOLOGIA DE DAÑO'!E$13,BRUTO!$K:$K,'ANALISIS_TIPOLOGIA DE DAÑO'!$F$12)</f>
        <v>0</v>
      </c>
      <c r="F17" s="73">
        <f>COUNTIFS(BRUTO!$C:$C,'ANALISIS_TIPOLOGIA DE DAÑO'!$A17,BRUTO!$A:$A,'ANALISIS_TIPOLOGIA DE DAÑO'!F$13,BRUTO!$H:$H,'ANALISIS_TIPOLOGIA DE DAÑO'!$F$12)+COUNTIFS(BRUTO!$C:$C,'ANALISIS_TIPOLOGIA DE DAÑO'!$A17,BRUTO!$A:$A,'ANALISIS_TIPOLOGIA DE DAÑO'!F$13,BRUTO!$I:$I,'ANALISIS_TIPOLOGIA DE DAÑO'!$F$12)+COUNTIFS(BRUTO!$C:$C,'ANALISIS_TIPOLOGIA DE DAÑO'!$A17,BRUTO!$A:$A,'ANALISIS_TIPOLOGIA DE DAÑO'!F$13,BRUTO!$J:$J,'ANALISIS_TIPOLOGIA DE DAÑO'!$F$12)+COUNTIFS(BRUTO!$C:$C,'ANALISIS_TIPOLOGIA DE DAÑO'!$A17,BRUTO!$A:$A,'ANALISIS_TIPOLOGIA DE DAÑO'!F$13,BRUTO!$K:$K,'ANALISIS_TIPOLOGIA DE DAÑO'!$F$12)</f>
        <v>4</v>
      </c>
      <c r="G17" s="73">
        <f>COUNTIFS(BRUTO!$C:$C,'ANALISIS_TIPOLOGIA DE DAÑO'!$A17,BRUTO!$A:$A,'ANALISIS_TIPOLOGIA DE DAÑO'!G$13,BRUTO!$H:$H,'ANALISIS_TIPOLOGIA DE DAÑO'!$F$12)+COUNTIFS(BRUTO!$C:$C,'ANALISIS_TIPOLOGIA DE DAÑO'!$A17,BRUTO!$A:$A,'ANALISIS_TIPOLOGIA DE DAÑO'!G$13,BRUTO!$I:$I,'ANALISIS_TIPOLOGIA DE DAÑO'!$F$12)+COUNTIFS(BRUTO!$C:$C,'ANALISIS_TIPOLOGIA DE DAÑO'!$A17,BRUTO!$A:$A,'ANALISIS_TIPOLOGIA DE DAÑO'!G$13,BRUTO!$J:$J,'ANALISIS_TIPOLOGIA DE DAÑO'!$F$12)+COUNTIFS(BRUTO!$C:$C,'ANALISIS_TIPOLOGIA DE DAÑO'!$A17,BRUTO!$A:$A,'ANALISIS_TIPOLOGIA DE DAÑO'!G$13,BRUTO!$K:$K,'ANALISIS_TIPOLOGIA DE DAÑO'!$F$12)</f>
        <v>0</v>
      </c>
      <c r="H17" s="73">
        <f>COUNTIFS(BRUTO!$C:$C,'ANALISIS_TIPOLOGIA DE DAÑO'!$A17,BRUTO!$A:$A,'ANALISIS_TIPOLOGIA DE DAÑO'!H$13,BRUTO!$H:$H,'ANALISIS_TIPOLOGIA DE DAÑO'!$F$12)+COUNTIFS(BRUTO!$C:$C,'ANALISIS_TIPOLOGIA DE DAÑO'!$A17,BRUTO!$A:$A,'ANALISIS_TIPOLOGIA DE DAÑO'!H$13,BRUTO!$I:$I,'ANALISIS_TIPOLOGIA DE DAÑO'!$F$12)+COUNTIFS(BRUTO!$C:$C,'ANALISIS_TIPOLOGIA DE DAÑO'!$A17,BRUTO!$A:$A,'ANALISIS_TIPOLOGIA DE DAÑO'!H$13,BRUTO!$J:$J,'ANALISIS_TIPOLOGIA DE DAÑO'!$F$12)+COUNTIFS(BRUTO!$C:$C,'ANALISIS_TIPOLOGIA DE DAÑO'!$A17,BRUTO!$A:$A,'ANALISIS_TIPOLOGIA DE DAÑO'!H$13,BRUTO!$K:$K,'ANALISIS_TIPOLOGIA DE DAÑO'!$F$12)</f>
        <v>0</v>
      </c>
      <c r="I17" s="73">
        <f>COUNTIFS(BRUTO!$C:$C,'ANALISIS_TIPOLOGIA DE DAÑO'!$A17,BRUTO!$A:$A,'ANALISIS_TIPOLOGIA DE DAÑO'!I$13,BRUTO!$H:$H,'ANALISIS_TIPOLOGIA DE DAÑO'!$F$12)+COUNTIFS(BRUTO!$C:$C,'ANALISIS_TIPOLOGIA DE DAÑO'!$A17,BRUTO!$A:$A,'ANALISIS_TIPOLOGIA DE DAÑO'!I$13,BRUTO!$I:$I,'ANALISIS_TIPOLOGIA DE DAÑO'!$F$12)+COUNTIFS(BRUTO!$C:$C,'ANALISIS_TIPOLOGIA DE DAÑO'!$A17,BRUTO!$A:$A,'ANALISIS_TIPOLOGIA DE DAÑO'!I$13,BRUTO!$J:$J,'ANALISIS_TIPOLOGIA DE DAÑO'!$F$12)+COUNTIFS(BRUTO!$C:$C,'ANALISIS_TIPOLOGIA DE DAÑO'!$A17,BRUTO!$A:$A,'ANALISIS_TIPOLOGIA DE DAÑO'!I$13,BRUTO!$K:$K,'ANALISIS_TIPOLOGIA DE DAÑO'!$F$12)</f>
        <v>1</v>
      </c>
      <c r="J17" s="73">
        <f>COUNTIFS(BRUTO!$C:$C,'ANALISIS_TIPOLOGIA DE DAÑO'!$A17,BRUTO!$A:$A,'ANALISIS_TIPOLOGIA DE DAÑO'!J$13,BRUTO!$H:$H,'ANALISIS_TIPOLOGIA DE DAÑO'!$F$12)+COUNTIFS(BRUTO!$C:$C,'ANALISIS_TIPOLOGIA DE DAÑO'!$A17,BRUTO!$A:$A,'ANALISIS_TIPOLOGIA DE DAÑO'!J$13,BRUTO!$I:$I,'ANALISIS_TIPOLOGIA DE DAÑO'!$F$12)+COUNTIFS(BRUTO!$C:$C,'ANALISIS_TIPOLOGIA DE DAÑO'!$A17,BRUTO!$A:$A,'ANALISIS_TIPOLOGIA DE DAÑO'!J$13,BRUTO!$J:$J,'ANALISIS_TIPOLOGIA DE DAÑO'!$F$12)+COUNTIFS(BRUTO!$C:$C,'ANALISIS_TIPOLOGIA DE DAÑO'!$A17,BRUTO!$A:$A,'ANALISIS_TIPOLOGIA DE DAÑO'!J$13,BRUTO!$K:$K,'ANALISIS_TIPOLOGIA DE DAÑO'!$F$12)</f>
        <v>0</v>
      </c>
      <c r="K17" s="73">
        <f>COUNTIFS(BRUTO!$C:$C,'ANALISIS_TIPOLOGIA DE DAÑO'!$A17,BRUTO!$A:$A,'ANALISIS_TIPOLOGIA DE DAÑO'!K$13,BRUTO!$H:$H,'ANALISIS_TIPOLOGIA DE DAÑO'!$F$12)+COUNTIFS(BRUTO!$C:$C,'ANALISIS_TIPOLOGIA DE DAÑO'!$A17,BRUTO!$A:$A,'ANALISIS_TIPOLOGIA DE DAÑO'!K$13,BRUTO!$I:$I,'ANALISIS_TIPOLOGIA DE DAÑO'!$F$12)+COUNTIFS(BRUTO!$C:$C,'ANALISIS_TIPOLOGIA DE DAÑO'!$A17,BRUTO!$A:$A,'ANALISIS_TIPOLOGIA DE DAÑO'!K$13,BRUTO!$J:$J,'ANALISIS_TIPOLOGIA DE DAÑO'!$F$12)+COUNTIFS(BRUTO!$C:$C,'ANALISIS_TIPOLOGIA DE DAÑO'!$A17,BRUTO!$A:$A,'ANALISIS_TIPOLOGIA DE DAÑO'!K$13,BRUTO!$K:$K,'ANALISIS_TIPOLOGIA DE DAÑO'!$F$12)</f>
        <v>0</v>
      </c>
      <c r="L17" s="73">
        <f>COUNTIFS(BRUTO!$C:$C,'ANALISIS_TIPOLOGIA DE DAÑO'!$A17,BRUTO!$A:$A,'ANALISIS_TIPOLOGIA DE DAÑO'!L$13,BRUTO!$H:$H,'ANALISIS_TIPOLOGIA DE DAÑO'!$F$12)+COUNTIFS(BRUTO!$C:$C,'ANALISIS_TIPOLOGIA DE DAÑO'!$A17,BRUTO!$A:$A,'ANALISIS_TIPOLOGIA DE DAÑO'!L$13,BRUTO!$I:$I,'ANALISIS_TIPOLOGIA DE DAÑO'!$F$12)+COUNTIFS(BRUTO!$C:$C,'ANALISIS_TIPOLOGIA DE DAÑO'!$A17,BRUTO!$A:$A,'ANALISIS_TIPOLOGIA DE DAÑO'!L$13,BRUTO!$J:$J,'ANALISIS_TIPOLOGIA DE DAÑO'!$F$12)+COUNTIFS(BRUTO!$C:$C,'ANALISIS_TIPOLOGIA DE DAÑO'!$A17,BRUTO!$A:$A,'ANALISIS_TIPOLOGIA DE DAÑO'!L$13,BRUTO!$K:$K,'ANALISIS_TIPOLOGIA DE DAÑO'!$F$12)</f>
        <v>0</v>
      </c>
      <c r="M17" s="91">
        <f t="shared" si="0"/>
        <v>5</v>
      </c>
      <c r="N17" s="80">
        <f t="shared" si="1"/>
        <v>0.17599436818021824</v>
      </c>
    </row>
    <row r="18" spans="1:14" x14ac:dyDescent="0.25">
      <c r="A18" s="90" t="s">
        <v>85</v>
      </c>
      <c r="B18" s="73">
        <f>COUNTIFS(BRUTO!$C:$C,'ANALISIS_TIPOLOGIA DE DAÑO'!$A18,BRUTO!$A:$A,'ANALISIS_TIPOLOGIA DE DAÑO'!B$13,BRUTO!$H:$H,'ANALISIS_TIPOLOGIA DE DAÑO'!$F$12)+COUNTIFS(BRUTO!$C:$C,'ANALISIS_TIPOLOGIA DE DAÑO'!$A18,BRUTO!$A:$A,'ANALISIS_TIPOLOGIA DE DAÑO'!B$13,BRUTO!$I:$I,'ANALISIS_TIPOLOGIA DE DAÑO'!$F$12)+COUNTIFS(BRUTO!$C:$C,'ANALISIS_TIPOLOGIA DE DAÑO'!$A18,BRUTO!$A:$A,'ANALISIS_TIPOLOGIA DE DAÑO'!B$13,BRUTO!$J:$J,'ANALISIS_TIPOLOGIA DE DAÑO'!$F$12)+COUNTIFS(BRUTO!$C:$C,'ANALISIS_TIPOLOGIA DE DAÑO'!$A18,BRUTO!$A:$A,'ANALISIS_TIPOLOGIA DE DAÑO'!B$13,BRUTO!$K:$K,'ANALISIS_TIPOLOGIA DE DAÑO'!$F$12)</f>
        <v>0</v>
      </c>
      <c r="C18" s="73">
        <f>COUNTIFS(BRUTO!$C:$C,'ANALISIS_TIPOLOGIA DE DAÑO'!$A18,BRUTO!$A:$A,'ANALISIS_TIPOLOGIA DE DAÑO'!C$13,BRUTO!$H:$H,'ANALISIS_TIPOLOGIA DE DAÑO'!$F$12)+COUNTIFS(BRUTO!$C:$C,'ANALISIS_TIPOLOGIA DE DAÑO'!$A18,BRUTO!$A:$A,'ANALISIS_TIPOLOGIA DE DAÑO'!C$13,BRUTO!$I:$I,'ANALISIS_TIPOLOGIA DE DAÑO'!$F$12)+COUNTIFS(BRUTO!$C:$C,'ANALISIS_TIPOLOGIA DE DAÑO'!$A18,BRUTO!$A:$A,'ANALISIS_TIPOLOGIA DE DAÑO'!C$13,BRUTO!$J:$J,'ANALISIS_TIPOLOGIA DE DAÑO'!$F$12)+COUNTIFS(BRUTO!$C:$C,'ANALISIS_TIPOLOGIA DE DAÑO'!$A18,BRUTO!$A:$A,'ANALISIS_TIPOLOGIA DE DAÑO'!C$13,BRUTO!$K:$K,'ANALISIS_TIPOLOGIA DE DAÑO'!$F$12)</f>
        <v>0</v>
      </c>
      <c r="D18" s="73">
        <f>COUNTIFS(BRUTO!$C:$C,'ANALISIS_TIPOLOGIA DE DAÑO'!$A18,BRUTO!$A:$A,'ANALISIS_TIPOLOGIA DE DAÑO'!D$13,BRUTO!$H:$H,'ANALISIS_TIPOLOGIA DE DAÑO'!$F$12)+COUNTIFS(BRUTO!$C:$C,'ANALISIS_TIPOLOGIA DE DAÑO'!$A18,BRUTO!$A:$A,'ANALISIS_TIPOLOGIA DE DAÑO'!D$13,BRUTO!$I:$I,'ANALISIS_TIPOLOGIA DE DAÑO'!$F$12)+COUNTIFS(BRUTO!$C:$C,'ANALISIS_TIPOLOGIA DE DAÑO'!$A18,BRUTO!$A:$A,'ANALISIS_TIPOLOGIA DE DAÑO'!D$13,BRUTO!$J:$J,'ANALISIS_TIPOLOGIA DE DAÑO'!$F$12)+COUNTIFS(BRUTO!$C:$C,'ANALISIS_TIPOLOGIA DE DAÑO'!$A18,BRUTO!$A:$A,'ANALISIS_TIPOLOGIA DE DAÑO'!D$13,BRUTO!$K:$K,'ANALISIS_TIPOLOGIA DE DAÑO'!$F$12)</f>
        <v>0</v>
      </c>
      <c r="E18" s="73">
        <f>COUNTIFS(BRUTO!$C:$C,'ANALISIS_TIPOLOGIA DE DAÑO'!$A18,BRUTO!$A:$A,'ANALISIS_TIPOLOGIA DE DAÑO'!E$13,BRUTO!$H:$H,'ANALISIS_TIPOLOGIA DE DAÑO'!$F$12)+COUNTIFS(BRUTO!$C:$C,'ANALISIS_TIPOLOGIA DE DAÑO'!$A18,BRUTO!$A:$A,'ANALISIS_TIPOLOGIA DE DAÑO'!E$13,BRUTO!$I:$I,'ANALISIS_TIPOLOGIA DE DAÑO'!$F$12)+COUNTIFS(BRUTO!$C:$C,'ANALISIS_TIPOLOGIA DE DAÑO'!$A18,BRUTO!$A:$A,'ANALISIS_TIPOLOGIA DE DAÑO'!E$13,BRUTO!$J:$J,'ANALISIS_TIPOLOGIA DE DAÑO'!$F$12)+COUNTIFS(BRUTO!$C:$C,'ANALISIS_TIPOLOGIA DE DAÑO'!$A18,BRUTO!$A:$A,'ANALISIS_TIPOLOGIA DE DAÑO'!E$13,BRUTO!$K:$K,'ANALISIS_TIPOLOGIA DE DAÑO'!$F$12)</f>
        <v>0</v>
      </c>
      <c r="F18" s="73">
        <f>COUNTIFS(BRUTO!$C:$C,'ANALISIS_TIPOLOGIA DE DAÑO'!$A18,BRUTO!$A:$A,'ANALISIS_TIPOLOGIA DE DAÑO'!F$13,BRUTO!$H:$H,'ANALISIS_TIPOLOGIA DE DAÑO'!$F$12)+COUNTIFS(BRUTO!$C:$C,'ANALISIS_TIPOLOGIA DE DAÑO'!$A18,BRUTO!$A:$A,'ANALISIS_TIPOLOGIA DE DAÑO'!F$13,BRUTO!$I:$I,'ANALISIS_TIPOLOGIA DE DAÑO'!$F$12)+COUNTIFS(BRUTO!$C:$C,'ANALISIS_TIPOLOGIA DE DAÑO'!$A18,BRUTO!$A:$A,'ANALISIS_TIPOLOGIA DE DAÑO'!F$13,BRUTO!$J:$J,'ANALISIS_TIPOLOGIA DE DAÑO'!$F$12)+COUNTIFS(BRUTO!$C:$C,'ANALISIS_TIPOLOGIA DE DAÑO'!$A18,BRUTO!$A:$A,'ANALISIS_TIPOLOGIA DE DAÑO'!F$13,BRUTO!$K:$K,'ANALISIS_TIPOLOGIA DE DAÑO'!$F$12)</f>
        <v>0</v>
      </c>
      <c r="G18" s="73">
        <f>COUNTIFS(BRUTO!$C:$C,'ANALISIS_TIPOLOGIA DE DAÑO'!$A18,BRUTO!$A:$A,'ANALISIS_TIPOLOGIA DE DAÑO'!G$13,BRUTO!$H:$H,'ANALISIS_TIPOLOGIA DE DAÑO'!$F$12)+COUNTIFS(BRUTO!$C:$C,'ANALISIS_TIPOLOGIA DE DAÑO'!$A18,BRUTO!$A:$A,'ANALISIS_TIPOLOGIA DE DAÑO'!G$13,BRUTO!$I:$I,'ANALISIS_TIPOLOGIA DE DAÑO'!$F$12)+COUNTIFS(BRUTO!$C:$C,'ANALISIS_TIPOLOGIA DE DAÑO'!$A18,BRUTO!$A:$A,'ANALISIS_TIPOLOGIA DE DAÑO'!G$13,BRUTO!$J:$J,'ANALISIS_TIPOLOGIA DE DAÑO'!$F$12)+COUNTIFS(BRUTO!$C:$C,'ANALISIS_TIPOLOGIA DE DAÑO'!$A18,BRUTO!$A:$A,'ANALISIS_TIPOLOGIA DE DAÑO'!G$13,BRUTO!$K:$K,'ANALISIS_TIPOLOGIA DE DAÑO'!$F$12)</f>
        <v>0</v>
      </c>
      <c r="H18" s="73">
        <f>COUNTIFS(BRUTO!$C:$C,'ANALISIS_TIPOLOGIA DE DAÑO'!$A18,BRUTO!$A:$A,'ANALISIS_TIPOLOGIA DE DAÑO'!H$13,BRUTO!$H:$H,'ANALISIS_TIPOLOGIA DE DAÑO'!$F$12)+COUNTIFS(BRUTO!$C:$C,'ANALISIS_TIPOLOGIA DE DAÑO'!$A18,BRUTO!$A:$A,'ANALISIS_TIPOLOGIA DE DAÑO'!H$13,BRUTO!$I:$I,'ANALISIS_TIPOLOGIA DE DAÑO'!$F$12)+COUNTIFS(BRUTO!$C:$C,'ANALISIS_TIPOLOGIA DE DAÑO'!$A18,BRUTO!$A:$A,'ANALISIS_TIPOLOGIA DE DAÑO'!H$13,BRUTO!$J:$J,'ANALISIS_TIPOLOGIA DE DAÑO'!$F$12)+COUNTIFS(BRUTO!$C:$C,'ANALISIS_TIPOLOGIA DE DAÑO'!$A18,BRUTO!$A:$A,'ANALISIS_TIPOLOGIA DE DAÑO'!H$13,BRUTO!$K:$K,'ANALISIS_TIPOLOGIA DE DAÑO'!$F$12)</f>
        <v>0</v>
      </c>
      <c r="I18" s="73">
        <f>COUNTIFS(BRUTO!$C:$C,'ANALISIS_TIPOLOGIA DE DAÑO'!$A18,BRUTO!$A:$A,'ANALISIS_TIPOLOGIA DE DAÑO'!I$13,BRUTO!$H:$H,'ANALISIS_TIPOLOGIA DE DAÑO'!$F$12)+COUNTIFS(BRUTO!$C:$C,'ANALISIS_TIPOLOGIA DE DAÑO'!$A18,BRUTO!$A:$A,'ANALISIS_TIPOLOGIA DE DAÑO'!I$13,BRUTO!$I:$I,'ANALISIS_TIPOLOGIA DE DAÑO'!$F$12)+COUNTIFS(BRUTO!$C:$C,'ANALISIS_TIPOLOGIA DE DAÑO'!$A18,BRUTO!$A:$A,'ANALISIS_TIPOLOGIA DE DAÑO'!I$13,BRUTO!$J:$J,'ANALISIS_TIPOLOGIA DE DAÑO'!$F$12)+COUNTIFS(BRUTO!$C:$C,'ANALISIS_TIPOLOGIA DE DAÑO'!$A18,BRUTO!$A:$A,'ANALISIS_TIPOLOGIA DE DAÑO'!I$13,BRUTO!$K:$K,'ANALISIS_TIPOLOGIA DE DAÑO'!$F$12)</f>
        <v>0</v>
      </c>
      <c r="J18" s="73">
        <f>COUNTIFS(BRUTO!$C:$C,'ANALISIS_TIPOLOGIA DE DAÑO'!$A18,BRUTO!$A:$A,'ANALISIS_TIPOLOGIA DE DAÑO'!J$13,BRUTO!$H:$H,'ANALISIS_TIPOLOGIA DE DAÑO'!$F$12)+COUNTIFS(BRUTO!$C:$C,'ANALISIS_TIPOLOGIA DE DAÑO'!$A18,BRUTO!$A:$A,'ANALISIS_TIPOLOGIA DE DAÑO'!J$13,BRUTO!$I:$I,'ANALISIS_TIPOLOGIA DE DAÑO'!$F$12)+COUNTIFS(BRUTO!$C:$C,'ANALISIS_TIPOLOGIA DE DAÑO'!$A18,BRUTO!$A:$A,'ANALISIS_TIPOLOGIA DE DAÑO'!J$13,BRUTO!$J:$J,'ANALISIS_TIPOLOGIA DE DAÑO'!$F$12)+COUNTIFS(BRUTO!$C:$C,'ANALISIS_TIPOLOGIA DE DAÑO'!$A18,BRUTO!$A:$A,'ANALISIS_TIPOLOGIA DE DAÑO'!J$13,BRUTO!$K:$K,'ANALISIS_TIPOLOGIA DE DAÑO'!$F$12)</f>
        <v>0</v>
      </c>
      <c r="K18" s="73">
        <f>COUNTIFS(BRUTO!$C:$C,'ANALISIS_TIPOLOGIA DE DAÑO'!$A18,BRUTO!$A:$A,'ANALISIS_TIPOLOGIA DE DAÑO'!K$13,BRUTO!$H:$H,'ANALISIS_TIPOLOGIA DE DAÑO'!$F$12)+COUNTIFS(BRUTO!$C:$C,'ANALISIS_TIPOLOGIA DE DAÑO'!$A18,BRUTO!$A:$A,'ANALISIS_TIPOLOGIA DE DAÑO'!K$13,BRUTO!$I:$I,'ANALISIS_TIPOLOGIA DE DAÑO'!$F$12)+COUNTIFS(BRUTO!$C:$C,'ANALISIS_TIPOLOGIA DE DAÑO'!$A18,BRUTO!$A:$A,'ANALISIS_TIPOLOGIA DE DAÑO'!K$13,BRUTO!$J:$J,'ANALISIS_TIPOLOGIA DE DAÑO'!$F$12)+COUNTIFS(BRUTO!$C:$C,'ANALISIS_TIPOLOGIA DE DAÑO'!$A18,BRUTO!$A:$A,'ANALISIS_TIPOLOGIA DE DAÑO'!K$13,BRUTO!$K:$K,'ANALISIS_TIPOLOGIA DE DAÑO'!$F$12)</f>
        <v>0</v>
      </c>
      <c r="L18" s="73">
        <f>COUNTIFS(BRUTO!$C:$C,'ANALISIS_TIPOLOGIA DE DAÑO'!$A18,BRUTO!$A:$A,'ANALISIS_TIPOLOGIA DE DAÑO'!L$13,BRUTO!$H:$H,'ANALISIS_TIPOLOGIA DE DAÑO'!$F$12)+COUNTIFS(BRUTO!$C:$C,'ANALISIS_TIPOLOGIA DE DAÑO'!$A18,BRUTO!$A:$A,'ANALISIS_TIPOLOGIA DE DAÑO'!L$13,BRUTO!$I:$I,'ANALISIS_TIPOLOGIA DE DAÑO'!$F$12)+COUNTIFS(BRUTO!$C:$C,'ANALISIS_TIPOLOGIA DE DAÑO'!$A18,BRUTO!$A:$A,'ANALISIS_TIPOLOGIA DE DAÑO'!L$13,BRUTO!$J:$J,'ANALISIS_TIPOLOGIA DE DAÑO'!$F$12)+COUNTIFS(BRUTO!$C:$C,'ANALISIS_TIPOLOGIA DE DAÑO'!$A18,BRUTO!$A:$A,'ANALISIS_TIPOLOGIA DE DAÑO'!L$13,BRUTO!$K:$K,'ANALISIS_TIPOLOGIA DE DAÑO'!$F$12)</f>
        <v>0</v>
      </c>
      <c r="M18" s="91">
        <f t="shared" si="0"/>
        <v>0</v>
      </c>
      <c r="N18" s="80">
        <f t="shared" si="1"/>
        <v>0</v>
      </c>
    </row>
    <row r="19" spans="1:14" x14ac:dyDescent="0.25">
      <c r="A19" s="90" t="s">
        <v>87</v>
      </c>
      <c r="B19" s="73">
        <f>COUNTIFS(BRUTO!$C:$C,'ANALISIS_TIPOLOGIA DE DAÑO'!$A19,BRUTO!$A:$A,'ANALISIS_TIPOLOGIA DE DAÑO'!B$13,BRUTO!$H:$H,'ANALISIS_TIPOLOGIA DE DAÑO'!$F$12)+COUNTIFS(BRUTO!$C:$C,'ANALISIS_TIPOLOGIA DE DAÑO'!$A19,BRUTO!$A:$A,'ANALISIS_TIPOLOGIA DE DAÑO'!B$13,BRUTO!$I:$I,'ANALISIS_TIPOLOGIA DE DAÑO'!$F$12)+COUNTIFS(BRUTO!$C:$C,'ANALISIS_TIPOLOGIA DE DAÑO'!$A19,BRUTO!$A:$A,'ANALISIS_TIPOLOGIA DE DAÑO'!B$13,BRUTO!$J:$J,'ANALISIS_TIPOLOGIA DE DAÑO'!$F$12)+COUNTIFS(BRUTO!$C:$C,'ANALISIS_TIPOLOGIA DE DAÑO'!$A19,BRUTO!$A:$A,'ANALISIS_TIPOLOGIA DE DAÑO'!B$13,BRUTO!$K:$K,'ANALISIS_TIPOLOGIA DE DAÑO'!$F$12)</f>
        <v>0</v>
      </c>
      <c r="C19" s="73">
        <f>COUNTIFS(BRUTO!$C:$C,'ANALISIS_TIPOLOGIA DE DAÑO'!$A19,BRUTO!$A:$A,'ANALISIS_TIPOLOGIA DE DAÑO'!C$13,BRUTO!$H:$H,'ANALISIS_TIPOLOGIA DE DAÑO'!$F$12)+COUNTIFS(BRUTO!$C:$C,'ANALISIS_TIPOLOGIA DE DAÑO'!$A19,BRUTO!$A:$A,'ANALISIS_TIPOLOGIA DE DAÑO'!C$13,BRUTO!$I:$I,'ANALISIS_TIPOLOGIA DE DAÑO'!$F$12)+COUNTIFS(BRUTO!$C:$C,'ANALISIS_TIPOLOGIA DE DAÑO'!$A19,BRUTO!$A:$A,'ANALISIS_TIPOLOGIA DE DAÑO'!C$13,BRUTO!$J:$J,'ANALISIS_TIPOLOGIA DE DAÑO'!$F$12)+COUNTIFS(BRUTO!$C:$C,'ANALISIS_TIPOLOGIA DE DAÑO'!$A19,BRUTO!$A:$A,'ANALISIS_TIPOLOGIA DE DAÑO'!C$13,BRUTO!$K:$K,'ANALISIS_TIPOLOGIA DE DAÑO'!$F$12)</f>
        <v>0</v>
      </c>
      <c r="D19" s="73">
        <f>COUNTIFS(BRUTO!$C:$C,'ANALISIS_TIPOLOGIA DE DAÑO'!$A19,BRUTO!$A:$A,'ANALISIS_TIPOLOGIA DE DAÑO'!D$13,BRUTO!$H:$H,'ANALISIS_TIPOLOGIA DE DAÑO'!$F$12)+COUNTIFS(BRUTO!$C:$C,'ANALISIS_TIPOLOGIA DE DAÑO'!$A19,BRUTO!$A:$A,'ANALISIS_TIPOLOGIA DE DAÑO'!D$13,BRUTO!$I:$I,'ANALISIS_TIPOLOGIA DE DAÑO'!$F$12)+COUNTIFS(BRUTO!$C:$C,'ANALISIS_TIPOLOGIA DE DAÑO'!$A19,BRUTO!$A:$A,'ANALISIS_TIPOLOGIA DE DAÑO'!D$13,BRUTO!$J:$J,'ANALISIS_TIPOLOGIA DE DAÑO'!$F$12)+COUNTIFS(BRUTO!$C:$C,'ANALISIS_TIPOLOGIA DE DAÑO'!$A19,BRUTO!$A:$A,'ANALISIS_TIPOLOGIA DE DAÑO'!D$13,BRUTO!$K:$K,'ANALISIS_TIPOLOGIA DE DAÑO'!$F$12)</f>
        <v>0</v>
      </c>
      <c r="E19" s="73">
        <f>COUNTIFS(BRUTO!$C:$C,'ANALISIS_TIPOLOGIA DE DAÑO'!$A19,BRUTO!$A:$A,'ANALISIS_TIPOLOGIA DE DAÑO'!E$13,BRUTO!$H:$H,'ANALISIS_TIPOLOGIA DE DAÑO'!$F$12)+COUNTIFS(BRUTO!$C:$C,'ANALISIS_TIPOLOGIA DE DAÑO'!$A19,BRUTO!$A:$A,'ANALISIS_TIPOLOGIA DE DAÑO'!E$13,BRUTO!$I:$I,'ANALISIS_TIPOLOGIA DE DAÑO'!$F$12)+COUNTIFS(BRUTO!$C:$C,'ANALISIS_TIPOLOGIA DE DAÑO'!$A19,BRUTO!$A:$A,'ANALISIS_TIPOLOGIA DE DAÑO'!E$13,BRUTO!$J:$J,'ANALISIS_TIPOLOGIA DE DAÑO'!$F$12)+COUNTIFS(BRUTO!$C:$C,'ANALISIS_TIPOLOGIA DE DAÑO'!$A19,BRUTO!$A:$A,'ANALISIS_TIPOLOGIA DE DAÑO'!E$13,BRUTO!$K:$K,'ANALISIS_TIPOLOGIA DE DAÑO'!$F$12)</f>
        <v>0</v>
      </c>
      <c r="F19" s="73">
        <f>COUNTIFS(BRUTO!$C:$C,'ANALISIS_TIPOLOGIA DE DAÑO'!$A19,BRUTO!$A:$A,'ANALISIS_TIPOLOGIA DE DAÑO'!F$13,BRUTO!$H:$H,'ANALISIS_TIPOLOGIA DE DAÑO'!$F$12)+COUNTIFS(BRUTO!$C:$C,'ANALISIS_TIPOLOGIA DE DAÑO'!$A19,BRUTO!$A:$A,'ANALISIS_TIPOLOGIA DE DAÑO'!F$13,BRUTO!$I:$I,'ANALISIS_TIPOLOGIA DE DAÑO'!$F$12)+COUNTIFS(BRUTO!$C:$C,'ANALISIS_TIPOLOGIA DE DAÑO'!$A19,BRUTO!$A:$A,'ANALISIS_TIPOLOGIA DE DAÑO'!F$13,BRUTO!$J:$J,'ANALISIS_TIPOLOGIA DE DAÑO'!$F$12)+COUNTIFS(BRUTO!$C:$C,'ANALISIS_TIPOLOGIA DE DAÑO'!$A19,BRUTO!$A:$A,'ANALISIS_TIPOLOGIA DE DAÑO'!F$13,BRUTO!$K:$K,'ANALISIS_TIPOLOGIA DE DAÑO'!$F$12)</f>
        <v>0</v>
      </c>
      <c r="G19" s="73">
        <f>COUNTIFS(BRUTO!$C:$C,'ANALISIS_TIPOLOGIA DE DAÑO'!$A19,BRUTO!$A:$A,'ANALISIS_TIPOLOGIA DE DAÑO'!G$13,BRUTO!$H:$H,'ANALISIS_TIPOLOGIA DE DAÑO'!$F$12)+COUNTIFS(BRUTO!$C:$C,'ANALISIS_TIPOLOGIA DE DAÑO'!$A19,BRUTO!$A:$A,'ANALISIS_TIPOLOGIA DE DAÑO'!G$13,BRUTO!$I:$I,'ANALISIS_TIPOLOGIA DE DAÑO'!$F$12)+COUNTIFS(BRUTO!$C:$C,'ANALISIS_TIPOLOGIA DE DAÑO'!$A19,BRUTO!$A:$A,'ANALISIS_TIPOLOGIA DE DAÑO'!G$13,BRUTO!$J:$J,'ANALISIS_TIPOLOGIA DE DAÑO'!$F$12)+COUNTIFS(BRUTO!$C:$C,'ANALISIS_TIPOLOGIA DE DAÑO'!$A19,BRUTO!$A:$A,'ANALISIS_TIPOLOGIA DE DAÑO'!G$13,BRUTO!$K:$K,'ANALISIS_TIPOLOGIA DE DAÑO'!$F$12)</f>
        <v>0</v>
      </c>
      <c r="H19" s="73">
        <f>COUNTIFS(BRUTO!$C:$C,'ANALISIS_TIPOLOGIA DE DAÑO'!$A19,BRUTO!$A:$A,'ANALISIS_TIPOLOGIA DE DAÑO'!H$13,BRUTO!$H:$H,'ANALISIS_TIPOLOGIA DE DAÑO'!$F$12)+COUNTIFS(BRUTO!$C:$C,'ANALISIS_TIPOLOGIA DE DAÑO'!$A19,BRUTO!$A:$A,'ANALISIS_TIPOLOGIA DE DAÑO'!H$13,BRUTO!$I:$I,'ANALISIS_TIPOLOGIA DE DAÑO'!$F$12)+COUNTIFS(BRUTO!$C:$C,'ANALISIS_TIPOLOGIA DE DAÑO'!$A19,BRUTO!$A:$A,'ANALISIS_TIPOLOGIA DE DAÑO'!H$13,BRUTO!$J:$J,'ANALISIS_TIPOLOGIA DE DAÑO'!$F$12)+COUNTIFS(BRUTO!$C:$C,'ANALISIS_TIPOLOGIA DE DAÑO'!$A19,BRUTO!$A:$A,'ANALISIS_TIPOLOGIA DE DAÑO'!H$13,BRUTO!$K:$K,'ANALISIS_TIPOLOGIA DE DAÑO'!$F$12)</f>
        <v>0</v>
      </c>
      <c r="I19" s="73">
        <f>COUNTIFS(BRUTO!$C:$C,'ANALISIS_TIPOLOGIA DE DAÑO'!$A19,BRUTO!$A:$A,'ANALISIS_TIPOLOGIA DE DAÑO'!I$13,BRUTO!$H:$H,'ANALISIS_TIPOLOGIA DE DAÑO'!$F$12)+COUNTIFS(BRUTO!$C:$C,'ANALISIS_TIPOLOGIA DE DAÑO'!$A19,BRUTO!$A:$A,'ANALISIS_TIPOLOGIA DE DAÑO'!I$13,BRUTO!$I:$I,'ANALISIS_TIPOLOGIA DE DAÑO'!$F$12)+COUNTIFS(BRUTO!$C:$C,'ANALISIS_TIPOLOGIA DE DAÑO'!$A19,BRUTO!$A:$A,'ANALISIS_TIPOLOGIA DE DAÑO'!I$13,BRUTO!$J:$J,'ANALISIS_TIPOLOGIA DE DAÑO'!$F$12)+COUNTIFS(BRUTO!$C:$C,'ANALISIS_TIPOLOGIA DE DAÑO'!$A19,BRUTO!$A:$A,'ANALISIS_TIPOLOGIA DE DAÑO'!I$13,BRUTO!$K:$K,'ANALISIS_TIPOLOGIA DE DAÑO'!$F$12)</f>
        <v>0</v>
      </c>
      <c r="J19" s="73">
        <f>COUNTIFS(BRUTO!$C:$C,'ANALISIS_TIPOLOGIA DE DAÑO'!$A19,BRUTO!$A:$A,'ANALISIS_TIPOLOGIA DE DAÑO'!J$13,BRUTO!$H:$H,'ANALISIS_TIPOLOGIA DE DAÑO'!$F$12)+COUNTIFS(BRUTO!$C:$C,'ANALISIS_TIPOLOGIA DE DAÑO'!$A19,BRUTO!$A:$A,'ANALISIS_TIPOLOGIA DE DAÑO'!J$13,BRUTO!$I:$I,'ANALISIS_TIPOLOGIA DE DAÑO'!$F$12)+COUNTIFS(BRUTO!$C:$C,'ANALISIS_TIPOLOGIA DE DAÑO'!$A19,BRUTO!$A:$A,'ANALISIS_TIPOLOGIA DE DAÑO'!J$13,BRUTO!$J:$J,'ANALISIS_TIPOLOGIA DE DAÑO'!$F$12)+COUNTIFS(BRUTO!$C:$C,'ANALISIS_TIPOLOGIA DE DAÑO'!$A19,BRUTO!$A:$A,'ANALISIS_TIPOLOGIA DE DAÑO'!J$13,BRUTO!$K:$K,'ANALISIS_TIPOLOGIA DE DAÑO'!$F$12)</f>
        <v>0</v>
      </c>
      <c r="K19" s="73">
        <f>COUNTIFS(BRUTO!$C:$C,'ANALISIS_TIPOLOGIA DE DAÑO'!$A19,BRUTO!$A:$A,'ANALISIS_TIPOLOGIA DE DAÑO'!K$13,BRUTO!$H:$H,'ANALISIS_TIPOLOGIA DE DAÑO'!$F$12)+COUNTIFS(BRUTO!$C:$C,'ANALISIS_TIPOLOGIA DE DAÑO'!$A19,BRUTO!$A:$A,'ANALISIS_TIPOLOGIA DE DAÑO'!K$13,BRUTO!$I:$I,'ANALISIS_TIPOLOGIA DE DAÑO'!$F$12)+COUNTIFS(BRUTO!$C:$C,'ANALISIS_TIPOLOGIA DE DAÑO'!$A19,BRUTO!$A:$A,'ANALISIS_TIPOLOGIA DE DAÑO'!K$13,BRUTO!$J:$J,'ANALISIS_TIPOLOGIA DE DAÑO'!$F$12)+COUNTIFS(BRUTO!$C:$C,'ANALISIS_TIPOLOGIA DE DAÑO'!$A19,BRUTO!$A:$A,'ANALISIS_TIPOLOGIA DE DAÑO'!K$13,BRUTO!$K:$K,'ANALISIS_TIPOLOGIA DE DAÑO'!$F$12)</f>
        <v>0</v>
      </c>
      <c r="L19" s="73">
        <f>COUNTIFS(BRUTO!$C:$C,'ANALISIS_TIPOLOGIA DE DAÑO'!$A19,BRUTO!$A:$A,'ANALISIS_TIPOLOGIA DE DAÑO'!L$13,BRUTO!$H:$H,'ANALISIS_TIPOLOGIA DE DAÑO'!$F$12)+COUNTIFS(BRUTO!$C:$C,'ANALISIS_TIPOLOGIA DE DAÑO'!$A19,BRUTO!$A:$A,'ANALISIS_TIPOLOGIA DE DAÑO'!L$13,BRUTO!$I:$I,'ANALISIS_TIPOLOGIA DE DAÑO'!$F$12)+COUNTIFS(BRUTO!$C:$C,'ANALISIS_TIPOLOGIA DE DAÑO'!$A19,BRUTO!$A:$A,'ANALISIS_TIPOLOGIA DE DAÑO'!L$13,BRUTO!$J:$J,'ANALISIS_TIPOLOGIA DE DAÑO'!$F$12)+COUNTIFS(BRUTO!$C:$C,'ANALISIS_TIPOLOGIA DE DAÑO'!$A19,BRUTO!$A:$A,'ANALISIS_TIPOLOGIA DE DAÑO'!L$13,BRUTO!$K:$K,'ANALISIS_TIPOLOGIA DE DAÑO'!$F$12)</f>
        <v>0</v>
      </c>
      <c r="M19" s="91">
        <f t="shared" si="0"/>
        <v>0</v>
      </c>
      <c r="N19" s="80">
        <f t="shared" si="1"/>
        <v>0</v>
      </c>
    </row>
    <row r="20" spans="1:14" x14ac:dyDescent="0.25">
      <c r="A20" s="90" t="s">
        <v>110</v>
      </c>
      <c r="B20" s="73">
        <f>COUNTIFS(BRUTO!$C:$C,'ANALISIS_TIPOLOGIA DE DAÑO'!$A20,BRUTO!$A:$A,'ANALISIS_TIPOLOGIA DE DAÑO'!B$13,BRUTO!$H:$H,'ANALISIS_TIPOLOGIA DE DAÑO'!$F$12)+COUNTIFS(BRUTO!$C:$C,'ANALISIS_TIPOLOGIA DE DAÑO'!$A20,BRUTO!$A:$A,'ANALISIS_TIPOLOGIA DE DAÑO'!B$13,BRUTO!$I:$I,'ANALISIS_TIPOLOGIA DE DAÑO'!$F$12)+COUNTIFS(BRUTO!$C:$C,'ANALISIS_TIPOLOGIA DE DAÑO'!$A20,BRUTO!$A:$A,'ANALISIS_TIPOLOGIA DE DAÑO'!B$13,BRUTO!$J:$J,'ANALISIS_TIPOLOGIA DE DAÑO'!$F$12)+COUNTIFS(BRUTO!$C:$C,'ANALISIS_TIPOLOGIA DE DAÑO'!$A20,BRUTO!$A:$A,'ANALISIS_TIPOLOGIA DE DAÑO'!B$13,BRUTO!$K:$K,'ANALISIS_TIPOLOGIA DE DAÑO'!$F$12)</f>
        <v>0</v>
      </c>
      <c r="C20" s="73">
        <f>COUNTIFS(BRUTO!$C:$C,'ANALISIS_TIPOLOGIA DE DAÑO'!$A20,BRUTO!$A:$A,'ANALISIS_TIPOLOGIA DE DAÑO'!C$13,BRUTO!$H:$H,'ANALISIS_TIPOLOGIA DE DAÑO'!$F$12)+COUNTIFS(BRUTO!$C:$C,'ANALISIS_TIPOLOGIA DE DAÑO'!$A20,BRUTO!$A:$A,'ANALISIS_TIPOLOGIA DE DAÑO'!C$13,BRUTO!$I:$I,'ANALISIS_TIPOLOGIA DE DAÑO'!$F$12)+COUNTIFS(BRUTO!$C:$C,'ANALISIS_TIPOLOGIA DE DAÑO'!$A20,BRUTO!$A:$A,'ANALISIS_TIPOLOGIA DE DAÑO'!C$13,BRUTO!$J:$J,'ANALISIS_TIPOLOGIA DE DAÑO'!$F$12)+COUNTIFS(BRUTO!$C:$C,'ANALISIS_TIPOLOGIA DE DAÑO'!$A20,BRUTO!$A:$A,'ANALISIS_TIPOLOGIA DE DAÑO'!C$13,BRUTO!$K:$K,'ANALISIS_TIPOLOGIA DE DAÑO'!$F$12)</f>
        <v>0</v>
      </c>
      <c r="D20" s="73">
        <f>COUNTIFS(BRUTO!$C:$C,'ANALISIS_TIPOLOGIA DE DAÑO'!$A20,BRUTO!$A:$A,'ANALISIS_TIPOLOGIA DE DAÑO'!D$13,BRUTO!$H:$H,'ANALISIS_TIPOLOGIA DE DAÑO'!$F$12)+COUNTIFS(BRUTO!$C:$C,'ANALISIS_TIPOLOGIA DE DAÑO'!$A20,BRUTO!$A:$A,'ANALISIS_TIPOLOGIA DE DAÑO'!D$13,BRUTO!$I:$I,'ANALISIS_TIPOLOGIA DE DAÑO'!$F$12)+COUNTIFS(BRUTO!$C:$C,'ANALISIS_TIPOLOGIA DE DAÑO'!$A20,BRUTO!$A:$A,'ANALISIS_TIPOLOGIA DE DAÑO'!D$13,BRUTO!$J:$J,'ANALISIS_TIPOLOGIA DE DAÑO'!$F$12)+COUNTIFS(BRUTO!$C:$C,'ANALISIS_TIPOLOGIA DE DAÑO'!$A20,BRUTO!$A:$A,'ANALISIS_TIPOLOGIA DE DAÑO'!D$13,BRUTO!$K:$K,'ANALISIS_TIPOLOGIA DE DAÑO'!$F$12)</f>
        <v>0</v>
      </c>
      <c r="E20" s="73">
        <f>COUNTIFS(BRUTO!$C:$C,'ANALISIS_TIPOLOGIA DE DAÑO'!$A20,BRUTO!$A:$A,'ANALISIS_TIPOLOGIA DE DAÑO'!E$13,BRUTO!$H:$H,'ANALISIS_TIPOLOGIA DE DAÑO'!$F$12)+COUNTIFS(BRUTO!$C:$C,'ANALISIS_TIPOLOGIA DE DAÑO'!$A20,BRUTO!$A:$A,'ANALISIS_TIPOLOGIA DE DAÑO'!E$13,BRUTO!$I:$I,'ANALISIS_TIPOLOGIA DE DAÑO'!$F$12)+COUNTIFS(BRUTO!$C:$C,'ANALISIS_TIPOLOGIA DE DAÑO'!$A20,BRUTO!$A:$A,'ANALISIS_TIPOLOGIA DE DAÑO'!E$13,BRUTO!$J:$J,'ANALISIS_TIPOLOGIA DE DAÑO'!$F$12)+COUNTIFS(BRUTO!$C:$C,'ANALISIS_TIPOLOGIA DE DAÑO'!$A20,BRUTO!$A:$A,'ANALISIS_TIPOLOGIA DE DAÑO'!E$13,BRUTO!$K:$K,'ANALISIS_TIPOLOGIA DE DAÑO'!$F$12)</f>
        <v>0</v>
      </c>
      <c r="F20" s="73">
        <f>COUNTIFS(BRUTO!$C:$C,'ANALISIS_TIPOLOGIA DE DAÑO'!$A20,BRUTO!$A:$A,'ANALISIS_TIPOLOGIA DE DAÑO'!F$13,BRUTO!$H:$H,'ANALISIS_TIPOLOGIA DE DAÑO'!$F$12)+COUNTIFS(BRUTO!$C:$C,'ANALISIS_TIPOLOGIA DE DAÑO'!$A20,BRUTO!$A:$A,'ANALISIS_TIPOLOGIA DE DAÑO'!F$13,BRUTO!$I:$I,'ANALISIS_TIPOLOGIA DE DAÑO'!$F$12)+COUNTIFS(BRUTO!$C:$C,'ANALISIS_TIPOLOGIA DE DAÑO'!$A20,BRUTO!$A:$A,'ANALISIS_TIPOLOGIA DE DAÑO'!F$13,BRUTO!$J:$J,'ANALISIS_TIPOLOGIA DE DAÑO'!$F$12)+COUNTIFS(BRUTO!$C:$C,'ANALISIS_TIPOLOGIA DE DAÑO'!$A20,BRUTO!$A:$A,'ANALISIS_TIPOLOGIA DE DAÑO'!F$13,BRUTO!$K:$K,'ANALISIS_TIPOLOGIA DE DAÑO'!$F$12)</f>
        <v>0</v>
      </c>
      <c r="G20" s="73">
        <f>COUNTIFS(BRUTO!$C:$C,'ANALISIS_TIPOLOGIA DE DAÑO'!$A20,BRUTO!$A:$A,'ANALISIS_TIPOLOGIA DE DAÑO'!G$13,BRUTO!$H:$H,'ANALISIS_TIPOLOGIA DE DAÑO'!$F$12)+COUNTIFS(BRUTO!$C:$C,'ANALISIS_TIPOLOGIA DE DAÑO'!$A20,BRUTO!$A:$A,'ANALISIS_TIPOLOGIA DE DAÑO'!G$13,BRUTO!$I:$I,'ANALISIS_TIPOLOGIA DE DAÑO'!$F$12)+COUNTIFS(BRUTO!$C:$C,'ANALISIS_TIPOLOGIA DE DAÑO'!$A20,BRUTO!$A:$A,'ANALISIS_TIPOLOGIA DE DAÑO'!G$13,BRUTO!$J:$J,'ANALISIS_TIPOLOGIA DE DAÑO'!$F$12)+COUNTIFS(BRUTO!$C:$C,'ANALISIS_TIPOLOGIA DE DAÑO'!$A20,BRUTO!$A:$A,'ANALISIS_TIPOLOGIA DE DAÑO'!G$13,BRUTO!$K:$K,'ANALISIS_TIPOLOGIA DE DAÑO'!$F$12)</f>
        <v>0</v>
      </c>
      <c r="H20" s="73">
        <f>COUNTIFS(BRUTO!$C:$C,'ANALISIS_TIPOLOGIA DE DAÑO'!$A20,BRUTO!$A:$A,'ANALISIS_TIPOLOGIA DE DAÑO'!H$13,BRUTO!$H:$H,'ANALISIS_TIPOLOGIA DE DAÑO'!$F$12)+COUNTIFS(BRUTO!$C:$C,'ANALISIS_TIPOLOGIA DE DAÑO'!$A20,BRUTO!$A:$A,'ANALISIS_TIPOLOGIA DE DAÑO'!H$13,BRUTO!$I:$I,'ANALISIS_TIPOLOGIA DE DAÑO'!$F$12)+COUNTIFS(BRUTO!$C:$C,'ANALISIS_TIPOLOGIA DE DAÑO'!$A20,BRUTO!$A:$A,'ANALISIS_TIPOLOGIA DE DAÑO'!H$13,BRUTO!$J:$J,'ANALISIS_TIPOLOGIA DE DAÑO'!$F$12)+COUNTIFS(BRUTO!$C:$C,'ANALISIS_TIPOLOGIA DE DAÑO'!$A20,BRUTO!$A:$A,'ANALISIS_TIPOLOGIA DE DAÑO'!H$13,BRUTO!$K:$K,'ANALISIS_TIPOLOGIA DE DAÑO'!$F$12)</f>
        <v>0</v>
      </c>
      <c r="I20" s="73">
        <f>COUNTIFS(BRUTO!$C:$C,'ANALISIS_TIPOLOGIA DE DAÑO'!$A20,BRUTO!$A:$A,'ANALISIS_TIPOLOGIA DE DAÑO'!I$13,BRUTO!$H:$H,'ANALISIS_TIPOLOGIA DE DAÑO'!$F$12)+COUNTIFS(BRUTO!$C:$C,'ANALISIS_TIPOLOGIA DE DAÑO'!$A20,BRUTO!$A:$A,'ANALISIS_TIPOLOGIA DE DAÑO'!I$13,BRUTO!$I:$I,'ANALISIS_TIPOLOGIA DE DAÑO'!$F$12)+COUNTIFS(BRUTO!$C:$C,'ANALISIS_TIPOLOGIA DE DAÑO'!$A20,BRUTO!$A:$A,'ANALISIS_TIPOLOGIA DE DAÑO'!I$13,BRUTO!$J:$J,'ANALISIS_TIPOLOGIA DE DAÑO'!$F$12)+COUNTIFS(BRUTO!$C:$C,'ANALISIS_TIPOLOGIA DE DAÑO'!$A20,BRUTO!$A:$A,'ANALISIS_TIPOLOGIA DE DAÑO'!I$13,BRUTO!$K:$K,'ANALISIS_TIPOLOGIA DE DAÑO'!$F$12)</f>
        <v>0</v>
      </c>
      <c r="J20" s="73">
        <f>COUNTIFS(BRUTO!$C:$C,'ANALISIS_TIPOLOGIA DE DAÑO'!$A20,BRUTO!$A:$A,'ANALISIS_TIPOLOGIA DE DAÑO'!J$13,BRUTO!$H:$H,'ANALISIS_TIPOLOGIA DE DAÑO'!$F$12)+COUNTIFS(BRUTO!$C:$C,'ANALISIS_TIPOLOGIA DE DAÑO'!$A20,BRUTO!$A:$A,'ANALISIS_TIPOLOGIA DE DAÑO'!J$13,BRUTO!$I:$I,'ANALISIS_TIPOLOGIA DE DAÑO'!$F$12)+COUNTIFS(BRUTO!$C:$C,'ANALISIS_TIPOLOGIA DE DAÑO'!$A20,BRUTO!$A:$A,'ANALISIS_TIPOLOGIA DE DAÑO'!J$13,BRUTO!$J:$J,'ANALISIS_TIPOLOGIA DE DAÑO'!$F$12)+COUNTIFS(BRUTO!$C:$C,'ANALISIS_TIPOLOGIA DE DAÑO'!$A20,BRUTO!$A:$A,'ANALISIS_TIPOLOGIA DE DAÑO'!J$13,BRUTO!$K:$K,'ANALISIS_TIPOLOGIA DE DAÑO'!$F$12)</f>
        <v>0</v>
      </c>
      <c r="K20" s="73">
        <f>COUNTIFS(BRUTO!$C:$C,'ANALISIS_TIPOLOGIA DE DAÑO'!$A20,BRUTO!$A:$A,'ANALISIS_TIPOLOGIA DE DAÑO'!K$13,BRUTO!$H:$H,'ANALISIS_TIPOLOGIA DE DAÑO'!$F$12)+COUNTIFS(BRUTO!$C:$C,'ANALISIS_TIPOLOGIA DE DAÑO'!$A20,BRUTO!$A:$A,'ANALISIS_TIPOLOGIA DE DAÑO'!K$13,BRUTO!$I:$I,'ANALISIS_TIPOLOGIA DE DAÑO'!$F$12)+COUNTIFS(BRUTO!$C:$C,'ANALISIS_TIPOLOGIA DE DAÑO'!$A20,BRUTO!$A:$A,'ANALISIS_TIPOLOGIA DE DAÑO'!K$13,BRUTO!$J:$J,'ANALISIS_TIPOLOGIA DE DAÑO'!$F$12)+COUNTIFS(BRUTO!$C:$C,'ANALISIS_TIPOLOGIA DE DAÑO'!$A20,BRUTO!$A:$A,'ANALISIS_TIPOLOGIA DE DAÑO'!K$13,BRUTO!$K:$K,'ANALISIS_TIPOLOGIA DE DAÑO'!$F$12)</f>
        <v>0</v>
      </c>
      <c r="L20" s="73">
        <f>COUNTIFS(BRUTO!$C:$C,'ANALISIS_TIPOLOGIA DE DAÑO'!$A20,BRUTO!$A:$A,'ANALISIS_TIPOLOGIA DE DAÑO'!L$13,BRUTO!$H:$H,'ANALISIS_TIPOLOGIA DE DAÑO'!$F$12)+COUNTIFS(BRUTO!$C:$C,'ANALISIS_TIPOLOGIA DE DAÑO'!$A20,BRUTO!$A:$A,'ANALISIS_TIPOLOGIA DE DAÑO'!L$13,BRUTO!$I:$I,'ANALISIS_TIPOLOGIA DE DAÑO'!$F$12)+COUNTIFS(BRUTO!$C:$C,'ANALISIS_TIPOLOGIA DE DAÑO'!$A20,BRUTO!$A:$A,'ANALISIS_TIPOLOGIA DE DAÑO'!L$13,BRUTO!$J:$J,'ANALISIS_TIPOLOGIA DE DAÑO'!$F$12)+COUNTIFS(BRUTO!$C:$C,'ANALISIS_TIPOLOGIA DE DAÑO'!$A20,BRUTO!$A:$A,'ANALISIS_TIPOLOGIA DE DAÑO'!L$13,BRUTO!$K:$K,'ANALISIS_TIPOLOGIA DE DAÑO'!$F$12)</f>
        <v>0</v>
      </c>
      <c r="M20" s="91">
        <f t="shared" si="0"/>
        <v>0</v>
      </c>
      <c r="N20" s="80">
        <f t="shared" si="1"/>
        <v>0</v>
      </c>
    </row>
    <row r="21" spans="1:14" x14ac:dyDescent="0.25">
      <c r="A21" s="88" t="s">
        <v>155</v>
      </c>
      <c r="B21" s="79">
        <f>SUM(B14:B20)</f>
        <v>229</v>
      </c>
      <c r="C21" s="79">
        <f t="shared" ref="C21:N21" si="2">SUM(C14:C20)</f>
        <v>265</v>
      </c>
      <c r="D21" s="79">
        <f t="shared" si="2"/>
        <v>281</v>
      </c>
      <c r="E21" s="79">
        <f t="shared" si="2"/>
        <v>201</v>
      </c>
      <c r="F21" s="79">
        <f t="shared" si="2"/>
        <v>308</v>
      </c>
      <c r="G21" s="79">
        <f t="shared" si="2"/>
        <v>311</v>
      </c>
      <c r="H21" s="79">
        <f t="shared" si="2"/>
        <v>343</v>
      </c>
      <c r="I21" s="79">
        <f t="shared" si="2"/>
        <v>369</v>
      </c>
      <c r="J21" s="79">
        <f t="shared" si="2"/>
        <v>252</v>
      </c>
      <c r="K21" s="79">
        <f t="shared" si="2"/>
        <v>282</v>
      </c>
      <c r="L21" s="79">
        <f t="shared" si="2"/>
        <v>0</v>
      </c>
      <c r="M21" s="91">
        <f t="shared" si="2"/>
        <v>2841</v>
      </c>
      <c r="N21" s="80">
        <f t="shared" si="2"/>
        <v>99.999999999999986</v>
      </c>
    </row>
    <row r="22" spans="1:14" x14ac:dyDescent="0.25">
      <c r="A22"/>
    </row>
    <row r="23" spans="1:14" x14ac:dyDescent="0.25">
      <c r="A23" s="152" t="s">
        <v>176</v>
      </c>
      <c r="B23" s="152"/>
      <c r="C23" s="152"/>
      <c r="D23" s="152"/>
      <c r="E23" s="152"/>
      <c r="F23" s="152"/>
      <c r="G23" s="152"/>
    </row>
    <row r="24" spans="1:14" x14ac:dyDescent="0.25">
      <c r="A24" s="152"/>
      <c r="B24" s="152"/>
      <c r="C24" s="152"/>
      <c r="D24" s="152"/>
      <c r="E24" s="152"/>
      <c r="F24" s="152"/>
      <c r="G24" s="152"/>
    </row>
    <row r="25" spans="1:14" x14ac:dyDescent="0.25">
      <c r="A25" s="147" t="s">
        <v>204</v>
      </c>
      <c r="B25" s="147"/>
      <c r="C25" s="147"/>
      <c r="D25" s="147"/>
      <c r="E25" s="147"/>
      <c r="F25" s="147"/>
      <c r="G25" s="147"/>
      <c r="H25" s="147"/>
      <c r="I25" s="147"/>
      <c r="J25" s="147"/>
      <c r="K25" s="147"/>
      <c r="L25" s="147"/>
      <c r="M25" s="147"/>
      <c r="N25" s="147"/>
    </row>
    <row r="26" spans="1:14" x14ac:dyDescent="0.25">
      <c r="A26" s="94"/>
      <c r="B26" s="94"/>
      <c r="C26" s="94"/>
      <c r="D26" s="94"/>
      <c r="E26" s="94"/>
      <c r="F26" s="89" t="s">
        <v>155</v>
      </c>
      <c r="G26" s="92" t="s">
        <v>156</v>
      </c>
    </row>
    <row r="27" spans="1:14" x14ac:dyDescent="0.25">
      <c r="A27" s="95" t="s">
        <v>88</v>
      </c>
      <c r="B27" s="150" t="s">
        <v>163</v>
      </c>
      <c r="C27" s="150"/>
      <c r="D27" s="150"/>
      <c r="E27" s="150"/>
      <c r="F27" s="83">
        <f>COUNTIFS(BRUTO!$D:$D,'ANALISIS_TIPOLOGIA DE DAÑO'!A27,BRUTO!$H:$H,'ANALISIS_TIPOLOGIA DE DAÑO'!$F$12)+COUNTIFS(BRUTO!$E:$E,'ANALISIS_TIPOLOGIA DE DAÑO'!A27,BRUTO!$H:$H,'ANALISIS_TIPOLOGIA DE DAÑO'!$F$12)+COUNTIFS(BRUTO!$F:$F,'ANALISIS_TIPOLOGIA DE DAÑO'!A27,BRUTO!$H:$H,'ANALISIS_TIPOLOGIA DE DAÑO'!$F$12)+COUNTIFS(BRUTO!$G:$G,'ANALISIS_TIPOLOGIA DE DAÑO'!A27,BRUTO!$H:$H,'ANALISIS_TIPOLOGIA DE DAÑO'!F12)+COUNTIFS(BRUTO!$D:$D,'ANALISIS_TIPOLOGIA DE DAÑO'!A27,BRUTO!$I:$I,'ANALISIS_TIPOLOGIA DE DAÑO'!$F$12)+COUNTIFS(BRUTO!$E:$E,'ANALISIS_TIPOLOGIA DE DAÑO'!A27,BRUTO!$I:$I,'ANALISIS_TIPOLOGIA DE DAÑO'!$F$12)+COUNTIFS(BRUTO!$F:$F,'ANALISIS_TIPOLOGIA DE DAÑO'!A27,BRUTO!$I:$I,'ANALISIS_TIPOLOGIA DE DAÑO'!$F$12)+COUNTIFS(BRUTO!$G:$G,'ANALISIS_TIPOLOGIA DE DAÑO'!A27,BRUTO!$I:$I,'ANALISIS_TIPOLOGIA DE DAÑO'!F11)+COUNTIFS(BRUTO!$D:$D,'ANALISIS_TIPOLOGIA DE DAÑO'!A27,BRUTO!$J:$J,'ANALISIS_TIPOLOGIA DE DAÑO'!$F$12)+COUNTIFS(BRUTO!$E:$E,'ANALISIS_TIPOLOGIA DE DAÑO'!A27,BRUTO!$J:$J,'ANALISIS_TIPOLOGIA DE DAÑO'!$F$12)+COUNTIFS(BRUTO!$F:$F,'ANALISIS_TIPOLOGIA DE DAÑO'!A27,BRUTO!$J:$J,'ANALISIS_TIPOLOGIA DE DAÑO'!$F$12)+COUNTIFS(BRUTO!$G:$G,'ANALISIS_TIPOLOGIA DE DAÑO'!A27,BRUTO!$J:$J,'ANALISIS_TIPOLOGIA DE DAÑO'!F11)+COUNTIFS(BRUTO!$D:$D,'ANALISIS_TIPOLOGIA DE DAÑO'!A27,BRUTO!$K:$K,'ANALISIS_TIPOLOGIA DE DAÑO'!$F$12)+COUNTIFS(BRUTO!$E:$E,'ANALISIS_TIPOLOGIA DE DAÑO'!A27,BRUTO!$K:$K,'ANALISIS_TIPOLOGIA DE DAÑO'!$F$12)+COUNTIFS(BRUTO!$F:$F,'ANALISIS_TIPOLOGIA DE DAÑO'!A27,BRUTO!$K:$K,'ANALISIS_TIPOLOGIA DE DAÑO'!$F$12)+COUNTIFS(BRUTO!$G:$G,'ANALISIS_TIPOLOGIA DE DAÑO'!A27,BRUTO!$K:$K,'ANALISIS_TIPOLOGIA DE DAÑO'!F11)</f>
        <v>209</v>
      </c>
      <c r="G27" s="80">
        <f>F27*100/$F$39</f>
        <v>6.624405705229794</v>
      </c>
    </row>
    <row r="28" spans="1:14" x14ac:dyDescent="0.25">
      <c r="A28" s="95" t="s">
        <v>96</v>
      </c>
      <c r="B28" s="150" t="s">
        <v>164</v>
      </c>
      <c r="C28" s="150"/>
      <c r="D28" s="150"/>
      <c r="E28" s="150"/>
      <c r="F28" s="83">
        <f>COUNTIFS(BRUTO!$D:$D,'ANALISIS_TIPOLOGIA DE DAÑO'!A28,BRUTO!$H:$H,'ANALISIS_TIPOLOGIA DE DAÑO'!$F$12)+COUNTIFS(BRUTO!$E:$E,'ANALISIS_TIPOLOGIA DE DAÑO'!A28,BRUTO!$H:$H,'ANALISIS_TIPOLOGIA DE DAÑO'!$F$12)+COUNTIFS(BRUTO!$F:$F,'ANALISIS_TIPOLOGIA DE DAÑO'!A28,BRUTO!$H:$H,'ANALISIS_TIPOLOGIA DE DAÑO'!$F$12)+COUNTIFS(BRUTO!$G:$G,'ANALISIS_TIPOLOGIA DE DAÑO'!A28,BRUTO!$H:$H,'ANALISIS_TIPOLOGIA DE DAÑO'!F13)+COUNTIFS(BRUTO!$D:$D,'ANALISIS_TIPOLOGIA DE DAÑO'!A28,BRUTO!$I:$I,'ANALISIS_TIPOLOGIA DE DAÑO'!$F$12)+COUNTIFS(BRUTO!$E:$E,'ANALISIS_TIPOLOGIA DE DAÑO'!A28,BRUTO!$I:$I,'ANALISIS_TIPOLOGIA DE DAÑO'!$F$12)+COUNTIFS(BRUTO!$F:$F,'ANALISIS_TIPOLOGIA DE DAÑO'!A28,BRUTO!$I:$I,'ANALISIS_TIPOLOGIA DE DAÑO'!$F$12)+COUNTIFS(BRUTO!$G:$G,'ANALISIS_TIPOLOGIA DE DAÑO'!A28,BRUTO!$I:$I,'ANALISIS_TIPOLOGIA DE DAÑO'!F12)+COUNTIFS(BRUTO!$D:$D,'ANALISIS_TIPOLOGIA DE DAÑO'!A28,BRUTO!$J:$J,'ANALISIS_TIPOLOGIA DE DAÑO'!$F$12)+COUNTIFS(BRUTO!$E:$E,'ANALISIS_TIPOLOGIA DE DAÑO'!A28,BRUTO!$J:$J,'ANALISIS_TIPOLOGIA DE DAÑO'!$F$12)+COUNTIFS(BRUTO!$F:$F,'ANALISIS_TIPOLOGIA DE DAÑO'!A28,BRUTO!$J:$J,'ANALISIS_TIPOLOGIA DE DAÑO'!$F$12)+COUNTIFS(BRUTO!$G:$G,'ANALISIS_TIPOLOGIA DE DAÑO'!A28,BRUTO!$J:$J,'ANALISIS_TIPOLOGIA DE DAÑO'!F12)+COUNTIFS(BRUTO!$D:$D,'ANALISIS_TIPOLOGIA DE DAÑO'!A28,BRUTO!$K:$K,'ANALISIS_TIPOLOGIA DE DAÑO'!$F$12)+COUNTIFS(BRUTO!$E:$E,'ANALISIS_TIPOLOGIA DE DAÑO'!A28,BRUTO!$K:$K,'ANALISIS_TIPOLOGIA DE DAÑO'!$F$12)+COUNTIFS(BRUTO!$F:$F,'ANALISIS_TIPOLOGIA DE DAÑO'!A28,BRUTO!$K:$K,'ANALISIS_TIPOLOGIA DE DAÑO'!$F$12)+COUNTIFS(BRUTO!$G:$G,'ANALISIS_TIPOLOGIA DE DAÑO'!A28,BRUTO!$K:$K,'ANALISIS_TIPOLOGIA DE DAÑO'!F12)</f>
        <v>16</v>
      </c>
      <c r="G28" s="80">
        <f t="shared" ref="G28:G38" si="3">F28*100/$F$39</f>
        <v>0.50713153724247229</v>
      </c>
    </row>
    <row r="29" spans="1:14" x14ac:dyDescent="0.25">
      <c r="A29" s="95" t="s">
        <v>89</v>
      </c>
      <c r="B29" s="150" t="s">
        <v>165</v>
      </c>
      <c r="C29" s="150"/>
      <c r="D29" s="150"/>
      <c r="E29" s="150"/>
      <c r="F29" s="83">
        <f>COUNTIFS(BRUTO!$D:$D,'ANALISIS_TIPOLOGIA DE DAÑO'!A29,BRUTO!$H:$H,'ANALISIS_TIPOLOGIA DE DAÑO'!$F$12)+COUNTIFS(BRUTO!$E:$E,'ANALISIS_TIPOLOGIA DE DAÑO'!A29,BRUTO!$H:$H,'ANALISIS_TIPOLOGIA DE DAÑO'!$F$12)+COUNTIFS(BRUTO!$F:$F,'ANALISIS_TIPOLOGIA DE DAÑO'!A29,BRUTO!$H:$H,'ANALISIS_TIPOLOGIA DE DAÑO'!$F$12)+COUNTIFS(BRUTO!$G:$G,'ANALISIS_TIPOLOGIA DE DAÑO'!A29,BRUTO!$H:$H,'ANALISIS_TIPOLOGIA DE DAÑO'!F14)+COUNTIFS(BRUTO!$D:$D,'ANALISIS_TIPOLOGIA DE DAÑO'!A29,BRUTO!$I:$I,'ANALISIS_TIPOLOGIA DE DAÑO'!$F$12)+COUNTIFS(BRUTO!$E:$E,'ANALISIS_TIPOLOGIA DE DAÑO'!A29,BRUTO!$I:$I,'ANALISIS_TIPOLOGIA DE DAÑO'!$F$12)+COUNTIFS(BRUTO!$F:$F,'ANALISIS_TIPOLOGIA DE DAÑO'!A29,BRUTO!$I:$I,'ANALISIS_TIPOLOGIA DE DAÑO'!$F$12)+COUNTIFS(BRUTO!$G:$G,'ANALISIS_TIPOLOGIA DE DAÑO'!A29,BRUTO!$I:$I,'ANALISIS_TIPOLOGIA DE DAÑO'!F13)+COUNTIFS(BRUTO!$D:$D,'ANALISIS_TIPOLOGIA DE DAÑO'!A29,BRUTO!$J:$J,'ANALISIS_TIPOLOGIA DE DAÑO'!$F$12)+COUNTIFS(BRUTO!$E:$E,'ANALISIS_TIPOLOGIA DE DAÑO'!A29,BRUTO!$J:$J,'ANALISIS_TIPOLOGIA DE DAÑO'!$F$12)+COUNTIFS(BRUTO!$F:$F,'ANALISIS_TIPOLOGIA DE DAÑO'!A29,BRUTO!$J:$J,'ANALISIS_TIPOLOGIA DE DAÑO'!$F$12)+COUNTIFS(BRUTO!$G:$G,'ANALISIS_TIPOLOGIA DE DAÑO'!A29,BRUTO!$J:$J,'ANALISIS_TIPOLOGIA DE DAÑO'!F13)+COUNTIFS(BRUTO!$D:$D,'ANALISIS_TIPOLOGIA DE DAÑO'!A29,BRUTO!$K:$K,'ANALISIS_TIPOLOGIA DE DAÑO'!$F$12)+COUNTIFS(BRUTO!$E:$E,'ANALISIS_TIPOLOGIA DE DAÑO'!A29,BRUTO!$K:$K,'ANALISIS_TIPOLOGIA DE DAÑO'!$F$12)+COUNTIFS(BRUTO!$F:$F,'ANALISIS_TIPOLOGIA DE DAÑO'!A29,BRUTO!$K:$K,'ANALISIS_TIPOLOGIA DE DAÑO'!$F$12)+COUNTIFS(BRUTO!$G:$G,'ANALISIS_TIPOLOGIA DE DAÑO'!A29,BRUTO!$K:$K,'ANALISIS_TIPOLOGIA DE DAÑO'!F13)</f>
        <v>244</v>
      </c>
      <c r="G29" s="80">
        <f t="shared" si="3"/>
        <v>7.7337559429477016</v>
      </c>
    </row>
    <row r="30" spans="1:14" x14ac:dyDescent="0.25">
      <c r="A30" s="95" t="s">
        <v>83</v>
      </c>
      <c r="B30" s="150" t="s">
        <v>166</v>
      </c>
      <c r="C30" s="150"/>
      <c r="D30" s="150"/>
      <c r="E30" s="150"/>
      <c r="F30" s="83">
        <f>COUNTIFS(BRUTO!$D:$D,'ANALISIS_TIPOLOGIA DE DAÑO'!A30,BRUTO!$H:$H,'ANALISIS_TIPOLOGIA DE DAÑO'!$F$12)+COUNTIFS(BRUTO!$E:$E,'ANALISIS_TIPOLOGIA DE DAÑO'!A30,BRUTO!$H:$H,'ANALISIS_TIPOLOGIA DE DAÑO'!$F$12)+COUNTIFS(BRUTO!$F:$F,'ANALISIS_TIPOLOGIA DE DAÑO'!A30,BRUTO!$H:$H,'ANALISIS_TIPOLOGIA DE DAÑO'!$F$12)+COUNTIFS(BRUTO!$G:$G,'ANALISIS_TIPOLOGIA DE DAÑO'!A30,BRUTO!$H:$H,'ANALISIS_TIPOLOGIA DE DAÑO'!F15)+COUNTIFS(BRUTO!$D:$D,'ANALISIS_TIPOLOGIA DE DAÑO'!A30,BRUTO!$I:$I,'ANALISIS_TIPOLOGIA DE DAÑO'!$F$12)+COUNTIFS(BRUTO!$E:$E,'ANALISIS_TIPOLOGIA DE DAÑO'!A30,BRUTO!$I:$I,'ANALISIS_TIPOLOGIA DE DAÑO'!$F$12)+COUNTIFS(BRUTO!$F:$F,'ANALISIS_TIPOLOGIA DE DAÑO'!A30,BRUTO!$I:$I,'ANALISIS_TIPOLOGIA DE DAÑO'!$F$12)+COUNTIFS(BRUTO!$G:$G,'ANALISIS_TIPOLOGIA DE DAÑO'!A30,BRUTO!$I:$I,'ANALISIS_TIPOLOGIA DE DAÑO'!F14)+COUNTIFS(BRUTO!$D:$D,'ANALISIS_TIPOLOGIA DE DAÑO'!A30,BRUTO!$J:$J,'ANALISIS_TIPOLOGIA DE DAÑO'!$F$12)+COUNTIFS(BRUTO!$E:$E,'ANALISIS_TIPOLOGIA DE DAÑO'!A30,BRUTO!$J:$J,'ANALISIS_TIPOLOGIA DE DAÑO'!$F$12)+COUNTIFS(BRUTO!$F:$F,'ANALISIS_TIPOLOGIA DE DAÑO'!A30,BRUTO!$J:$J,'ANALISIS_TIPOLOGIA DE DAÑO'!$F$12)+COUNTIFS(BRUTO!$G:$G,'ANALISIS_TIPOLOGIA DE DAÑO'!A30,BRUTO!$J:$J,'ANALISIS_TIPOLOGIA DE DAÑO'!F14)+COUNTIFS(BRUTO!$D:$D,'ANALISIS_TIPOLOGIA DE DAÑO'!A30,BRUTO!$K:$K,'ANALISIS_TIPOLOGIA DE DAÑO'!$F$12)+COUNTIFS(BRUTO!$E:$E,'ANALISIS_TIPOLOGIA DE DAÑO'!A30,BRUTO!$K:$K,'ANALISIS_TIPOLOGIA DE DAÑO'!$F$12)+COUNTIFS(BRUTO!$F:$F,'ANALISIS_TIPOLOGIA DE DAÑO'!A30,BRUTO!$K:$K,'ANALISIS_TIPOLOGIA DE DAÑO'!$F$12)+COUNTIFS(BRUTO!$G:$G,'ANALISIS_TIPOLOGIA DE DAÑO'!A30,BRUTO!$K:$K,'ANALISIS_TIPOLOGIA DE DAÑO'!F14)</f>
        <v>3</v>
      </c>
      <c r="G30" s="80">
        <f t="shared" si="3"/>
        <v>9.5087163232963554E-2</v>
      </c>
    </row>
    <row r="31" spans="1:14" x14ac:dyDescent="0.25">
      <c r="A31" s="95" t="s">
        <v>90</v>
      </c>
      <c r="B31" s="150" t="s">
        <v>167</v>
      </c>
      <c r="C31" s="150"/>
      <c r="D31" s="150"/>
      <c r="E31" s="150"/>
      <c r="F31" s="83">
        <f>COUNTIFS(BRUTO!$D:$D,'ANALISIS_TIPOLOGIA DE DAÑO'!A31,BRUTO!$H:$H,'ANALISIS_TIPOLOGIA DE DAÑO'!$F$12)+COUNTIFS(BRUTO!$E:$E,'ANALISIS_TIPOLOGIA DE DAÑO'!A31,BRUTO!$H:$H,'ANALISIS_TIPOLOGIA DE DAÑO'!$F$12)+COUNTIFS(BRUTO!$F:$F,'ANALISIS_TIPOLOGIA DE DAÑO'!A31,BRUTO!$H:$H,'ANALISIS_TIPOLOGIA DE DAÑO'!$F$12)+COUNTIFS(BRUTO!$G:$G,'ANALISIS_TIPOLOGIA DE DAÑO'!A31,BRUTO!$H:$H,'ANALISIS_TIPOLOGIA DE DAÑO'!F16)+COUNTIFS(BRUTO!$D:$D,'ANALISIS_TIPOLOGIA DE DAÑO'!A31,BRUTO!$I:$I,'ANALISIS_TIPOLOGIA DE DAÑO'!$F$12)+COUNTIFS(BRUTO!$E:$E,'ANALISIS_TIPOLOGIA DE DAÑO'!A31,BRUTO!$I:$I,'ANALISIS_TIPOLOGIA DE DAÑO'!$F$12)+COUNTIFS(BRUTO!$F:$F,'ANALISIS_TIPOLOGIA DE DAÑO'!A31,BRUTO!$I:$I,'ANALISIS_TIPOLOGIA DE DAÑO'!$F$12)+COUNTIFS(BRUTO!$G:$G,'ANALISIS_TIPOLOGIA DE DAÑO'!A31,BRUTO!$I:$I,'ANALISIS_TIPOLOGIA DE DAÑO'!F15)+COUNTIFS(BRUTO!$D:$D,'ANALISIS_TIPOLOGIA DE DAÑO'!A31,BRUTO!$J:$J,'ANALISIS_TIPOLOGIA DE DAÑO'!$F$12)+COUNTIFS(BRUTO!$E:$E,'ANALISIS_TIPOLOGIA DE DAÑO'!A31,BRUTO!$J:$J,'ANALISIS_TIPOLOGIA DE DAÑO'!$F$12)+COUNTIFS(BRUTO!$F:$F,'ANALISIS_TIPOLOGIA DE DAÑO'!A31,BRUTO!$J:$J,'ANALISIS_TIPOLOGIA DE DAÑO'!$F$12)+COUNTIFS(BRUTO!$G:$G,'ANALISIS_TIPOLOGIA DE DAÑO'!A31,BRUTO!$J:$J,'ANALISIS_TIPOLOGIA DE DAÑO'!F15)+COUNTIFS(BRUTO!$D:$D,'ANALISIS_TIPOLOGIA DE DAÑO'!A31,BRUTO!$K:$K,'ANALISIS_TIPOLOGIA DE DAÑO'!$F$12)+COUNTIFS(BRUTO!$E:$E,'ANALISIS_TIPOLOGIA DE DAÑO'!A31,BRUTO!$K:$K,'ANALISIS_TIPOLOGIA DE DAÑO'!$F$12)+COUNTIFS(BRUTO!$F:$F,'ANALISIS_TIPOLOGIA DE DAÑO'!A31,BRUTO!$K:$K,'ANALISIS_TIPOLOGIA DE DAÑO'!$F$12)+COUNTIFS(BRUTO!$G:$G,'ANALISIS_TIPOLOGIA DE DAÑO'!A31,BRUTO!$K:$K,'ANALISIS_TIPOLOGIA DE DAÑO'!F15)</f>
        <v>667</v>
      </c>
      <c r="G31" s="80">
        <f t="shared" si="3"/>
        <v>21.141045958795562</v>
      </c>
    </row>
    <row r="32" spans="1:14" x14ac:dyDescent="0.25">
      <c r="A32" s="95" t="s">
        <v>93</v>
      </c>
      <c r="B32" s="150" t="s">
        <v>168</v>
      </c>
      <c r="C32" s="150"/>
      <c r="D32" s="150"/>
      <c r="E32" s="150"/>
      <c r="F32" s="83">
        <f>COUNTIFS(BRUTO!$D:$D,'ANALISIS_TIPOLOGIA DE DAÑO'!A32,BRUTO!$H:$H,'ANALISIS_TIPOLOGIA DE DAÑO'!$F$12)+COUNTIFS(BRUTO!$E:$E,'ANALISIS_TIPOLOGIA DE DAÑO'!A32,BRUTO!$H:$H,'ANALISIS_TIPOLOGIA DE DAÑO'!$F$12)+COUNTIFS(BRUTO!$F:$F,'ANALISIS_TIPOLOGIA DE DAÑO'!A32,BRUTO!$H:$H,'ANALISIS_TIPOLOGIA DE DAÑO'!$F$12)+COUNTIFS(BRUTO!$G:$G,'ANALISIS_TIPOLOGIA DE DAÑO'!A32,BRUTO!$H:$H,'ANALISIS_TIPOLOGIA DE DAÑO'!F17)+COUNTIFS(BRUTO!$D:$D,'ANALISIS_TIPOLOGIA DE DAÑO'!A32,BRUTO!$I:$I,'ANALISIS_TIPOLOGIA DE DAÑO'!$F$12)+COUNTIFS(BRUTO!$E:$E,'ANALISIS_TIPOLOGIA DE DAÑO'!A32,BRUTO!$I:$I,'ANALISIS_TIPOLOGIA DE DAÑO'!$F$12)+COUNTIFS(BRUTO!$F:$F,'ANALISIS_TIPOLOGIA DE DAÑO'!A32,BRUTO!$I:$I,'ANALISIS_TIPOLOGIA DE DAÑO'!$F$12)+COUNTIFS(BRUTO!$G:$G,'ANALISIS_TIPOLOGIA DE DAÑO'!A32,BRUTO!$I:$I,'ANALISIS_TIPOLOGIA DE DAÑO'!F16)+COUNTIFS(BRUTO!$D:$D,'ANALISIS_TIPOLOGIA DE DAÑO'!A32,BRUTO!$J:$J,'ANALISIS_TIPOLOGIA DE DAÑO'!$F$12)+COUNTIFS(BRUTO!$E:$E,'ANALISIS_TIPOLOGIA DE DAÑO'!A32,BRUTO!$J:$J,'ANALISIS_TIPOLOGIA DE DAÑO'!$F$12)+COUNTIFS(BRUTO!$F:$F,'ANALISIS_TIPOLOGIA DE DAÑO'!A32,BRUTO!$J:$J,'ANALISIS_TIPOLOGIA DE DAÑO'!$F$12)+COUNTIFS(BRUTO!$G:$G,'ANALISIS_TIPOLOGIA DE DAÑO'!A32,BRUTO!$J:$J,'ANALISIS_TIPOLOGIA DE DAÑO'!F16)+COUNTIFS(BRUTO!$D:$D,'ANALISIS_TIPOLOGIA DE DAÑO'!A32,BRUTO!$K:$K,'ANALISIS_TIPOLOGIA DE DAÑO'!$F$12)+COUNTIFS(BRUTO!$E:$E,'ANALISIS_TIPOLOGIA DE DAÑO'!A32,BRUTO!$K:$K,'ANALISIS_TIPOLOGIA DE DAÑO'!$F$12)+COUNTIFS(BRUTO!$F:$F,'ANALISIS_TIPOLOGIA DE DAÑO'!A32,BRUTO!$K:$K,'ANALISIS_TIPOLOGIA DE DAÑO'!$F$12)+COUNTIFS(BRUTO!$G:$G,'ANALISIS_TIPOLOGIA DE DAÑO'!A32,BRUTO!$K:$K,'ANALISIS_TIPOLOGIA DE DAÑO'!F16)</f>
        <v>552</v>
      </c>
      <c r="G32" s="80">
        <f t="shared" si="3"/>
        <v>17.496038034865293</v>
      </c>
    </row>
    <row r="33" spans="1:25" x14ac:dyDescent="0.25">
      <c r="A33" s="95" t="s">
        <v>94</v>
      </c>
      <c r="B33" s="150" t="s">
        <v>169</v>
      </c>
      <c r="C33" s="150"/>
      <c r="D33" s="150"/>
      <c r="E33" s="150"/>
      <c r="F33" s="83">
        <f>COUNTIFS(BRUTO!$D:$D,'ANALISIS_TIPOLOGIA DE DAÑO'!A33,BRUTO!$H:$H,'ANALISIS_TIPOLOGIA DE DAÑO'!$F$12)+COUNTIFS(BRUTO!$E:$E,'ANALISIS_TIPOLOGIA DE DAÑO'!A33,BRUTO!$H:$H,'ANALISIS_TIPOLOGIA DE DAÑO'!$F$12)+COUNTIFS(BRUTO!$F:$F,'ANALISIS_TIPOLOGIA DE DAÑO'!A33,BRUTO!$H:$H,'ANALISIS_TIPOLOGIA DE DAÑO'!$F$12)+COUNTIFS(BRUTO!$G:$G,'ANALISIS_TIPOLOGIA DE DAÑO'!A33,BRUTO!$H:$H,'ANALISIS_TIPOLOGIA DE DAÑO'!F18)+COUNTIFS(BRUTO!$D:$D,'ANALISIS_TIPOLOGIA DE DAÑO'!A33,BRUTO!$I:$I,'ANALISIS_TIPOLOGIA DE DAÑO'!$F$12)+COUNTIFS(BRUTO!$E:$E,'ANALISIS_TIPOLOGIA DE DAÑO'!A33,BRUTO!$I:$I,'ANALISIS_TIPOLOGIA DE DAÑO'!$F$12)+COUNTIFS(BRUTO!$F:$F,'ANALISIS_TIPOLOGIA DE DAÑO'!A33,BRUTO!$I:$I,'ANALISIS_TIPOLOGIA DE DAÑO'!$F$12)+COUNTIFS(BRUTO!$G:$G,'ANALISIS_TIPOLOGIA DE DAÑO'!A33,BRUTO!$I:$I,'ANALISIS_TIPOLOGIA DE DAÑO'!F17)+COUNTIFS(BRUTO!$D:$D,'ANALISIS_TIPOLOGIA DE DAÑO'!A33,BRUTO!$J:$J,'ANALISIS_TIPOLOGIA DE DAÑO'!$F$12)+COUNTIFS(BRUTO!$E:$E,'ANALISIS_TIPOLOGIA DE DAÑO'!A33,BRUTO!$J:$J,'ANALISIS_TIPOLOGIA DE DAÑO'!$F$12)+COUNTIFS(BRUTO!$F:$F,'ANALISIS_TIPOLOGIA DE DAÑO'!A33,BRUTO!$J:$J,'ANALISIS_TIPOLOGIA DE DAÑO'!$F$12)+COUNTIFS(BRUTO!$G:$G,'ANALISIS_TIPOLOGIA DE DAÑO'!A33,BRUTO!$J:$J,'ANALISIS_TIPOLOGIA DE DAÑO'!F17)+COUNTIFS(BRUTO!$D:$D,'ANALISIS_TIPOLOGIA DE DAÑO'!A33,BRUTO!$K:$K,'ANALISIS_TIPOLOGIA DE DAÑO'!$F$12)+COUNTIFS(BRUTO!$E:$E,'ANALISIS_TIPOLOGIA DE DAÑO'!A33,BRUTO!$K:$K,'ANALISIS_TIPOLOGIA DE DAÑO'!$F$12)+COUNTIFS(BRUTO!$F:$F,'ANALISIS_TIPOLOGIA DE DAÑO'!A33,BRUTO!$K:$K,'ANALISIS_TIPOLOGIA DE DAÑO'!$F$12)+COUNTIFS(BRUTO!$G:$G,'ANALISIS_TIPOLOGIA DE DAÑO'!A33,BRUTO!$K:$K,'ANALISIS_TIPOLOGIA DE DAÑO'!F17)</f>
        <v>233</v>
      </c>
      <c r="G33" s="80">
        <f t="shared" si="3"/>
        <v>7.3851030110935021</v>
      </c>
    </row>
    <row r="34" spans="1:25" x14ac:dyDescent="0.25">
      <c r="A34" s="95" t="s">
        <v>95</v>
      </c>
      <c r="B34" s="150" t="s">
        <v>170</v>
      </c>
      <c r="C34" s="150"/>
      <c r="D34" s="150"/>
      <c r="E34" s="150"/>
      <c r="F34" s="83">
        <f>COUNTIFS(BRUTO!$D:$D,'ANALISIS_TIPOLOGIA DE DAÑO'!A34,BRUTO!$H:$H,'ANALISIS_TIPOLOGIA DE DAÑO'!$F$12)+COUNTIFS(BRUTO!$E:$E,'ANALISIS_TIPOLOGIA DE DAÑO'!A34,BRUTO!$H:$H,'ANALISIS_TIPOLOGIA DE DAÑO'!$F$12)+COUNTIFS(BRUTO!$F:$F,'ANALISIS_TIPOLOGIA DE DAÑO'!A34,BRUTO!$H:$H,'ANALISIS_TIPOLOGIA DE DAÑO'!$F$12)+COUNTIFS(BRUTO!$G:$G,'ANALISIS_TIPOLOGIA DE DAÑO'!A34,BRUTO!$H:$H,'ANALISIS_TIPOLOGIA DE DAÑO'!F19)+COUNTIFS(BRUTO!$D:$D,'ANALISIS_TIPOLOGIA DE DAÑO'!A34,BRUTO!$I:$I,'ANALISIS_TIPOLOGIA DE DAÑO'!$F$12)+COUNTIFS(BRUTO!$E:$E,'ANALISIS_TIPOLOGIA DE DAÑO'!A34,BRUTO!$I:$I,'ANALISIS_TIPOLOGIA DE DAÑO'!$F$12)+COUNTIFS(BRUTO!$F:$F,'ANALISIS_TIPOLOGIA DE DAÑO'!A34,BRUTO!$I:$I,'ANALISIS_TIPOLOGIA DE DAÑO'!$F$12)+COUNTIFS(BRUTO!$G:$G,'ANALISIS_TIPOLOGIA DE DAÑO'!A34,BRUTO!$I:$I,'ANALISIS_TIPOLOGIA DE DAÑO'!F18)+COUNTIFS(BRUTO!$D:$D,'ANALISIS_TIPOLOGIA DE DAÑO'!A34,BRUTO!$J:$J,'ANALISIS_TIPOLOGIA DE DAÑO'!$F$12)+COUNTIFS(BRUTO!$E:$E,'ANALISIS_TIPOLOGIA DE DAÑO'!A34,BRUTO!$J:$J,'ANALISIS_TIPOLOGIA DE DAÑO'!$F$12)+COUNTIFS(BRUTO!$F:$F,'ANALISIS_TIPOLOGIA DE DAÑO'!A34,BRUTO!$J:$J,'ANALISIS_TIPOLOGIA DE DAÑO'!$F$12)+COUNTIFS(BRUTO!$G:$G,'ANALISIS_TIPOLOGIA DE DAÑO'!A34,BRUTO!$J:$J,'ANALISIS_TIPOLOGIA DE DAÑO'!F18)+COUNTIFS(BRUTO!$D:$D,'ANALISIS_TIPOLOGIA DE DAÑO'!A34,BRUTO!$K:$K,'ANALISIS_TIPOLOGIA DE DAÑO'!$F$12)+COUNTIFS(BRUTO!$E:$E,'ANALISIS_TIPOLOGIA DE DAÑO'!A34,BRUTO!$K:$K,'ANALISIS_TIPOLOGIA DE DAÑO'!$F$12)+COUNTIFS(BRUTO!$F:$F,'ANALISIS_TIPOLOGIA DE DAÑO'!A34,BRUTO!$K:$K,'ANALISIS_TIPOLOGIA DE DAÑO'!$F$12)+COUNTIFS(BRUTO!$G:$G,'ANALISIS_TIPOLOGIA DE DAÑO'!A34,BRUTO!$K:$K,'ANALISIS_TIPOLOGIA DE DAÑO'!F18)</f>
        <v>0</v>
      </c>
      <c r="G34" s="80">
        <f t="shared" si="3"/>
        <v>0</v>
      </c>
    </row>
    <row r="35" spans="1:25" x14ac:dyDescent="0.25">
      <c r="A35" s="95" t="s">
        <v>92</v>
      </c>
      <c r="B35" s="150" t="s">
        <v>171</v>
      </c>
      <c r="C35" s="150"/>
      <c r="D35" s="150"/>
      <c r="E35" s="150"/>
      <c r="F35" s="83">
        <f>COUNTIFS(BRUTO!$D:$D,'ANALISIS_TIPOLOGIA DE DAÑO'!A35,BRUTO!$H:$H,'ANALISIS_TIPOLOGIA DE DAÑO'!$F$12)+COUNTIFS(BRUTO!$E:$E,'ANALISIS_TIPOLOGIA DE DAÑO'!A35,BRUTO!$H:$H,'ANALISIS_TIPOLOGIA DE DAÑO'!$F$12)+COUNTIFS(BRUTO!$F:$F,'ANALISIS_TIPOLOGIA DE DAÑO'!A35,BRUTO!$H:$H,'ANALISIS_TIPOLOGIA DE DAÑO'!$F$12)+COUNTIFS(BRUTO!$G:$G,'ANALISIS_TIPOLOGIA DE DAÑO'!A35,BRUTO!$H:$H,'ANALISIS_TIPOLOGIA DE DAÑO'!F20)+COUNTIFS(BRUTO!$D:$D,'ANALISIS_TIPOLOGIA DE DAÑO'!A35,BRUTO!$I:$I,'ANALISIS_TIPOLOGIA DE DAÑO'!$F$12)+COUNTIFS(BRUTO!$E:$E,'ANALISIS_TIPOLOGIA DE DAÑO'!A35,BRUTO!$I:$I,'ANALISIS_TIPOLOGIA DE DAÑO'!$F$12)+COUNTIFS(BRUTO!$F:$F,'ANALISIS_TIPOLOGIA DE DAÑO'!A35,BRUTO!$I:$I,'ANALISIS_TIPOLOGIA DE DAÑO'!$F$12)+COUNTIFS(BRUTO!$G:$G,'ANALISIS_TIPOLOGIA DE DAÑO'!A35,BRUTO!$I:$I,'ANALISIS_TIPOLOGIA DE DAÑO'!F19)+COUNTIFS(BRUTO!$D:$D,'ANALISIS_TIPOLOGIA DE DAÑO'!A35,BRUTO!$J:$J,'ANALISIS_TIPOLOGIA DE DAÑO'!$F$12)+COUNTIFS(BRUTO!$E:$E,'ANALISIS_TIPOLOGIA DE DAÑO'!A35,BRUTO!$J:$J,'ANALISIS_TIPOLOGIA DE DAÑO'!$F$12)+COUNTIFS(BRUTO!$F:$F,'ANALISIS_TIPOLOGIA DE DAÑO'!A35,BRUTO!$J:$J,'ANALISIS_TIPOLOGIA DE DAÑO'!$F$12)+COUNTIFS(BRUTO!$G:$G,'ANALISIS_TIPOLOGIA DE DAÑO'!A35,BRUTO!$J:$J,'ANALISIS_TIPOLOGIA DE DAÑO'!F19)+COUNTIFS(BRUTO!$D:$D,'ANALISIS_TIPOLOGIA DE DAÑO'!A35,BRUTO!$K:$K,'ANALISIS_TIPOLOGIA DE DAÑO'!$F$12)+COUNTIFS(BRUTO!$E:$E,'ANALISIS_TIPOLOGIA DE DAÑO'!A35,BRUTO!$K:$K,'ANALISIS_TIPOLOGIA DE DAÑO'!$F$12)+COUNTIFS(BRUTO!$F:$F,'ANALISIS_TIPOLOGIA DE DAÑO'!A35,BRUTO!$K:$K,'ANALISIS_TIPOLOGIA DE DAÑO'!$F$12)+COUNTIFS(BRUTO!$G:$G,'ANALISIS_TIPOLOGIA DE DAÑO'!A35,BRUTO!$K:$K,'ANALISIS_TIPOLOGIA DE DAÑO'!F19)</f>
        <v>163</v>
      </c>
      <c r="G35" s="80">
        <f t="shared" si="3"/>
        <v>5.1664025356576859</v>
      </c>
      <c r="P35" s="151" t="s">
        <v>175</v>
      </c>
      <c r="Q35" s="151"/>
      <c r="R35" s="151"/>
      <c r="S35" s="151"/>
      <c r="T35" s="151"/>
      <c r="U35" s="151"/>
      <c r="V35" s="151"/>
      <c r="W35" s="151"/>
      <c r="X35" s="151"/>
      <c r="Y35" s="151"/>
    </row>
    <row r="36" spans="1:25" x14ac:dyDescent="0.25">
      <c r="A36" s="95" t="s">
        <v>97</v>
      </c>
      <c r="B36" s="150" t="s">
        <v>172</v>
      </c>
      <c r="C36" s="150"/>
      <c r="D36" s="150"/>
      <c r="E36" s="150"/>
      <c r="F36" s="83">
        <f>COUNTIFS(BRUTO!$D:$D,'ANALISIS_TIPOLOGIA DE DAÑO'!A36,BRUTO!$H:$H,'ANALISIS_TIPOLOGIA DE DAÑO'!$F$12)+COUNTIFS(BRUTO!$E:$E,'ANALISIS_TIPOLOGIA DE DAÑO'!A36,BRUTO!$H:$H,'ANALISIS_TIPOLOGIA DE DAÑO'!$F$12)+COUNTIFS(BRUTO!$F:$F,'ANALISIS_TIPOLOGIA DE DAÑO'!A36,BRUTO!$H:$H,'ANALISIS_TIPOLOGIA DE DAÑO'!$F$12)+COUNTIFS(BRUTO!$G:$G,'ANALISIS_TIPOLOGIA DE DAÑO'!A36,BRUTO!$H:$H,'ANALISIS_TIPOLOGIA DE DAÑO'!F21)+COUNTIFS(BRUTO!$D:$D,'ANALISIS_TIPOLOGIA DE DAÑO'!A36,BRUTO!$I:$I,'ANALISIS_TIPOLOGIA DE DAÑO'!$F$12)+COUNTIFS(BRUTO!$E:$E,'ANALISIS_TIPOLOGIA DE DAÑO'!A36,BRUTO!$I:$I,'ANALISIS_TIPOLOGIA DE DAÑO'!$F$12)+COUNTIFS(BRUTO!$F:$F,'ANALISIS_TIPOLOGIA DE DAÑO'!A36,BRUTO!$I:$I,'ANALISIS_TIPOLOGIA DE DAÑO'!$F$12)+COUNTIFS(BRUTO!$G:$G,'ANALISIS_TIPOLOGIA DE DAÑO'!A36,BRUTO!$I:$I,'ANALISIS_TIPOLOGIA DE DAÑO'!F20)+COUNTIFS(BRUTO!$D:$D,'ANALISIS_TIPOLOGIA DE DAÑO'!A36,BRUTO!$J:$J,'ANALISIS_TIPOLOGIA DE DAÑO'!$F$12)+COUNTIFS(BRUTO!$E:$E,'ANALISIS_TIPOLOGIA DE DAÑO'!A36,BRUTO!$J:$J,'ANALISIS_TIPOLOGIA DE DAÑO'!$F$12)+COUNTIFS(BRUTO!$F:$F,'ANALISIS_TIPOLOGIA DE DAÑO'!A36,BRUTO!$J:$J,'ANALISIS_TIPOLOGIA DE DAÑO'!$F$12)+COUNTIFS(BRUTO!$G:$G,'ANALISIS_TIPOLOGIA DE DAÑO'!A36,BRUTO!$J:$J,'ANALISIS_TIPOLOGIA DE DAÑO'!F20)+COUNTIFS(BRUTO!$D:$D,'ANALISIS_TIPOLOGIA DE DAÑO'!A36,BRUTO!$K:$K,'ANALISIS_TIPOLOGIA DE DAÑO'!$F$12)+COUNTIFS(BRUTO!$E:$E,'ANALISIS_TIPOLOGIA DE DAÑO'!A36,BRUTO!$K:$K,'ANALISIS_TIPOLOGIA DE DAÑO'!$F$12)+COUNTIFS(BRUTO!$F:$F,'ANALISIS_TIPOLOGIA DE DAÑO'!A36,BRUTO!$K:$K,'ANALISIS_TIPOLOGIA DE DAÑO'!$F$12)+COUNTIFS(BRUTO!$G:$G,'ANALISIS_TIPOLOGIA DE DAÑO'!A36,BRUTO!$K:$K,'ANALISIS_TIPOLOGIA DE DAÑO'!F20)</f>
        <v>0</v>
      </c>
      <c r="G36" s="80">
        <f t="shared" si="3"/>
        <v>0</v>
      </c>
    </row>
    <row r="37" spans="1:25" x14ac:dyDescent="0.25">
      <c r="A37" s="95" t="s">
        <v>91</v>
      </c>
      <c r="B37" s="150" t="s">
        <v>173</v>
      </c>
      <c r="C37" s="150"/>
      <c r="D37" s="150"/>
      <c r="E37" s="150"/>
      <c r="F37" s="83">
        <f>COUNTIFS(BRUTO!$D:$D,'ANALISIS_TIPOLOGIA DE DAÑO'!A37,BRUTO!$H:$H,'ANALISIS_TIPOLOGIA DE DAÑO'!$F$12)+COUNTIFS(BRUTO!$E:$E,'ANALISIS_TIPOLOGIA DE DAÑO'!A37,BRUTO!$H:$H,'ANALISIS_TIPOLOGIA DE DAÑO'!$F$12)+COUNTIFS(BRUTO!$F:$F,'ANALISIS_TIPOLOGIA DE DAÑO'!A37,BRUTO!$H:$H,'ANALISIS_TIPOLOGIA DE DAÑO'!$F$12)+COUNTIFS(BRUTO!$G:$G,'ANALISIS_TIPOLOGIA DE DAÑO'!A37,BRUTO!$H:$H,'ANALISIS_TIPOLOGIA DE DAÑO'!F22)+COUNTIFS(BRUTO!$D:$D,'ANALISIS_TIPOLOGIA DE DAÑO'!A37,BRUTO!$I:$I,'ANALISIS_TIPOLOGIA DE DAÑO'!$F$12)+COUNTIFS(BRUTO!$E:$E,'ANALISIS_TIPOLOGIA DE DAÑO'!A37,BRUTO!$I:$I,'ANALISIS_TIPOLOGIA DE DAÑO'!$F$12)+COUNTIFS(BRUTO!$F:$F,'ANALISIS_TIPOLOGIA DE DAÑO'!A37,BRUTO!$I:$I,'ANALISIS_TIPOLOGIA DE DAÑO'!$F$12)+COUNTIFS(BRUTO!$G:$G,'ANALISIS_TIPOLOGIA DE DAÑO'!A37,BRUTO!$I:$I,'ANALISIS_TIPOLOGIA DE DAÑO'!F21)+COUNTIFS(BRUTO!$D:$D,'ANALISIS_TIPOLOGIA DE DAÑO'!A37,BRUTO!$J:$J,'ANALISIS_TIPOLOGIA DE DAÑO'!$F$12)+COUNTIFS(BRUTO!$E:$E,'ANALISIS_TIPOLOGIA DE DAÑO'!A37,BRUTO!$J:$J,'ANALISIS_TIPOLOGIA DE DAÑO'!$F$12)+COUNTIFS(BRUTO!$F:$F,'ANALISIS_TIPOLOGIA DE DAÑO'!A37,BRUTO!$J:$J,'ANALISIS_TIPOLOGIA DE DAÑO'!$F$12)+COUNTIFS(BRUTO!$G:$G,'ANALISIS_TIPOLOGIA DE DAÑO'!A37,BRUTO!$J:$J,'ANALISIS_TIPOLOGIA DE DAÑO'!F21)+COUNTIFS(BRUTO!$D:$D,'ANALISIS_TIPOLOGIA DE DAÑO'!A37,BRUTO!$K:$K,'ANALISIS_TIPOLOGIA DE DAÑO'!$F$12)+COUNTIFS(BRUTO!$E:$E,'ANALISIS_TIPOLOGIA DE DAÑO'!A37,BRUTO!$K:$K,'ANALISIS_TIPOLOGIA DE DAÑO'!$F$12)+COUNTIFS(BRUTO!$F:$F,'ANALISIS_TIPOLOGIA DE DAÑO'!A37,BRUTO!$K:$K,'ANALISIS_TIPOLOGIA DE DAÑO'!$F$12)+COUNTIFS(BRUTO!$G:$G,'ANALISIS_TIPOLOGIA DE DAÑO'!A37,BRUTO!$K:$K,'ANALISIS_TIPOLOGIA DE DAÑO'!F21)</f>
        <v>131</v>
      </c>
      <c r="G37" s="80">
        <f t="shared" si="3"/>
        <v>4.1521394611727418</v>
      </c>
    </row>
    <row r="38" spans="1:25" x14ac:dyDescent="0.25">
      <c r="A38" s="85" t="s">
        <v>110</v>
      </c>
      <c r="B38" s="150" t="s">
        <v>174</v>
      </c>
      <c r="C38" s="150"/>
      <c r="D38" s="150"/>
      <c r="E38" s="150"/>
      <c r="F38" s="83">
        <f>COUNTIFS(BRUTO!$D:$D,'ANALISIS_TIPOLOGIA DE DAÑO'!A38,BRUTO!$H:$H,'ANALISIS_TIPOLOGIA DE DAÑO'!$F$12)+COUNTIFS(BRUTO!$E:$E,'ANALISIS_TIPOLOGIA DE DAÑO'!A38,BRUTO!$H:$H,'ANALISIS_TIPOLOGIA DE DAÑO'!$F$12)+COUNTIFS(BRUTO!$F:$F,'ANALISIS_TIPOLOGIA DE DAÑO'!A38,BRUTO!$H:$H,'ANALISIS_TIPOLOGIA DE DAÑO'!$F$12)+COUNTIFS(BRUTO!$G:$G,'ANALISIS_TIPOLOGIA DE DAÑO'!A38,BRUTO!$H:$H,'ANALISIS_TIPOLOGIA DE DAÑO'!F23)+COUNTIFS(BRUTO!$D:$D,'ANALISIS_TIPOLOGIA DE DAÑO'!A38,BRUTO!$I:$I,'ANALISIS_TIPOLOGIA DE DAÑO'!$F$12)+COUNTIFS(BRUTO!$E:$E,'ANALISIS_TIPOLOGIA DE DAÑO'!A38,BRUTO!$I:$I,'ANALISIS_TIPOLOGIA DE DAÑO'!$F$12)+COUNTIFS(BRUTO!$F:$F,'ANALISIS_TIPOLOGIA DE DAÑO'!A38,BRUTO!$I:$I,'ANALISIS_TIPOLOGIA DE DAÑO'!$F$12)+COUNTIFS(BRUTO!$G:$G,'ANALISIS_TIPOLOGIA DE DAÑO'!A38,BRUTO!$I:$I,'ANALISIS_TIPOLOGIA DE DAÑO'!F22)+COUNTIFS(BRUTO!$D:$D,'ANALISIS_TIPOLOGIA DE DAÑO'!A38,BRUTO!$J:$J,'ANALISIS_TIPOLOGIA DE DAÑO'!$F$12)+COUNTIFS(BRUTO!$E:$E,'ANALISIS_TIPOLOGIA DE DAÑO'!A38,BRUTO!$J:$J,'ANALISIS_TIPOLOGIA DE DAÑO'!$F$12)+COUNTIFS(BRUTO!$F:$F,'ANALISIS_TIPOLOGIA DE DAÑO'!A38,BRUTO!$J:$J,'ANALISIS_TIPOLOGIA DE DAÑO'!$F$12)+COUNTIFS(BRUTO!$G:$G,'ANALISIS_TIPOLOGIA DE DAÑO'!A38,BRUTO!$J:$J,'ANALISIS_TIPOLOGIA DE DAÑO'!F22)+COUNTIFS(BRUTO!$D:$D,'ANALISIS_TIPOLOGIA DE DAÑO'!A38,BRUTO!$K:$K,'ANALISIS_TIPOLOGIA DE DAÑO'!$F$12)+COUNTIFS(BRUTO!$E:$E,'ANALISIS_TIPOLOGIA DE DAÑO'!A38,BRUTO!$K:$K,'ANALISIS_TIPOLOGIA DE DAÑO'!$F$12)+COUNTIFS(BRUTO!$F:$F,'ANALISIS_TIPOLOGIA DE DAÑO'!A38,BRUTO!$K:$K,'ANALISIS_TIPOLOGIA DE DAÑO'!$F$12)+COUNTIFS(BRUTO!$G:$G,'ANALISIS_TIPOLOGIA DE DAÑO'!A38,BRUTO!$K:$K,'ANALISIS_TIPOLOGIA DE DAÑO'!F22)</f>
        <v>937</v>
      </c>
      <c r="G38" s="80">
        <f t="shared" si="3"/>
        <v>29.698890649762284</v>
      </c>
    </row>
    <row r="39" spans="1:25" x14ac:dyDescent="0.25">
      <c r="A39"/>
      <c r="B39" s="153" t="s">
        <v>155</v>
      </c>
      <c r="C39" s="153"/>
      <c r="D39" s="153"/>
      <c r="E39" s="153"/>
      <c r="F39" s="96">
        <f>SUM(F27:F38)</f>
        <v>3155</v>
      </c>
      <c r="G39" s="97">
        <f>SUM(G27:G38)</f>
        <v>100</v>
      </c>
    </row>
    <row r="40" spans="1:25" x14ac:dyDescent="0.25">
      <c r="A40"/>
    </row>
    <row r="41" spans="1:25" x14ac:dyDescent="0.25">
      <c r="A41"/>
    </row>
    <row r="42" spans="1:25" x14ac:dyDescent="0.25">
      <c r="A42"/>
    </row>
    <row r="43" spans="1:25" x14ac:dyDescent="0.25">
      <c r="A43"/>
    </row>
    <row r="44" spans="1:25" x14ac:dyDescent="0.25">
      <c r="A44"/>
    </row>
    <row r="45" spans="1:25" x14ac:dyDescent="0.25">
      <c r="A45"/>
    </row>
    <row r="46" spans="1:25" x14ac:dyDescent="0.25">
      <c r="A46"/>
    </row>
    <row r="47" spans="1:25" x14ac:dyDescent="0.25">
      <c r="A47"/>
    </row>
    <row r="48" spans="1:25"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row r="3584" spans="1:1" x14ac:dyDescent="0.25">
      <c r="A3584"/>
    </row>
    <row r="3585" spans="1:1" x14ac:dyDescent="0.25">
      <c r="A3585"/>
    </row>
    <row r="3586" spans="1:1" x14ac:dyDescent="0.25">
      <c r="A3586"/>
    </row>
    <row r="3587" spans="1:1" x14ac:dyDescent="0.25">
      <c r="A3587"/>
    </row>
    <row r="3588" spans="1:1" x14ac:dyDescent="0.25">
      <c r="A3588"/>
    </row>
    <row r="3589" spans="1:1" x14ac:dyDescent="0.25">
      <c r="A3589"/>
    </row>
    <row r="3590" spans="1:1" x14ac:dyDescent="0.25">
      <c r="A3590"/>
    </row>
    <row r="3591" spans="1:1" x14ac:dyDescent="0.25">
      <c r="A3591"/>
    </row>
    <row r="3592" spans="1:1" x14ac:dyDescent="0.25">
      <c r="A3592"/>
    </row>
    <row r="3593" spans="1:1" x14ac:dyDescent="0.25">
      <c r="A3593"/>
    </row>
    <row r="3594" spans="1:1" x14ac:dyDescent="0.25">
      <c r="A3594"/>
    </row>
    <row r="3595" spans="1:1" x14ac:dyDescent="0.25">
      <c r="A3595"/>
    </row>
    <row r="3596" spans="1:1" x14ac:dyDescent="0.25">
      <c r="A3596"/>
    </row>
    <row r="3597" spans="1:1" x14ac:dyDescent="0.25">
      <c r="A3597"/>
    </row>
    <row r="3598" spans="1:1" x14ac:dyDescent="0.25">
      <c r="A3598"/>
    </row>
    <row r="3599" spans="1:1" x14ac:dyDescent="0.25">
      <c r="A3599"/>
    </row>
    <row r="3600" spans="1:1" x14ac:dyDescent="0.25">
      <c r="A3600"/>
    </row>
    <row r="3601" spans="1:1" x14ac:dyDescent="0.25">
      <c r="A3601"/>
    </row>
    <row r="3602" spans="1:1" x14ac:dyDescent="0.25">
      <c r="A3602"/>
    </row>
    <row r="3603" spans="1:1" x14ac:dyDescent="0.25">
      <c r="A3603"/>
    </row>
    <row r="3604" spans="1:1" x14ac:dyDescent="0.25">
      <c r="A3604"/>
    </row>
    <row r="3605" spans="1:1" x14ac:dyDescent="0.25">
      <c r="A3605"/>
    </row>
    <row r="3606" spans="1:1" x14ac:dyDescent="0.25">
      <c r="A3606"/>
    </row>
    <row r="3607" spans="1:1" x14ac:dyDescent="0.25">
      <c r="A3607"/>
    </row>
    <row r="3608" spans="1:1" x14ac:dyDescent="0.25">
      <c r="A3608"/>
    </row>
    <row r="3609" spans="1:1" x14ac:dyDescent="0.25">
      <c r="A3609"/>
    </row>
    <row r="3610" spans="1:1" x14ac:dyDescent="0.25">
      <c r="A3610"/>
    </row>
    <row r="3611" spans="1:1" x14ac:dyDescent="0.25">
      <c r="A3611"/>
    </row>
    <row r="3612" spans="1:1" x14ac:dyDescent="0.25">
      <c r="A3612"/>
    </row>
    <row r="3613" spans="1:1" x14ac:dyDescent="0.25">
      <c r="A3613"/>
    </row>
    <row r="3614" spans="1:1" x14ac:dyDescent="0.25">
      <c r="A3614"/>
    </row>
    <row r="3615" spans="1:1" x14ac:dyDescent="0.25">
      <c r="A3615"/>
    </row>
    <row r="3616" spans="1:1" x14ac:dyDescent="0.25">
      <c r="A3616"/>
    </row>
    <row r="3617" spans="1:1" x14ac:dyDescent="0.25">
      <c r="A3617"/>
    </row>
    <row r="3618" spans="1:1" x14ac:dyDescent="0.25">
      <c r="A3618"/>
    </row>
    <row r="3619" spans="1:1" x14ac:dyDescent="0.25">
      <c r="A3619"/>
    </row>
    <row r="3620" spans="1:1" x14ac:dyDescent="0.25">
      <c r="A3620"/>
    </row>
    <row r="3621" spans="1:1" x14ac:dyDescent="0.25">
      <c r="A3621"/>
    </row>
    <row r="3622" spans="1:1" x14ac:dyDescent="0.25">
      <c r="A3622"/>
    </row>
    <row r="3623" spans="1:1" x14ac:dyDescent="0.25">
      <c r="A3623"/>
    </row>
    <row r="3624" spans="1:1" x14ac:dyDescent="0.25">
      <c r="A3624"/>
    </row>
    <row r="3625" spans="1:1" x14ac:dyDescent="0.25">
      <c r="A3625"/>
    </row>
    <row r="3626" spans="1:1" x14ac:dyDescent="0.25">
      <c r="A3626"/>
    </row>
    <row r="3627" spans="1:1" x14ac:dyDescent="0.25">
      <c r="A3627"/>
    </row>
    <row r="3628" spans="1:1" x14ac:dyDescent="0.25">
      <c r="A3628"/>
    </row>
    <row r="3629" spans="1:1" x14ac:dyDescent="0.25">
      <c r="A3629"/>
    </row>
    <row r="3630" spans="1:1" x14ac:dyDescent="0.25">
      <c r="A3630"/>
    </row>
    <row r="3631" spans="1:1" x14ac:dyDescent="0.25">
      <c r="A3631"/>
    </row>
    <row r="3632" spans="1:1" x14ac:dyDescent="0.25">
      <c r="A3632"/>
    </row>
    <row r="3633" spans="1:1" x14ac:dyDescent="0.25">
      <c r="A3633"/>
    </row>
    <row r="3634" spans="1:1" x14ac:dyDescent="0.25">
      <c r="A3634"/>
    </row>
    <row r="3635" spans="1:1" x14ac:dyDescent="0.25">
      <c r="A3635"/>
    </row>
    <row r="3636" spans="1:1" x14ac:dyDescent="0.25">
      <c r="A3636"/>
    </row>
    <row r="3637" spans="1:1" x14ac:dyDescent="0.25">
      <c r="A3637"/>
    </row>
    <row r="3638" spans="1:1" x14ac:dyDescent="0.25">
      <c r="A3638"/>
    </row>
    <row r="3639" spans="1:1" x14ac:dyDescent="0.25">
      <c r="A3639"/>
    </row>
    <row r="3640" spans="1:1" x14ac:dyDescent="0.25">
      <c r="A3640"/>
    </row>
    <row r="3641" spans="1:1" x14ac:dyDescent="0.25">
      <c r="A3641"/>
    </row>
    <row r="3642" spans="1:1" x14ac:dyDescent="0.25">
      <c r="A3642"/>
    </row>
    <row r="3643" spans="1:1" x14ac:dyDescent="0.25">
      <c r="A3643"/>
    </row>
    <row r="3644" spans="1:1" x14ac:dyDescent="0.25">
      <c r="A3644"/>
    </row>
    <row r="3645" spans="1:1" x14ac:dyDescent="0.25">
      <c r="A3645"/>
    </row>
    <row r="3646" spans="1:1" x14ac:dyDescent="0.25">
      <c r="A3646"/>
    </row>
    <row r="3647" spans="1:1" x14ac:dyDescent="0.25">
      <c r="A3647"/>
    </row>
    <row r="3648" spans="1:1" x14ac:dyDescent="0.25">
      <c r="A3648"/>
    </row>
    <row r="3649" spans="1:1" x14ac:dyDescent="0.25">
      <c r="A3649"/>
    </row>
    <row r="3650" spans="1:1" x14ac:dyDescent="0.25">
      <c r="A3650"/>
    </row>
    <row r="3651" spans="1:1" x14ac:dyDescent="0.25">
      <c r="A3651"/>
    </row>
    <row r="3652" spans="1:1" x14ac:dyDescent="0.25">
      <c r="A3652"/>
    </row>
    <row r="3653" spans="1:1" x14ac:dyDescent="0.25">
      <c r="A3653"/>
    </row>
    <row r="3654" spans="1:1" x14ac:dyDescent="0.25">
      <c r="A3654"/>
    </row>
    <row r="3655" spans="1:1" x14ac:dyDescent="0.25">
      <c r="A3655"/>
    </row>
    <row r="3656" spans="1:1" x14ac:dyDescent="0.25">
      <c r="A3656"/>
    </row>
    <row r="3657" spans="1:1" x14ac:dyDescent="0.25">
      <c r="A3657"/>
    </row>
    <row r="3658" spans="1:1" x14ac:dyDescent="0.25">
      <c r="A3658"/>
    </row>
    <row r="3659" spans="1:1" x14ac:dyDescent="0.25">
      <c r="A3659"/>
    </row>
    <row r="3660" spans="1:1" x14ac:dyDescent="0.25">
      <c r="A3660"/>
    </row>
    <row r="3661" spans="1:1" x14ac:dyDescent="0.25">
      <c r="A3661"/>
    </row>
    <row r="3662" spans="1:1" x14ac:dyDescent="0.25">
      <c r="A3662"/>
    </row>
    <row r="3663" spans="1:1" x14ac:dyDescent="0.25">
      <c r="A3663"/>
    </row>
    <row r="3664" spans="1:1" x14ac:dyDescent="0.25">
      <c r="A3664"/>
    </row>
    <row r="3665" spans="1:1" x14ac:dyDescent="0.25">
      <c r="A3665"/>
    </row>
    <row r="3666" spans="1:1" x14ac:dyDescent="0.25">
      <c r="A3666"/>
    </row>
    <row r="3667" spans="1:1" x14ac:dyDescent="0.25">
      <c r="A3667"/>
    </row>
    <row r="3668" spans="1:1" x14ac:dyDescent="0.25">
      <c r="A3668"/>
    </row>
    <row r="3669" spans="1:1" x14ac:dyDescent="0.25">
      <c r="A3669"/>
    </row>
    <row r="3670" spans="1:1" x14ac:dyDescent="0.25">
      <c r="A3670"/>
    </row>
    <row r="3671" spans="1:1" x14ac:dyDescent="0.25">
      <c r="A3671"/>
    </row>
    <row r="3672" spans="1:1" x14ac:dyDescent="0.25">
      <c r="A3672"/>
    </row>
    <row r="3673" spans="1:1" x14ac:dyDescent="0.25">
      <c r="A3673"/>
    </row>
    <row r="3674" spans="1:1" x14ac:dyDescent="0.25">
      <c r="A3674"/>
    </row>
    <row r="3675" spans="1:1" x14ac:dyDescent="0.25">
      <c r="A3675"/>
    </row>
    <row r="3676" spans="1:1" x14ac:dyDescent="0.25">
      <c r="A3676"/>
    </row>
    <row r="3677" spans="1:1" x14ac:dyDescent="0.25">
      <c r="A3677"/>
    </row>
    <row r="3678" spans="1:1" x14ac:dyDescent="0.25">
      <c r="A3678"/>
    </row>
    <row r="3679" spans="1:1" x14ac:dyDescent="0.25">
      <c r="A3679"/>
    </row>
    <row r="3680" spans="1:1" x14ac:dyDescent="0.25">
      <c r="A3680"/>
    </row>
    <row r="3681" spans="1:1" x14ac:dyDescent="0.25">
      <c r="A3681"/>
    </row>
    <row r="3682" spans="1:1" x14ac:dyDescent="0.25">
      <c r="A3682"/>
    </row>
    <row r="3683" spans="1:1" x14ac:dyDescent="0.25">
      <c r="A3683"/>
    </row>
    <row r="3684" spans="1:1" x14ac:dyDescent="0.25">
      <c r="A3684"/>
    </row>
    <row r="3685" spans="1:1" x14ac:dyDescent="0.25">
      <c r="A3685"/>
    </row>
    <row r="3686" spans="1:1" x14ac:dyDescent="0.25">
      <c r="A3686"/>
    </row>
    <row r="3687" spans="1:1" x14ac:dyDescent="0.25">
      <c r="A3687"/>
    </row>
    <row r="3688" spans="1:1" x14ac:dyDescent="0.25">
      <c r="A3688"/>
    </row>
    <row r="3689" spans="1:1" x14ac:dyDescent="0.25">
      <c r="A3689"/>
    </row>
    <row r="3690" spans="1:1" x14ac:dyDescent="0.25">
      <c r="A3690"/>
    </row>
    <row r="3691" spans="1:1" x14ac:dyDescent="0.25">
      <c r="A3691"/>
    </row>
    <row r="3692" spans="1:1" x14ac:dyDescent="0.25">
      <c r="A3692"/>
    </row>
    <row r="3693" spans="1:1" x14ac:dyDescent="0.25">
      <c r="A3693"/>
    </row>
    <row r="3694" spans="1:1" x14ac:dyDescent="0.25">
      <c r="A3694"/>
    </row>
    <row r="3695" spans="1:1" x14ac:dyDescent="0.25">
      <c r="A3695"/>
    </row>
    <row r="3696" spans="1:1" x14ac:dyDescent="0.25">
      <c r="A3696"/>
    </row>
    <row r="3697" spans="1:1" x14ac:dyDescent="0.25">
      <c r="A3697"/>
    </row>
    <row r="3698" spans="1:1" x14ac:dyDescent="0.25">
      <c r="A3698"/>
    </row>
    <row r="3699" spans="1:1" x14ac:dyDescent="0.25">
      <c r="A3699"/>
    </row>
    <row r="3700" spans="1:1" x14ac:dyDescent="0.25">
      <c r="A3700"/>
    </row>
    <row r="3701" spans="1:1" x14ac:dyDescent="0.25">
      <c r="A3701"/>
    </row>
    <row r="3702" spans="1:1" x14ac:dyDescent="0.25">
      <c r="A3702"/>
    </row>
    <row r="3703" spans="1:1" x14ac:dyDescent="0.25">
      <c r="A3703"/>
    </row>
    <row r="3704" spans="1:1" x14ac:dyDescent="0.25">
      <c r="A3704"/>
    </row>
    <row r="3705" spans="1:1" x14ac:dyDescent="0.25">
      <c r="A3705"/>
    </row>
    <row r="3706" spans="1:1" x14ac:dyDescent="0.25">
      <c r="A3706"/>
    </row>
    <row r="3707" spans="1:1" x14ac:dyDescent="0.25">
      <c r="A3707"/>
    </row>
    <row r="3708" spans="1:1" x14ac:dyDescent="0.25">
      <c r="A3708"/>
    </row>
    <row r="3709" spans="1:1" x14ac:dyDescent="0.25">
      <c r="A3709"/>
    </row>
    <row r="3710" spans="1:1" x14ac:dyDescent="0.25">
      <c r="A3710"/>
    </row>
    <row r="3711" spans="1:1" x14ac:dyDescent="0.25">
      <c r="A3711"/>
    </row>
    <row r="3712" spans="1:1" x14ac:dyDescent="0.25">
      <c r="A3712"/>
    </row>
    <row r="3713" spans="1:1" x14ac:dyDescent="0.25">
      <c r="A3713"/>
    </row>
    <row r="3714" spans="1:1" x14ac:dyDescent="0.25">
      <c r="A3714"/>
    </row>
    <row r="3715" spans="1:1" x14ac:dyDescent="0.25">
      <c r="A3715"/>
    </row>
    <row r="3716" spans="1:1" x14ac:dyDescent="0.25">
      <c r="A3716"/>
    </row>
    <row r="3717" spans="1:1" x14ac:dyDescent="0.25">
      <c r="A3717"/>
    </row>
    <row r="3718" spans="1:1" x14ac:dyDescent="0.25">
      <c r="A3718"/>
    </row>
    <row r="3719" spans="1:1" x14ac:dyDescent="0.25">
      <c r="A3719"/>
    </row>
    <row r="3720" spans="1:1" x14ac:dyDescent="0.25">
      <c r="A3720"/>
    </row>
    <row r="3721" spans="1:1" x14ac:dyDescent="0.25">
      <c r="A3721"/>
    </row>
    <row r="3722" spans="1:1" x14ac:dyDescent="0.25">
      <c r="A3722"/>
    </row>
    <row r="3723" spans="1:1" x14ac:dyDescent="0.25">
      <c r="A3723"/>
    </row>
    <row r="3724" spans="1:1" x14ac:dyDescent="0.25">
      <c r="A3724"/>
    </row>
    <row r="3725" spans="1:1" x14ac:dyDescent="0.25">
      <c r="A3725"/>
    </row>
    <row r="3726" spans="1:1" x14ac:dyDescent="0.25">
      <c r="A3726"/>
    </row>
    <row r="3727" spans="1:1" x14ac:dyDescent="0.25">
      <c r="A3727"/>
    </row>
    <row r="3728" spans="1:1" x14ac:dyDescent="0.25">
      <c r="A3728"/>
    </row>
    <row r="3729" spans="1:1" x14ac:dyDescent="0.25">
      <c r="A3729"/>
    </row>
    <row r="3730" spans="1:1" x14ac:dyDescent="0.25">
      <c r="A3730"/>
    </row>
    <row r="3731" spans="1:1" x14ac:dyDescent="0.25">
      <c r="A3731"/>
    </row>
    <row r="3732" spans="1:1" x14ac:dyDescent="0.25">
      <c r="A3732"/>
    </row>
    <row r="3733" spans="1:1" x14ac:dyDescent="0.25">
      <c r="A3733"/>
    </row>
    <row r="3734" spans="1:1" x14ac:dyDescent="0.25">
      <c r="A3734"/>
    </row>
    <row r="3735" spans="1:1" x14ac:dyDescent="0.25">
      <c r="A3735"/>
    </row>
    <row r="3736" spans="1:1" x14ac:dyDescent="0.25">
      <c r="A3736"/>
    </row>
    <row r="3737" spans="1:1" x14ac:dyDescent="0.25">
      <c r="A3737"/>
    </row>
    <row r="3738" spans="1:1" x14ac:dyDescent="0.25">
      <c r="A3738"/>
    </row>
    <row r="3739" spans="1:1" x14ac:dyDescent="0.25">
      <c r="A3739"/>
    </row>
    <row r="3740" spans="1:1" x14ac:dyDescent="0.25">
      <c r="A3740"/>
    </row>
    <row r="3741" spans="1:1" x14ac:dyDescent="0.25">
      <c r="A3741"/>
    </row>
    <row r="3742" spans="1:1" x14ac:dyDescent="0.25">
      <c r="A3742"/>
    </row>
    <row r="3743" spans="1:1" x14ac:dyDescent="0.25">
      <c r="A3743"/>
    </row>
    <row r="3744" spans="1:1" x14ac:dyDescent="0.25">
      <c r="A3744"/>
    </row>
    <row r="3745" spans="1:1" x14ac:dyDescent="0.25">
      <c r="A3745"/>
    </row>
    <row r="3746" spans="1:1" x14ac:dyDescent="0.25">
      <c r="A3746"/>
    </row>
    <row r="3747" spans="1:1" x14ac:dyDescent="0.25">
      <c r="A3747"/>
    </row>
    <row r="3748" spans="1:1" x14ac:dyDescent="0.25">
      <c r="A3748"/>
    </row>
    <row r="3749" spans="1:1" x14ac:dyDescent="0.25">
      <c r="A3749"/>
    </row>
    <row r="3750" spans="1:1" x14ac:dyDescent="0.25">
      <c r="A3750"/>
    </row>
    <row r="3751" spans="1:1" x14ac:dyDescent="0.25">
      <c r="A3751"/>
    </row>
    <row r="3752" spans="1:1" x14ac:dyDescent="0.25">
      <c r="A3752"/>
    </row>
    <row r="3753" spans="1:1" x14ac:dyDescent="0.25">
      <c r="A3753"/>
    </row>
    <row r="3754" spans="1:1" x14ac:dyDescent="0.25">
      <c r="A3754"/>
    </row>
    <row r="3755" spans="1:1" x14ac:dyDescent="0.25">
      <c r="A3755"/>
    </row>
    <row r="3756" spans="1:1" x14ac:dyDescent="0.25">
      <c r="A3756"/>
    </row>
    <row r="3757" spans="1:1" x14ac:dyDescent="0.25">
      <c r="A3757"/>
    </row>
    <row r="3758" spans="1:1" x14ac:dyDescent="0.25">
      <c r="A3758"/>
    </row>
    <row r="3759" spans="1:1" x14ac:dyDescent="0.25">
      <c r="A3759"/>
    </row>
    <row r="3760" spans="1:1" x14ac:dyDescent="0.25">
      <c r="A3760"/>
    </row>
    <row r="3761" spans="1:1" x14ac:dyDescent="0.25">
      <c r="A3761"/>
    </row>
    <row r="3762" spans="1:1" x14ac:dyDescent="0.25">
      <c r="A3762"/>
    </row>
    <row r="3763" spans="1:1" x14ac:dyDescent="0.25">
      <c r="A3763"/>
    </row>
    <row r="3764" spans="1:1" x14ac:dyDescent="0.25">
      <c r="A3764"/>
    </row>
    <row r="3765" spans="1:1" x14ac:dyDescent="0.25">
      <c r="A3765"/>
    </row>
    <row r="3766" spans="1:1" x14ac:dyDescent="0.25">
      <c r="A3766"/>
    </row>
    <row r="3767" spans="1:1" x14ac:dyDescent="0.25">
      <c r="A3767"/>
    </row>
    <row r="3768" spans="1:1" x14ac:dyDescent="0.25">
      <c r="A3768"/>
    </row>
    <row r="3769" spans="1:1" x14ac:dyDescent="0.25">
      <c r="A3769"/>
    </row>
    <row r="3770" spans="1:1" x14ac:dyDescent="0.25">
      <c r="A3770"/>
    </row>
    <row r="3771" spans="1:1" x14ac:dyDescent="0.25">
      <c r="A3771"/>
    </row>
    <row r="3772" spans="1:1" x14ac:dyDescent="0.25">
      <c r="A3772"/>
    </row>
    <row r="3773" spans="1:1" x14ac:dyDescent="0.25">
      <c r="A3773"/>
    </row>
    <row r="3774" spans="1:1" x14ac:dyDescent="0.25">
      <c r="A3774"/>
    </row>
    <row r="3775" spans="1:1" x14ac:dyDescent="0.25">
      <c r="A3775"/>
    </row>
    <row r="3776" spans="1:1" x14ac:dyDescent="0.25">
      <c r="A3776"/>
    </row>
    <row r="3777" spans="1:1" x14ac:dyDescent="0.25">
      <c r="A3777"/>
    </row>
    <row r="3778" spans="1:1" x14ac:dyDescent="0.25">
      <c r="A3778"/>
    </row>
    <row r="3779" spans="1:1" x14ac:dyDescent="0.25">
      <c r="A3779"/>
    </row>
    <row r="3780" spans="1:1" x14ac:dyDescent="0.25">
      <c r="A3780"/>
    </row>
    <row r="3781" spans="1:1" x14ac:dyDescent="0.25">
      <c r="A3781"/>
    </row>
    <row r="3782" spans="1:1" x14ac:dyDescent="0.25">
      <c r="A3782"/>
    </row>
    <row r="3783" spans="1:1" x14ac:dyDescent="0.25">
      <c r="A3783"/>
    </row>
    <row r="3784" spans="1:1" x14ac:dyDescent="0.25">
      <c r="A3784"/>
    </row>
    <row r="3785" spans="1:1" x14ac:dyDescent="0.25">
      <c r="A3785"/>
    </row>
    <row r="3786" spans="1:1" x14ac:dyDescent="0.25">
      <c r="A3786"/>
    </row>
    <row r="3787" spans="1:1" x14ac:dyDescent="0.25">
      <c r="A3787"/>
    </row>
    <row r="3788" spans="1:1" x14ac:dyDescent="0.25">
      <c r="A3788"/>
    </row>
    <row r="3789" spans="1:1" x14ac:dyDescent="0.25">
      <c r="A3789"/>
    </row>
    <row r="3790" spans="1:1" x14ac:dyDescent="0.25">
      <c r="A3790"/>
    </row>
    <row r="3791" spans="1:1" x14ac:dyDescent="0.25">
      <c r="A3791"/>
    </row>
    <row r="3792" spans="1:1" x14ac:dyDescent="0.25">
      <c r="A3792"/>
    </row>
    <row r="3793" spans="1:1" x14ac:dyDescent="0.25">
      <c r="A3793"/>
    </row>
    <row r="3794" spans="1:1" x14ac:dyDescent="0.25">
      <c r="A3794"/>
    </row>
    <row r="3795" spans="1:1" x14ac:dyDescent="0.25">
      <c r="A3795"/>
    </row>
    <row r="3796" spans="1:1" x14ac:dyDescent="0.25">
      <c r="A3796"/>
    </row>
    <row r="3797" spans="1:1" x14ac:dyDescent="0.25">
      <c r="A3797"/>
    </row>
    <row r="3798" spans="1:1" x14ac:dyDescent="0.25">
      <c r="A3798"/>
    </row>
    <row r="3799" spans="1:1" x14ac:dyDescent="0.25">
      <c r="A3799"/>
    </row>
    <row r="3800" spans="1:1" x14ac:dyDescent="0.25">
      <c r="A3800"/>
    </row>
    <row r="3801" spans="1:1" x14ac:dyDescent="0.25">
      <c r="A3801"/>
    </row>
    <row r="3802" spans="1:1" x14ac:dyDescent="0.25">
      <c r="A3802"/>
    </row>
    <row r="3803" spans="1:1" x14ac:dyDescent="0.25">
      <c r="A3803"/>
    </row>
    <row r="3804" spans="1:1" x14ac:dyDescent="0.25">
      <c r="A3804"/>
    </row>
    <row r="3805" spans="1:1" x14ac:dyDescent="0.25">
      <c r="A3805"/>
    </row>
    <row r="3806" spans="1:1" x14ac:dyDescent="0.25">
      <c r="A3806"/>
    </row>
    <row r="3807" spans="1:1" x14ac:dyDescent="0.25">
      <c r="A3807"/>
    </row>
    <row r="3808" spans="1:1" x14ac:dyDescent="0.25">
      <c r="A3808"/>
    </row>
    <row r="3809" spans="1:1" x14ac:dyDescent="0.25">
      <c r="A3809"/>
    </row>
    <row r="3810" spans="1:1" x14ac:dyDescent="0.25">
      <c r="A3810"/>
    </row>
    <row r="3811" spans="1:1" x14ac:dyDescent="0.25">
      <c r="A3811"/>
    </row>
    <row r="3812" spans="1:1" x14ac:dyDescent="0.25">
      <c r="A3812"/>
    </row>
    <row r="3813" spans="1:1" x14ac:dyDescent="0.25">
      <c r="A3813"/>
    </row>
    <row r="3814" spans="1:1" x14ac:dyDescent="0.25">
      <c r="A3814"/>
    </row>
    <row r="3815" spans="1:1" x14ac:dyDescent="0.25">
      <c r="A3815"/>
    </row>
    <row r="3816" spans="1:1" x14ac:dyDescent="0.25">
      <c r="A3816"/>
    </row>
    <row r="3817" spans="1:1" x14ac:dyDescent="0.25">
      <c r="A3817"/>
    </row>
    <row r="3818" spans="1:1" x14ac:dyDescent="0.25">
      <c r="A3818"/>
    </row>
    <row r="3819" spans="1:1" x14ac:dyDescent="0.25">
      <c r="A3819"/>
    </row>
    <row r="3820" spans="1:1" x14ac:dyDescent="0.25">
      <c r="A3820"/>
    </row>
    <row r="3821" spans="1:1" x14ac:dyDescent="0.25">
      <c r="A3821"/>
    </row>
    <row r="3822" spans="1:1" x14ac:dyDescent="0.25">
      <c r="A3822"/>
    </row>
    <row r="3823" spans="1:1" x14ac:dyDescent="0.25">
      <c r="A3823"/>
    </row>
    <row r="3824" spans="1:1" x14ac:dyDescent="0.25">
      <c r="A3824"/>
    </row>
    <row r="3825" spans="1:1" x14ac:dyDescent="0.25">
      <c r="A3825"/>
    </row>
    <row r="3826" spans="1:1" x14ac:dyDescent="0.25">
      <c r="A3826"/>
    </row>
    <row r="3827" spans="1:1" x14ac:dyDescent="0.25">
      <c r="A3827"/>
    </row>
    <row r="3828" spans="1:1" x14ac:dyDescent="0.25">
      <c r="A3828"/>
    </row>
    <row r="3829" spans="1:1" x14ac:dyDescent="0.25">
      <c r="A3829"/>
    </row>
    <row r="3830" spans="1:1" x14ac:dyDescent="0.25">
      <c r="A3830"/>
    </row>
    <row r="3831" spans="1:1" x14ac:dyDescent="0.25">
      <c r="A3831"/>
    </row>
    <row r="3832" spans="1:1" x14ac:dyDescent="0.25">
      <c r="A3832"/>
    </row>
    <row r="3833" spans="1:1" x14ac:dyDescent="0.25">
      <c r="A3833"/>
    </row>
    <row r="3834" spans="1:1" x14ac:dyDescent="0.25">
      <c r="A3834"/>
    </row>
    <row r="3835" spans="1:1" x14ac:dyDescent="0.25">
      <c r="A3835"/>
    </row>
    <row r="3836" spans="1:1" x14ac:dyDescent="0.25">
      <c r="A3836"/>
    </row>
    <row r="3837" spans="1:1" x14ac:dyDescent="0.25">
      <c r="A3837"/>
    </row>
    <row r="3838" spans="1:1" x14ac:dyDescent="0.25">
      <c r="A3838"/>
    </row>
    <row r="3839" spans="1:1" x14ac:dyDescent="0.25">
      <c r="A3839"/>
    </row>
    <row r="3840" spans="1:1" x14ac:dyDescent="0.25">
      <c r="A3840"/>
    </row>
    <row r="3841" spans="1:1" x14ac:dyDescent="0.25">
      <c r="A3841"/>
    </row>
    <row r="3842" spans="1:1" x14ac:dyDescent="0.25">
      <c r="A3842"/>
    </row>
    <row r="3843" spans="1:1" x14ac:dyDescent="0.25">
      <c r="A3843"/>
    </row>
    <row r="3844" spans="1:1" x14ac:dyDescent="0.25">
      <c r="A3844"/>
    </row>
    <row r="3845" spans="1:1" x14ac:dyDescent="0.25">
      <c r="A3845"/>
    </row>
    <row r="3846" spans="1:1" x14ac:dyDescent="0.25">
      <c r="A3846"/>
    </row>
    <row r="3847" spans="1:1" x14ac:dyDescent="0.25">
      <c r="A3847"/>
    </row>
    <row r="3848" spans="1:1" x14ac:dyDescent="0.25">
      <c r="A3848"/>
    </row>
    <row r="3849" spans="1:1" x14ac:dyDescent="0.25">
      <c r="A3849"/>
    </row>
    <row r="3850" spans="1:1" x14ac:dyDescent="0.25">
      <c r="A3850"/>
    </row>
    <row r="3851" spans="1:1" x14ac:dyDescent="0.25">
      <c r="A3851"/>
    </row>
    <row r="3852" spans="1:1" x14ac:dyDescent="0.25">
      <c r="A3852"/>
    </row>
    <row r="3853" spans="1:1" x14ac:dyDescent="0.25">
      <c r="A3853"/>
    </row>
    <row r="3854" spans="1:1" x14ac:dyDescent="0.25">
      <c r="A3854"/>
    </row>
    <row r="3855" spans="1:1" x14ac:dyDescent="0.25">
      <c r="A3855"/>
    </row>
    <row r="3856" spans="1:1" x14ac:dyDescent="0.25">
      <c r="A3856"/>
    </row>
    <row r="3857" spans="1:1" x14ac:dyDescent="0.25">
      <c r="A3857"/>
    </row>
    <row r="3858" spans="1:1" x14ac:dyDescent="0.25">
      <c r="A3858"/>
    </row>
    <row r="3859" spans="1:1" x14ac:dyDescent="0.25">
      <c r="A3859"/>
    </row>
    <row r="3860" spans="1:1" x14ac:dyDescent="0.25">
      <c r="A3860"/>
    </row>
    <row r="3861" spans="1:1" x14ac:dyDescent="0.25">
      <c r="A3861"/>
    </row>
    <row r="3862" spans="1:1" x14ac:dyDescent="0.25">
      <c r="A3862"/>
    </row>
    <row r="3863" spans="1:1" x14ac:dyDescent="0.25">
      <c r="A3863"/>
    </row>
    <row r="3864" spans="1:1" x14ac:dyDescent="0.25">
      <c r="A3864"/>
    </row>
    <row r="3865" spans="1:1" x14ac:dyDescent="0.25">
      <c r="A3865"/>
    </row>
    <row r="3866" spans="1:1" x14ac:dyDescent="0.25">
      <c r="A3866"/>
    </row>
    <row r="3867" spans="1:1" x14ac:dyDescent="0.25">
      <c r="A3867"/>
    </row>
    <row r="3868" spans="1:1" x14ac:dyDescent="0.25">
      <c r="A3868"/>
    </row>
    <row r="3869" spans="1:1" x14ac:dyDescent="0.25">
      <c r="A3869"/>
    </row>
    <row r="3870" spans="1:1" x14ac:dyDescent="0.25">
      <c r="A3870"/>
    </row>
    <row r="3871" spans="1:1" x14ac:dyDescent="0.25">
      <c r="A3871"/>
    </row>
    <row r="3872" spans="1:1" x14ac:dyDescent="0.25">
      <c r="A3872"/>
    </row>
    <row r="3873" spans="1:1" x14ac:dyDescent="0.25">
      <c r="A3873"/>
    </row>
    <row r="3874" spans="1:1" x14ac:dyDescent="0.25">
      <c r="A3874"/>
    </row>
    <row r="3875" spans="1:1" x14ac:dyDescent="0.25">
      <c r="A3875"/>
    </row>
    <row r="3876" spans="1:1" x14ac:dyDescent="0.25">
      <c r="A3876"/>
    </row>
    <row r="3877" spans="1:1" x14ac:dyDescent="0.25">
      <c r="A3877"/>
    </row>
    <row r="3878" spans="1:1" x14ac:dyDescent="0.25">
      <c r="A3878"/>
    </row>
    <row r="3879" spans="1:1" x14ac:dyDescent="0.25">
      <c r="A3879"/>
    </row>
    <row r="3880" spans="1:1" x14ac:dyDescent="0.25">
      <c r="A3880"/>
    </row>
    <row r="3881" spans="1:1" x14ac:dyDescent="0.25">
      <c r="A3881"/>
    </row>
    <row r="3882" spans="1:1" x14ac:dyDescent="0.25">
      <c r="A3882"/>
    </row>
    <row r="3883" spans="1:1" x14ac:dyDescent="0.25">
      <c r="A3883"/>
    </row>
    <row r="3884" spans="1:1" x14ac:dyDescent="0.25">
      <c r="A3884"/>
    </row>
    <row r="3885" spans="1:1" x14ac:dyDescent="0.25">
      <c r="A3885"/>
    </row>
    <row r="3886" spans="1:1" x14ac:dyDescent="0.25">
      <c r="A3886"/>
    </row>
    <row r="3887" spans="1:1" x14ac:dyDescent="0.25">
      <c r="A3887"/>
    </row>
    <row r="3888" spans="1:1" x14ac:dyDescent="0.25">
      <c r="A3888"/>
    </row>
    <row r="3889" spans="1:1" x14ac:dyDescent="0.25">
      <c r="A3889"/>
    </row>
    <row r="3890" spans="1:1" x14ac:dyDescent="0.25">
      <c r="A3890"/>
    </row>
    <row r="3891" spans="1:1" x14ac:dyDescent="0.25">
      <c r="A3891"/>
    </row>
    <row r="3892" spans="1:1" x14ac:dyDescent="0.25">
      <c r="A3892"/>
    </row>
    <row r="3893" spans="1:1" x14ac:dyDescent="0.25">
      <c r="A3893"/>
    </row>
    <row r="3894" spans="1:1" x14ac:dyDescent="0.25">
      <c r="A3894"/>
    </row>
    <row r="3895" spans="1:1" x14ac:dyDescent="0.25">
      <c r="A3895"/>
    </row>
    <row r="3896" spans="1:1" x14ac:dyDescent="0.25">
      <c r="A3896"/>
    </row>
    <row r="3897" spans="1:1" x14ac:dyDescent="0.25">
      <c r="A3897"/>
    </row>
    <row r="3898" spans="1:1" x14ac:dyDescent="0.25">
      <c r="A3898"/>
    </row>
    <row r="3899" spans="1:1" x14ac:dyDescent="0.25">
      <c r="A3899"/>
    </row>
    <row r="3900" spans="1:1" x14ac:dyDescent="0.25">
      <c r="A3900"/>
    </row>
    <row r="3901" spans="1:1" x14ac:dyDescent="0.25">
      <c r="A3901"/>
    </row>
    <row r="3902" spans="1:1" x14ac:dyDescent="0.25">
      <c r="A3902"/>
    </row>
    <row r="3903" spans="1:1" x14ac:dyDescent="0.25">
      <c r="A3903"/>
    </row>
    <row r="3904" spans="1:1" x14ac:dyDescent="0.25">
      <c r="A3904"/>
    </row>
    <row r="3905" spans="1:1" x14ac:dyDescent="0.25">
      <c r="A3905"/>
    </row>
    <row r="3906" spans="1:1" x14ac:dyDescent="0.25">
      <c r="A3906"/>
    </row>
    <row r="3907" spans="1:1" x14ac:dyDescent="0.25">
      <c r="A3907"/>
    </row>
    <row r="3908" spans="1:1" x14ac:dyDescent="0.25">
      <c r="A3908"/>
    </row>
    <row r="3909" spans="1:1" x14ac:dyDescent="0.25">
      <c r="A3909"/>
    </row>
    <row r="3910" spans="1:1" x14ac:dyDescent="0.25">
      <c r="A3910"/>
    </row>
    <row r="3911" spans="1:1" x14ac:dyDescent="0.25">
      <c r="A3911"/>
    </row>
    <row r="3912" spans="1:1" x14ac:dyDescent="0.25">
      <c r="A3912"/>
    </row>
    <row r="3913" spans="1:1" x14ac:dyDescent="0.25">
      <c r="A3913"/>
    </row>
    <row r="3914" spans="1:1" x14ac:dyDescent="0.25">
      <c r="A3914"/>
    </row>
    <row r="3915" spans="1:1" x14ac:dyDescent="0.25">
      <c r="A3915"/>
    </row>
    <row r="3916" spans="1:1" x14ac:dyDescent="0.25">
      <c r="A3916"/>
    </row>
    <row r="3917" spans="1:1" x14ac:dyDescent="0.25">
      <c r="A3917"/>
    </row>
    <row r="3918" spans="1:1" x14ac:dyDescent="0.25">
      <c r="A3918"/>
    </row>
    <row r="3919" spans="1:1" x14ac:dyDescent="0.25">
      <c r="A3919"/>
    </row>
    <row r="3920" spans="1:1" x14ac:dyDescent="0.25">
      <c r="A3920"/>
    </row>
    <row r="3921" spans="1:1" x14ac:dyDescent="0.25">
      <c r="A3921"/>
    </row>
    <row r="3922" spans="1:1" x14ac:dyDescent="0.25">
      <c r="A3922"/>
    </row>
    <row r="3923" spans="1:1" x14ac:dyDescent="0.25">
      <c r="A3923"/>
    </row>
    <row r="3924" spans="1:1" x14ac:dyDescent="0.25">
      <c r="A3924"/>
    </row>
    <row r="3925" spans="1:1" x14ac:dyDescent="0.25">
      <c r="A3925"/>
    </row>
    <row r="3926" spans="1:1" x14ac:dyDescent="0.25">
      <c r="A3926"/>
    </row>
    <row r="3927" spans="1:1" x14ac:dyDescent="0.25">
      <c r="A3927"/>
    </row>
    <row r="3928" spans="1:1" x14ac:dyDescent="0.25">
      <c r="A3928"/>
    </row>
    <row r="3929" spans="1:1" x14ac:dyDescent="0.25">
      <c r="A3929"/>
    </row>
    <row r="3930" spans="1:1" x14ac:dyDescent="0.25">
      <c r="A3930"/>
    </row>
    <row r="3931" spans="1:1" x14ac:dyDescent="0.25">
      <c r="A3931"/>
    </row>
    <row r="3932" spans="1:1" x14ac:dyDescent="0.25">
      <c r="A3932"/>
    </row>
    <row r="3933" spans="1:1" x14ac:dyDescent="0.25">
      <c r="A3933"/>
    </row>
    <row r="3934" spans="1:1" x14ac:dyDescent="0.25">
      <c r="A3934"/>
    </row>
    <row r="3935" spans="1:1" x14ac:dyDescent="0.25">
      <c r="A3935"/>
    </row>
    <row r="3936" spans="1:1" x14ac:dyDescent="0.25">
      <c r="A3936"/>
    </row>
    <row r="3937" spans="1:1" x14ac:dyDescent="0.25">
      <c r="A3937"/>
    </row>
    <row r="3938" spans="1:1" x14ac:dyDescent="0.25">
      <c r="A3938"/>
    </row>
    <row r="3939" spans="1:1" x14ac:dyDescent="0.25">
      <c r="A3939"/>
    </row>
    <row r="3940" spans="1:1" x14ac:dyDescent="0.25">
      <c r="A3940"/>
    </row>
    <row r="3941" spans="1:1" x14ac:dyDescent="0.25">
      <c r="A3941"/>
    </row>
    <row r="3942" spans="1:1" x14ac:dyDescent="0.25">
      <c r="A3942"/>
    </row>
    <row r="3943" spans="1:1" x14ac:dyDescent="0.25">
      <c r="A3943"/>
    </row>
    <row r="3944" spans="1:1" x14ac:dyDescent="0.25">
      <c r="A3944"/>
    </row>
    <row r="3945" spans="1:1" x14ac:dyDescent="0.25">
      <c r="A3945"/>
    </row>
    <row r="3946" spans="1:1" x14ac:dyDescent="0.25">
      <c r="A3946"/>
    </row>
    <row r="3947" spans="1:1" x14ac:dyDescent="0.25">
      <c r="A3947"/>
    </row>
    <row r="3948" spans="1:1" x14ac:dyDescent="0.25">
      <c r="A3948"/>
    </row>
    <row r="3949" spans="1:1" x14ac:dyDescent="0.25">
      <c r="A3949"/>
    </row>
    <row r="3950" spans="1:1" x14ac:dyDescent="0.25">
      <c r="A3950"/>
    </row>
    <row r="3951" spans="1:1" x14ac:dyDescent="0.25">
      <c r="A3951"/>
    </row>
    <row r="3952" spans="1:1" x14ac:dyDescent="0.25">
      <c r="A3952"/>
    </row>
    <row r="3953" spans="1:1" x14ac:dyDescent="0.25">
      <c r="A3953"/>
    </row>
    <row r="3954" spans="1:1" x14ac:dyDescent="0.25">
      <c r="A3954"/>
    </row>
    <row r="3955" spans="1:1" x14ac:dyDescent="0.25">
      <c r="A3955"/>
    </row>
    <row r="3956" spans="1:1" x14ac:dyDescent="0.25">
      <c r="A3956"/>
    </row>
    <row r="3957" spans="1:1" x14ac:dyDescent="0.25">
      <c r="A3957"/>
    </row>
    <row r="3958" spans="1:1" x14ac:dyDescent="0.25">
      <c r="A3958"/>
    </row>
    <row r="3959" spans="1:1" x14ac:dyDescent="0.25">
      <c r="A3959"/>
    </row>
    <row r="3960" spans="1:1" x14ac:dyDescent="0.25">
      <c r="A3960"/>
    </row>
    <row r="3961" spans="1:1" x14ac:dyDescent="0.25">
      <c r="A3961"/>
    </row>
    <row r="3962" spans="1:1" x14ac:dyDescent="0.25">
      <c r="A3962"/>
    </row>
    <row r="3963" spans="1:1" x14ac:dyDescent="0.25">
      <c r="A3963"/>
    </row>
    <row r="3964" spans="1:1" x14ac:dyDescent="0.25">
      <c r="A3964"/>
    </row>
    <row r="3965" spans="1:1" x14ac:dyDescent="0.25">
      <c r="A3965"/>
    </row>
    <row r="3966" spans="1:1" x14ac:dyDescent="0.25">
      <c r="A3966"/>
    </row>
    <row r="3967" spans="1:1" x14ac:dyDescent="0.25">
      <c r="A3967"/>
    </row>
    <row r="3968" spans="1:1" x14ac:dyDescent="0.25">
      <c r="A3968"/>
    </row>
    <row r="3969" spans="1:1" x14ac:dyDescent="0.25">
      <c r="A3969"/>
    </row>
    <row r="3970" spans="1:1" x14ac:dyDescent="0.25">
      <c r="A3970"/>
    </row>
    <row r="3971" spans="1:1" x14ac:dyDescent="0.25">
      <c r="A3971"/>
    </row>
    <row r="3972" spans="1:1" x14ac:dyDescent="0.25">
      <c r="A3972"/>
    </row>
    <row r="3973" spans="1:1" x14ac:dyDescent="0.25">
      <c r="A3973"/>
    </row>
    <row r="3974" spans="1:1" x14ac:dyDescent="0.25">
      <c r="A3974"/>
    </row>
    <row r="3975" spans="1:1" x14ac:dyDescent="0.25">
      <c r="A3975"/>
    </row>
    <row r="3976" spans="1:1" x14ac:dyDescent="0.25">
      <c r="A3976"/>
    </row>
    <row r="3977" spans="1:1" x14ac:dyDescent="0.25">
      <c r="A3977"/>
    </row>
    <row r="3978" spans="1:1" x14ac:dyDescent="0.25">
      <c r="A3978"/>
    </row>
    <row r="3979" spans="1:1" x14ac:dyDescent="0.25">
      <c r="A3979"/>
    </row>
    <row r="3980" spans="1:1" x14ac:dyDescent="0.25">
      <c r="A3980"/>
    </row>
    <row r="3981" spans="1:1" x14ac:dyDescent="0.25">
      <c r="A3981"/>
    </row>
    <row r="3982" spans="1:1" x14ac:dyDescent="0.25">
      <c r="A3982"/>
    </row>
    <row r="3983" spans="1:1" x14ac:dyDescent="0.25">
      <c r="A3983"/>
    </row>
    <row r="3984" spans="1:1" x14ac:dyDescent="0.25">
      <c r="A3984"/>
    </row>
    <row r="3985" spans="1:1" x14ac:dyDescent="0.25">
      <c r="A3985"/>
    </row>
    <row r="3986" spans="1:1" x14ac:dyDescent="0.25">
      <c r="A3986"/>
    </row>
    <row r="3987" spans="1:1" x14ac:dyDescent="0.25">
      <c r="A3987"/>
    </row>
    <row r="3988" spans="1:1" x14ac:dyDescent="0.25">
      <c r="A3988"/>
    </row>
    <row r="3989" spans="1:1" x14ac:dyDescent="0.25">
      <c r="A3989"/>
    </row>
    <row r="3990" spans="1:1" x14ac:dyDescent="0.25">
      <c r="A3990"/>
    </row>
    <row r="3991" spans="1:1" x14ac:dyDescent="0.25">
      <c r="A3991"/>
    </row>
    <row r="3992" spans="1:1" x14ac:dyDescent="0.25">
      <c r="A3992"/>
    </row>
    <row r="3993" spans="1:1" x14ac:dyDescent="0.25">
      <c r="A3993"/>
    </row>
    <row r="3994" spans="1:1" x14ac:dyDescent="0.25">
      <c r="A3994"/>
    </row>
    <row r="3995" spans="1:1" x14ac:dyDescent="0.25">
      <c r="A3995"/>
    </row>
    <row r="3996" spans="1:1" x14ac:dyDescent="0.25">
      <c r="A3996"/>
    </row>
    <row r="3997" spans="1:1" x14ac:dyDescent="0.25">
      <c r="A3997"/>
    </row>
    <row r="3998" spans="1:1" x14ac:dyDescent="0.25">
      <c r="A3998"/>
    </row>
    <row r="3999" spans="1:1" x14ac:dyDescent="0.25">
      <c r="A3999"/>
    </row>
    <row r="4000" spans="1:1" x14ac:dyDescent="0.25">
      <c r="A4000"/>
    </row>
    <row r="4001" spans="1:1" x14ac:dyDescent="0.25">
      <c r="A4001"/>
    </row>
    <row r="4002" spans="1:1" x14ac:dyDescent="0.25">
      <c r="A4002"/>
    </row>
    <row r="4003" spans="1:1" x14ac:dyDescent="0.25">
      <c r="A4003"/>
    </row>
    <row r="4004" spans="1:1" x14ac:dyDescent="0.25">
      <c r="A4004"/>
    </row>
    <row r="4005" spans="1:1" x14ac:dyDescent="0.25">
      <c r="A4005"/>
    </row>
    <row r="4006" spans="1:1" x14ac:dyDescent="0.25">
      <c r="A4006"/>
    </row>
    <row r="4007" spans="1:1" x14ac:dyDescent="0.25">
      <c r="A4007"/>
    </row>
    <row r="4008" spans="1:1" x14ac:dyDescent="0.25">
      <c r="A4008"/>
    </row>
    <row r="4009" spans="1:1" x14ac:dyDescent="0.25">
      <c r="A4009"/>
    </row>
    <row r="4010" spans="1:1" x14ac:dyDescent="0.25">
      <c r="A4010"/>
    </row>
    <row r="4011" spans="1:1" x14ac:dyDescent="0.25">
      <c r="A4011"/>
    </row>
    <row r="4012" spans="1:1" x14ac:dyDescent="0.25">
      <c r="A4012"/>
    </row>
    <row r="4013" spans="1:1" x14ac:dyDescent="0.25">
      <c r="A4013"/>
    </row>
    <row r="4014" spans="1:1" x14ac:dyDescent="0.25">
      <c r="A4014"/>
    </row>
    <row r="4015" spans="1:1" x14ac:dyDescent="0.25">
      <c r="A4015"/>
    </row>
    <row r="4016" spans="1:1" x14ac:dyDescent="0.25">
      <c r="A4016"/>
    </row>
    <row r="4017" spans="1:1" x14ac:dyDescent="0.25">
      <c r="A4017"/>
    </row>
    <row r="4018" spans="1:1" x14ac:dyDescent="0.25">
      <c r="A4018"/>
    </row>
    <row r="4019" spans="1:1" x14ac:dyDescent="0.25">
      <c r="A4019"/>
    </row>
    <row r="4020" spans="1:1" x14ac:dyDescent="0.25">
      <c r="A4020"/>
    </row>
    <row r="4021" spans="1:1" x14ac:dyDescent="0.25">
      <c r="A4021"/>
    </row>
    <row r="4022" spans="1:1" x14ac:dyDescent="0.25">
      <c r="A4022"/>
    </row>
    <row r="4023" spans="1:1" x14ac:dyDescent="0.25">
      <c r="A4023"/>
    </row>
    <row r="4024" spans="1:1" x14ac:dyDescent="0.25">
      <c r="A4024"/>
    </row>
    <row r="4025" spans="1:1" x14ac:dyDescent="0.25">
      <c r="A4025"/>
    </row>
    <row r="4026" spans="1:1" x14ac:dyDescent="0.25">
      <c r="A4026"/>
    </row>
    <row r="4027" spans="1:1" x14ac:dyDescent="0.25">
      <c r="A4027"/>
    </row>
    <row r="4028" spans="1:1" x14ac:dyDescent="0.25">
      <c r="A4028"/>
    </row>
    <row r="4029" spans="1:1" x14ac:dyDescent="0.25">
      <c r="A4029"/>
    </row>
    <row r="4030" spans="1:1" x14ac:dyDescent="0.25">
      <c r="A4030"/>
    </row>
    <row r="4031" spans="1:1" x14ac:dyDescent="0.25">
      <c r="A4031"/>
    </row>
    <row r="4032" spans="1:1" x14ac:dyDescent="0.25">
      <c r="A4032"/>
    </row>
    <row r="4033" spans="1:1" x14ac:dyDescent="0.25">
      <c r="A4033"/>
    </row>
    <row r="4034" spans="1:1" x14ac:dyDescent="0.25">
      <c r="A4034"/>
    </row>
    <row r="4035" spans="1:1" x14ac:dyDescent="0.25">
      <c r="A4035"/>
    </row>
    <row r="4036" spans="1:1" x14ac:dyDescent="0.25">
      <c r="A4036"/>
    </row>
    <row r="4037" spans="1:1" x14ac:dyDescent="0.25">
      <c r="A4037"/>
    </row>
    <row r="4038" spans="1:1" x14ac:dyDescent="0.25">
      <c r="A4038"/>
    </row>
    <row r="4039" spans="1:1" x14ac:dyDescent="0.25">
      <c r="A4039"/>
    </row>
    <row r="4040" spans="1:1" x14ac:dyDescent="0.25">
      <c r="A4040"/>
    </row>
    <row r="4041" spans="1:1" x14ac:dyDescent="0.25">
      <c r="A4041"/>
    </row>
    <row r="4042" spans="1:1" x14ac:dyDescent="0.25">
      <c r="A4042"/>
    </row>
    <row r="4043" spans="1:1" x14ac:dyDescent="0.25">
      <c r="A4043"/>
    </row>
    <row r="4044" spans="1:1" x14ac:dyDescent="0.25">
      <c r="A4044"/>
    </row>
    <row r="4045" spans="1:1" x14ac:dyDescent="0.25">
      <c r="A4045"/>
    </row>
    <row r="4046" spans="1:1" x14ac:dyDescent="0.25">
      <c r="A4046"/>
    </row>
    <row r="4047" spans="1:1" x14ac:dyDescent="0.25">
      <c r="A4047"/>
    </row>
    <row r="4048" spans="1:1" x14ac:dyDescent="0.25">
      <c r="A4048"/>
    </row>
    <row r="4049" spans="1:1" x14ac:dyDescent="0.25">
      <c r="A4049"/>
    </row>
    <row r="4050" spans="1:1" x14ac:dyDescent="0.25">
      <c r="A4050"/>
    </row>
    <row r="4051" spans="1:1" x14ac:dyDescent="0.25">
      <c r="A4051"/>
    </row>
    <row r="4052" spans="1:1" x14ac:dyDescent="0.25">
      <c r="A4052"/>
    </row>
    <row r="4053" spans="1:1" x14ac:dyDescent="0.25">
      <c r="A4053"/>
    </row>
    <row r="4054" spans="1:1" x14ac:dyDescent="0.25">
      <c r="A4054"/>
    </row>
    <row r="4055" spans="1:1" x14ac:dyDescent="0.25">
      <c r="A4055"/>
    </row>
    <row r="4056" spans="1:1" x14ac:dyDescent="0.25">
      <c r="A4056"/>
    </row>
    <row r="4057" spans="1:1" x14ac:dyDescent="0.25">
      <c r="A4057"/>
    </row>
    <row r="4058" spans="1:1" x14ac:dyDescent="0.25">
      <c r="A4058"/>
    </row>
    <row r="4059" spans="1:1" x14ac:dyDescent="0.25">
      <c r="A4059"/>
    </row>
    <row r="4060" spans="1:1" x14ac:dyDescent="0.25">
      <c r="A4060"/>
    </row>
    <row r="4061" spans="1:1" x14ac:dyDescent="0.25">
      <c r="A4061"/>
    </row>
    <row r="4062" spans="1:1" x14ac:dyDescent="0.25">
      <c r="A4062"/>
    </row>
    <row r="4063" spans="1:1" x14ac:dyDescent="0.25">
      <c r="A4063"/>
    </row>
    <row r="4064" spans="1:1" x14ac:dyDescent="0.25">
      <c r="A4064"/>
    </row>
    <row r="4065" spans="1:1" x14ac:dyDescent="0.25">
      <c r="A4065"/>
    </row>
    <row r="4066" spans="1:1" x14ac:dyDescent="0.25">
      <c r="A4066"/>
    </row>
    <row r="4067" spans="1:1" x14ac:dyDescent="0.25">
      <c r="A4067"/>
    </row>
    <row r="4068" spans="1:1" x14ac:dyDescent="0.25">
      <c r="A4068"/>
    </row>
    <row r="4069" spans="1:1" x14ac:dyDescent="0.25">
      <c r="A4069"/>
    </row>
    <row r="4070" spans="1:1" x14ac:dyDescent="0.25">
      <c r="A4070"/>
    </row>
    <row r="4071" spans="1:1" x14ac:dyDescent="0.25">
      <c r="A4071"/>
    </row>
    <row r="4072" spans="1:1" x14ac:dyDescent="0.25">
      <c r="A4072"/>
    </row>
    <row r="4073" spans="1:1" x14ac:dyDescent="0.25">
      <c r="A4073"/>
    </row>
    <row r="4074" spans="1:1" x14ac:dyDescent="0.25">
      <c r="A4074"/>
    </row>
    <row r="4075" spans="1:1" x14ac:dyDescent="0.25">
      <c r="A4075"/>
    </row>
    <row r="4076" spans="1:1" x14ac:dyDescent="0.25">
      <c r="A4076"/>
    </row>
    <row r="4077" spans="1:1" x14ac:dyDescent="0.25">
      <c r="A4077"/>
    </row>
    <row r="4078" spans="1:1" x14ac:dyDescent="0.25">
      <c r="A4078"/>
    </row>
    <row r="4079" spans="1:1" x14ac:dyDescent="0.25">
      <c r="A4079"/>
    </row>
    <row r="4080" spans="1:1" x14ac:dyDescent="0.25">
      <c r="A4080"/>
    </row>
    <row r="4081" spans="1:1" x14ac:dyDescent="0.25">
      <c r="A4081"/>
    </row>
    <row r="4082" spans="1:1" x14ac:dyDescent="0.25">
      <c r="A4082"/>
    </row>
    <row r="4083" spans="1:1" x14ac:dyDescent="0.25">
      <c r="A4083"/>
    </row>
    <row r="4084" spans="1:1" x14ac:dyDescent="0.25">
      <c r="A4084"/>
    </row>
    <row r="4085" spans="1:1" x14ac:dyDescent="0.25">
      <c r="A4085"/>
    </row>
    <row r="4086" spans="1:1" x14ac:dyDescent="0.25">
      <c r="A4086"/>
    </row>
    <row r="4087" spans="1:1" x14ac:dyDescent="0.25">
      <c r="A4087"/>
    </row>
    <row r="4088" spans="1:1" x14ac:dyDescent="0.25">
      <c r="A4088"/>
    </row>
    <row r="4089" spans="1:1" x14ac:dyDescent="0.25">
      <c r="A4089"/>
    </row>
    <row r="4090" spans="1:1" x14ac:dyDescent="0.25">
      <c r="A4090"/>
    </row>
    <row r="4091" spans="1:1" x14ac:dyDescent="0.25">
      <c r="A4091"/>
    </row>
    <row r="4092" spans="1:1" x14ac:dyDescent="0.25">
      <c r="A4092"/>
    </row>
    <row r="4093" spans="1:1" x14ac:dyDescent="0.25">
      <c r="A4093"/>
    </row>
    <row r="4094" spans="1:1" x14ac:dyDescent="0.25">
      <c r="A4094"/>
    </row>
    <row r="4095" spans="1:1" x14ac:dyDescent="0.25">
      <c r="A4095"/>
    </row>
    <row r="4096" spans="1:1" x14ac:dyDescent="0.25">
      <c r="A4096"/>
    </row>
    <row r="4097" spans="1:1" x14ac:dyDescent="0.25">
      <c r="A4097"/>
    </row>
    <row r="4098" spans="1:1" x14ac:dyDescent="0.25">
      <c r="A4098"/>
    </row>
    <row r="4099" spans="1:1" x14ac:dyDescent="0.25">
      <c r="A4099"/>
    </row>
    <row r="4100" spans="1:1" x14ac:dyDescent="0.25">
      <c r="A4100"/>
    </row>
    <row r="4101" spans="1:1" x14ac:dyDescent="0.25">
      <c r="A4101"/>
    </row>
    <row r="4102" spans="1:1" x14ac:dyDescent="0.25">
      <c r="A4102"/>
    </row>
    <row r="4103" spans="1:1" x14ac:dyDescent="0.25">
      <c r="A4103"/>
    </row>
    <row r="4104" spans="1:1" x14ac:dyDescent="0.25">
      <c r="A4104"/>
    </row>
    <row r="4105" spans="1:1" x14ac:dyDescent="0.25">
      <c r="A4105"/>
    </row>
    <row r="4106" spans="1:1" x14ac:dyDescent="0.25">
      <c r="A4106"/>
    </row>
    <row r="4107" spans="1:1" x14ac:dyDescent="0.25">
      <c r="A4107"/>
    </row>
    <row r="4108" spans="1:1" x14ac:dyDescent="0.25">
      <c r="A4108"/>
    </row>
    <row r="4109" spans="1:1" x14ac:dyDescent="0.25">
      <c r="A4109"/>
    </row>
    <row r="4110" spans="1:1" x14ac:dyDescent="0.25">
      <c r="A4110"/>
    </row>
    <row r="4111" spans="1:1" x14ac:dyDescent="0.25">
      <c r="A4111"/>
    </row>
    <row r="4112" spans="1:1" x14ac:dyDescent="0.25">
      <c r="A4112"/>
    </row>
    <row r="4113" spans="1:1" x14ac:dyDescent="0.25">
      <c r="A4113"/>
    </row>
    <row r="4114" spans="1:1" x14ac:dyDescent="0.25">
      <c r="A4114"/>
    </row>
    <row r="4115" spans="1:1" x14ac:dyDescent="0.25">
      <c r="A4115"/>
    </row>
    <row r="4116" spans="1:1" x14ac:dyDescent="0.25">
      <c r="A4116"/>
    </row>
    <row r="4117" spans="1:1" x14ac:dyDescent="0.25">
      <c r="A4117"/>
    </row>
    <row r="4118" spans="1:1" x14ac:dyDescent="0.25">
      <c r="A4118"/>
    </row>
    <row r="4119" spans="1:1" x14ac:dyDescent="0.25">
      <c r="A4119"/>
    </row>
    <row r="4120" spans="1:1" x14ac:dyDescent="0.25">
      <c r="A4120"/>
    </row>
    <row r="4121" spans="1:1" x14ac:dyDescent="0.25">
      <c r="A4121"/>
    </row>
    <row r="4122" spans="1:1" x14ac:dyDescent="0.25">
      <c r="A4122"/>
    </row>
    <row r="4123" spans="1:1" x14ac:dyDescent="0.25">
      <c r="A4123"/>
    </row>
    <row r="4124" spans="1:1" x14ac:dyDescent="0.25">
      <c r="A4124"/>
    </row>
    <row r="4125" spans="1:1" x14ac:dyDescent="0.25">
      <c r="A4125"/>
    </row>
    <row r="4126" spans="1:1" x14ac:dyDescent="0.25">
      <c r="A4126"/>
    </row>
    <row r="4127" spans="1:1" x14ac:dyDescent="0.25">
      <c r="A4127"/>
    </row>
    <row r="4128" spans="1:1" x14ac:dyDescent="0.25">
      <c r="A4128"/>
    </row>
    <row r="4129" spans="1:1" x14ac:dyDescent="0.25">
      <c r="A4129"/>
    </row>
    <row r="4130" spans="1:1" x14ac:dyDescent="0.25">
      <c r="A4130"/>
    </row>
    <row r="4131" spans="1:1" x14ac:dyDescent="0.25">
      <c r="A4131"/>
    </row>
    <row r="4132" spans="1:1" x14ac:dyDescent="0.25">
      <c r="A4132"/>
    </row>
    <row r="4133" spans="1:1" x14ac:dyDescent="0.25">
      <c r="A4133"/>
    </row>
    <row r="4134" spans="1:1" x14ac:dyDescent="0.25">
      <c r="A4134"/>
    </row>
    <row r="4135" spans="1:1" x14ac:dyDescent="0.25">
      <c r="A4135"/>
    </row>
    <row r="4136" spans="1:1" x14ac:dyDescent="0.25">
      <c r="A4136"/>
    </row>
    <row r="4137" spans="1:1" x14ac:dyDescent="0.25">
      <c r="A4137"/>
    </row>
    <row r="4138" spans="1:1" x14ac:dyDescent="0.25">
      <c r="A4138"/>
    </row>
    <row r="4139" spans="1:1" x14ac:dyDescent="0.25">
      <c r="A4139"/>
    </row>
    <row r="4140" spans="1:1" x14ac:dyDescent="0.25">
      <c r="A4140"/>
    </row>
    <row r="4141" spans="1:1" x14ac:dyDescent="0.25">
      <c r="A4141"/>
    </row>
    <row r="4142" spans="1:1" x14ac:dyDescent="0.25">
      <c r="A4142"/>
    </row>
    <row r="4143" spans="1:1" x14ac:dyDescent="0.25">
      <c r="A4143"/>
    </row>
    <row r="4144" spans="1:1" x14ac:dyDescent="0.25">
      <c r="A4144"/>
    </row>
    <row r="4145" spans="1:1" x14ac:dyDescent="0.25">
      <c r="A4145"/>
    </row>
    <row r="4146" spans="1:1" x14ac:dyDescent="0.25">
      <c r="A4146"/>
    </row>
    <row r="4147" spans="1:1" x14ac:dyDescent="0.25">
      <c r="A4147"/>
    </row>
    <row r="4148" spans="1:1" x14ac:dyDescent="0.25">
      <c r="A4148"/>
    </row>
    <row r="4149" spans="1:1" x14ac:dyDescent="0.25">
      <c r="A4149"/>
    </row>
    <row r="4150" spans="1:1" x14ac:dyDescent="0.25">
      <c r="A4150"/>
    </row>
    <row r="4151" spans="1:1" x14ac:dyDescent="0.25">
      <c r="A4151"/>
    </row>
    <row r="4152" spans="1:1" x14ac:dyDescent="0.25">
      <c r="A4152"/>
    </row>
    <row r="4153" spans="1:1" x14ac:dyDescent="0.25">
      <c r="A4153"/>
    </row>
    <row r="4154" spans="1:1" x14ac:dyDescent="0.25">
      <c r="A4154"/>
    </row>
    <row r="4155" spans="1:1" x14ac:dyDescent="0.25">
      <c r="A4155"/>
    </row>
    <row r="4156" spans="1:1" x14ac:dyDescent="0.25">
      <c r="A4156"/>
    </row>
    <row r="4157" spans="1:1" x14ac:dyDescent="0.25">
      <c r="A4157"/>
    </row>
    <row r="4158" spans="1:1" x14ac:dyDescent="0.25">
      <c r="A4158"/>
    </row>
    <row r="4159" spans="1:1" x14ac:dyDescent="0.25">
      <c r="A4159"/>
    </row>
    <row r="4160" spans="1:1" x14ac:dyDescent="0.25">
      <c r="A4160"/>
    </row>
    <row r="4161" spans="1:1" x14ac:dyDescent="0.25">
      <c r="A4161"/>
    </row>
    <row r="4162" spans="1:1" x14ac:dyDescent="0.25">
      <c r="A4162"/>
    </row>
    <row r="4163" spans="1:1" x14ac:dyDescent="0.25">
      <c r="A4163"/>
    </row>
    <row r="4164" spans="1:1" x14ac:dyDescent="0.25">
      <c r="A4164"/>
    </row>
    <row r="4165" spans="1:1" x14ac:dyDescent="0.25">
      <c r="A4165"/>
    </row>
    <row r="4166" spans="1:1" x14ac:dyDescent="0.25">
      <c r="A4166"/>
    </row>
    <row r="4167" spans="1:1" x14ac:dyDescent="0.25">
      <c r="A4167"/>
    </row>
    <row r="4168" spans="1:1" x14ac:dyDescent="0.25">
      <c r="A4168"/>
    </row>
    <row r="4169" spans="1:1" x14ac:dyDescent="0.25">
      <c r="A4169"/>
    </row>
    <row r="4170" spans="1:1" x14ac:dyDescent="0.25">
      <c r="A4170"/>
    </row>
    <row r="4171" spans="1:1" x14ac:dyDescent="0.25">
      <c r="A4171"/>
    </row>
    <row r="4172" spans="1:1" x14ac:dyDescent="0.25">
      <c r="A4172"/>
    </row>
    <row r="4173" spans="1:1" x14ac:dyDescent="0.25">
      <c r="A4173"/>
    </row>
    <row r="4174" spans="1:1" x14ac:dyDescent="0.25">
      <c r="A4174"/>
    </row>
    <row r="4175" spans="1:1" x14ac:dyDescent="0.25">
      <c r="A4175"/>
    </row>
    <row r="4176" spans="1:1" x14ac:dyDescent="0.25">
      <c r="A4176"/>
    </row>
    <row r="4177" spans="1:1" x14ac:dyDescent="0.25">
      <c r="A4177"/>
    </row>
    <row r="4178" spans="1:1" x14ac:dyDescent="0.25">
      <c r="A4178"/>
    </row>
    <row r="4179" spans="1:1" x14ac:dyDescent="0.25">
      <c r="A4179"/>
    </row>
    <row r="4180" spans="1:1" x14ac:dyDescent="0.25">
      <c r="A4180"/>
    </row>
    <row r="4181" spans="1:1" x14ac:dyDescent="0.25">
      <c r="A4181"/>
    </row>
    <row r="4182" spans="1:1" x14ac:dyDescent="0.25">
      <c r="A4182"/>
    </row>
    <row r="4183" spans="1:1" x14ac:dyDescent="0.25">
      <c r="A4183"/>
    </row>
    <row r="4184" spans="1:1" x14ac:dyDescent="0.25">
      <c r="A4184"/>
    </row>
    <row r="4185" spans="1:1" x14ac:dyDescent="0.25">
      <c r="A4185"/>
    </row>
    <row r="4186" spans="1:1" x14ac:dyDescent="0.25">
      <c r="A4186"/>
    </row>
    <row r="4187" spans="1:1" x14ac:dyDescent="0.25">
      <c r="A4187"/>
    </row>
    <row r="4188" spans="1:1" x14ac:dyDescent="0.25">
      <c r="A4188"/>
    </row>
    <row r="4189" spans="1:1" x14ac:dyDescent="0.25">
      <c r="A4189"/>
    </row>
    <row r="4190" spans="1:1" x14ac:dyDescent="0.25">
      <c r="A4190"/>
    </row>
    <row r="4191" spans="1:1" x14ac:dyDescent="0.25">
      <c r="A4191"/>
    </row>
    <row r="4192" spans="1:1" x14ac:dyDescent="0.25">
      <c r="A4192"/>
    </row>
    <row r="4193" spans="1:1" x14ac:dyDescent="0.25">
      <c r="A4193"/>
    </row>
    <row r="4194" spans="1:1" x14ac:dyDescent="0.25">
      <c r="A4194"/>
    </row>
    <row r="4195" spans="1:1" x14ac:dyDescent="0.25">
      <c r="A4195"/>
    </row>
    <row r="4196" spans="1:1" x14ac:dyDescent="0.25">
      <c r="A4196"/>
    </row>
    <row r="4197" spans="1:1" x14ac:dyDescent="0.25">
      <c r="A4197"/>
    </row>
    <row r="4198" spans="1:1" x14ac:dyDescent="0.25">
      <c r="A4198"/>
    </row>
    <row r="4199" spans="1:1" x14ac:dyDescent="0.25">
      <c r="A4199"/>
    </row>
    <row r="4200" spans="1:1" x14ac:dyDescent="0.25">
      <c r="A4200"/>
    </row>
    <row r="4201" spans="1:1" x14ac:dyDescent="0.25">
      <c r="A4201"/>
    </row>
    <row r="4202" spans="1:1" x14ac:dyDescent="0.25">
      <c r="A4202"/>
    </row>
    <row r="4203" spans="1:1" x14ac:dyDescent="0.25">
      <c r="A4203"/>
    </row>
    <row r="4204" spans="1:1" x14ac:dyDescent="0.25">
      <c r="A4204"/>
    </row>
    <row r="4205" spans="1:1" x14ac:dyDescent="0.25">
      <c r="A4205"/>
    </row>
    <row r="4206" spans="1:1" x14ac:dyDescent="0.25">
      <c r="A4206"/>
    </row>
    <row r="4207" spans="1:1" x14ac:dyDescent="0.25">
      <c r="A4207"/>
    </row>
    <row r="4208" spans="1:1" x14ac:dyDescent="0.25">
      <c r="A4208"/>
    </row>
    <row r="4209" spans="1:1" x14ac:dyDescent="0.25">
      <c r="A4209"/>
    </row>
    <row r="4210" spans="1:1" x14ac:dyDescent="0.25">
      <c r="A4210"/>
    </row>
    <row r="4211" spans="1:1" x14ac:dyDescent="0.25">
      <c r="A4211"/>
    </row>
    <row r="4212" spans="1:1" x14ac:dyDescent="0.25">
      <c r="A4212"/>
    </row>
    <row r="4213" spans="1:1" x14ac:dyDescent="0.25">
      <c r="A4213"/>
    </row>
    <row r="4214" spans="1:1" x14ac:dyDescent="0.25">
      <c r="A4214"/>
    </row>
    <row r="4215" spans="1:1" x14ac:dyDescent="0.25">
      <c r="A4215"/>
    </row>
    <row r="4216" spans="1:1" x14ac:dyDescent="0.25">
      <c r="A4216"/>
    </row>
    <row r="4217" spans="1:1" x14ac:dyDescent="0.25">
      <c r="A4217"/>
    </row>
    <row r="4218" spans="1:1" x14ac:dyDescent="0.25">
      <c r="A4218"/>
    </row>
    <row r="4219" spans="1:1" x14ac:dyDescent="0.25">
      <c r="A4219"/>
    </row>
    <row r="4220" spans="1:1" x14ac:dyDescent="0.25">
      <c r="A4220"/>
    </row>
    <row r="4221" spans="1:1" x14ac:dyDescent="0.25">
      <c r="A4221"/>
    </row>
    <row r="4222" spans="1:1" x14ac:dyDescent="0.25">
      <c r="A4222"/>
    </row>
    <row r="4223" spans="1:1" x14ac:dyDescent="0.25">
      <c r="A4223"/>
    </row>
    <row r="4224" spans="1:1" x14ac:dyDescent="0.25">
      <c r="A4224"/>
    </row>
    <row r="4225" spans="1:1" x14ac:dyDescent="0.25">
      <c r="A4225"/>
    </row>
    <row r="4226" spans="1:1" x14ac:dyDescent="0.25">
      <c r="A4226"/>
    </row>
    <row r="4227" spans="1:1" x14ac:dyDescent="0.25">
      <c r="A4227"/>
    </row>
    <row r="4228" spans="1:1" x14ac:dyDescent="0.25">
      <c r="A4228"/>
    </row>
    <row r="4229" spans="1:1" x14ac:dyDescent="0.25">
      <c r="A4229"/>
    </row>
    <row r="4230" spans="1:1" x14ac:dyDescent="0.25">
      <c r="A4230"/>
    </row>
    <row r="4231" spans="1:1" x14ac:dyDescent="0.25">
      <c r="A4231"/>
    </row>
    <row r="4232" spans="1:1" x14ac:dyDescent="0.25">
      <c r="A4232"/>
    </row>
    <row r="4233" spans="1:1" x14ac:dyDescent="0.25">
      <c r="A4233"/>
    </row>
    <row r="4234" spans="1:1" x14ac:dyDescent="0.25">
      <c r="A4234"/>
    </row>
    <row r="4235" spans="1:1" x14ac:dyDescent="0.25">
      <c r="A4235"/>
    </row>
    <row r="4236" spans="1:1" x14ac:dyDescent="0.25">
      <c r="A4236"/>
    </row>
    <row r="4237" spans="1:1" x14ac:dyDescent="0.25">
      <c r="A4237"/>
    </row>
    <row r="4238" spans="1:1" x14ac:dyDescent="0.25">
      <c r="A4238"/>
    </row>
    <row r="4239" spans="1:1" x14ac:dyDescent="0.25">
      <c r="A4239"/>
    </row>
    <row r="4240" spans="1:1" x14ac:dyDescent="0.25">
      <c r="A4240"/>
    </row>
    <row r="4241" spans="1:1" x14ac:dyDescent="0.25">
      <c r="A4241"/>
    </row>
    <row r="4242" spans="1:1" x14ac:dyDescent="0.25">
      <c r="A4242"/>
    </row>
    <row r="4243" spans="1:1" x14ac:dyDescent="0.25">
      <c r="A4243"/>
    </row>
    <row r="4244" spans="1:1" x14ac:dyDescent="0.25">
      <c r="A4244"/>
    </row>
    <row r="4245" spans="1:1" x14ac:dyDescent="0.25">
      <c r="A4245"/>
    </row>
    <row r="4246" spans="1:1" x14ac:dyDescent="0.25">
      <c r="A4246"/>
    </row>
    <row r="4247" spans="1:1" x14ac:dyDescent="0.25">
      <c r="A4247"/>
    </row>
    <row r="4248" spans="1:1" x14ac:dyDescent="0.25">
      <c r="A4248"/>
    </row>
    <row r="4249" spans="1:1" x14ac:dyDescent="0.25">
      <c r="A4249"/>
    </row>
    <row r="4250" spans="1:1" x14ac:dyDescent="0.25">
      <c r="A4250"/>
    </row>
    <row r="4251" spans="1:1" x14ac:dyDescent="0.25">
      <c r="A4251"/>
    </row>
    <row r="4252" spans="1:1" x14ac:dyDescent="0.25">
      <c r="A4252"/>
    </row>
    <row r="4253" spans="1:1" x14ac:dyDescent="0.25">
      <c r="A4253"/>
    </row>
    <row r="4254" spans="1:1" x14ac:dyDescent="0.25">
      <c r="A4254"/>
    </row>
    <row r="4255" spans="1:1" x14ac:dyDescent="0.25">
      <c r="A4255"/>
    </row>
    <row r="4256" spans="1:1" x14ac:dyDescent="0.25">
      <c r="A4256"/>
    </row>
    <row r="4257" spans="1:1" x14ac:dyDescent="0.25">
      <c r="A4257"/>
    </row>
    <row r="4258" spans="1:1" x14ac:dyDescent="0.25">
      <c r="A4258"/>
    </row>
    <row r="4259" spans="1:1" x14ac:dyDescent="0.25">
      <c r="A4259"/>
    </row>
    <row r="4260" spans="1:1" x14ac:dyDescent="0.25">
      <c r="A4260"/>
    </row>
    <row r="4261" spans="1:1" x14ac:dyDescent="0.25">
      <c r="A4261"/>
    </row>
    <row r="4262" spans="1:1" x14ac:dyDescent="0.25">
      <c r="A4262"/>
    </row>
    <row r="4263" spans="1:1" x14ac:dyDescent="0.25">
      <c r="A4263"/>
    </row>
    <row r="4264" spans="1:1" x14ac:dyDescent="0.25">
      <c r="A4264"/>
    </row>
    <row r="4265" spans="1:1" x14ac:dyDescent="0.25">
      <c r="A4265"/>
    </row>
    <row r="4266" spans="1:1" x14ac:dyDescent="0.25">
      <c r="A4266"/>
    </row>
    <row r="4267" spans="1:1" x14ac:dyDescent="0.25">
      <c r="A4267"/>
    </row>
    <row r="4268" spans="1:1" x14ac:dyDescent="0.25">
      <c r="A4268"/>
    </row>
    <row r="4269" spans="1:1" x14ac:dyDescent="0.25">
      <c r="A4269"/>
    </row>
    <row r="4270" spans="1:1" x14ac:dyDescent="0.25">
      <c r="A4270"/>
    </row>
    <row r="4271" spans="1:1" x14ac:dyDescent="0.25">
      <c r="A4271"/>
    </row>
    <row r="4272" spans="1:1" x14ac:dyDescent="0.25">
      <c r="A4272"/>
    </row>
    <row r="4273" spans="1:1" x14ac:dyDescent="0.25">
      <c r="A4273"/>
    </row>
    <row r="4274" spans="1:1" x14ac:dyDescent="0.25">
      <c r="A4274"/>
    </row>
    <row r="4275" spans="1:1" x14ac:dyDescent="0.25">
      <c r="A4275"/>
    </row>
    <row r="4276" spans="1:1" x14ac:dyDescent="0.25">
      <c r="A4276"/>
    </row>
    <row r="4277" spans="1:1" x14ac:dyDescent="0.25">
      <c r="A4277"/>
    </row>
    <row r="4278" spans="1:1" x14ac:dyDescent="0.25">
      <c r="A4278"/>
    </row>
    <row r="4279" spans="1:1" x14ac:dyDescent="0.25">
      <c r="A4279"/>
    </row>
    <row r="4280" spans="1:1" x14ac:dyDescent="0.25">
      <c r="A4280"/>
    </row>
    <row r="4281" spans="1:1" x14ac:dyDescent="0.25">
      <c r="A4281"/>
    </row>
    <row r="4282" spans="1:1" x14ac:dyDescent="0.25">
      <c r="A4282"/>
    </row>
    <row r="4283" spans="1:1" x14ac:dyDescent="0.25">
      <c r="A4283"/>
    </row>
    <row r="4284" spans="1:1" x14ac:dyDescent="0.25">
      <c r="A4284"/>
    </row>
    <row r="4285" spans="1:1" x14ac:dyDescent="0.25">
      <c r="A4285"/>
    </row>
    <row r="4286" spans="1:1" x14ac:dyDescent="0.25">
      <c r="A4286"/>
    </row>
    <row r="4287" spans="1:1" x14ac:dyDescent="0.25">
      <c r="A4287"/>
    </row>
    <row r="4288" spans="1:1" x14ac:dyDescent="0.25">
      <c r="A4288"/>
    </row>
    <row r="4289" spans="1:1" x14ac:dyDescent="0.25">
      <c r="A4289"/>
    </row>
    <row r="4290" spans="1:1" x14ac:dyDescent="0.25">
      <c r="A4290"/>
    </row>
    <row r="4291" spans="1:1" x14ac:dyDescent="0.25">
      <c r="A4291"/>
    </row>
    <row r="4292" spans="1:1" x14ac:dyDescent="0.25">
      <c r="A4292"/>
    </row>
    <row r="4293" spans="1:1" x14ac:dyDescent="0.25">
      <c r="A4293"/>
    </row>
    <row r="4294" spans="1:1" x14ac:dyDescent="0.25">
      <c r="A4294"/>
    </row>
    <row r="4295" spans="1:1" x14ac:dyDescent="0.25">
      <c r="A4295"/>
    </row>
    <row r="4296" spans="1:1" x14ac:dyDescent="0.25">
      <c r="A4296"/>
    </row>
    <row r="4297" spans="1:1" x14ac:dyDescent="0.25">
      <c r="A4297"/>
    </row>
    <row r="4298" spans="1:1" x14ac:dyDescent="0.25">
      <c r="A4298"/>
    </row>
    <row r="4299" spans="1:1" x14ac:dyDescent="0.25">
      <c r="A4299"/>
    </row>
    <row r="4300" spans="1:1" x14ac:dyDescent="0.25">
      <c r="A4300"/>
    </row>
    <row r="4301" spans="1:1" x14ac:dyDescent="0.25">
      <c r="A4301"/>
    </row>
    <row r="4302" spans="1:1" x14ac:dyDescent="0.25">
      <c r="A4302"/>
    </row>
    <row r="4303" spans="1:1" x14ac:dyDescent="0.25">
      <c r="A4303"/>
    </row>
    <row r="4304" spans="1:1" x14ac:dyDescent="0.25">
      <c r="A4304"/>
    </row>
    <row r="4305" spans="1:1" x14ac:dyDescent="0.25">
      <c r="A4305"/>
    </row>
    <row r="4306" spans="1:1" x14ac:dyDescent="0.25">
      <c r="A4306"/>
    </row>
    <row r="4307" spans="1:1" x14ac:dyDescent="0.25">
      <c r="A4307"/>
    </row>
    <row r="4308" spans="1:1" x14ac:dyDescent="0.25">
      <c r="A4308"/>
    </row>
    <row r="4309" spans="1:1" x14ac:dyDescent="0.25">
      <c r="A4309"/>
    </row>
    <row r="4310" spans="1:1" x14ac:dyDescent="0.25">
      <c r="A4310"/>
    </row>
    <row r="4311" spans="1:1" x14ac:dyDescent="0.25">
      <c r="A4311"/>
    </row>
    <row r="4312" spans="1:1" x14ac:dyDescent="0.25">
      <c r="A4312"/>
    </row>
    <row r="4313" spans="1:1" x14ac:dyDescent="0.25">
      <c r="A4313"/>
    </row>
    <row r="4314" spans="1:1" x14ac:dyDescent="0.25">
      <c r="A4314"/>
    </row>
    <row r="4315" spans="1:1" x14ac:dyDescent="0.25">
      <c r="A4315"/>
    </row>
    <row r="4316" spans="1:1" x14ac:dyDescent="0.25">
      <c r="A4316"/>
    </row>
    <row r="4317" spans="1:1" x14ac:dyDescent="0.25">
      <c r="A4317"/>
    </row>
    <row r="4318" spans="1:1" x14ac:dyDescent="0.25">
      <c r="A4318"/>
    </row>
    <row r="4319" spans="1:1" x14ac:dyDescent="0.25">
      <c r="A4319"/>
    </row>
    <row r="4320" spans="1:1" x14ac:dyDescent="0.25">
      <c r="A4320"/>
    </row>
    <row r="4321" spans="1:1" x14ac:dyDescent="0.25">
      <c r="A4321"/>
    </row>
    <row r="4322" spans="1:1" x14ac:dyDescent="0.25">
      <c r="A4322"/>
    </row>
    <row r="4323" spans="1:1" x14ac:dyDescent="0.25">
      <c r="A4323"/>
    </row>
    <row r="4324" spans="1:1" x14ac:dyDescent="0.25">
      <c r="A4324"/>
    </row>
    <row r="4325" spans="1:1" x14ac:dyDescent="0.25">
      <c r="A4325"/>
    </row>
    <row r="4326" spans="1:1" x14ac:dyDescent="0.25">
      <c r="A4326"/>
    </row>
    <row r="4327" spans="1:1" x14ac:dyDescent="0.25">
      <c r="A4327"/>
    </row>
    <row r="4328" spans="1:1" x14ac:dyDescent="0.25">
      <c r="A4328"/>
    </row>
    <row r="4329" spans="1:1" x14ac:dyDescent="0.25">
      <c r="A4329"/>
    </row>
    <row r="4330" spans="1:1" x14ac:dyDescent="0.25">
      <c r="A4330"/>
    </row>
    <row r="4331" spans="1:1" x14ac:dyDescent="0.25">
      <c r="A4331"/>
    </row>
    <row r="4332" spans="1:1" x14ac:dyDescent="0.25">
      <c r="A4332"/>
    </row>
    <row r="4333" spans="1:1" x14ac:dyDescent="0.25">
      <c r="A4333"/>
    </row>
    <row r="4334" spans="1:1" x14ac:dyDescent="0.25">
      <c r="A4334"/>
    </row>
    <row r="4335" spans="1:1" x14ac:dyDescent="0.25">
      <c r="A4335"/>
    </row>
    <row r="4336" spans="1:1" x14ac:dyDescent="0.25">
      <c r="A4336"/>
    </row>
    <row r="4337" spans="1:1" x14ac:dyDescent="0.25">
      <c r="A4337"/>
    </row>
    <row r="4338" spans="1:1" x14ac:dyDescent="0.25">
      <c r="A4338"/>
    </row>
    <row r="4339" spans="1:1" x14ac:dyDescent="0.25">
      <c r="A4339"/>
    </row>
    <row r="4340" spans="1:1" x14ac:dyDescent="0.25">
      <c r="A4340"/>
    </row>
    <row r="4341" spans="1:1" x14ac:dyDescent="0.25">
      <c r="A4341"/>
    </row>
    <row r="4342" spans="1:1" x14ac:dyDescent="0.25">
      <c r="A4342"/>
    </row>
    <row r="4343" spans="1:1" x14ac:dyDescent="0.25">
      <c r="A4343"/>
    </row>
    <row r="4344" spans="1:1" x14ac:dyDescent="0.25">
      <c r="A4344"/>
    </row>
    <row r="4345" spans="1:1" x14ac:dyDescent="0.25">
      <c r="A4345"/>
    </row>
    <row r="4346" spans="1:1" x14ac:dyDescent="0.25">
      <c r="A4346"/>
    </row>
    <row r="4347" spans="1:1" x14ac:dyDescent="0.25">
      <c r="A4347"/>
    </row>
    <row r="4348" spans="1:1" x14ac:dyDescent="0.25">
      <c r="A4348"/>
    </row>
    <row r="4349" spans="1:1" x14ac:dyDescent="0.25">
      <c r="A4349"/>
    </row>
    <row r="4350" spans="1:1" x14ac:dyDescent="0.25">
      <c r="A4350"/>
    </row>
    <row r="4351" spans="1:1" x14ac:dyDescent="0.25">
      <c r="A4351"/>
    </row>
    <row r="4352" spans="1:1" x14ac:dyDescent="0.25">
      <c r="A4352"/>
    </row>
    <row r="4353" spans="1:1" x14ac:dyDescent="0.25">
      <c r="A4353"/>
    </row>
    <row r="4354" spans="1:1" x14ac:dyDescent="0.25">
      <c r="A4354"/>
    </row>
    <row r="4355" spans="1:1" x14ac:dyDescent="0.25">
      <c r="A4355"/>
    </row>
    <row r="4356" spans="1:1" x14ac:dyDescent="0.25">
      <c r="A4356"/>
    </row>
    <row r="4357" spans="1:1" x14ac:dyDescent="0.25">
      <c r="A4357"/>
    </row>
    <row r="4358" spans="1:1" x14ac:dyDescent="0.25">
      <c r="A4358"/>
    </row>
    <row r="4359" spans="1:1" x14ac:dyDescent="0.25">
      <c r="A4359"/>
    </row>
    <row r="4360" spans="1:1" x14ac:dyDescent="0.25">
      <c r="A4360"/>
    </row>
    <row r="4361" spans="1:1" x14ac:dyDescent="0.25">
      <c r="A4361"/>
    </row>
    <row r="4362" spans="1:1" x14ac:dyDescent="0.25">
      <c r="A4362"/>
    </row>
    <row r="4363" spans="1:1" x14ac:dyDescent="0.25">
      <c r="A4363"/>
    </row>
    <row r="4364" spans="1:1" x14ac:dyDescent="0.25">
      <c r="A4364"/>
    </row>
    <row r="4365" spans="1:1" x14ac:dyDescent="0.25">
      <c r="A4365"/>
    </row>
    <row r="4366" spans="1:1" x14ac:dyDescent="0.25">
      <c r="A4366"/>
    </row>
    <row r="4367" spans="1:1" x14ac:dyDescent="0.25">
      <c r="A4367"/>
    </row>
    <row r="4368" spans="1:1" x14ac:dyDescent="0.25">
      <c r="A4368"/>
    </row>
    <row r="4369" spans="1:1" x14ac:dyDescent="0.25">
      <c r="A4369"/>
    </row>
    <row r="4370" spans="1:1" x14ac:dyDescent="0.25">
      <c r="A4370"/>
    </row>
    <row r="4371" spans="1:1" x14ac:dyDescent="0.25">
      <c r="A4371"/>
    </row>
    <row r="4372" spans="1:1" x14ac:dyDescent="0.25">
      <c r="A4372"/>
    </row>
    <row r="4373" spans="1:1" x14ac:dyDescent="0.25">
      <c r="A4373"/>
    </row>
    <row r="4374" spans="1:1" x14ac:dyDescent="0.25">
      <c r="A4374"/>
    </row>
    <row r="4375" spans="1:1" x14ac:dyDescent="0.25">
      <c r="A4375"/>
    </row>
    <row r="4376" spans="1:1" x14ac:dyDescent="0.25">
      <c r="A4376"/>
    </row>
    <row r="4377" spans="1:1" x14ac:dyDescent="0.25">
      <c r="A4377"/>
    </row>
    <row r="4378" spans="1:1" x14ac:dyDescent="0.25">
      <c r="A4378"/>
    </row>
    <row r="4379" spans="1:1" x14ac:dyDescent="0.25">
      <c r="A4379"/>
    </row>
    <row r="4380" spans="1:1" x14ac:dyDescent="0.25">
      <c r="A4380"/>
    </row>
    <row r="4381" spans="1:1" x14ac:dyDescent="0.25">
      <c r="A4381"/>
    </row>
    <row r="4382" spans="1:1" x14ac:dyDescent="0.25">
      <c r="A4382"/>
    </row>
    <row r="4383" spans="1:1" x14ac:dyDescent="0.25">
      <c r="A4383"/>
    </row>
    <row r="4384" spans="1:1" x14ac:dyDescent="0.25">
      <c r="A4384"/>
    </row>
    <row r="4385" spans="1:1" x14ac:dyDescent="0.25">
      <c r="A4385"/>
    </row>
    <row r="4386" spans="1:1" x14ac:dyDescent="0.25">
      <c r="A4386"/>
    </row>
    <row r="4387" spans="1:1" x14ac:dyDescent="0.25">
      <c r="A4387"/>
    </row>
    <row r="4388" spans="1:1" x14ac:dyDescent="0.25">
      <c r="A4388"/>
    </row>
    <row r="4389" spans="1:1" x14ac:dyDescent="0.25">
      <c r="A4389"/>
    </row>
    <row r="4390" spans="1:1" x14ac:dyDescent="0.25">
      <c r="A4390"/>
    </row>
    <row r="4391" spans="1:1" x14ac:dyDescent="0.25">
      <c r="A4391"/>
    </row>
    <row r="4392" spans="1:1" x14ac:dyDescent="0.25">
      <c r="A4392"/>
    </row>
    <row r="4393" spans="1:1" x14ac:dyDescent="0.25">
      <c r="A4393"/>
    </row>
    <row r="4394" spans="1:1" x14ac:dyDescent="0.25">
      <c r="A4394"/>
    </row>
    <row r="4395" spans="1:1" x14ac:dyDescent="0.25">
      <c r="A4395"/>
    </row>
    <row r="4396" spans="1:1" x14ac:dyDescent="0.25">
      <c r="A4396"/>
    </row>
    <row r="4397" spans="1:1" x14ac:dyDescent="0.25">
      <c r="A4397"/>
    </row>
    <row r="4398" spans="1:1" x14ac:dyDescent="0.25">
      <c r="A4398"/>
    </row>
    <row r="4399" spans="1:1" x14ac:dyDescent="0.25">
      <c r="A4399"/>
    </row>
    <row r="4400" spans="1:1" x14ac:dyDescent="0.25">
      <c r="A4400"/>
    </row>
    <row r="4401" spans="1:1" x14ac:dyDescent="0.25">
      <c r="A4401"/>
    </row>
    <row r="4402" spans="1:1" x14ac:dyDescent="0.25">
      <c r="A4402"/>
    </row>
    <row r="4403" spans="1:1" x14ac:dyDescent="0.25">
      <c r="A4403"/>
    </row>
    <row r="4404" spans="1:1" x14ac:dyDescent="0.25">
      <c r="A4404"/>
    </row>
    <row r="4405" spans="1:1" x14ac:dyDescent="0.25">
      <c r="A4405"/>
    </row>
    <row r="4406" spans="1:1" x14ac:dyDescent="0.25">
      <c r="A4406"/>
    </row>
    <row r="4407" spans="1:1" x14ac:dyDescent="0.25">
      <c r="A4407"/>
    </row>
    <row r="4408" spans="1:1" x14ac:dyDescent="0.25">
      <c r="A4408"/>
    </row>
    <row r="4409" spans="1:1" x14ac:dyDescent="0.25">
      <c r="A4409"/>
    </row>
    <row r="4410" spans="1:1" x14ac:dyDescent="0.25">
      <c r="A4410"/>
    </row>
    <row r="4411" spans="1:1" x14ac:dyDescent="0.25">
      <c r="A4411"/>
    </row>
    <row r="4412" spans="1:1" x14ac:dyDescent="0.25">
      <c r="A4412"/>
    </row>
    <row r="4413" spans="1:1" x14ac:dyDescent="0.25">
      <c r="A4413"/>
    </row>
    <row r="4414" spans="1:1" x14ac:dyDescent="0.25">
      <c r="A4414"/>
    </row>
    <row r="4415" spans="1:1" x14ac:dyDescent="0.25">
      <c r="A4415"/>
    </row>
    <row r="4416" spans="1:1" x14ac:dyDescent="0.25">
      <c r="A4416"/>
    </row>
    <row r="4417" spans="1:1" x14ac:dyDescent="0.25">
      <c r="A4417"/>
    </row>
    <row r="4418" spans="1:1" x14ac:dyDescent="0.25">
      <c r="A4418"/>
    </row>
    <row r="4419" spans="1:1" x14ac:dyDescent="0.25">
      <c r="A4419"/>
    </row>
    <row r="4420" spans="1:1" x14ac:dyDescent="0.25">
      <c r="A4420"/>
    </row>
    <row r="4421" spans="1:1" x14ac:dyDescent="0.25">
      <c r="A4421"/>
    </row>
    <row r="4422" spans="1:1" x14ac:dyDescent="0.25">
      <c r="A4422"/>
    </row>
    <row r="4423" spans="1:1" x14ac:dyDescent="0.25">
      <c r="A4423"/>
    </row>
    <row r="4424" spans="1:1" x14ac:dyDescent="0.25">
      <c r="A4424"/>
    </row>
    <row r="4425" spans="1:1" x14ac:dyDescent="0.25">
      <c r="A4425"/>
    </row>
    <row r="4426" spans="1:1" x14ac:dyDescent="0.25">
      <c r="A4426"/>
    </row>
    <row r="4427" spans="1:1" x14ac:dyDescent="0.25">
      <c r="A4427"/>
    </row>
    <row r="4428" spans="1:1" x14ac:dyDescent="0.25">
      <c r="A4428"/>
    </row>
    <row r="4429" spans="1:1" x14ac:dyDescent="0.25">
      <c r="A4429"/>
    </row>
    <row r="4430" spans="1:1" x14ac:dyDescent="0.25">
      <c r="A4430"/>
    </row>
    <row r="4431" spans="1:1" x14ac:dyDescent="0.25">
      <c r="A4431"/>
    </row>
    <row r="4432" spans="1:1" x14ac:dyDescent="0.25">
      <c r="A4432"/>
    </row>
    <row r="4433" spans="1:1" x14ac:dyDescent="0.25">
      <c r="A4433"/>
    </row>
    <row r="4434" spans="1:1" x14ac:dyDescent="0.25">
      <c r="A4434"/>
    </row>
    <row r="4435" spans="1:1" x14ac:dyDescent="0.25">
      <c r="A4435"/>
    </row>
    <row r="4436" spans="1:1" x14ac:dyDescent="0.25">
      <c r="A4436"/>
    </row>
    <row r="4437" spans="1:1" x14ac:dyDescent="0.25">
      <c r="A4437"/>
    </row>
    <row r="4438" spans="1:1" x14ac:dyDescent="0.25">
      <c r="A4438"/>
    </row>
    <row r="4439" spans="1:1" x14ac:dyDescent="0.25">
      <c r="A4439"/>
    </row>
    <row r="4440" spans="1:1" x14ac:dyDescent="0.25">
      <c r="A4440"/>
    </row>
    <row r="4441" spans="1:1" x14ac:dyDescent="0.25">
      <c r="A4441"/>
    </row>
    <row r="4442" spans="1:1" x14ac:dyDescent="0.25">
      <c r="A4442"/>
    </row>
    <row r="4443" spans="1:1" x14ac:dyDescent="0.25">
      <c r="A4443"/>
    </row>
    <row r="4444" spans="1:1" x14ac:dyDescent="0.25">
      <c r="A4444"/>
    </row>
    <row r="4445" spans="1:1" x14ac:dyDescent="0.25">
      <c r="A4445"/>
    </row>
    <row r="4446" spans="1:1" x14ac:dyDescent="0.25">
      <c r="A4446"/>
    </row>
    <row r="4447" spans="1:1" x14ac:dyDescent="0.25">
      <c r="A4447"/>
    </row>
    <row r="4448" spans="1:1" x14ac:dyDescent="0.25">
      <c r="A4448"/>
    </row>
    <row r="4449" spans="1:1" x14ac:dyDescent="0.25">
      <c r="A4449"/>
    </row>
    <row r="4450" spans="1:1" x14ac:dyDescent="0.25">
      <c r="A4450"/>
    </row>
    <row r="4451" spans="1:1" x14ac:dyDescent="0.25">
      <c r="A4451"/>
    </row>
    <row r="4452" spans="1:1" x14ac:dyDescent="0.25">
      <c r="A4452"/>
    </row>
    <row r="4453" spans="1:1" x14ac:dyDescent="0.25">
      <c r="A4453"/>
    </row>
    <row r="4454" spans="1:1" x14ac:dyDescent="0.25">
      <c r="A4454"/>
    </row>
    <row r="4455" spans="1:1" x14ac:dyDescent="0.25">
      <c r="A4455"/>
    </row>
    <row r="4456" spans="1:1" x14ac:dyDescent="0.25">
      <c r="A4456"/>
    </row>
    <row r="4457" spans="1:1" x14ac:dyDescent="0.25">
      <c r="A4457"/>
    </row>
    <row r="4458" spans="1:1" x14ac:dyDescent="0.25">
      <c r="A4458"/>
    </row>
    <row r="4459" spans="1:1" x14ac:dyDescent="0.25">
      <c r="A4459"/>
    </row>
    <row r="4460" spans="1:1" x14ac:dyDescent="0.25">
      <c r="A4460"/>
    </row>
    <row r="4461" spans="1:1" x14ac:dyDescent="0.25">
      <c r="A4461"/>
    </row>
    <row r="4462" spans="1:1" x14ac:dyDescent="0.25">
      <c r="A4462"/>
    </row>
    <row r="4463" spans="1:1" x14ac:dyDescent="0.25">
      <c r="A4463"/>
    </row>
    <row r="4464" spans="1:1" x14ac:dyDescent="0.25">
      <c r="A4464"/>
    </row>
    <row r="4465" spans="1:1" x14ac:dyDescent="0.25">
      <c r="A4465"/>
    </row>
    <row r="4466" spans="1:1" x14ac:dyDescent="0.25">
      <c r="A4466"/>
    </row>
    <row r="4467" spans="1:1" x14ac:dyDescent="0.25">
      <c r="A4467"/>
    </row>
    <row r="4468" spans="1:1" x14ac:dyDescent="0.25">
      <c r="A4468"/>
    </row>
    <row r="4469" spans="1:1" x14ac:dyDescent="0.25">
      <c r="A4469"/>
    </row>
    <row r="4470" spans="1:1" x14ac:dyDescent="0.25">
      <c r="A4470"/>
    </row>
    <row r="4471" spans="1:1" x14ac:dyDescent="0.25">
      <c r="A4471"/>
    </row>
    <row r="4472" spans="1:1" x14ac:dyDescent="0.25">
      <c r="A4472"/>
    </row>
    <row r="4473" spans="1:1" x14ac:dyDescent="0.25">
      <c r="A4473"/>
    </row>
    <row r="4474" spans="1:1" x14ac:dyDescent="0.25">
      <c r="A4474"/>
    </row>
    <row r="4475" spans="1:1" x14ac:dyDescent="0.25">
      <c r="A4475"/>
    </row>
    <row r="4476" spans="1:1" x14ac:dyDescent="0.25">
      <c r="A4476"/>
    </row>
    <row r="4477" spans="1:1" x14ac:dyDescent="0.25">
      <c r="A4477"/>
    </row>
    <row r="4478" spans="1:1" x14ac:dyDescent="0.25">
      <c r="A4478"/>
    </row>
    <row r="4479" spans="1:1" x14ac:dyDescent="0.25">
      <c r="A4479"/>
    </row>
    <row r="4480" spans="1:1" x14ac:dyDescent="0.25">
      <c r="A4480"/>
    </row>
    <row r="4481" spans="1:1" x14ac:dyDescent="0.25">
      <c r="A4481"/>
    </row>
    <row r="4482" spans="1:1" x14ac:dyDescent="0.25">
      <c r="A4482"/>
    </row>
    <row r="4483" spans="1:1" x14ac:dyDescent="0.25">
      <c r="A4483"/>
    </row>
    <row r="4484" spans="1:1" x14ac:dyDescent="0.25">
      <c r="A4484"/>
    </row>
    <row r="4485" spans="1:1" x14ac:dyDescent="0.25">
      <c r="A4485"/>
    </row>
    <row r="4486" spans="1:1" x14ac:dyDescent="0.25">
      <c r="A4486"/>
    </row>
    <row r="4487" spans="1:1" x14ac:dyDescent="0.25">
      <c r="A4487"/>
    </row>
    <row r="4488" spans="1:1" x14ac:dyDescent="0.25">
      <c r="A4488"/>
    </row>
    <row r="4489" spans="1:1" x14ac:dyDescent="0.25">
      <c r="A4489"/>
    </row>
    <row r="4490" spans="1:1" x14ac:dyDescent="0.25">
      <c r="A4490"/>
    </row>
    <row r="4491" spans="1:1" x14ac:dyDescent="0.25">
      <c r="A4491"/>
    </row>
    <row r="4492" spans="1:1" x14ac:dyDescent="0.25">
      <c r="A4492"/>
    </row>
    <row r="4493" spans="1:1" x14ac:dyDescent="0.25">
      <c r="A4493"/>
    </row>
    <row r="4494" spans="1:1" x14ac:dyDescent="0.25">
      <c r="A4494"/>
    </row>
    <row r="4495" spans="1:1" x14ac:dyDescent="0.25">
      <c r="A4495"/>
    </row>
    <row r="4496" spans="1:1" x14ac:dyDescent="0.25">
      <c r="A4496"/>
    </row>
    <row r="4497" spans="1:1" x14ac:dyDescent="0.25">
      <c r="A4497"/>
    </row>
    <row r="4498" spans="1:1" x14ac:dyDescent="0.25">
      <c r="A4498"/>
    </row>
    <row r="4499" spans="1:1" x14ac:dyDescent="0.25">
      <c r="A4499"/>
    </row>
    <row r="4500" spans="1:1" x14ac:dyDescent="0.25">
      <c r="A4500"/>
    </row>
    <row r="4501" spans="1:1" x14ac:dyDescent="0.25">
      <c r="A4501"/>
    </row>
    <row r="4502" spans="1:1" x14ac:dyDescent="0.25">
      <c r="A4502"/>
    </row>
    <row r="4503" spans="1:1" x14ac:dyDescent="0.25">
      <c r="A4503"/>
    </row>
    <row r="4504" spans="1:1" x14ac:dyDescent="0.25">
      <c r="A4504"/>
    </row>
    <row r="4505" spans="1:1" x14ac:dyDescent="0.25">
      <c r="A4505"/>
    </row>
    <row r="4506" spans="1:1" x14ac:dyDescent="0.25">
      <c r="A4506"/>
    </row>
    <row r="4507" spans="1:1" x14ac:dyDescent="0.25">
      <c r="A4507"/>
    </row>
    <row r="4508" spans="1:1" x14ac:dyDescent="0.25">
      <c r="A4508"/>
    </row>
    <row r="4509" spans="1:1" x14ac:dyDescent="0.25">
      <c r="A4509"/>
    </row>
    <row r="4510" spans="1:1" x14ac:dyDescent="0.25">
      <c r="A4510"/>
    </row>
    <row r="4511" spans="1:1" x14ac:dyDescent="0.25">
      <c r="A4511"/>
    </row>
    <row r="4512" spans="1:1" x14ac:dyDescent="0.25">
      <c r="A4512"/>
    </row>
    <row r="4513" spans="1:1" x14ac:dyDescent="0.25">
      <c r="A4513"/>
    </row>
    <row r="4514" spans="1:1" x14ac:dyDescent="0.25">
      <c r="A4514"/>
    </row>
    <row r="4515" spans="1:1" x14ac:dyDescent="0.25">
      <c r="A4515"/>
    </row>
    <row r="4516" spans="1:1" x14ac:dyDescent="0.25">
      <c r="A4516"/>
    </row>
    <row r="4517" spans="1:1" x14ac:dyDescent="0.25">
      <c r="A4517"/>
    </row>
    <row r="4518" spans="1:1" x14ac:dyDescent="0.25">
      <c r="A4518"/>
    </row>
    <row r="4519" spans="1:1" x14ac:dyDescent="0.25">
      <c r="A4519"/>
    </row>
    <row r="4520" spans="1:1" x14ac:dyDescent="0.25">
      <c r="A4520"/>
    </row>
    <row r="4521" spans="1:1" x14ac:dyDescent="0.25">
      <c r="A4521"/>
    </row>
    <row r="4522" spans="1:1" x14ac:dyDescent="0.25">
      <c r="A4522"/>
    </row>
    <row r="4523" spans="1:1" x14ac:dyDescent="0.25">
      <c r="A4523"/>
    </row>
    <row r="4524" spans="1:1" x14ac:dyDescent="0.25">
      <c r="A4524"/>
    </row>
    <row r="4525" spans="1:1" x14ac:dyDescent="0.25">
      <c r="A4525"/>
    </row>
    <row r="4526" spans="1:1" x14ac:dyDescent="0.25">
      <c r="A4526"/>
    </row>
    <row r="4527" spans="1:1" x14ac:dyDescent="0.25">
      <c r="A4527"/>
    </row>
    <row r="4528" spans="1:1" x14ac:dyDescent="0.25">
      <c r="A4528"/>
    </row>
    <row r="4529" spans="1:1" x14ac:dyDescent="0.25">
      <c r="A4529"/>
    </row>
    <row r="4530" spans="1:1" x14ac:dyDescent="0.25">
      <c r="A4530"/>
    </row>
    <row r="4531" spans="1:1" x14ac:dyDescent="0.25">
      <c r="A4531"/>
    </row>
    <row r="4532" spans="1:1" x14ac:dyDescent="0.25">
      <c r="A4532"/>
    </row>
    <row r="4533" spans="1:1" x14ac:dyDescent="0.25">
      <c r="A4533"/>
    </row>
    <row r="4534" spans="1:1" x14ac:dyDescent="0.25">
      <c r="A4534"/>
    </row>
    <row r="4535" spans="1:1" x14ac:dyDescent="0.25">
      <c r="A4535"/>
    </row>
    <row r="4536" spans="1:1" x14ac:dyDescent="0.25">
      <c r="A4536"/>
    </row>
    <row r="4537" spans="1:1" x14ac:dyDescent="0.25">
      <c r="A4537"/>
    </row>
    <row r="4538" spans="1:1" x14ac:dyDescent="0.25">
      <c r="A4538"/>
    </row>
    <row r="4539" spans="1:1" x14ac:dyDescent="0.25">
      <c r="A4539"/>
    </row>
    <row r="4540" spans="1:1" x14ac:dyDescent="0.25">
      <c r="A4540"/>
    </row>
    <row r="4541" spans="1:1" x14ac:dyDescent="0.25">
      <c r="A4541"/>
    </row>
    <row r="4542" spans="1:1" x14ac:dyDescent="0.25">
      <c r="A4542"/>
    </row>
    <row r="4543" spans="1:1" x14ac:dyDescent="0.25">
      <c r="A4543"/>
    </row>
    <row r="4544" spans="1:1" x14ac:dyDescent="0.25">
      <c r="A4544"/>
    </row>
    <row r="4545" spans="1:1" x14ac:dyDescent="0.25">
      <c r="A4545"/>
    </row>
    <row r="4546" spans="1:1" x14ac:dyDescent="0.25">
      <c r="A4546"/>
    </row>
    <row r="4547" spans="1:1" x14ac:dyDescent="0.25">
      <c r="A4547"/>
    </row>
    <row r="4548" spans="1:1" x14ac:dyDescent="0.25">
      <c r="A4548"/>
    </row>
    <row r="4549" spans="1:1" x14ac:dyDescent="0.25">
      <c r="A4549"/>
    </row>
    <row r="4550" spans="1:1" x14ac:dyDescent="0.25">
      <c r="A4550"/>
    </row>
    <row r="4551" spans="1:1" x14ac:dyDescent="0.25">
      <c r="A4551"/>
    </row>
    <row r="4552" spans="1:1" x14ac:dyDescent="0.25">
      <c r="A4552"/>
    </row>
    <row r="4553" spans="1:1" x14ac:dyDescent="0.25">
      <c r="A4553"/>
    </row>
    <row r="4554" spans="1:1" x14ac:dyDescent="0.25">
      <c r="A4554"/>
    </row>
    <row r="4555" spans="1:1" x14ac:dyDescent="0.25">
      <c r="A4555"/>
    </row>
    <row r="4556" spans="1:1" x14ac:dyDescent="0.25">
      <c r="A4556"/>
    </row>
    <row r="4557" spans="1:1" x14ac:dyDescent="0.25">
      <c r="A4557"/>
    </row>
    <row r="4558" spans="1:1" x14ac:dyDescent="0.25">
      <c r="A4558"/>
    </row>
    <row r="4559" spans="1:1" x14ac:dyDescent="0.25">
      <c r="A4559"/>
    </row>
    <row r="4560" spans="1:1" x14ac:dyDescent="0.25">
      <c r="A4560"/>
    </row>
    <row r="4561" spans="1:1" x14ac:dyDescent="0.25">
      <c r="A4561"/>
    </row>
    <row r="4562" spans="1:1" x14ac:dyDescent="0.25">
      <c r="A4562"/>
    </row>
    <row r="4563" spans="1:1" x14ac:dyDescent="0.25">
      <c r="A4563"/>
    </row>
    <row r="4564" spans="1:1" x14ac:dyDescent="0.25">
      <c r="A4564"/>
    </row>
    <row r="4565" spans="1:1" x14ac:dyDescent="0.25">
      <c r="A4565"/>
    </row>
    <row r="4566" spans="1:1" x14ac:dyDescent="0.25">
      <c r="A4566"/>
    </row>
    <row r="4567" spans="1:1" x14ac:dyDescent="0.25">
      <c r="A4567"/>
    </row>
    <row r="4568" spans="1:1" x14ac:dyDescent="0.25">
      <c r="A4568"/>
    </row>
    <row r="4569" spans="1:1" x14ac:dyDescent="0.25">
      <c r="A4569"/>
    </row>
    <row r="4570" spans="1:1" x14ac:dyDescent="0.25">
      <c r="A4570"/>
    </row>
    <row r="4571" spans="1:1" x14ac:dyDescent="0.25">
      <c r="A4571"/>
    </row>
    <row r="4572" spans="1:1" x14ac:dyDescent="0.25">
      <c r="A4572"/>
    </row>
    <row r="4573" spans="1:1" x14ac:dyDescent="0.25">
      <c r="A4573"/>
    </row>
    <row r="4574" spans="1:1" x14ac:dyDescent="0.25">
      <c r="A4574"/>
    </row>
    <row r="4575" spans="1:1" x14ac:dyDescent="0.25">
      <c r="A4575"/>
    </row>
    <row r="4576" spans="1:1" x14ac:dyDescent="0.25">
      <c r="A4576"/>
    </row>
    <row r="4577" spans="1:1" x14ac:dyDescent="0.25">
      <c r="A4577"/>
    </row>
    <row r="4578" spans="1:1" x14ac:dyDescent="0.25">
      <c r="A4578"/>
    </row>
    <row r="4579" spans="1:1" x14ac:dyDescent="0.25">
      <c r="A4579"/>
    </row>
    <row r="4580" spans="1:1" x14ac:dyDescent="0.25">
      <c r="A4580"/>
    </row>
    <row r="4581" spans="1:1" x14ac:dyDescent="0.25">
      <c r="A4581"/>
    </row>
    <row r="4582" spans="1:1" x14ac:dyDescent="0.25">
      <c r="A4582"/>
    </row>
    <row r="4583" spans="1:1" x14ac:dyDescent="0.25">
      <c r="A4583"/>
    </row>
    <row r="4584" spans="1:1" x14ac:dyDescent="0.25">
      <c r="A4584"/>
    </row>
    <row r="4585" spans="1:1" x14ac:dyDescent="0.25">
      <c r="A4585"/>
    </row>
    <row r="4586" spans="1:1" x14ac:dyDescent="0.25">
      <c r="A4586"/>
    </row>
    <row r="4587" spans="1:1" x14ac:dyDescent="0.25">
      <c r="A4587"/>
    </row>
    <row r="4588" spans="1:1" x14ac:dyDescent="0.25">
      <c r="A4588"/>
    </row>
    <row r="4589" spans="1:1" x14ac:dyDescent="0.25">
      <c r="A4589"/>
    </row>
    <row r="4590" spans="1:1" x14ac:dyDescent="0.25">
      <c r="A4590"/>
    </row>
    <row r="4591" spans="1:1" x14ac:dyDescent="0.25">
      <c r="A4591"/>
    </row>
    <row r="4592" spans="1:1" x14ac:dyDescent="0.25">
      <c r="A4592"/>
    </row>
    <row r="4593" spans="1:1" x14ac:dyDescent="0.25">
      <c r="A4593"/>
    </row>
    <row r="4594" spans="1:1" x14ac:dyDescent="0.25">
      <c r="A4594"/>
    </row>
    <row r="4595" spans="1:1" x14ac:dyDescent="0.25">
      <c r="A4595"/>
    </row>
    <row r="4596" spans="1:1" x14ac:dyDescent="0.25">
      <c r="A4596"/>
    </row>
    <row r="4597" spans="1:1" x14ac:dyDescent="0.25">
      <c r="A4597"/>
    </row>
    <row r="4598" spans="1:1" x14ac:dyDescent="0.25">
      <c r="A4598"/>
    </row>
    <row r="4599" spans="1:1" x14ac:dyDescent="0.25">
      <c r="A4599"/>
    </row>
    <row r="4600" spans="1:1" x14ac:dyDescent="0.25">
      <c r="A4600"/>
    </row>
    <row r="4601" spans="1:1" x14ac:dyDescent="0.25">
      <c r="A4601"/>
    </row>
    <row r="4602" spans="1:1" x14ac:dyDescent="0.25">
      <c r="A4602"/>
    </row>
    <row r="4603" spans="1:1" x14ac:dyDescent="0.25">
      <c r="A4603"/>
    </row>
    <row r="4604" spans="1:1" x14ac:dyDescent="0.25">
      <c r="A4604"/>
    </row>
    <row r="4605" spans="1:1" x14ac:dyDescent="0.25">
      <c r="A4605"/>
    </row>
    <row r="4606" spans="1:1" x14ac:dyDescent="0.25">
      <c r="A4606"/>
    </row>
    <row r="4607" spans="1:1" x14ac:dyDescent="0.25">
      <c r="A4607"/>
    </row>
    <row r="4608" spans="1:1" x14ac:dyDescent="0.25">
      <c r="A4608"/>
    </row>
    <row r="4609" spans="1:1" x14ac:dyDescent="0.25">
      <c r="A4609"/>
    </row>
    <row r="4610" spans="1:1" x14ac:dyDescent="0.25">
      <c r="A4610"/>
    </row>
    <row r="4611" spans="1:1" x14ac:dyDescent="0.25">
      <c r="A4611"/>
    </row>
    <row r="4612" spans="1:1" x14ac:dyDescent="0.25">
      <c r="A4612"/>
    </row>
    <row r="4613" spans="1:1" x14ac:dyDescent="0.25">
      <c r="A4613"/>
    </row>
    <row r="4614" spans="1:1" x14ac:dyDescent="0.25">
      <c r="A4614"/>
    </row>
    <row r="4615" spans="1:1" x14ac:dyDescent="0.25">
      <c r="A4615"/>
    </row>
    <row r="4616" spans="1:1" x14ac:dyDescent="0.25">
      <c r="A4616"/>
    </row>
    <row r="4617" spans="1:1" x14ac:dyDescent="0.25">
      <c r="A4617"/>
    </row>
    <row r="4618" spans="1:1" x14ac:dyDescent="0.25">
      <c r="A4618"/>
    </row>
    <row r="4619" spans="1:1" x14ac:dyDescent="0.25">
      <c r="A4619"/>
    </row>
    <row r="4620" spans="1:1" x14ac:dyDescent="0.25">
      <c r="A4620"/>
    </row>
    <row r="4621" spans="1:1" x14ac:dyDescent="0.25">
      <c r="A4621"/>
    </row>
    <row r="4622" spans="1:1" x14ac:dyDescent="0.25">
      <c r="A4622"/>
    </row>
    <row r="4623" spans="1:1" x14ac:dyDescent="0.25">
      <c r="A4623"/>
    </row>
    <row r="4624" spans="1:1" x14ac:dyDescent="0.25">
      <c r="A4624"/>
    </row>
    <row r="4625" spans="1:1" x14ac:dyDescent="0.25">
      <c r="A4625"/>
    </row>
    <row r="4626" spans="1:1" x14ac:dyDescent="0.25">
      <c r="A4626"/>
    </row>
    <row r="4627" spans="1:1" x14ac:dyDescent="0.25">
      <c r="A4627"/>
    </row>
    <row r="4628" spans="1:1" x14ac:dyDescent="0.25">
      <c r="A4628"/>
    </row>
    <row r="4629" spans="1:1" x14ac:dyDescent="0.25">
      <c r="A4629"/>
    </row>
    <row r="4630" spans="1:1" x14ac:dyDescent="0.25">
      <c r="A4630"/>
    </row>
    <row r="4631" spans="1:1" x14ac:dyDescent="0.25">
      <c r="A4631"/>
    </row>
    <row r="4632" spans="1:1" x14ac:dyDescent="0.25">
      <c r="A4632"/>
    </row>
    <row r="4633" spans="1:1" x14ac:dyDescent="0.25">
      <c r="A4633"/>
    </row>
    <row r="4634" spans="1:1" x14ac:dyDescent="0.25">
      <c r="A4634"/>
    </row>
    <row r="4635" spans="1:1" x14ac:dyDescent="0.25">
      <c r="A4635"/>
    </row>
    <row r="4636" spans="1:1" x14ac:dyDescent="0.25">
      <c r="A4636"/>
    </row>
    <row r="4637" spans="1:1" x14ac:dyDescent="0.25">
      <c r="A4637"/>
    </row>
    <row r="4638" spans="1:1" x14ac:dyDescent="0.25">
      <c r="A4638"/>
    </row>
    <row r="4639" spans="1:1" x14ac:dyDescent="0.25">
      <c r="A4639"/>
    </row>
    <row r="4640" spans="1:1" x14ac:dyDescent="0.25">
      <c r="A4640"/>
    </row>
    <row r="4641" spans="1:1" x14ac:dyDescent="0.25">
      <c r="A4641"/>
    </row>
    <row r="4642" spans="1:1" x14ac:dyDescent="0.25">
      <c r="A4642"/>
    </row>
    <row r="4643" spans="1:1" x14ac:dyDescent="0.25">
      <c r="A4643"/>
    </row>
    <row r="4644" spans="1:1" x14ac:dyDescent="0.25">
      <c r="A4644"/>
    </row>
    <row r="4645" spans="1:1" x14ac:dyDescent="0.25">
      <c r="A4645"/>
    </row>
    <row r="4646" spans="1:1" x14ac:dyDescent="0.25">
      <c r="A4646"/>
    </row>
    <row r="4647" spans="1:1" x14ac:dyDescent="0.25">
      <c r="A4647"/>
    </row>
    <row r="4648" spans="1:1" x14ac:dyDescent="0.25">
      <c r="A4648"/>
    </row>
    <row r="4649" spans="1:1" x14ac:dyDescent="0.25">
      <c r="A4649"/>
    </row>
    <row r="4650" spans="1:1" x14ac:dyDescent="0.25">
      <c r="A4650"/>
    </row>
    <row r="4651" spans="1:1" x14ac:dyDescent="0.25">
      <c r="A4651"/>
    </row>
    <row r="4652" spans="1:1" x14ac:dyDescent="0.25">
      <c r="A4652"/>
    </row>
    <row r="4653" spans="1:1" x14ac:dyDescent="0.25">
      <c r="A4653"/>
    </row>
    <row r="4654" spans="1:1" x14ac:dyDescent="0.25">
      <c r="A4654"/>
    </row>
    <row r="4655" spans="1:1" x14ac:dyDescent="0.25">
      <c r="A4655"/>
    </row>
    <row r="4656" spans="1:1" x14ac:dyDescent="0.25">
      <c r="A4656"/>
    </row>
    <row r="4657" spans="1:1" x14ac:dyDescent="0.25">
      <c r="A4657"/>
    </row>
    <row r="4658" spans="1:1" x14ac:dyDescent="0.25">
      <c r="A4658"/>
    </row>
    <row r="4659" spans="1:1" x14ac:dyDescent="0.25">
      <c r="A4659"/>
    </row>
    <row r="4660" spans="1:1" x14ac:dyDescent="0.25">
      <c r="A4660"/>
    </row>
    <row r="4661" spans="1:1" x14ac:dyDescent="0.25">
      <c r="A4661"/>
    </row>
    <row r="4662" spans="1:1" x14ac:dyDescent="0.25">
      <c r="A4662"/>
    </row>
    <row r="4663" spans="1:1" x14ac:dyDescent="0.25">
      <c r="A4663"/>
    </row>
    <row r="4664" spans="1:1" x14ac:dyDescent="0.25">
      <c r="A4664"/>
    </row>
    <row r="4665" spans="1:1" x14ac:dyDescent="0.25">
      <c r="A4665"/>
    </row>
    <row r="4666" spans="1:1" x14ac:dyDescent="0.25">
      <c r="A4666"/>
    </row>
    <row r="4667" spans="1:1" x14ac:dyDescent="0.25">
      <c r="A4667"/>
    </row>
    <row r="4668" spans="1:1" x14ac:dyDescent="0.25">
      <c r="A4668"/>
    </row>
    <row r="4669" spans="1:1" x14ac:dyDescent="0.25">
      <c r="A4669"/>
    </row>
    <row r="4670" spans="1:1" x14ac:dyDescent="0.25">
      <c r="A4670"/>
    </row>
    <row r="4671" spans="1:1" x14ac:dyDescent="0.25">
      <c r="A4671"/>
    </row>
    <row r="4672" spans="1:1" x14ac:dyDescent="0.25">
      <c r="A4672"/>
    </row>
    <row r="4673" spans="1:1" x14ac:dyDescent="0.25">
      <c r="A4673"/>
    </row>
    <row r="4674" spans="1:1" x14ac:dyDescent="0.25">
      <c r="A4674"/>
    </row>
    <row r="4675" spans="1:1" x14ac:dyDescent="0.25">
      <c r="A4675"/>
    </row>
    <row r="4676" spans="1:1" x14ac:dyDescent="0.25">
      <c r="A4676"/>
    </row>
    <row r="4677" spans="1:1" x14ac:dyDescent="0.25">
      <c r="A4677"/>
    </row>
    <row r="4678" spans="1:1" x14ac:dyDescent="0.25">
      <c r="A4678"/>
    </row>
    <row r="4679" spans="1:1" x14ac:dyDescent="0.25">
      <c r="A4679"/>
    </row>
    <row r="4680" spans="1:1" x14ac:dyDescent="0.25">
      <c r="A4680"/>
    </row>
    <row r="4681" spans="1:1" x14ac:dyDescent="0.25">
      <c r="A4681"/>
    </row>
    <row r="4682" spans="1:1" x14ac:dyDescent="0.25">
      <c r="A4682"/>
    </row>
    <row r="4683" spans="1:1" x14ac:dyDescent="0.25">
      <c r="A4683"/>
    </row>
    <row r="4684" spans="1:1" x14ac:dyDescent="0.25">
      <c r="A4684"/>
    </row>
    <row r="4685" spans="1:1" x14ac:dyDescent="0.25">
      <c r="A4685"/>
    </row>
    <row r="4686" spans="1:1" x14ac:dyDescent="0.25">
      <c r="A4686"/>
    </row>
    <row r="4687" spans="1:1" x14ac:dyDescent="0.25">
      <c r="A4687"/>
    </row>
    <row r="4688" spans="1:1" x14ac:dyDescent="0.25">
      <c r="A4688"/>
    </row>
    <row r="4689" spans="1:1" x14ac:dyDescent="0.25">
      <c r="A4689"/>
    </row>
    <row r="4690" spans="1:1" x14ac:dyDescent="0.25">
      <c r="A4690"/>
    </row>
    <row r="4691" spans="1:1" x14ac:dyDescent="0.25">
      <c r="A4691"/>
    </row>
    <row r="4692" spans="1:1" x14ac:dyDescent="0.25">
      <c r="A4692"/>
    </row>
    <row r="4693" spans="1:1" x14ac:dyDescent="0.25">
      <c r="A4693"/>
    </row>
    <row r="4694" spans="1:1" x14ac:dyDescent="0.25">
      <c r="A4694"/>
    </row>
    <row r="4695" spans="1:1" x14ac:dyDescent="0.25">
      <c r="A4695"/>
    </row>
    <row r="4696" spans="1:1" x14ac:dyDescent="0.25">
      <c r="A4696"/>
    </row>
    <row r="4697" spans="1:1" x14ac:dyDescent="0.25">
      <c r="A4697"/>
    </row>
    <row r="4698" spans="1:1" x14ac:dyDescent="0.25">
      <c r="A4698"/>
    </row>
    <row r="4699" spans="1:1" x14ac:dyDescent="0.25">
      <c r="A4699"/>
    </row>
    <row r="4700" spans="1:1" x14ac:dyDescent="0.25">
      <c r="A4700"/>
    </row>
    <row r="4701" spans="1:1" x14ac:dyDescent="0.25">
      <c r="A4701"/>
    </row>
    <row r="4702" spans="1:1" x14ac:dyDescent="0.25">
      <c r="A4702"/>
    </row>
    <row r="4703" spans="1:1" x14ac:dyDescent="0.25">
      <c r="A4703"/>
    </row>
    <row r="4704" spans="1:1" x14ac:dyDescent="0.25">
      <c r="A4704"/>
    </row>
    <row r="4705" spans="1:1" x14ac:dyDescent="0.25">
      <c r="A4705"/>
    </row>
    <row r="4706" spans="1:1" x14ac:dyDescent="0.25">
      <c r="A4706"/>
    </row>
    <row r="4707" spans="1:1" x14ac:dyDescent="0.25">
      <c r="A4707"/>
    </row>
    <row r="4708" spans="1:1" x14ac:dyDescent="0.25">
      <c r="A4708"/>
    </row>
    <row r="4709" spans="1:1" x14ac:dyDescent="0.25">
      <c r="A4709"/>
    </row>
    <row r="4710" spans="1:1" x14ac:dyDescent="0.25">
      <c r="A4710"/>
    </row>
    <row r="4711" spans="1:1" x14ac:dyDescent="0.25">
      <c r="A4711"/>
    </row>
    <row r="4712" spans="1:1" x14ac:dyDescent="0.25">
      <c r="A4712"/>
    </row>
    <row r="4713" spans="1:1" x14ac:dyDescent="0.25">
      <c r="A4713"/>
    </row>
    <row r="4714" spans="1:1" x14ac:dyDescent="0.25">
      <c r="A4714"/>
    </row>
    <row r="4715" spans="1:1" x14ac:dyDescent="0.25">
      <c r="A4715"/>
    </row>
    <row r="4716" spans="1:1" x14ac:dyDescent="0.25">
      <c r="A4716"/>
    </row>
    <row r="4717" spans="1:1" x14ac:dyDescent="0.25">
      <c r="A4717"/>
    </row>
    <row r="4718" spans="1:1" x14ac:dyDescent="0.25">
      <c r="A4718"/>
    </row>
    <row r="4719" spans="1:1" x14ac:dyDescent="0.25">
      <c r="A4719"/>
    </row>
    <row r="4720" spans="1:1" x14ac:dyDescent="0.25">
      <c r="A4720"/>
    </row>
    <row r="4721" spans="1:1" x14ac:dyDescent="0.25">
      <c r="A4721"/>
    </row>
    <row r="4722" spans="1:1" x14ac:dyDescent="0.25">
      <c r="A4722"/>
    </row>
    <row r="4723" spans="1:1" x14ac:dyDescent="0.25">
      <c r="A4723"/>
    </row>
    <row r="4724" spans="1:1" x14ac:dyDescent="0.25">
      <c r="A4724"/>
    </row>
    <row r="4725" spans="1:1" x14ac:dyDescent="0.25">
      <c r="A4725"/>
    </row>
    <row r="4726" spans="1:1" x14ac:dyDescent="0.25">
      <c r="A4726"/>
    </row>
    <row r="4727" spans="1:1" x14ac:dyDescent="0.25">
      <c r="A4727"/>
    </row>
    <row r="4728" spans="1:1" x14ac:dyDescent="0.25">
      <c r="A4728"/>
    </row>
    <row r="4729" spans="1:1" x14ac:dyDescent="0.25">
      <c r="A4729"/>
    </row>
    <row r="4730" spans="1:1" x14ac:dyDescent="0.25">
      <c r="A4730"/>
    </row>
    <row r="4731" spans="1:1" x14ac:dyDescent="0.25">
      <c r="A4731"/>
    </row>
    <row r="4732" spans="1:1" x14ac:dyDescent="0.25">
      <c r="A4732"/>
    </row>
    <row r="4733" spans="1:1" x14ac:dyDescent="0.25">
      <c r="A4733"/>
    </row>
    <row r="4734" spans="1:1" x14ac:dyDescent="0.25">
      <c r="A4734"/>
    </row>
    <row r="4735" spans="1:1" x14ac:dyDescent="0.25">
      <c r="A4735"/>
    </row>
    <row r="4736" spans="1:1" x14ac:dyDescent="0.25">
      <c r="A4736"/>
    </row>
    <row r="4737" spans="1:1" x14ac:dyDescent="0.25">
      <c r="A4737"/>
    </row>
    <row r="4738" spans="1:1" x14ac:dyDescent="0.25">
      <c r="A4738"/>
    </row>
    <row r="4739" spans="1:1" x14ac:dyDescent="0.25">
      <c r="A4739"/>
    </row>
    <row r="4740" spans="1:1" x14ac:dyDescent="0.25">
      <c r="A4740"/>
    </row>
    <row r="4741" spans="1:1" x14ac:dyDescent="0.25">
      <c r="A4741"/>
    </row>
    <row r="4742" spans="1:1" x14ac:dyDescent="0.25">
      <c r="A4742"/>
    </row>
    <row r="4743" spans="1:1" x14ac:dyDescent="0.25">
      <c r="A4743"/>
    </row>
    <row r="4744" spans="1:1" x14ac:dyDescent="0.25">
      <c r="A4744"/>
    </row>
    <row r="4745" spans="1:1" x14ac:dyDescent="0.25">
      <c r="A4745"/>
    </row>
    <row r="4746" spans="1:1" x14ac:dyDescent="0.25">
      <c r="A4746"/>
    </row>
    <row r="4747" spans="1:1" x14ac:dyDescent="0.25">
      <c r="A4747"/>
    </row>
    <row r="4748" spans="1:1" x14ac:dyDescent="0.25">
      <c r="A4748"/>
    </row>
    <row r="4749" spans="1:1" x14ac:dyDescent="0.25">
      <c r="A4749"/>
    </row>
    <row r="4750" spans="1:1" x14ac:dyDescent="0.25">
      <c r="A4750"/>
    </row>
    <row r="4751" spans="1:1" x14ac:dyDescent="0.25">
      <c r="A4751"/>
    </row>
    <row r="4752" spans="1:1" x14ac:dyDescent="0.25">
      <c r="A4752"/>
    </row>
    <row r="4753" spans="1:1" x14ac:dyDescent="0.25">
      <c r="A4753"/>
    </row>
    <row r="4754" spans="1:1" x14ac:dyDescent="0.25">
      <c r="A4754"/>
    </row>
    <row r="4755" spans="1:1" x14ac:dyDescent="0.25">
      <c r="A4755"/>
    </row>
    <row r="4756" spans="1:1" x14ac:dyDescent="0.25">
      <c r="A4756"/>
    </row>
    <row r="4757" spans="1:1" x14ac:dyDescent="0.25">
      <c r="A4757"/>
    </row>
    <row r="4758" spans="1:1" x14ac:dyDescent="0.25">
      <c r="A4758"/>
    </row>
    <row r="4759" spans="1:1" x14ac:dyDescent="0.25">
      <c r="A4759"/>
    </row>
    <row r="4760" spans="1:1" x14ac:dyDescent="0.25">
      <c r="A4760"/>
    </row>
    <row r="4761" spans="1:1" x14ac:dyDescent="0.25">
      <c r="A4761"/>
    </row>
    <row r="4762" spans="1:1" x14ac:dyDescent="0.25">
      <c r="A4762"/>
    </row>
    <row r="4763" spans="1:1" x14ac:dyDescent="0.25">
      <c r="A4763"/>
    </row>
    <row r="4764" spans="1:1" x14ac:dyDescent="0.25">
      <c r="A4764"/>
    </row>
    <row r="4765" spans="1:1" x14ac:dyDescent="0.25">
      <c r="A4765"/>
    </row>
    <row r="4766" spans="1:1" x14ac:dyDescent="0.25">
      <c r="A4766"/>
    </row>
    <row r="4767" spans="1:1" x14ac:dyDescent="0.25">
      <c r="A4767"/>
    </row>
    <row r="4768" spans="1:1" x14ac:dyDescent="0.25">
      <c r="A4768"/>
    </row>
    <row r="4769" spans="1:1" x14ac:dyDescent="0.25">
      <c r="A4769"/>
    </row>
    <row r="4770" spans="1:1" x14ac:dyDescent="0.25">
      <c r="A4770"/>
    </row>
    <row r="4771" spans="1:1" x14ac:dyDescent="0.25">
      <c r="A4771"/>
    </row>
    <row r="4772" spans="1:1" x14ac:dyDescent="0.25">
      <c r="A4772"/>
    </row>
    <row r="4773" spans="1:1" x14ac:dyDescent="0.25">
      <c r="A4773"/>
    </row>
    <row r="4774" spans="1:1" x14ac:dyDescent="0.25">
      <c r="A4774"/>
    </row>
    <row r="4775" spans="1:1" x14ac:dyDescent="0.25">
      <c r="A4775"/>
    </row>
    <row r="4776" spans="1:1" x14ac:dyDescent="0.25">
      <c r="A4776"/>
    </row>
    <row r="4777" spans="1:1" x14ac:dyDescent="0.25">
      <c r="A4777"/>
    </row>
    <row r="4778" spans="1:1" x14ac:dyDescent="0.25">
      <c r="A4778"/>
    </row>
    <row r="4779" spans="1:1" x14ac:dyDescent="0.25">
      <c r="A4779"/>
    </row>
    <row r="4780" spans="1:1" x14ac:dyDescent="0.25">
      <c r="A4780"/>
    </row>
    <row r="4781" spans="1:1" x14ac:dyDescent="0.25">
      <c r="A4781"/>
    </row>
    <row r="4782" spans="1:1" x14ac:dyDescent="0.25">
      <c r="A4782"/>
    </row>
    <row r="4783" spans="1:1" x14ac:dyDescent="0.25">
      <c r="A4783"/>
    </row>
    <row r="4784" spans="1:1" x14ac:dyDescent="0.25">
      <c r="A4784"/>
    </row>
    <row r="4785" spans="1:1" x14ac:dyDescent="0.25">
      <c r="A4785"/>
    </row>
    <row r="4786" spans="1:1" x14ac:dyDescent="0.25">
      <c r="A4786"/>
    </row>
    <row r="4787" spans="1:1" x14ac:dyDescent="0.25">
      <c r="A4787"/>
    </row>
    <row r="4788" spans="1:1" x14ac:dyDescent="0.25">
      <c r="A4788"/>
    </row>
    <row r="4789" spans="1:1" x14ac:dyDescent="0.25">
      <c r="A4789"/>
    </row>
    <row r="4790" spans="1:1" x14ac:dyDescent="0.25">
      <c r="A4790"/>
    </row>
    <row r="4791" spans="1:1" x14ac:dyDescent="0.25">
      <c r="A4791"/>
    </row>
    <row r="4792" spans="1:1" x14ac:dyDescent="0.25">
      <c r="A4792"/>
    </row>
    <row r="4793" spans="1:1" x14ac:dyDescent="0.25">
      <c r="A4793"/>
    </row>
    <row r="4794" spans="1:1" x14ac:dyDescent="0.25">
      <c r="A4794"/>
    </row>
    <row r="4795" spans="1:1" x14ac:dyDescent="0.25">
      <c r="A4795"/>
    </row>
    <row r="4796" spans="1:1" x14ac:dyDescent="0.25">
      <c r="A4796"/>
    </row>
    <row r="4797" spans="1:1" x14ac:dyDescent="0.25">
      <c r="A4797"/>
    </row>
    <row r="4798" spans="1:1" x14ac:dyDescent="0.25">
      <c r="A4798"/>
    </row>
    <row r="4799" spans="1:1" x14ac:dyDescent="0.25">
      <c r="A4799"/>
    </row>
    <row r="4800" spans="1:1" x14ac:dyDescent="0.25">
      <c r="A4800"/>
    </row>
    <row r="4801" spans="1:1" x14ac:dyDescent="0.25">
      <c r="A4801"/>
    </row>
    <row r="4802" spans="1:1" x14ac:dyDescent="0.25">
      <c r="A4802"/>
    </row>
    <row r="4803" spans="1:1" x14ac:dyDescent="0.25">
      <c r="A4803"/>
    </row>
    <row r="4804" spans="1:1" x14ac:dyDescent="0.25">
      <c r="A4804"/>
    </row>
    <row r="4805" spans="1:1" x14ac:dyDescent="0.25">
      <c r="A4805"/>
    </row>
    <row r="4806" spans="1:1" x14ac:dyDescent="0.25">
      <c r="A4806"/>
    </row>
    <row r="4807" spans="1:1" x14ac:dyDescent="0.25">
      <c r="A4807"/>
    </row>
    <row r="4808" spans="1:1" x14ac:dyDescent="0.25">
      <c r="A4808"/>
    </row>
    <row r="4809" spans="1:1" x14ac:dyDescent="0.25">
      <c r="A4809"/>
    </row>
    <row r="4810" spans="1:1" x14ac:dyDescent="0.25">
      <c r="A4810"/>
    </row>
    <row r="4811" spans="1:1" x14ac:dyDescent="0.25">
      <c r="A4811"/>
    </row>
    <row r="4812" spans="1:1" x14ac:dyDescent="0.25">
      <c r="A4812"/>
    </row>
    <row r="4813" spans="1:1" x14ac:dyDescent="0.25">
      <c r="A4813"/>
    </row>
    <row r="4814" spans="1:1" x14ac:dyDescent="0.25">
      <c r="A4814"/>
    </row>
    <row r="4815" spans="1:1" x14ac:dyDescent="0.25">
      <c r="A4815"/>
    </row>
    <row r="4816" spans="1:1" x14ac:dyDescent="0.25">
      <c r="A4816"/>
    </row>
    <row r="4817" spans="1:1" x14ac:dyDescent="0.25">
      <c r="A4817"/>
    </row>
    <row r="4818" spans="1:1" x14ac:dyDescent="0.25">
      <c r="A4818"/>
    </row>
    <row r="4819" spans="1:1" x14ac:dyDescent="0.25">
      <c r="A4819"/>
    </row>
    <row r="4820" spans="1:1" x14ac:dyDescent="0.25">
      <c r="A4820"/>
    </row>
    <row r="4821" spans="1:1" x14ac:dyDescent="0.25">
      <c r="A4821"/>
    </row>
    <row r="4822" spans="1:1" x14ac:dyDescent="0.25">
      <c r="A4822"/>
    </row>
    <row r="4823" spans="1:1" x14ac:dyDescent="0.25">
      <c r="A4823"/>
    </row>
    <row r="4824" spans="1:1" x14ac:dyDescent="0.25">
      <c r="A4824"/>
    </row>
    <row r="4825" spans="1:1" x14ac:dyDescent="0.25">
      <c r="A4825"/>
    </row>
    <row r="4826" spans="1:1" x14ac:dyDescent="0.25">
      <c r="A4826"/>
    </row>
    <row r="4827" spans="1:1" x14ac:dyDescent="0.25">
      <c r="A4827"/>
    </row>
    <row r="4828" spans="1:1" x14ac:dyDescent="0.25">
      <c r="A4828"/>
    </row>
    <row r="4829" spans="1:1" x14ac:dyDescent="0.25">
      <c r="A4829"/>
    </row>
    <row r="4830" spans="1:1" x14ac:dyDescent="0.25">
      <c r="A4830"/>
    </row>
    <row r="4831" spans="1:1" x14ac:dyDescent="0.25">
      <c r="A4831"/>
    </row>
    <row r="4832" spans="1:1" x14ac:dyDescent="0.25">
      <c r="A4832"/>
    </row>
    <row r="4833" spans="1:1" x14ac:dyDescent="0.25">
      <c r="A4833"/>
    </row>
    <row r="4834" spans="1:1" x14ac:dyDescent="0.25">
      <c r="A4834"/>
    </row>
    <row r="4835" spans="1:1" x14ac:dyDescent="0.25">
      <c r="A4835"/>
    </row>
    <row r="4836" spans="1:1" x14ac:dyDescent="0.25">
      <c r="A4836"/>
    </row>
    <row r="4837" spans="1:1" x14ac:dyDescent="0.25">
      <c r="A4837"/>
    </row>
    <row r="4838" spans="1:1" x14ac:dyDescent="0.25">
      <c r="A4838"/>
    </row>
    <row r="4839" spans="1:1" x14ac:dyDescent="0.25">
      <c r="A4839"/>
    </row>
    <row r="4840" spans="1:1" x14ac:dyDescent="0.25">
      <c r="A4840"/>
    </row>
    <row r="4841" spans="1:1" x14ac:dyDescent="0.25">
      <c r="A4841"/>
    </row>
    <row r="4842" spans="1:1" x14ac:dyDescent="0.25">
      <c r="A4842"/>
    </row>
    <row r="4843" spans="1:1" x14ac:dyDescent="0.25">
      <c r="A4843"/>
    </row>
    <row r="4844" spans="1:1" x14ac:dyDescent="0.25">
      <c r="A4844"/>
    </row>
    <row r="4845" spans="1:1" x14ac:dyDescent="0.25">
      <c r="A4845"/>
    </row>
    <row r="4846" spans="1:1" x14ac:dyDescent="0.25">
      <c r="A4846"/>
    </row>
    <row r="4847" spans="1:1" x14ac:dyDescent="0.25">
      <c r="A4847"/>
    </row>
    <row r="4848" spans="1:1" x14ac:dyDescent="0.25">
      <c r="A4848"/>
    </row>
    <row r="4849" spans="1:1" x14ac:dyDescent="0.25">
      <c r="A4849"/>
    </row>
    <row r="4850" spans="1:1" x14ac:dyDescent="0.25">
      <c r="A4850"/>
    </row>
    <row r="4851" spans="1:1" x14ac:dyDescent="0.25">
      <c r="A4851"/>
    </row>
    <row r="4852" spans="1:1" x14ac:dyDescent="0.25">
      <c r="A4852"/>
    </row>
    <row r="4853" spans="1:1" x14ac:dyDescent="0.25">
      <c r="A4853"/>
    </row>
    <row r="4854" spans="1:1" x14ac:dyDescent="0.25">
      <c r="A4854"/>
    </row>
    <row r="4855" spans="1:1" x14ac:dyDescent="0.25">
      <c r="A4855"/>
    </row>
    <row r="4856" spans="1:1" x14ac:dyDescent="0.25">
      <c r="A4856"/>
    </row>
    <row r="4857" spans="1:1" x14ac:dyDescent="0.25">
      <c r="A4857"/>
    </row>
    <row r="4858" spans="1:1" x14ac:dyDescent="0.25">
      <c r="A4858"/>
    </row>
    <row r="4859" spans="1:1" x14ac:dyDescent="0.25">
      <c r="A4859"/>
    </row>
    <row r="4860" spans="1:1" x14ac:dyDescent="0.25">
      <c r="A4860"/>
    </row>
    <row r="4861" spans="1:1" x14ac:dyDescent="0.25">
      <c r="A4861"/>
    </row>
    <row r="4862" spans="1:1" x14ac:dyDescent="0.25">
      <c r="A4862"/>
    </row>
    <row r="4863" spans="1:1" x14ac:dyDescent="0.25">
      <c r="A4863"/>
    </row>
    <row r="4864" spans="1:1" x14ac:dyDescent="0.25">
      <c r="A4864"/>
    </row>
    <row r="4865" spans="1:1" x14ac:dyDescent="0.25">
      <c r="A4865"/>
    </row>
    <row r="4866" spans="1:1" x14ac:dyDescent="0.25">
      <c r="A4866"/>
    </row>
    <row r="4867" spans="1:1" x14ac:dyDescent="0.25">
      <c r="A4867"/>
    </row>
    <row r="4868" spans="1:1" x14ac:dyDescent="0.25">
      <c r="A4868"/>
    </row>
    <row r="4869" spans="1:1" x14ac:dyDescent="0.25">
      <c r="A4869"/>
    </row>
    <row r="4870" spans="1:1" x14ac:dyDescent="0.25">
      <c r="A4870"/>
    </row>
    <row r="4871" spans="1:1" x14ac:dyDescent="0.25">
      <c r="A4871"/>
    </row>
    <row r="4872" spans="1:1" x14ac:dyDescent="0.25">
      <c r="A4872"/>
    </row>
    <row r="4873" spans="1:1" x14ac:dyDescent="0.25">
      <c r="A4873"/>
    </row>
    <row r="4874" spans="1:1" x14ac:dyDescent="0.25">
      <c r="A4874"/>
    </row>
    <row r="4875" spans="1:1" x14ac:dyDescent="0.25">
      <c r="A4875"/>
    </row>
    <row r="4876" spans="1:1" x14ac:dyDescent="0.25">
      <c r="A4876"/>
    </row>
    <row r="4877" spans="1:1" x14ac:dyDescent="0.25">
      <c r="A4877"/>
    </row>
    <row r="4878" spans="1:1" x14ac:dyDescent="0.25">
      <c r="A4878"/>
    </row>
    <row r="4879" spans="1:1" x14ac:dyDescent="0.25">
      <c r="A4879"/>
    </row>
    <row r="4880" spans="1:1" x14ac:dyDescent="0.25">
      <c r="A4880"/>
    </row>
    <row r="4881" spans="1:1" x14ac:dyDescent="0.25">
      <c r="A4881"/>
    </row>
    <row r="4882" spans="1:1" x14ac:dyDescent="0.25">
      <c r="A4882"/>
    </row>
    <row r="4883" spans="1:1" x14ac:dyDescent="0.25">
      <c r="A4883"/>
    </row>
    <row r="4884" spans="1:1" x14ac:dyDescent="0.25">
      <c r="A4884"/>
    </row>
    <row r="4885" spans="1:1" x14ac:dyDescent="0.25">
      <c r="A4885"/>
    </row>
    <row r="4886" spans="1:1" x14ac:dyDescent="0.25">
      <c r="A4886"/>
    </row>
    <row r="4887" spans="1:1" x14ac:dyDescent="0.25">
      <c r="A4887"/>
    </row>
    <row r="4888" spans="1:1" x14ac:dyDescent="0.25">
      <c r="A4888"/>
    </row>
    <row r="4889" spans="1:1" x14ac:dyDescent="0.25">
      <c r="A4889"/>
    </row>
    <row r="4890" spans="1:1" x14ac:dyDescent="0.25">
      <c r="A4890"/>
    </row>
    <row r="4891" spans="1:1" x14ac:dyDescent="0.25">
      <c r="A4891"/>
    </row>
    <row r="4892" spans="1:1" x14ac:dyDescent="0.25">
      <c r="A4892"/>
    </row>
    <row r="4893" spans="1:1" x14ac:dyDescent="0.25">
      <c r="A4893"/>
    </row>
    <row r="4894" spans="1:1" x14ac:dyDescent="0.25">
      <c r="A4894"/>
    </row>
    <row r="4895" spans="1:1" x14ac:dyDescent="0.25">
      <c r="A4895"/>
    </row>
    <row r="4896" spans="1:1" x14ac:dyDescent="0.25">
      <c r="A4896"/>
    </row>
    <row r="4897" spans="1:1" x14ac:dyDescent="0.25">
      <c r="A4897"/>
    </row>
    <row r="4898" spans="1:1" x14ac:dyDescent="0.25">
      <c r="A4898"/>
    </row>
    <row r="4899" spans="1:1" x14ac:dyDescent="0.25">
      <c r="A4899"/>
    </row>
    <row r="4900" spans="1:1" x14ac:dyDescent="0.25">
      <c r="A4900"/>
    </row>
    <row r="4901" spans="1:1" x14ac:dyDescent="0.25">
      <c r="A4901"/>
    </row>
    <row r="4902" spans="1:1" x14ac:dyDescent="0.25">
      <c r="A4902"/>
    </row>
    <row r="4903" spans="1:1" x14ac:dyDescent="0.25">
      <c r="A4903"/>
    </row>
    <row r="4904" spans="1:1" x14ac:dyDescent="0.25">
      <c r="A4904"/>
    </row>
    <row r="4905" spans="1:1" x14ac:dyDescent="0.25">
      <c r="A4905"/>
    </row>
    <row r="4906" spans="1:1" x14ac:dyDescent="0.25">
      <c r="A4906"/>
    </row>
    <row r="4907" spans="1:1" x14ac:dyDescent="0.25">
      <c r="A4907"/>
    </row>
    <row r="4908" spans="1:1" x14ac:dyDescent="0.25">
      <c r="A4908"/>
    </row>
    <row r="4909" spans="1:1" x14ac:dyDescent="0.25">
      <c r="A4909"/>
    </row>
    <row r="4910" spans="1:1" x14ac:dyDescent="0.25">
      <c r="A4910"/>
    </row>
    <row r="4911" spans="1:1" x14ac:dyDescent="0.25">
      <c r="A4911"/>
    </row>
    <row r="4912" spans="1:1" x14ac:dyDescent="0.25">
      <c r="A4912"/>
    </row>
    <row r="4913" spans="1:1" x14ac:dyDescent="0.25">
      <c r="A4913"/>
    </row>
    <row r="4914" spans="1:1" x14ac:dyDescent="0.25">
      <c r="A4914"/>
    </row>
    <row r="4915" spans="1:1" x14ac:dyDescent="0.25">
      <c r="A4915"/>
    </row>
    <row r="4916" spans="1:1" x14ac:dyDescent="0.25">
      <c r="A4916"/>
    </row>
    <row r="4917" spans="1:1" x14ac:dyDescent="0.25">
      <c r="A4917"/>
    </row>
    <row r="4918" spans="1:1" x14ac:dyDescent="0.25">
      <c r="A4918"/>
    </row>
    <row r="4919" spans="1:1" x14ac:dyDescent="0.25">
      <c r="A4919"/>
    </row>
    <row r="4920" spans="1:1" x14ac:dyDescent="0.25">
      <c r="A4920"/>
    </row>
    <row r="4921" spans="1:1" x14ac:dyDescent="0.25">
      <c r="A4921"/>
    </row>
    <row r="4922" spans="1:1" x14ac:dyDescent="0.25">
      <c r="A4922"/>
    </row>
    <row r="4923" spans="1:1" x14ac:dyDescent="0.25">
      <c r="A4923"/>
    </row>
    <row r="4924" spans="1:1" x14ac:dyDescent="0.25">
      <c r="A4924"/>
    </row>
    <row r="4925" spans="1:1" x14ac:dyDescent="0.25">
      <c r="A4925"/>
    </row>
    <row r="4926" spans="1:1" x14ac:dyDescent="0.25">
      <c r="A4926"/>
    </row>
    <row r="4927" spans="1:1" x14ac:dyDescent="0.25">
      <c r="A4927"/>
    </row>
    <row r="4928" spans="1:1" x14ac:dyDescent="0.25">
      <c r="A4928"/>
    </row>
    <row r="4929" spans="1:1" x14ac:dyDescent="0.25">
      <c r="A4929"/>
    </row>
    <row r="4930" spans="1:1" x14ac:dyDescent="0.25">
      <c r="A4930"/>
    </row>
    <row r="4931" spans="1:1" x14ac:dyDescent="0.25">
      <c r="A4931"/>
    </row>
    <row r="4932" spans="1:1" x14ac:dyDescent="0.25">
      <c r="A4932"/>
    </row>
    <row r="4933" spans="1:1" x14ac:dyDescent="0.25">
      <c r="A4933"/>
    </row>
    <row r="4934" spans="1:1" x14ac:dyDescent="0.25">
      <c r="A4934"/>
    </row>
    <row r="4935" spans="1:1" x14ac:dyDescent="0.25">
      <c r="A4935"/>
    </row>
    <row r="4936" spans="1:1" x14ac:dyDescent="0.25">
      <c r="A4936"/>
    </row>
    <row r="4937" spans="1:1" x14ac:dyDescent="0.25">
      <c r="A4937"/>
    </row>
    <row r="4938" spans="1:1" x14ac:dyDescent="0.25">
      <c r="A4938"/>
    </row>
    <row r="4939" spans="1:1" x14ac:dyDescent="0.25">
      <c r="A4939"/>
    </row>
    <row r="4940" spans="1:1" x14ac:dyDescent="0.25">
      <c r="A4940"/>
    </row>
    <row r="4941" spans="1:1" x14ac:dyDescent="0.25">
      <c r="A4941"/>
    </row>
    <row r="4942" spans="1:1" x14ac:dyDescent="0.25">
      <c r="A4942"/>
    </row>
    <row r="4943" spans="1:1" x14ac:dyDescent="0.25">
      <c r="A4943"/>
    </row>
    <row r="4944" spans="1:1" x14ac:dyDescent="0.25">
      <c r="A4944"/>
    </row>
    <row r="4945" spans="1:1" x14ac:dyDescent="0.25">
      <c r="A4945"/>
    </row>
    <row r="4946" spans="1:1" x14ac:dyDescent="0.25">
      <c r="A4946"/>
    </row>
    <row r="4947" spans="1:1" x14ac:dyDescent="0.25">
      <c r="A4947"/>
    </row>
    <row r="4948" spans="1:1" x14ac:dyDescent="0.25">
      <c r="A4948"/>
    </row>
    <row r="4949" spans="1:1" x14ac:dyDescent="0.25">
      <c r="A4949"/>
    </row>
    <row r="4950" spans="1:1" x14ac:dyDescent="0.25">
      <c r="A4950"/>
    </row>
    <row r="4951" spans="1:1" x14ac:dyDescent="0.25">
      <c r="A4951"/>
    </row>
    <row r="4952" spans="1:1" x14ac:dyDescent="0.25">
      <c r="A4952"/>
    </row>
    <row r="4953" spans="1:1" x14ac:dyDescent="0.25">
      <c r="A4953"/>
    </row>
    <row r="4954" spans="1:1" x14ac:dyDescent="0.25">
      <c r="A4954"/>
    </row>
    <row r="4955" spans="1:1" x14ac:dyDescent="0.25">
      <c r="A4955"/>
    </row>
    <row r="4956" spans="1:1" x14ac:dyDescent="0.25">
      <c r="A4956"/>
    </row>
    <row r="4957" spans="1:1" x14ac:dyDescent="0.25">
      <c r="A4957"/>
    </row>
    <row r="4958" spans="1:1" x14ac:dyDescent="0.25">
      <c r="A4958"/>
    </row>
    <row r="4959" spans="1:1" x14ac:dyDescent="0.25">
      <c r="A4959"/>
    </row>
    <row r="4960" spans="1:1" x14ac:dyDescent="0.25">
      <c r="A4960"/>
    </row>
    <row r="4961" spans="1:1" x14ac:dyDescent="0.25">
      <c r="A4961"/>
    </row>
    <row r="4962" spans="1:1" x14ac:dyDescent="0.25">
      <c r="A4962"/>
    </row>
    <row r="4963" spans="1:1" x14ac:dyDescent="0.25">
      <c r="A4963"/>
    </row>
    <row r="4964" spans="1:1" x14ac:dyDescent="0.25">
      <c r="A4964"/>
    </row>
    <row r="4965" spans="1:1" x14ac:dyDescent="0.25">
      <c r="A4965"/>
    </row>
    <row r="4966" spans="1:1" x14ac:dyDescent="0.25">
      <c r="A4966"/>
    </row>
    <row r="4967" spans="1:1" x14ac:dyDescent="0.25">
      <c r="A4967"/>
    </row>
    <row r="4968" spans="1:1" x14ac:dyDescent="0.25">
      <c r="A4968"/>
    </row>
    <row r="4969" spans="1:1" x14ac:dyDescent="0.25">
      <c r="A4969"/>
    </row>
    <row r="4970" spans="1:1" x14ac:dyDescent="0.25">
      <c r="A4970"/>
    </row>
    <row r="4971" spans="1:1" x14ac:dyDescent="0.25">
      <c r="A4971"/>
    </row>
    <row r="4972" spans="1:1" x14ac:dyDescent="0.25">
      <c r="A4972"/>
    </row>
    <row r="4973" spans="1:1" x14ac:dyDescent="0.25">
      <c r="A4973"/>
    </row>
    <row r="4974" spans="1:1" x14ac:dyDescent="0.25">
      <c r="A4974"/>
    </row>
    <row r="4975" spans="1:1" x14ac:dyDescent="0.25">
      <c r="A4975"/>
    </row>
    <row r="4976" spans="1:1" x14ac:dyDescent="0.25">
      <c r="A4976"/>
    </row>
    <row r="4977" spans="1:1" x14ac:dyDescent="0.25">
      <c r="A4977"/>
    </row>
    <row r="4978" spans="1:1" x14ac:dyDescent="0.25">
      <c r="A4978"/>
    </row>
    <row r="4979" spans="1:1" x14ac:dyDescent="0.25">
      <c r="A4979"/>
    </row>
    <row r="4980" spans="1:1" x14ac:dyDescent="0.25">
      <c r="A4980"/>
    </row>
    <row r="4981" spans="1:1" x14ac:dyDescent="0.25">
      <c r="A4981"/>
    </row>
    <row r="4982" spans="1:1" x14ac:dyDescent="0.25">
      <c r="A4982"/>
    </row>
    <row r="4983" spans="1:1" x14ac:dyDescent="0.25">
      <c r="A4983"/>
    </row>
    <row r="4984" spans="1:1" x14ac:dyDescent="0.25">
      <c r="A4984"/>
    </row>
    <row r="4985" spans="1:1" x14ac:dyDescent="0.25">
      <c r="A4985"/>
    </row>
    <row r="4986" spans="1:1" x14ac:dyDescent="0.25">
      <c r="A4986"/>
    </row>
    <row r="4987" spans="1:1" x14ac:dyDescent="0.25">
      <c r="A4987"/>
    </row>
    <row r="4988" spans="1:1" x14ac:dyDescent="0.25">
      <c r="A4988"/>
    </row>
    <row r="4989" spans="1:1" x14ac:dyDescent="0.25">
      <c r="A4989"/>
    </row>
    <row r="4990" spans="1:1" x14ac:dyDescent="0.25">
      <c r="A4990"/>
    </row>
    <row r="4991" spans="1:1" x14ac:dyDescent="0.25">
      <c r="A4991"/>
    </row>
    <row r="4992" spans="1:1" x14ac:dyDescent="0.25">
      <c r="A4992"/>
    </row>
    <row r="4993" spans="1:1" x14ac:dyDescent="0.25">
      <c r="A4993"/>
    </row>
    <row r="4994" spans="1:1" x14ac:dyDescent="0.25">
      <c r="A4994"/>
    </row>
    <row r="4995" spans="1:1" x14ac:dyDescent="0.25">
      <c r="A4995"/>
    </row>
    <row r="4996" spans="1:1" x14ac:dyDescent="0.25">
      <c r="A4996"/>
    </row>
    <row r="4997" spans="1:1" x14ac:dyDescent="0.25">
      <c r="A4997"/>
    </row>
    <row r="4998" spans="1:1" x14ac:dyDescent="0.25">
      <c r="A4998"/>
    </row>
    <row r="4999" spans="1:1" x14ac:dyDescent="0.25">
      <c r="A4999"/>
    </row>
    <row r="5000" spans="1:1" x14ac:dyDescent="0.25">
      <c r="A5000"/>
    </row>
    <row r="5001" spans="1:1" x14ac:dyDescent="0.25">
      <c r="A5001"/>
    </row>
    <row r="5002" spans="1:1" x14ac:dyDescent="0.25">
      <c r="A5002"/>
    </row>
    <row r="5003" spans="1:1" x14ac:dyDescent="0.25">
      <c r="A5003"/>
    </row>
    <row r="5004" spans="1:1" x14ac:dyDescent="0.25">
      <c r="A5004"/>
    </row>
    <row r="5005" spans="1:1" x14ac:dyDescent="0.25">
      <c r="A5005"/>
    </row>
    <row r="5006" spans="1:1" x14ac:dyDescent="0.25">
      <c r="A5006"/>
    </row>
    <row r="5007" spans="1:1" x14ac:dyDescent="0.25">
      <c r="A5007"/>
    </row>
    <row r="5008" spans="1:1" x14ac:dyDescent="0.25">
      <c r="A5008"/>
    </row>
    <row r="5009" spans="1:1" x14ac:dyDescent="0.25">
      <c r="A5009"/>
    </row>
    <row r="5010" spans="1:1" x14ac:dyDescent="0.25">
      <c r="A5010"/>
    </row>
    <row r="5011" spans="1:1" x14ac:dyDescent="0.25">
      <c r="A5011"/>
    </row>
    <row r="5012" spans="1:1" x14ac:dyDescent="0.25">
      <c r="A5012"/>
    </row>
    <row r="5013" spans="1:1" x14ac:dyDescent="0.25">
      <c r="A5013"/>
    </row>
    <row r="5014" spans="1:1" x14ac:dyDescent="0.25">
      <c r="A5014"/>
    </row>
    <row r="5015" spans="1:1" x14ac:dyDescent="0.25">
      <c r="A5015"/>
    </row>
    <row r="5016" spans="1:1" x14ac:dyDescent="0.25">
      <c r="A5016"/>
    </row>
    <row r="5017" spans="1:1" x14ac:dyDescent="0.25">
      <c r="A5017"/>
    </row>
    <row r="5018" spans="1:1" x14ac:dyDescent="0.25">
      <c r="A5018"/>
    </row>
    <row r="5019" spans="1:1" x14ac:dyDescent="0.25">
      <c r="A5019"/>
    </row>
    <row r="5020" spans="1:1" x14ac:dyDescent="0.25">
      <c r="A5020"/>
    </row>
    <row r="5021" spans="1:1" x14ac:dyDescent="0.25">
      <c r="A5021"/>
    </row>
    <row r="5022" spans="1:1" x14ac:dyDescent="0.25">
      <c r="A5022"/>
    </row>
    <row r="5023" spans="1:1" x14ac:dyDescent="0.25">
      <c r="A5023"/>
    </row>
    <row r="5024" spans="1:1" x14ac:dyDescent="0.25">
      <c r="A5024"/>
    </row>
    <row r="5025" spans="1:1" x14ac:dyDescent="0.25">
      <c r="A5025"/>
    </row>
    <row r="5026" spans="1:1" x14ac:dyDescent="0.25">
      <c r="A5026"/>
    </row>
    <row r="5027" spans="1:1" x14ac:dyDescent="0.25">
      <c r="A5027"/>
    </row>
    <row r="5028" spans="1:1" x14ac:dyDescent="0.25">
      <c r="A5028"/>
    </row>
    <row r="5029" spans="1:1" x14ac:dyDescent="0.25">
      <c r="A5029"/>
    </row>
    <row r="5030" spans="1:1" x14ac:dyDescent="0.25">
      <c r="A5030"/>
    </row>
    <row r="5031" spans="1:1" x14ac:dyDescent="0.25">
      <c r="A5031"/>
    </row>
    <row r="5032" spans="1:1" x14ac:dyDescent="0.25">
      <c r="A5032"/>
    </row>
    <row r="5033" spans="1:1" x14ac:dyDescent="0.25">
      <c r="A5033"/>
    </row>
    <row r="5034" spans="1:1" x14ac:dyDescent="0.25">
      <c r="A5034"/>
    </row>
    <row r="5035" spans="1:1" x14ac:dyDescent="0.25">
      <c r="A5035"/>
    </row>
    <row r="5036" spans="1:1" x14ac:dyDescent="0.25">
      <c r="A5036"/>
    </row>
    <row r="5037" spans="1:1" x14ac:dyDescent="0.25">
      <c r="A5037"/>
    </row>
    <row r="5038" spans="1:1" x14ac:dyDescent="0.25">
      <c r="A5038"/>
    </row>
    <row r="5039" spans="1:1" x14ac:dyDescent="0.25">
      <c r="A5039"/>
    </row>
    <row r="5040" spans="1:1" x14ac:dyDescent="0.25">
      <c r="A5040"/>
    </row>
    <row r="5041" spans="1:1" x14ac:dyDescent="0.25">
      <c r="A5041"/>
    </row>
    <row r="5042" spans="1:1" x14ac:dyDescent="0.25">
      <c r="A5042"/>
    </row>
    <row r="5043" spans="1:1" x14ac:dyDescent="0.25">
      <c r="A5043"/>
    </row>
    <row r="5044" spans="1:1" x14ac:dyDescent="0.25">
      <c r="A5044"/>
    </row>
    <row r="5045" spans="1:1" x14ac:dyDescent="0.25">
      <c r="A5045"/>
    </row>
    <row r="5046" spans="1:1" x14ac:dyDescent="0.25">
      <c r="A5046"/>
    </row>
    <row r="5047" spans="1:1" x14ac:dyDescent="0.25">
      <c r="A5047"/>
    </row>
    <row r="5048" spans="1:1" x14ac:dyDescent="0.25">
      <c r="A5048"/>
    </row>
    <row r="5049" spans="1:1" x14ac:dyDescent="0.25">
      <c r="A5049"/>
    </row>
    <row r="5050" spans="1:1" x14ac:dyDescent="0.25">
      <c r="A5050"/>
    </row>
    <row r="5051" spans="1:1" x14ac:dyDescent="0.25">
      <c r="A5051"/>
    </row>
    <row r="5052" spans="1:1" x14ac:dyDescent="0.25">
      <c r="A5052"/>
    </row>
    <row r="5053" spans="1:1" x14ac:dyDescent="0.25">
      <c r="A5053"/>
    </row>
    <row r="5054" spans="1:1" x14ac:dyDescent="0.25">
      <c r="A5054"/>
    </row>
    <row r="5055" spans="1:1" x14ac:dyDescent="0.25">
      <c r="A5055"/>
    </row>
    <row r="5056" spans="1:1" x14ac:dyDescent="0.25">
      <c r="A5056"/>
    </row>
    <row r="5057" spans="1:1" x14ac:dyDescent="0.25">
      <c r="A5057"/>
    </row>
    <row r="5058" spans="1:1" x14ac:dyDescent="0.25">
      <c r="A5058"/>
    </row>
    <row r="5059" spans="1:1" x14ac:dyDescent="0.25">
      <c r="A5059"/>
    </row>
    <row r="5060" spans="1:1" x14ac:dyDescent="0.25">
      <c r="A5060"/>
    </row>
    <row r="5061" spans="1:1" x14ac:dyDescent="0.25">
      <c r="A5061"/>
    </row>
    <row r="5062" spans="1:1" x14ac:dyDescent="0.25">
      <c r="A5062"/>
    </row>
    <row r="5063" spans="1:1" x14ac:dyDescent="0.25">
      <c r="A5063"/>
    </row>
    <row r="5064" spans="1:1" x14ac:dyDescent="0.25">
      <c r="A5064"/>
    </row>
    <row r="5065" spans="1:1" x14ac:dyDescent="0.25">
      <c r="A5065"/>
    </row>
    <row r="5066" spans="1:1" x14ac:dyDescent="0.25">
      <c r="A5066"/>
    </row>
    <row r="5067" spans="1:1" x14ac:dyDescent="0.25">
      <c r="A5067"/>
    </row>
    <row r="5068" spans="1:1" x14ac:dyDescent="0.25">
      <c r="A5068"/>
    </row>
    <row r="5069" spans="1:1" x14ac:dyDescent="0.25">
      <c r="A5069"/>
    </row>
    <row r="5070" spans="1:1" x14ac:dyDescent="0.25">
      <c r="A5070"/>
    </row>
    <row r="5071" spans="1:1" x14ac:dyDescent="0.25">
      <c r="A5071"/>
    </row>
    <row r="5072" spans="1:1" x14ac:dyDescent="0.25">
      <c r="A5072"/>
    </row>
    <row r="5073" spans="1:1" x14ac:dyDescent="0.25">
      <c r="A5073"/>
    </row>
    <row r="5074" spans="1:1" x14ac:dyDescent="0.25">
      <c r="A5074"/>
    </row>
    <row r="5075" spans="1:1" x14ac:dyDescent="0.25">
      <c r="A5075"/>
    </row>
    <row r="5076" spans="1:1" x14ac:dyDescent="0.25">
      <c r="A5076"/>
    </row>
    <row r="5077" spans="1:1" x14ac:dyDescent="0.25">
      <c r="A5077"/>
    </row>
    <row r="5078" spans="1:1" x14ac:dyDescent="0.25">
      <c r="A5078"/>
    </row>
    <row r="5079" spans="1:1" x14ac:dyDescent="0.25">
      <c r="A5079"/>
    </row>
    <row r="5080" spans="1:1" x14ac:dyDescent="0.25">
      <c r="A5080"/>
    </row>
    <row r="5081" spans="1:1" x14ac:dyDescent="0.25">
      <c r="A5081"/>
    </row>
    <row r="5082" spans="1:1" x14ac:dyDescent="0.25">
      <c r="A5082"/>
    </row>
    <row r="5083" spans="1:1" x14ac:dyDescent="0.25">
      <c r="A5083"/>
    </row>
    <row r="5084" spans="1:1" x14ac:dyDescent="0.25">
      <c r="A5084"/>
    </row>
    <row r="5085" spans="1:1" x14ac:dyDescent="0.25">
      <c r="A5085"/>
    </row>
    <row r="5086" spans="1:1" x14ac:dyDescent="0.25">
      <c r="A5086"/>
    </row>
    <row r="5087" spans="1:1" x14ac:dyDescent="0.25">
      <c r="A5087"/>
    </row>
    <row r="5088" spans="1:1" x14ac:dyDescent="0.25">
      <c r="A5088"/>
    </row>
    <row r="5089" spans="1:1" x14ac:dyDescent="0.25">
      <c r="A5089"/>
    </row>
    <row r="5090" spans="1:1" x14ac:dyDescent="0.25">
      <c r="A5090"/>
    </row>
    <row r="5091" spans="1:1" x14ac:dyDescent="0.25">
      <c r="A5091"/>
    </row>
    <row r="5092" spans="1:1" x14ac:dyDescent="0.25">
      <c r="A5092"/>
    </row>
    <row r="5093" spans="1:1" x14ac:dyDescent="0.25">
      <c r="A5093"/>
    </row>
    <row r="5094" spans="1:1" x14ac:dyDescent="0.25">
      <c r="A5094"/>
    </row>
    <row r="5095" spans="1:1" x14ac:dyDescent="0.25">
      <c r="A5095"/>
    </row>
    <row r="5096" spans="1:1" x14ac:dyDescent="0.25">
      <c r="A5096"/>
    </row>
    <row r="5097" spans="1:1" x14ac:dyDescent="0.25">
      <c r="A5097"/>
    </row>
    <row r="5098" spans="1:1" x14ac:dyDescent="0.25">
      <c r="A5098"/>
    </row>
    <row r="5099" spans="1:1" x14ac:dyDescent="0.25">
      <c r="A5099"/>
    </row>
    <row r="5100" spans="1:1" x14ac:dyDescent="0.25">
      <c r="A5100"/>
    </row>
    <row r="5101" spans="1:1" x14ac:dyDescent="0.25">
      <c r="A5101"/>
    </row>
    <row r="5102" spans="1:1" x14ac:dyDescent="0.25">
      <c r="A5102"/>
    </row>
    <row r="5103" spans="1:1" x14ac:dyDescent="0.25">
      <c r="A5103"/>
    </row>
    <row r="5104" spans="1:1" x14ac:dyDescent="0.25">
      <c r="A5104"/>
    </row>
    <row r="5105" spans="1:1" x14ac:dyDescent="0.25">
      <c r="A5105"/>
    </row>
    <row r="5106" spans="1:1" x14ac:dyDescent="0.25">
      <c r="A5106"/>
    </row>
    <row r="5107" spans="1:1" x14ac:dyDescent="0.25">
      <c r="A5107"/>
    </row>
    <row r="5108" spans="1:1" x14ac:dyDescent="0.25">
      <c r="A5108"/>
    </row>
    <row r="5109" spans="1:1" x14ac:dyDescent="0.25">
      <c r="A5109"/>
    </row>
    <row r="5110" spans="1:1" x14ac:dyDescent="0.25">
      <c r="A5110"/>
    </row>
    <row r="5111" spans="1:1" x14ac:dyDescent="0.25">
      <c r="A5111"/>
    </row>
    <row r="5112" spans="1:1" x14ac:dyDescent="0.25">
      <c r="A5112"/>
    </row>
    <row r="5113" spans="1:1" x14ac:dyDescent="0.25">
      <c r="A5113"/>
    </row>
    <row r="5114" spans="1:1" x14ac:dyDescent="0.25">
      <c r="A5114"/>
    </row>
    <row r="5115" spans="1:1" x14ac:dyDescent="0.25">
      <c r="A5115"/>
    </row>
    <row r="5116" spans="1:1" x14ac:dyDescent="0.25">
      <c r="A5116"/>
    </row>
    <row r="5117" spans="1:1" x14ac:dyDescent="0.25">
      <c r="A5117"/>
    </row>
    <row r="5118" spans="1:1" x14ac:dyDescent="0.25">
      <c r="A5118"/>
    </row>
    <row r="5119" spans="1:1" x14ac:dyDescent="0.25">
      <c r="A5119"/>
    </row>
    <row r="5120" spans="1:1" x14ac:dyDescent="0.25">
      <c r="A5120"/>
    </row>
    <row r="5121" spans="1:1" x14ac:dyDescent="0.25">
      <c r="A5121"/>
    </row>
    <row r="5122" spans="1:1" x14ac:dyDescent="0.25">
      <c r="A5122"/>
    </row>
    <row r="5123" spans="1:1" x14ac:dyDescent="0.25">
      <c r="A5123"/>
    </row>
    <row r="5124" spans="1:1" x14ac:dyDescent="0.25">
      <c r="A5124"/>
    </row>
    <row r="5125" spans="1:1" x14ac:dyDescent="0.25">
      <c r="A5125"/>
    </row>
    <row r="5126" spans="1:1" x14ac:dyDescent="0.25">
      <c r="A5126"/>
    </row>
    <row r="5127" spans="1:1" x14ac:dyDescent="0.25">
      <c r="A5127"/>
    </row>
    <row r="5128" spans="1:1" x14ac:dyDescent="0.25">
      <c r="A5128"/>
    </row>
    <row r="5129" spans="1:1" x14ac:dyDescent="0.25">
      <c r="A5129"/>
    </row>
    <row r="5130" spans="1:1" x14ac:dyDescent="0.25">
      <c r="A5130"/>
    </row>
    <row r="5131" spans="1:1" x14ac:dyDescent="0.25">
      <c r="A5131"/>
    </row>
    <row r="5132" spans="1:1" x14ac:dyDescent="0.25">
      <c r="A5132"/>
    </row>
    <row r="5133" spans="1:1" x14ac:dyDescent="0.25">
      <c r="A5133"/>
    </row>
    <row r="5134" spans="1:1" x14ac:dyDescent="0.25">
      <c r="A5134"/>
    </row>
    <row r="5135" spans="1:1" x14ac:dyDescent="0.25">
      <c r="A5135"/>
    </row>
    <row r="5136" spans="1:1" x14ac:dyDescent="0.25">
      <c r="A5136"/>
    </row>
    <row r="5137" spans="1:1" x14ac:dyDescent="0.25">
      <c r="A5137"/>
    </row>
    <row r="5138" spans="1:1" x14ac:dyDescent="0.25">
      <c r="A5138"/>
    </row>
    <row r="5139" spans="1:1" x14ac:dyDescent="0.25">
      <c r="A5139"/>
    </row>
    <row r="5140" spans="1:1" x14ac:dyDescent="0.25">
      <c r="A5140"/>
    </row>
    <row r="5141" spans="1:1" x14ac:dyDescent="0.25">
      <c r="A5141"/>
    </row>
    <row r="5142" spans="1:1" x14ac:dyDescent="0.25">
      <c r="A5142"/>
    </row>
    <row r="5143" spans="1:1" x14ac:dyDescent="0.25">
      <c r="A5143"/>
    </row>
    <row r="5144" spans="1:1" x14ac:dyDescent="0.25">
      <c r="A5144"/>
    </row>
    <row r="5145" spans="1:1" x14ac:dyDescent="0.25">
      <c r="A5145"/>
    </row>
    <row r="5146" spans="1:1" x14ac:dyDescent="0.25">
      <c r="A5146"/>
    </row>
    <row r="5147" spans="1:1" x14ac:dyDescent="0.25">
      <c r="A5147"/>
    </row>
    <row r="5148" spans="1:1" x14ac:dyDescent="0.25">
      <c r="A5148"/>
    </row>
    <row r="5149" spans="1:1" x14ac:dyDescent="0.25">
      <c r="A5149"/>
    </row>
    <row r="5150" spans="1:1" x14ac:dyDescent="0.25">
      <c r="A5150"/>
    </row>
    <row r="5151" spans="1:1" x14ac:dyDescent="0.25">
      <c r="A5151"/>
    </row>
    <row r="5152" spans="1:1" x14ac:dyDescent="0.25">
      <c r="A5152"/>
    </row>
    <row r="5153" spans="1:1" x14ac:dyDescent="0.25">
      <c r="A5153"/>
    </row>
    <row r="5154" spans="1:1" x14ac:dyDescent="0.25">
      <c r="A5154"/>
    </row>
    <row r="5155" spans="1:1" x14ac:dyDescent="0.25">
      <c r="A5155"/>
    </row>
    <row r="5156" spans="1:1" x14ac:dyDescent="0.25">
      <c r="A5156"/>
    </row>
    <row r="5157" spans="1:1" x14ac:dyDescent="0.25">
      <c r="A5157"/>
    </row>
    <row r="5158" spans="1:1" x14ac:dyDescent="0.25">
      <c r="A5158"/>
    </row>
    <row r="5159" spans="1:1" x14ac:dyDescent="0.25">
      <c r="A5159"/>
    </row>
    <row r="5160" spans="1:1" x14ac:dyDescent="0.25">
      <c r="A5160"/>
    </row>
    <row r="5161" spans="1:1" x14ac:dyDescent="0.25">
      <c r="A5161"/>
    </row>
    <row r="5162" spans="1:1" x14ac:dyDescent="0.25">
      <c r="A5162"/>
    </row>
    <row r="5163" spans="1:1" x14ac:dyDescent="0.25">
      <c r="A5163"/>
    </row>
    <row r="5164" spans="1:1" x14ac:dyDescent="0.25">
      <c r="A5164"/>
    </row>
    <row r="5165" spans="1:1" x14ac:dyDescent="0.25">
      <c r="A5165"/>
    </row>
    <row r="5166" spans="1:1" x14ac:dyDescent="0.25">
      <c r="A5166"/>
    </row>
    <row r="5167" spans="1:1" x14ac:dyDescent="0.25">
      <c r="A5167"/>
    </row>
    <row r="5168" spans="1:1" x14ac:dyDescent="0.25">
      <c r="A5168"/>
    </row>
    <row r="5169" spans="1:1" x14ac:dyDescent="0.25">
      <c r="A5169"/>
    </row>
    <row r="5170" spans="1:1" x14ac:dyDescent="0.25">
      <c r="A5170"/>
    </row>
    <row r="5171" spans="1:1" x14ac:dyDescent="0.25">
      <c r="A5171"/>
    </row>
    <row r="5172" spans="1:1" x14ac:dyDescent="0.25">
      <c r="A5172"/>
    </row>
    <row r="5173" spans="1:1" x14ac:dyDescent="0.25">
      <c r="A5173"/>
    </row>
    <row r="5174" spans="1:1" x14ac:dyDescent="0.25">
      <c r="A5174"/>
    </row>
    <row r="5175" spans="1:1" x14ac:dyDescent="0.25">
      <c r="A5175"/>
    </row>
    <row r="5176" spans="1:1" x14ac:dyDescent="0.25">
      <c r="A5176"/>
    </row>
    <row r="5177" spans="1:1" x14ac:dyDescent="0.25">
      <c r="A5177"/>
    </row>
    <row r="5178" spans="1:1" x14ac:dyDescent="0.25">
      <c r="A5178"/>
    </row>
    <row r="5179" spans="1:1" x14ac:dyDescent="0.25">
      <c r="A5179"/>
    </row>
    <row r="5180" spans="1:1" x14ac:dyDescent="0.25">
      <c r="A5180"/>
    </row>
    <row r="5181" spans="1:1" x14ac:dyDescent="0.25">
      <c r="A5181"/>
    </row>
    <row r="5182" spans="1:1" x14ac:dyDescent="0.25">
      <c r="A5182"/>
    </row>
    <row r="5183" spans="1:1" x14ac:dyDescent="0.25">
      <c r="A5183"/>
    </row>
    <row r="5184" spans="1:1" x14ac:dyDescent="0.25">
      <c r="A5184"/>
    </row>
    <row r="5185" spans="1:1" x14ac:dyDescent="0.25">
      <c r="A5185"/>
    </row>
    <row r="5186" spans="1:1" x14ac:dyDescent="0.25">
      <c r="A5186"/>
    </row>
    <row r="5187" spans="1:1" x14ac:dyDescent="0.25">
      <c r="A5187"/>
    </row>
    <row r="5188" spans="1:1" x14ac:dyDescent="0.25">
      <c r="A5188"/>
    </row>
    <row r="5189" spans="1:1" x14ac:dyDescent="0.25">
      <c r="A5189"/>
    </row>
    <row r="5190" spans="1:1" x14ac:dyDescent="0.25">
      <c r="A5190"/>
    </row>
    <row r="5191" spans="1:1" x14ac:dyDescent="0.25">
      <c r="A5191"/>
    </row>
    <row r="5192" spans="1:1" x14ac:dyDescent="0.25">
      <c r="A5192"/>
    </row>
    <row r="5193" spans="1:1" x14ac:dyDescent="0.25">
      <c r="A5193"/>
    </row>
    <row r="5194" spans="1:1" x14ac:dyDescent="0.25">
      <c r="A5194"/>
    </row>
    <row r="5195" spans="1:1" x14ac:dyDescent="0.25">
      <c r="A5195"/>
    </row>
    <row r="5196" spans="1:1" x14ac:dyDescent="0.25">
      <c r="A5196"/>
    </row>
    <row r="5197" spans="1:1" x14ac:dyDescent="0.25">
      <c r="A5197"/>
    </row>
    <row r="5198" spans="1:1" x14ac:dyDescent="0.25">
      <c r="A5198"/>
    </row>
    <row r="5199" spans="1:1" x14ac:dyDescent="0.25">
      <c r="A5199"/>
    </row>
    <row r="5200" spans="1:1" x14ac:dyDescent="0.25">
      <c r="A5200"/>
    </row>
    <row r="5201" spans="1:1" x14ac:dyDescent="0.25">
      <c r="A5201"/>
    </row>
    <row r="5202" spans="1:1" x14ac:dyDescent="0.25">
      <c r="A5202"/>
    </row>
    <row r="5203" spans="1:1" x14ac:dyDescent="0.25">
      <c r="A5203"/>
    </row>
    <row r="5204" spans="1:1" x14ac:dyDescent="0.25">
      <c r="A5204"/>
    </row>
    <row r="5205" spans="1:1" x14ac:dyDescent="0.25">
      <c r="A5205"/>
    </row>
    <row r="5206" spans="1:1" x14ac:dyDescent="0.25">
      <c r="A5206"/>
    </row>
    <row r="5207" spans="1:1" x14ac:dyDescent="0.25">
      <c r="A5207"/>
    </row>
    <row r="5208" spans="1:1" x14ac:dyDescent="0.25">
      <c r="A5208"/>
    </row>
    <row r="5209" spans="1:1" x14ac:dyDescent="0.25">
      <c r="A5209"/>
    </row>
    <row r="5210" spans="1:1" x14ac:dyDescent="0.25">
      <c r="A5210"/>
    </row>
    <row r="5211" spans="1:1" x14ac:dyDescent="0.25">
      <c r="A5211"/>
    </row>
    <row r="5212" spans="1:1" x14ac:dyDescent="0.25">
      <c r="A5212"/>
    </row>
    <row r="5213" spans="1:1" x14ac:dyDescent="0.25">
      <c r="A5213"/>
    </row>
    <row r="5214" spans="1:1" x14ac:dyDescent="0.25">
      <c r="A5214"/>
    </row>
    <row r="5215" spans="1:1" x14ac:dyDescent="0.25">
      <c r="A5215"/>
    </row>
    <row r="5216" spans="1:1" x14ac:dyDescent="0.25">
      <c r="A5216"/>
    </row>
    <row r="5217" spans="1:1" x14ac:dyDescent="0.25">
      <c r="A5217"/>
    </row>
    <row r="5218" spans="1:1" x14ac:dyDescent="0.25">
      <c r="A5218"/>
    </row>
    <row r="5219" spans="1:1" x14ac:dyDescent="0.25">
      <c r="A5219"/>
    </row>
    <row r="5220" spans="1:1" x14ac:dyDescent="0.25">
      <c r="A5220"/>
    </row>
    <row r="5221" spans="1:1" x14ac:dyDescent="0.25">
      <c r="A5221"/>
    </row>
    <row r="5222" spans="1:1" x14ac:dyDescent="0.25">
      <c r="A5222"/>
    </row>
    <row r="5223" spans="1:1" x14ac:dyDescent="0.25">
      <c r="A5223"/>
    </row>
    <row r="5224" spans="1:1" x14ac:dyDescent="0.25">
      <c r="A5224"/>
    </row>
    <row r="5225" spans="1:1" x14ac:dyDescent="0.25">
      <c r="A5225"/>
    </row>
    <row r="5226" spans="1:1" x14ac:dyDescent="0.25">
      <c r="A5226"/>
    </row>
    <row r="5227" spans="1:1" x14ac:dyDescent="0.25">
      <c r="A5227"/>
    </row>
    <row r="5228" spans="1:1" x14ac:dyDescent="0.25">
      <c r="A5228"/>
    </row>
    <row r="5229" spans="1:1" x14ac:dyDescent="0.25">
      <c r="A5229"/>
    </row>
    <row r="5230" spans="1:1" x14ac:dyDescent="0.25">
      <c r="A5230"/>
    </row>
    <row r="5231" spans="1:1" x14ac:dyDescent="0.25">
      <c r="A5231"/>
    </row>
    <row r="5232" spans="1:1" x14ac:dyDescent="0.25">
      <c r="A5232"/>
    </row>
    <row r="5233" spans="1:1" x14ac:dyDescent="0.25">
      <c r="A5233"/>
    </row>
    <row r="5234" spans="1:1" x14ac:dyDescent="0.25">
      <c r="A5234"/>
    </row>
    <row r="5235" spans="1:1" x14ac:dyDescent="0.25">
      <c r="A5235"/>
    </row>
    <row r="5236" spans="1:1" x14ac:dyDescent="0.25">
      <c r="A5236"/>
    </row>
    <row r="5237" spans="1:1" x14ac:dyDescent="0.25">
      <c r="A5237"/>
    </row>
    <row r="5238" spans="1:1" x14ac:dyDescent="0.25">
      <c r="A5238"/>
    </row>
    <row r="5239" spans="1:1" x14ac:dyDescent="0.25">
      <c r="A5239"/>
    </row>
    <row r="5240" spans="1:1" x14ac:dyDescent="0.25">
      <c r="A5240"/>
    </row>
    <row r="5241" spans="1:1" x14ac:dyDescent="0.25">
      <c r="A5241"/>
    </row>
    <row r="5242" spans="1:1" x14ac:dyDescent="0.25">
      <c r="A5242"/>
    </row>
    <row r="5243" spans="1:1" x14ac:dyDescent="0.25">
      <c r="A5243"/>
    </row>
    <row r="5244" spans="1:1" x14ac:dyDescent="0.25">
      <c r="A5244"/>
    </row>
    <row r="5245" spans="1:1" x14ac:dyDescent="0.25">
      <c r="A5245"/>
    </row>
    <row r="5246" spans="1:1" x14ac:dyDescent="0.25">
      <c r="A5246"/>
    </row>
    <row r="5247" spans="1:1" x14ac:dyDescent="0.25">
      <c r="A5247"/>
    </row>
    <row r="5248" spans="1:1" x14ac:dyDescent="0.25">
      <c r="A5248"/>
    </row>
    <row r="5249" spans="1:1" x14ac:dyDescent="0.25">
      <c r="A5249"/>
    </row>
    <row r="5250" spans="1:1" x14ac:dyDescent="0.25">
      <c r="A5250"/>
    </row>
    <row r="5251" spans="1:1" x14ac:dyDescent="0.25">
      <c r="A5251"/>
    </row>
    <row r="5252" spans="1:1" x14ac:dyDescent="0.25">
      <c r="A5252"/>
    </row>
    <row r="5253" spans="1:1" x14ac:dyDescent="0.25">
      <c r="A5253"/>
    </row>
    <row r="5254" spans="1:1" x14ac:dyDescent="0.25">
      <c r="A5254"/>
    </row>
    <row r="5255" spans="1:1" x14ac:dyDescent="0.25">
      <c r="A5255"/>
    </row>
    <row r="5256" spans="1:1" x14ac:dyDescent="0.25">
      <c r="A5256"/>
    </row>
    <row r="5257" spans="1:1" x14ac:dyDescent="0.25">
      <c r="A5257"/>
    </row>
    <row r="5258" spans="1:1" x14ac:dyDescent="0.25">
      <c r="A5258"/>
    </row>
    <row r="5259" spans="1:1" x14ac:dyDescent="0.25">
      <c r="A5259"/>
    </row>
    <row r="5260" spans="1:1" x14ac:dyDescent="0.25">
      <c r="A5260"/>
    </row>
    <row r="5261" spans="1:1" x14ac:dyDescent="0.25">
      <c r="A5261"/>
    </row>
    <row r="5262" spans="1:1" x14ac:dyDescent="0.25">
      <c r="A5262"/>
    </row>
    <row r="5263" spans="1:1" x14ac:dyDescent="0.25">
      <c r="A5263"/>
    </row>
    <row r="5264" spans="1:1" x14ac:dyDescent="0.25">
      <c r="A5264"/>
    </row>
    <row r="5265" spans="1:1" x14ac:dyDescent="0.25">
      <c r="A5265"/>
    </row>
    <row r="5266" spans="1:1" x14ac:dyDescent="0.25">
      <c r="A5266"/>
    </row>
    <row r="5267" spans="1:1" x14ac:dyDescent="0.25">
      <c r="A5267"/>
    </row>
    <row r="5268" spans="1:1" x14ac:dyDescent="0.25">
      <c r="A5268"/>
    </row>
    <row r="5269" spans="1:1" x14ac:dyDescent="0.25">
      <c r="A5269"/>
    </row>
    <row r="5270" spans="1:1" x14ac:dyDescent="0.25">
      <c r="A5270"/>
    </row>
    <row r="5271" spans="1:1" x14ac:dyDescent="0.25">
      <c r="A5271"/>
    </row>
    <row r="5272" spans="1:1" x14ac:dyDescent="0.25">
      <c r="A5272"/>
    </row>
    <row r="5273" spans="1:1" x14ac:dyDescent="0.25">
      <c r="A5273"/>
    </row>
    <row r="5274" spans="1:1" x14ac:dyDescent="0.25">
      <c r="A5274"/>
    </row>
    <row r="5275" spans="1:1" x14ac:dyDescent="0.25">
      <c r="A5275"/>
    </row>
    <row r="5276" spans="1:1" x14ac:dyDescent="0.25">
      <c r="A5276"/>
    </row>
    <row r="5277" spans="1:1" x14ac:dyDescent="0.25">
      <c r="A5277"/>
    </row>
    <row r="5278" spans="1:1" x14ac:dyDescent="0.25">
      <c r="A5278"/>
    </row>
    <row r="5279" spans="1:1" x14ac:dyDescent="0.25">
      <c r="A5279"/>
    </row>
    <row r="5280" spans="1:1" x14ac:dyDescent="0.25">
      <c r="A5280"/>
    </row>
    <row r="5281" spans="1:1" x14ac:dyDescent="0.25">
      <c r="A5281"/>
    </row>
    <row r="5282" spans="1:1" x14ac:dyDescent="0.25">
      <c r="A5282"/>
    </row>
    <row r="5283" spans="1:1" x14ac:dyDescent="0.25">
      <c r="A5283"/>
    </row>
    <row r="5284" spans="1:1" x14ac:dyDescent="0.25">
      <c r="A5284"/>
    </row>
    <row r="5285" spans="1:1" x14ac:dyDescent="0.25">
      <c r="A5285"/>
    </row>
    <row r="5286" spans="1:1" x14ac:dyDescent="0.25">
      <c r="A5286"/>
    </row>
    <row r="5287" spans="1:1" x14ac:dyDescent="0.25">
      <c r="A5287"/>
    </row>
    <row r="5288" spans="1:1" x14ac:dyDescent="0.25">
      <c r="A5288"/>
    </row>
    <row r="5289" spans="1:1" x14ac:dyDescent="0.25">
      <c r="A5289"/>
    </row>
    <row r="5290" spans="1:1" x14ac:dyDescent="0.25">
      <c r="A5290"/>
    </row>
    <row r="5291" spans="1:1" x14ac:dyDescent="0.25">
      <c r="A5291"/>
    </row>
    <row r="5292" spans="1:1" x14ac:dyDescent="0.25">
      <c r="A5292"/>
    </row>
    <row r="5293" spans="1:1" x14ac:dyDescent="0.25">
      <c r="A5293"/>
    </row>
    <row r="5294" spans="1:1" x14ac:dyDescent="0.25">
      <c r="A5294"/>
    </row>
    <row r="5295" spans="1:1" x14ac:dyDescent="0.25">
      <c r="A5295"/>
    </row>
    <row r="5296" spans="1:1" x14ac:dyDescent="0.25">
      <c r="A5296"/>
    </row>
    <row r="5297" spans="1:1" x14ac:dyDescent="0.25">
      <c r="A5297"/>
    </row>
    <row r="5298" spans="1:1" x14ac:dyDescent="0.25">
      <c r="A5298"/>
    </row>
    <row r="5299" spans="1:1" x14ac:dyDescent="0.25">
      <c r="A5299"/>
    </row>
    <row r="5300" spans="1:1" x14ac:dyDescent="0.25">
      <c r="A5300"/>
    </row>
    <row r="5301" spans="1:1" x14ac:dyDescent="0.25">
      <c r="A5301"/>
    </row>
    <row r="5302" spans="1:1" x14ac:dyDescent="0.25">
      <c r="A5302"/>
    </row>
    <row r="5303" spans="1:1" x14ac:dyDescent="0.25">
      <c r="A5303"/>
    </row>
    <row r="5304" spans="1:1" x14ac:dyDescent="0.25">
      <c r="A5304"/>
    </row>
    <row r="5305" spans="1:1" x14ac:dyDescent="0.25">
      <c r="A5305"/>
    </row>
    <row r="5306" spans="1:1" x14ac:dyDescent="0.25">
      <c r="A5306"/>
    </row>
    <row r="5307" spans="1:1" x14ac:dyDescent="0.25">
      <c r="A5307"/>
    </row>
    <row r="5308" spans="1:1" x14ac:dyDescent="0.25">
      <c r="A5308"/>
    </row>
    <row r="5309" spans="1:1" x14ac:dyDescent="0.25">
      <c r="A5309"/>
    </row>
    <row r="5310" spans="1:1" x14ac:dyDescent="0.25">
      <c r="A5310"/>
    </row>
    <row r="5311" spans="1:1" x14ac:dyDescent="0.25">
      <c r="A5311"/>
    </row>
    <row r="5312" spans="1:1" x14ac:dyDescent="0.25">
      <c r="A5312"/>
    </row>
    <row r="5313" spans="1:1" x14ac:dyDescent="0.25">
      <c r="A5313"/>
    </row>
    <row r="5314" spans="1:1" x14ac:dyDescent="0.25">
      <c r="A5314"/>
    </row>
    <row r="5315" spans="1:1" x14ac:dyDescent="0.25">
      <c r="A5315"/>
    </row>
    <row r="5316" spans="1:1" x14ac:dyDescent="0.25">
      <c r="A5316"/>
    </row>
    <row r="5317" spans="1:1" x14ac:dyDescent="0.25">
      <c r="A5317"/>
    </row>
    <row r="5318" spans="1:1" x14ac:dyDescent="0.25">
      <c r="A5318"/>
    </row>
    <row r="5319" spans="1:1" x14ac:dyDescent="0.25">
      <c r="A5319"/>
    </row>
    <row r="5320" spans="1:1" x14ac:dyDescent="0.25">
      <c r="A5320"/>
    </row>
    <row r="5321" spans="1:1" x14ac:dyDescent="0.25">
      <c r="A5321"/>
    </row>
    <row r="5322" spans="1:1" x14ac:dyDescent="0.25">
      <c r="A5322"/>
    </row>
    <row r="5323" spans="1:1" x14ac:dyDescent="0.25">
      <c r="A5323"/>
    </row>
    <row r="5324" spans="1:1" x14ac:dyDescent="0.25">
      <c r="A5324"/>
    </row>
    <row r="5325" spans="1:1" x14ac:dyDescent="0.25">
      <c r="A5325"/>
    </row>
    <row r="5326" spans="1:1" x14ac:dyDescent="0.25">
      <c r="A5326"/>
    </row>
    <row r="5327" spans="1:1" x14ac:dyDescent="0.25">
      <c r="A5327"/>
    </row>
    <row r="5328" spans="1:1" x14ac:dyDescent="0.25">
      <c r="A5328"/>
    </row>
    <row r="5329" spans="1:1" x14ac:dyDescent="0.25">
      <c r="A5329"/>
    </row>
    <row r="5330" spans="1:1" x14ac:dyDescent="0.25">
      <c r="A5330"/>
    </row>
    <row r="5331" spans="1:1" x14ac:dyDescent="0.25">
      <c r="A5331"/>
    </row>
    <row r="5332" spans="1:1" x14ac:dyDescent="0.25">
      <c r="A5332"/>
    </row>
    <row r="5333" spans="1:1" x14ac:dyDescent="0.25">
      <c r="A5333"/>
    </row>
    <row r="5334" spans="1:1" x14ac:dyDescent="0.25">
      <c r="A5334"/>
    </row>
    <row r="5335" spans="1:1" x14ac:dyDescent="0.25">
      <c r="A5335"/>
    </row>
    <row r="5336" spans="1:1" x14ac:dyDescent="0.25">
      <c r="A5336"/>
    </row>
    <row r="5337" spans="1:1" x14ac:dyDescent="0.25">
      <c r="A5337"/>
    </row>
    <row r="5338" spans="1:1" x14ac:dyDescent="0.25">
      <c r="A5338"/>
    </row>
    <row r="5339" spans="1:1" x14ac:dyDescent="0.25">
      <c r="A5339"/>
    </row>
    <row r="5340" spans="1:1" x14ac:dyDescent="0.25">
      <c r="A5340"/>
    </row>
    <row r="5341" spans="1:1" x14ac:dyDescent="0.25">
      <c r="A5341"/>
    </row>
    <row r="5342" spans="1:1" x14ac:dyDescent="0.25">
      <c r="A5342"/>
    </row>
    <row r="5343" spans="1:1" x14ac:dyDescent="0.25">
      <c r="A5343"/>
    </row>
    <row r="5344" spans="1:1" x14ac:dyDescent="0.25">
      <c r="A5344"/>
    </row>
    <row r="5345" spans="1:1" x14ac:dyDescent="0.25">
      <c r="A5345"/>
    </row>
    <row r="5346" spans="1:1" x14ac:dyDescent="0.25">
      <c r="A5346"/>
    </row>
    <row r="5347" spans="1:1" x14ac:dyDescent="0.25">
      <c r="A5347"/>
    </row>
    <row r="5348" spans="1:1" x14ac:dyDescent="0.25">
      <c r="A5348"/>
    </row>
    <row r="5349" spans="1:1" x14ac:dyDescent="0.25">
      <c r="A5349"/>
    </row>
    <row r="5350" spans="1:1" x14ac:dyDescent="0.25">
      <c r="A5350"/>
    </row>
    <row r="5351" spans="1:1" x14ac:dyDescent="0.25">
      <c r="A5351"/>
    </row>
    <row r="5352" spans="1:1" x14ac:dyDescent="0.25">
      <c r="A5352"/>
    </row>
    <row r="5353" spans="1:1" x14ac:dyDescent="0.25">
      <c r="A5353"/>
    </row>
    <row r="5354" spans="1:1" x14ac:dyDescent="0.25">
      <c r="A5354"/>
    </row>
    <row r="5355" spans="1:1" x14ac:dyDescent="0.25">
      <c r="A5355"/>
    </row>
    <row r="5356" spans="1:1" x14ac:dyDescent="0.25">
      <c r="A5356"/>
    </row>
    <row r="5357" spans="1:1" x14ac:dyDescent="0.25">
      <c r="A5357"/>
    </row>
    <row r="5358" spans="1:1" x14ac:dyDescent="0.25">
      <c r="A5358"/>
    </row>
    <row r="5359" spans="1:1" x14ac:dyDescent="0.25">
      <c r="A5359"/>
    </row>
    <row r="5360" spans="1:1" x14ac:dyDescent="0.25">
      <c r="A5360"/>
    </row>
    <row r="5361" spans="1:1" x14ac:dyDescent="0.25">
      <c r="A5361"/>
    </row>
    <row r="5362" spans="1:1" x14ac:dyDescent="0.25">
      <c r="A5362"/>
    </row>
    <row r="5363" spans="1:1" x14ac:dyDescent="0.25">
      <c r="A5363"/>
    </row>
    <row r="5364" spans="1:1" x14ac:dyDescent="0.25">
      <c r="A5364"/>
    </row>
    <row r="5365" spans="1:1" x14ac:dyDescent="0.25">
      <c r="A5365"/>
    </row>
    <row r="5366" spans="1:1" x14ac:dyDescent="0.25">
      <c r="A5366"/>
    </row>
    <row r="5367" spans="1:1" x14ac:dyDescent="0.25">
      <c r="A5367"/>
    </row>
    <row r="5368" spans="1:1" x14ac:dyDescent="0.25">
      <c r="A5368"/>
    </row>
    <row r="5369" spans="1:1" x14ac:dyDescent="0.25">
      <c r="A5369"/>
    </row>
    <row r="5370" spans="1:1" x14ac:dyDescent="0.25">
      <c r="A5370"/>
    </row>
    <row r="5371" spans="1:1" x14ac:dyDescent="0.25">
      <c r="A5371"/>
    </row>
    <row r="5372" spans="1:1" x14ac:dyDescent="0.25">
      <c r="A5372"/>
    </row>
    <row r="5373" spans="1:1" x14ac:dyDescent="0.25">
      <c r="A5373"/>
    </row>
    <row r="5374" spans="1:1" x14ac:dyDescent="0.25">
      <c r="A5374"/>
    </row>
    <row r="5375" spans="1:1" x14ac:dyDescent="0.25">
      <c r="A5375"/>
    </row>
    <row r="5376" spans="1:1" x14ac:dyDescent="0.25">
      <c r="A5376"/>
    </row>
    <row r="5377" spans="1:1" x14ac:dyDescent="0.25">
      <c r="A5377"/>
    </row>
    <row r="5378" spans="1:1" x14ac:dyDescent="0.25">
      <c r="A5378"/>
    </row>
    <row r="5379" spans="1:1" x14ac:dyDescent="0.25">
      <c r="A5379"/>
    </row>
    <row r="5380" spans="1:1" x14ac:dyDescent="0.25">
      <c r="A5380"/>
    </row>
    <row r="5381" spans="1:1" x14ac:dyDescent="0.25">
      <c r="A5381"/>
    </row>
    <row r="5382" spans="1:1" x14ac:dyDescent="0.25">
      <c r="A5382"/>
    </row>
    <row r="5383" spans="1:1" x14ac:dyDescent="0.25">
      <c r="A5383"/>
    </row>
    <row r="5384" spans="1:1" x14ac:dyDescent="0.25">
      <c r="A5384"/>
    </row>
    <row r="5385" spans="1:1" x14ac:dyDescent="0.25">
      <c r="A5385"/>
    </row>
    <row r="5386" spans="1:1" x14ac:dyDescent="0.25">
      <c r="A5386"/>
    </row>
    <row r="5387" spans="1:1" x14ac:dyDescent="0.25">
      <c r="A5387"/>
    </row>
    <row r="5388" spans="1:1" x14ac:dyDescent="0.25">
      <c r="A5388"/>
    </row>
    <row r="5389" spans="1:1" x14ac:dyDescent="0.25">
      <c r="A5389"/>
    </row>
    <row r="5390" spans="1:1" x14ac:dyDescent="0.25">
      <c r="A5390"/>
    </row>
    <row r="5391" spans="1:1" x14ac:dyDescent="0.25">
      <c r="A5391"/>
    </row>
    <row r="5392" spans="1:1" x14ac:dyDescent="0.25">
      <c r="A5392"/>
    </row>
    <row r="5393" spans="1:1" x14ac:dyDescent="0.25">
      <c r="A5393"/>
    </row>
    <row r="5394" spans="1:1" x14ac:dyDescent="0.25">
      <c r="A5394"/>
    </row>
    <row r="5395" spans="1:1" x14ac:dyDescent="0.25">
      <c r="A5395"/>
    </row>
    <row r="5396" spans="1:1" x14ac:dyDescent="0.25">
      <c r="A5396"/>
    </row>
    <row r="5397" spans="1:1" x14ac:dyDescent="0.25">
      <c r="A5397"/>
    </row>
    <row r="5398" spans="1:1" x14ac:dyDescent="0.25">
      <c r="A5398"/>
    </row>
    <row r="5399" spans="1:1" x14ac:dyDescent="0.25">
      <c r="A5399"/>
    </row>
    <row r="5400" spans="1:1" x14ac:dyDescent="0.25">
      <c r="A5400"/>
    </row>
    <row r="5401" spans="1:1" x14ac:dyDescent="0.25">
      <c r="A5401"/>
    </row>
    <row r="5402" spans="1:1" x14ac:dyDescent="0.25">
      <c r="A5402"/>
    </row>
    <row r="5403" spans="1:1" x14ac:dyDescent="0.25">
      <c r="A5403"/>
    </row>
    <row r="5404" spans="1:1" x14ac:dyDescent="0.25">
      <c r="A5404"/>
    </row>
    <row r="5405" spans="1:1" x14ac:dyDescent="0.25">
      <c r="A5405"/>
    </row>
    <row r="5406" spans="1:1" x14ac:dyDescent="0.25">
      <c r="A5406"/>
    </row>
    <row r="5407" spans="1:1" x14ac:dyDescent="0.25">
      <c r="A5407"/>
    </row>
    <row r="5408" spans="1:1" x14ac:dyDescent="0.25">
      <c r="A5408"/>
    </row>
    <row r="5409" spans="1:1" x14ac:dyDescent="0.25">
      <c r="A5409"/>
    </row>
    <row r="5410" spans="1:1" x14ac:dyDescent="0.25">
      <c r="A5410"/>
    </row>
    <row r="5411" spans="1:1" x14ac:dyDescent="0.25">
      <c r="A5411"/>
    </row>
    <row r="5412" spans="1:1" x14ac:dyDescent="0.25">
      <c r="A5412"/>
    </row>
    <row r="5413" spans="1:1" x14ac:dyDescent="0.25">
      <c r="A5413"/>
    </row>
    <row r="5414" spans="1:1" x14ac:dyDescent="0.25">
      <c r="A5414"/>
    </row>
    <row r="5415" spans="1:1" x14ac:dyDescent="0.25">
      <c r="A5415"/>
    </row>
    <row r="5416" spans="1:1" x14ac:dyDescent="0.25">
      <c r="A5416"/>
    </row>
    <row r="5417" spans="1:1" x14ac:dyDescent="0.25">
      <c r="A5417"/>
    </row>
    <row r="5418" spans="1:1" x14ac:dyDescent="0.25">
      <c r="A5418"/>
    </row>
    <row r="5419" spans="1:1" x14ac:dyDescent="0.25">
      <c r="A5419"/>
    </row>
    <row r="5420" spans="1:1" x14ac:dyDescent="0.25">
      <c r="A5420"/>
    </row>
    <row r="5421" spans="1:1" x14ac:dyDescent="0.25">
      <c r="A5421"/>
    </row>
    <row r="5422" spans="1:1" x14ac:dyDescent="0.25">
      <c r="A5422"/>
    </row>
    <row r="5423" spans="1:1" x14ac:dyDescent="0.25">
      <c r="A5423"/>
    </row>
    <row r="5424" spans="1:1" x14ac:dyDescent="0.25">
      <c r="A5424"/>
    </row>
    <row r="5425" spans="1:1" x14ac:dyDescent="0.25">
      <c r="A5425"/>
    </row>
    <row r="5426" spans="1:1" x14ac:dyDescent="0.25">
      <c r="A5426"/>
    </row>
    <row r="5427" spans="1:1" x14ac:dyDescent="0.25">
      <c r="A5427"/>
    </row>
    <row r="5428" spans="1:1" x14ac:dyDescent="0.25">
      <c r="A5428"/>
    </row>
    <row r="5429" spans="1:1" x14ac:dyDescent="0.25">
      <c r="A5429"/>
    </row>
    <row r="5430" spans="1:1" x14ac:dyDescent="0.25">
      <c r="A5430"/>
    </row>
    <row r="5431" spans="1:1" x14ac:dyDescent="0.25">
      <c r="A5431"/>
    </row>
    <row r="5432" spans="1:1" x14ac:dyDescent="0.25">
      <c r="A5432"/>
    </row>
    <row r="5433" spans="1:1" x14ac:dyDescent="0.25">
      <c r="A5433"/>
    </row>
    <row r="5434" spans="1:1" x14ac:dyDescent="0.25">
      <c r="A5434"/>
    </row>
    <row r="5435" spans="1:1" x14ac:dyDescent="0.25">
      <c r="A5435"/>
    </row>
    <row r="5436" spans="1:1" x14ac:dyDescent="0.25">
      <c r="A5436"/>
    </row>
    <row r="5437" spans="1:1" x14ac:dyDescent="0.25">
      <c r="A5437"/>
    </row>
    <row r="5438" spans="1:1" x14ac:dyDescent="0.25">
      <c r="A5438"/>
    </row>
    <row r="5439" spans="1:1" x14ac:dyDescent="0.25">
      <c r="A5439"/>
    </row>
    <row r="5440" spans="1:1" x14ac:dyDescent="0.25">
      <c r="A5440"/>
    </row>
    <row r="5441" spans="1:1" x14ac:dyDescent="0.25">
      <c r="A5441"/>
    </row>
    <row r="5442" spans="1:1" x14ac:dyDescent="0.25">
      <c r="A5442"/>
    </row>
    <row r="5443" spans="1:1" x14ac:dyDescent="0.25">
      <c r="A5443"/>
    </row>
    <row r="5444" spans="1:1" x14ac:dyDescent="0.25">
      <c r="A5444"/>
    </row>
    <row r="5445" spans="1:1" x14ac:dyDescent="0.25">
      <c r="A5445"/>
    </row>
    <row r="5446" spans="1:1" x14ac:dyDescent="0.25">
      <c r="A5446"/>
    </row>
    <row r="5447" spans="1:1" x14ac:dyDescent="0.25">
      <c r="A5447"/>
    </row>
    <row r="5448" spans="1:1" x14ac:dyDescent="0.25">
      <c r="A5448"/>
    </row>
    <row r="5449" spans="1:1" x14ac:dyDescent="0.25">
      <c r="A5449"/>
    </row>
    <row r="5450" spans="1:1" x14ac:dyDescent="0.25">
      <c r="A5450"/>
    </row>
    <row r="5451" spans="1:1" x14ac:dyDescent="0.25">
      <c r="A5451"/>
    </row>
    <row r="5452" spans="1:1" x14ac:dyDescent="0.25">
      <c r="A5452"/>
    </row>
    <row r="5453" spans="1:1" x14ac:dyDescent="0.25">
      <c r="A5453"/>
    </row>
    <row r="5454" spans="1:1" x14ac:dyDescent="0.25">
      <c r="A5454"/>
    </row>
    <row r="5455" spans="1:1" x14ac:dyDescent="0.25">
      <c r="A5455"/>
    </row>
    <row r="5456" spans="1:1" x14ac:dyDescent="0.25">
      <c r="A5456"/>
    </row>
    <row r="5457" spans="1:1" x14ac:dyDescent="0.25">
      <c r="A5457"/>
    </row>
    <row r="5458" spans="1:1" x14ac:dyDescent="0.25">
      <c r="A5458"/>
    </row>
    <row r="5459" spans="1:1" x14ac:dyDescent="0.25">
      <c r="A5459"/>
    </row>
    <row r="5460" spans="1:1" x14ac:dyDescent="0.25">
      <c r="A5460"/>
    </row>
    <row r="5461" spans="1:1" x14ac:dyDescent="0.25">
      <c r="A5461"/>
    </row>
    <row r="5462" spans="1:1" x14ac:dyDescent="0.25">
      <c r="A5462"/>
    </row>
    <row r="5463" spans="1:1" x14ac:dyDescent="0.25">
      <c r="A5463"/>
    </row>
    <row r="5464" spans="1:1" x14ac:dyDescent="0.25">
      <c r="A5464"/>
    </row>
    <row r="5465" spans="1:1" x14ac:dyDescent="0.25">
      <c r="A5465"/>
    </row>
    <row r="5466" spans="1:1" x14ac:dyDescent="0.25">
      <c r="A5466"/>
    </row>
    <row r="5467" spans="1:1" x14ac:dyDescent="0.25">
      <c r="A5467"/>
    </row>
    <row r="5468" spans="1:1" x14ac:dyDescent="0.25">
      <c r="A5468"/>
    </row>
    <row r="5469" spans="1:1" x14ac:dyDescent="0.25">
      <c r="A5469"/>
    </row>
    <row r="5470" spans="1:1" x14ac:dyDescent="0.25">
      <c r="A5470"/>
    </row>
    <row r="5471" spans="1:1" x14ac:dyDescent="0.25">
      <c r="A5471"/>
    </row>
    <row r="5472" spans="1:1" x14ac:dyDescent="0.25">
      <c r="A5472"/>
    </row>
    <row r="5473" spans="1:1" x14ac:dyDescent="0.25">
      <c r="A5473"/>
    </row>
    <row r="5474" spans="1:1" x14ac:dyDescent="0.25">
      <c r="A5474"/>
    </row>
    <row r="5475" spans="1:1" x14ac:dyDescent="0.25">
      <c r="A5475"/>
    </row>
    <row r="5476" spans="1:1" x14ac:dyDescent="0.25">
      <c r="A5476"/>
    </row>
    <row r="5477" spans="1:1" x14ac:dyDescent="0.25">
      <c r="A5477"/>
    </row>
    <row r="5478" spans="1:1" x14ac:dyDescent="0.25">
      <c r="A5478"/>
    </row>
    <row r="5479" spans="1:1" x14ac:dyDescent="0.25">
      <c r="A5479"/>
    </row>
    <row r="5480" spans="1:1" x14ac:dyDescent="0.25">
      <c r="A5480"/>
    </row>
    <row r="5481" spans="1:1" x14ac:dyDescent="0.25">
      <c r="A5481"/>
    </row>
    <row r="5482" spans="1:1" x14ac:dyDescent="0.25">
      <c r="A5482"/>
    </row>
    <row r="5483" spans="1:1" x14ac:dyDescent="0.25">
      <c r="A5483"/>
    </row>
    <row r="5484" spans="1:1" x14ac:dyDescent="0.25">
      <c r="A5484"/>
    </row>
    <row r="5485" spans="1:1" x14ac:dyDescent="0.25">
      <c r="A5485"/>
    </row>
    <row r="5486" spans="1:1" x14ac:dyDescent="0.25">
      <c r="A5486"/>
    </row>
    <row r="5487" spans="1:1" x14ac:dyDescent="0.25">
      <c r="A5487"/>
    </row>
    <row r="5488" spans="1:1" x14ac:dyDescent="0.25">
      <c r="A5488"/>
    </row>
    <row r="5489" spans="1:1" x14ac:dyDescent="0.25">
      <c r="A5489"/>
    </row>
    <row r="5490" spans="1:1" x14ac:dyDescent="0.25">
      <c r="A5490"/>
    </row>
    <row r="5491" spans="1:1" x14ac:dyDescent="0.25">
      <c r="A5491"/>
    </row>
    <row r="5492" spans="1:1" x14ac:dyDescent="0.25">
      <c r="A5492"/>
    </row>
    <row r="5493" spans="1:1" x14ac:dyDescent="0.25">
      <c r="A5493"/>
    </row>
    <row r="5494" spans="1:1" x14ac:dyDescent="0.25">
      <c r="A5494"/>
    </row>
    <row r="5495" spans="1:1" x14ac:dyDescent="0.25">
      <c r="A5495"/>
    </row>
    <row r="5496" spans="1:1" x14ac:dyDescent="0.25">
      <c r="A5496"/>
    </row>
    <row r="5497" spans="1:1" x14ac:dyDescent="0.25">
      <c r="A5497"/>
    </row>
    <row r="5498" spans="1:1" x14ac:dyDescent="0.25">
      <c r="A5498"/>
    </row>
    <row r="5499" spans="1:1" x14ac:dyDescent="0.25">
      <c r="A5499"/>
    </row>
    <row r="5500" spans="1:1" x14ac:dyDescent="0.25">
      <c r="A5500"/>
    </row>
    <row r="5501" spans="1:1" x14ac:dyDescent="0.25">
      <c r="A5501"/>
    </row>
    <row r="5502" spans="1:1" x14ac:dyDescent="0.25">
      <c r="A5502"/>
    </row>
    <row r="5503" spans="1:1" x14ac:dyDescent="0.25">
      <c r="A5503"/>
    </row>
    <row r="5504" spans="1:1" x14ac:dyDescent="0.25">
      <c r="A5504"/>
    </row>
    <row r="5505" spans="1:1" x14ac:dyDescent="0.25">
      <c r="A5505"/>
    </row>
    <row r="5506" spans="1:1" x14ac:dyDescent="0.25">
      <c r="A5506"/>
    </row>
    <row r="5507" spans="1:1" x14ac:dyDescent="0.25">
      <c r="A5507"/>
    </row>
    <row r="5508" spans="1:1" x14ac:dyDescent="0.25">
      <c r="A5508"/>
    </row>
    <row r="5509" spans="1:1" x14ac:dyDescent="0.25">
      <c r="A5509"/>
    </row>
    <row r="5510" spans="1:1" x14ac:dyDescent="0.25">
      <c r="A5510"/>
    </row>
    <row r="5511" spans="1:1" x14ac:dyDescent="0.25">
      <c r="A5511"/>
    </row>
    <row r="5512" spans="1:1" x14ac:dyDescent="0.25">
      <c r="A5512"/>
    </row>
    <row r="5513" spans="1:1" x14ac:dyDescent="0.25">
      <c r="A5513"/>
    </row>
    <row r="5514" spans="1:1" x14ac:dyDescent="0.25">
      <c r="A5514"/>
    </row>
    <row r="5515" spans="1:1" x14ac:dyDescent="0.25">
      <c r="A5515"/>
    </row>
    <row r="5516" spans="1:1" x14ac:dyDescent="0.25">
      <c r="A5516"/>
    </row>
    <row r="5517" spans="1:1" x14ac:dyDescent="0.25">
      <c r="A5517"/>
    </row>
    <row r="5518" spans="1:1" x14ac:dyDescent="0.25">
      <c r="A5518"/>
    </row>
    <row r="5519" spans="1:1" x14ac:dyDescent="0.25">
      <c r="A5519"/>
    </row>
    <row r="5520" spans="1:1" x14ac:dyDescent="0.25">
      <c r="A5520"/>
    </row>
    <row r="5521" spans="1:1" x14ac:dyDescent="0.25">
      <c r="A5521"/>
    </row>
    <row r="5522" spans="1:1" x14ac:dyDescent="0.25">
      <c r="A5522"/>
    </row>
    <row r="5523" spans="1:1" x14ac:dyDescent="0.25">
      <c r="A5523"/>
    </row>
    <row r="5524" spans="1:1" x14ac:dyDescent="0.25">
      <c r="A5524"/>
    </row>
    <row r="5525" spans="1:1" x14ac:dyDescent="0.25">
      <c r="A5525"/>
    </row>
    <row r="5526" spans="1:1" x14ac:dyDescent="0.25">
      <c r="A5526"/>
    </row>
    <row r="5527" spans="1:1" x14ac:dyDescent="0.25">
      <c r="A5527"/>
    </row>
    <row r="5528" spans="1:1" x14ac:dyDescent="0.25">
      <c r="A5528"/>
    </row>
    <row r="5529" spans="1:1" x14ac:dyDescent="0.25">
      <c r="A5529"/>
    </row>
    <row r="5530" spans="1:1" x14ac:dyDescent="0.25">
      <c r="A5530"/>
    </row>
    <row r="5531" spans="1:1" x14ac:dyDescent="0.25">
      <c r="A5531"/>
    </row>
    <row r="5532" spans="1:1" x14ac:dyDescent="0.25">
      <c r="A5532"/>
    </row>
    <row r="5533" spans="1:1" x14ac:dyDescent="0.25">
      <c r="A5533"/>
    </row>
    <row r="5534" spans="1:1" x14ac:dyDescent="0.25">
      <c r="A5534"/>
    </row>
    <row r="5535" spans="1:1" x14ac:dyDescent="0.25">
      <c r="A5535"/>
    </row>
    <row r="5536" spans="1:1" x14ac:dyDescent="0.25">
      <c r="A5536"/>
    </row>
    <row r="5537" spans="1:1" x14ac:dyDescent="0.25">
      <c r="A5537"/>
    </row>
    <row r="5538" spans="1:1" x14ac:dyDescent="0.25">
      <c r="A5538"/>
    </row>
    <row r="5539" spans="1:1" x14ac:dyDescent="0.25">
      <c r="A5539"/>
    </row>
    <row r="5540" spans="1:1" x14ac:dyDescent="0.25">
      <c r="A5540"/>
    </row>
    <row r="5541" spans="1:1" x14ac:dyDescent="0.25">
      <c r="A5541"/>
    </row>
    <row r="5542" spans="1:1" x14ac:dyDescent="0.25">
      <c r="A5542"/>
    </row>
    <row r="5543" spans="1:1" x14ac:dyDescent="0.25">
      <c r="A5543"/>
    </row>
    <row r="5544" spans="1:1" x14ac:dyDescent="0.25">
      <c r="A5544"/>
    </row>
    <row r="5545" spans="1:1" x14ac:dyDescent="0.25">
      <c r="A5545"/>
    </row>
    <row r="5546" spans="1:1" x14ac:dyDescent="0.25">
      <c r="A5546"/>
    </row>
    <row r="5547" spans="1:1" x14ac:dyDescent="0.25">
      <c r="A5547"/>
    </row>
    <row r="5548" spans="1:1" x14ac:dyDescent="0.25">
      <c r="A5548"/>
    </row>
    <row r="5549" spans="1:1" x14ac:dyDescent="0.25">
      <c r="A5549"/>
    </row>
    <row r="5550" spans="1:1" x14ac:dyDescent="0.25">
      <c r="A5550"/>
    </row>
    <row r="5551" spans="1:1" x14ac:dyDescent="0.25">
      <c r="A5551"/>
    </row>
    <row r="5552" spans="1:1" x14ac:dyDescent="0.25">
      <c r="A5552"/>
    </row>
    <row r="5553" spans="1:1" x14ac:dyDescent="0.25">
      <c r="A5553"/>
    </row>
    <row r="5554" spans="1:1" x14ac:dyDescent="0.25">
      <c r="A5554"/>
    </row>
    <row r="5555" spans="1:1" x14ac:dyDescent="0.25">
      <c r="A5555"/>
    </row>
    <row r="5556" spans="1:1" x14ac:dyDescent="0.25">
      <c r="A5556"/>
    </row>
    <row r="5557" spans="1:1" x14ac:dyDescent="0.25">
      <c r="A5557"/>
    </row>
    <row r="5558" spans="1:1" x14ac:dyDescent="0.25">
      <c r="A5558"/>
    </row>
    <row r="5559" spans="1:1" x14ac:dyDescent="0.25">
      <c r="A5559"/>
    </row>
    <row r="5560" spans="1:1" x14ac:dyDescent="0.25">
      <c r="A5560"/>
    </row>
    <row r="5561" spans="1:1" x14ac:dyDescent="0.25">
      <c r="A5561"/>
    </row>
    <row r="5562" spans="1:1" x14ac:dyDescent="0.25">
      <c r="A5562"/>
    </row>
    <row r="5563" spans="1:1" x14ac:dyDescent="0.25">
      <c r="A5563"/>
    </row>
    <row r="5564" spans="1:1" x14ac:dyDescent="0.25">
      <c r="A5564"/>
    </row>
    <row r="5565" spans="1:1" x14ac:dyDescent="0.25">
      <c r="A5565"/>
    </row>
    <row r="5566" spans="1:1" x14ac:dyDescent="0.25">
      <c r="A5566"/>
    </row>
    <row r="5567" spans="1:1" x14ac:dyDescent="0.25">
      <c r="A5567"/>
    </row>
    <row r="5568" spans="1:1" x14ac:dyDescent="0.25">
      <c r="A5568"/>
    </row>
    <row r="5569" spans="1:1" x14ac:dyDescent="0.25">
      <c r="A5569"/>
    </row>
    <row r="5570" spans="1:1" x14ac:dyDescent="0.25">
      <c r="A5570"/>
    </row>
    <row r="5571" spans="1:1" x14ac:dyDescent="0.25">
      <c r="A5571"/>
    </row>
    <row r="5572" spans="1:1" x14ac:dyDescent="0.25">
      <c r="A5572"/>
    </row>
    <row r="5573" spans="1:1" x14ac:dyDescent="0.25">
      <c r="A5573"/>
    </row>
    <row r="5574" spans="1:1" x14ac:dyDescent="0.25">
      <c r="A5574"/>
    </row>
    <row r="5575" spans="1:1" x14ac:dyDescent="0.25">
      <c r="A5575"/>
    </row>
    <row r="5576" spans="1:1" x14ac:dyDescent="0.25">
      <c r="A5576"/>
    </row>
    <row r="5577" spans="1:1" x14ac:dyDescent="0.25">
      <c r="A5577"/>
    </row>
    <row r="5578" spans="1:1" x14ac:dyDescent="0.25">
      <c r="A5578"/>
    </row>
    <row r="5579" spans="1:1" x14ac:dyDescent="0.25">
      <c r="A5579"/>
    </row>
    <row r="5580" spans="1:1" x14ac:dyDescent="0.25">
      <c r="A5580"/>
    </row>
    <row r="5581" spans="1:1" x14ac:dyDescent="0.25">
      <c r="A5581"/>
    </row>
    <row r="5582" spans="1:1" x14ac:dyDescent="0.25">
      <c r="A5582"/>
    </row>
    <row r="5583" spans="1:1" x14ac:dyDescent="0.25">
      <c r="A5583"/>
    </row>
    <row r="5584" spans="1:1" x14ac:dyDescent="0.25">
      <c r="A5584"/>
    </row>
    <row r="5585" spans="1:1" x14ac:dyDescent="0.25">
      <c r="A5585"/>
    </row>
    <row r="5586" spans="1:1" x14ac:dyDescent="0.25">
      <c r="A5586"/>
    </row>
    <row r="5587" spans="1:1" x14ac:dyDescent="0.25">
      <c r="A5587"/>
    </row>
    <row r="5588" spans="1:1" x14ac:dyDescent="0.25">
      <c r="A5588"/>
    </row>
    <row r="5589" spans="1:1" x14ac:dyDescent="0.25">
      <c r="A5589"/>
    </row>
    <row r="5590" spans="1:1" x14ac:dyDescent="0.25">
      <c r="A5590"/>
    </row>
    <row r="5591" spans="1:1" x14ac:dyDescent="0.25">
      <c r="A5591"/>
    </row>
    <row r="5592" spans="1:1" x14ac:dyDescent="0.25">
      <c r="A5592"/>
    </row>
    <row r="5593" spans="1:1" x14ac:dyDescent="0.25">
      <c r="A5593"/>
    </row>
    <row r="5594" spans="1:1" x14ac:dyDescent="0.25">
      <c r="A5594"/>
    </row>
    <row r="5595" spans="1:1" x14ac:dyDescent="0.25">
      <c r="A5595"/>
    </row>
    <row r="5596" spans="1:1" x14ac:dyDescent="0.25">
      <c r="A5596"/>
    </row>
    <row r="5597" spans="1:1" x14ac:dyDescent="0.25">
      <c r="A5597"/>
    </row>
    <row r="5598" spans="1:1" x14ac:dyDescent="0.25">
      <c r="A5598"/>
    </row>
    <row r="5599" spans="1:1" x14ac:dyDescent="0.25">
      <c r="A5599"/>
    </row>
    <row r="5600" spans="1:1" x14ac:dyDescent="0.25">
      <c r="A5600"/>
    </row>
    <row r="5601" spans="1:1" x14ac:dyDescent="0.25">
      <c r="A5601"/>
    </row>
    <row r="5602" spans="1:1" x14ac:dyDescent="0.25">
      <c r="A5602"/>
    </row>
    <row r="5603" spans="1:1" x14ac:dyDescent="0.25">
      <c r="A5603"/>
    </row>
    <row r="5604" spans="1:1" x14ac:dyDescent="0.25">
      <c r="A5604"/>
    </row>
    <row r="5605" spans="1:1" x14ac:dyDescent="0.25">
      <c r="A5605"/>
    </row>
    <row r="5606" spans="1:1" x14ac:dyDescent="0.25">
      <c r="A5606"/>
    </row>
    <row r="5607" spans="1:1" x14ac:dyDescent="0.25">
      <c r="A5607"/>
    </row>
    <row r="5608" spans="1:1" x14ac:dyDescent="0.25">
      <c r="A5608"/>
    </row>
    <row r="5609" spans="1:1" x14ac:dyDescent="0.25">
      <c r="A5609"/>
    </row>
    <row r="5610" spans="1:1" x14ac:dyDescent="0.25">
      <c r="A5610"/>
    </row>
    <row r="5611" spans="1:1" x14ac:dyDescent="0.25">
      <c r="A5611"/>
    </row>
    <row r="5612" spans="1:1" x14ac:dyDescent="0.25">
      <c r="A5612"/>
    </row>
    <row r="5613" spans="1:1" x14ac:dyDescent="0.25">
      <c r="A5613"/>
    </row>
    <row r="5614" spans="1:1" x14ac:dyDescent="0.25">
      <c r="A5614"/>
    </row>
    <row r="5615" spans="1:1" x14ac:dyDescent="0.25">
      <c r="A5615"/>
    </row>
    <row r="5616" spans="1:1" x14ac:dyDescent="0.25">
      <c r="A5616"/>
    </row>
    <row r="5617" spans="1:1" x14ac:dyDescent="0.25">
      <c r="A5617"/>
    </row>
    <row r="5618" spans="1:1" x14ac:dyDescent="0.25">
      <c r="A5618"/>
    </row>
    <row r="5619" spans="1:1" x14ac:dyDescent="0.25">
      <c r="A5619"/>
    </row>
    <row r="5620" spans="1:1" x14ac:dyDescent="0.25">
      <c r="A5620"/>
    </row>
    <row r="5621" spans="1:1" x14ac:dyDescent="0.25">
      <c r="A5621"/>
    </row>
    <row r="5622" spans="1:1" x14ac:dyDescent="0.25">
      <c r="A5622"/>
    </row>
    <row r="5623" spans="1:1" x14ac:dyDescent="0.25">
      <c r="A5623"/>
    </row>
    <row r="5624" spans="1:1" x14ac:dyDescent="0.25">
      <c r="A5624"/>
    </row>
    <row r="5625" spans="1:1" x14ac:dyDescent="0.25">
      <c r="A5625"/>
    </row>
    <row r="5626" spans="1:1" x14ac:dyDescent="0.25">
      <c r="A5626"/>
    </row>
    <row r="5627" spans="1:1" x14ac:dyDescent="0.25">
      <c r="A5627"/>
    </row>
    <row r="5628" spans="1:1" x14ac:dyDescent="0.25">
      <c r="A5628"/>
    </row>
    <row r="5629" spans="1:1" x14ac:dyDescent="0.25">
      <c r="A5629"/>
    </row>
    <row r="5630" spans="1:1" x14ac:dyDescent="0.25">
      <c r="A5630"/>
    </row>
    <row r="5631" spans="1:1" x14ac:dyDescent="0.25">
      <c r="A5631"/>
    </row>
    <row r="5632" spans="1:1" x14ac:dyDescent="0.25">
      <c r="A5632"/>
    </row>
    <row r="5633" spans="1:1" x14ac:dyDescent="0.25">
      <c r="A5633"/>
    </row>
    <row r="5634" spans="1:1" x14ac:dyDescent="0.25">
      <c r="A5634"/>
    </row>
    <row r="5635" spans="1:1" x14ac:dyDescent="0.25">
      <c r="A5635"/>
    </row>
    <row r="5636" spans="1:1" x14ac:dyDescent="0.25">
      <c r="A5636"/>
    </row>
    <row r="5637" spans="1:1" x14ac:dyDescent="0.25">
      <c r="A5637"/>
    </row>
    <row r="5638" spans="1:1" x14ac:dyDescent="0.25">
      <c r="A5638"/>
    </row>
    <row r="5639" spans="1:1" x14ac:dyDescent="0.25">
      <c r="A5639"/>
    </row>
    <row r="5640" spans="1:1" x14ac:dyDescent="0.25">
      <c r="A5640"/>
    </row>
    <row r="5641" spans="1:1" x14ac:dyDescent="0.25">
      <c r="A5641"/>
    </row>
    <row r="5642" spans="1:1" x14ac:dyDescent="0.25">
      <c r="A5642"/>
    </row>
    <row r="5643" spans="1:1" x14ac:dyDescent="0.25">
      <c r="A5643"/>
    </row>
    <row r="5644" spans="1:1" x14ac:dyDescent="0.25">
      <c r="A5644"/>
    </row>
    <row r="5645" spans="1:1" x14ac:dyDescent="0.25">
      <c r="A5645"/>
    </row>
    <row r="5646" spans="1:1" x14ac:dyDescent="0.25">
      <c r="A5646"/>
    </row>
    <row r="5647" spans="1:1" x14ac:dyDescent="0.25">
      <c r="A5647"/>
    </row>
    <row r="5648" spans="1:1" x14ac:dyDescent="0.25">
      <c r="A5648"/>
    </row>
    <row r="5649" spans="1:1" x14ac:dyDescent="0.25">
      <c r="A5649"/>
    </row>
    <row r="5650" spans="1:1" x14ac:dyDescent="0.25">
      <c r="A5650"/>
    </row>
    <row r="5651" spans="1:1" x14ac:dyDescent="0.25">
      <c r="A5651"/>
    </row>
    <row r="5652" spans="1:1" x14ac:dyDescent="0.25">
      <c r="A5652"/>
    </row>
    <row r="5653" spans="1:1" x14ac:dyDescent="0.25">
      <c r="A5653"/>
    </row>
    <row r="5654" spans="1:1" x14ac:dyDescent="0.25">
      <c r="A5654"/>
    </row>
    <row r="5655" spans="1:1" x14ac:dyDescent="0.25">
      <c r="A5655"/>
    </row>
    <row r="5656" spans="1:1" x14ac:dyDescent="0.25">
      <c r="A5656"/>
    </row>
    <row r="5657" spans="1:1" x14ac:dyDescent="0.25">
      <c r="A5657"/>
    </row>
    <row r="5658" spans="1:1" x14ac:dyDescent="0.25">
      <c r="A5658"/>
    </row>
    <row r="5659" spans="1:1" x14ac:dyDescent="0.25">
      <c r="A5659"/>
    </row>
    <row r="5660" spans="1:1" x14ac:dyDescent="0.25">
      <c r="A5660"/>
    </row>
    <row r="5661" spans="1:1" x14ac:dyDescent="0.25">
      <c r="A5661"/>
    </row>
    <row r="5662" spans="1:1" x14ac:dyDescent="0.25">
      <c r="A5662"/>
    </row>
    <row r="5663" spans="1:1" x14ac:dyDescent="0.25">
      <c r="A5663"/>
    </row>
    <row r="5664" spans="1:1" x14ac:dyDescent="0.25">
      <c r="A5664"/>
    </row>
    <row r="5665" spans="1:1" x14ac:dyDescent="0.25">
      <c r="A5665"/>
    </row>
    <row r="5666" spans="1:1" x14ac:dyDescent="0.25">
      <c r="A5666"/>
    </row>
    <row r="5667" spans="1:1" x14ac:dyDescent="0.25">
      <c r="A5667"/>
    </row>
    <row r="5668" spans="1:1" x14ac:dyDescent="0.25">
      <c r="A5668"/>
    </row>
    <row r="5669" spans="1:1" x14ac:dyDescent="0.25">
      <c r="A5669"/>
    </row>
    <row r="5670" spans="1:1" x14ac:dyDescent="0.25">
      <c r="A5670"/>
    </row>
    <row r="5671" spans="1:1" x14ac:dyDescent="0.25">
      <c r="A5671"/>
    </row>
    <row r="5672" spans="1:1" x14ac:dyDescent="0.25">
      <c r="A5672"/>
    </row>
    <row r="5673" spans="1:1" x14ac:dyDescent="0.25">
      <c r="A5673"/>
    </row>
    <row r="5674" spans="1:1" x14ac:dyDescent="0.25">
      <c r="A5674"/>
    </row>
    <row r="5675" spans="1:1" x14ac:dyDescent="0.25">
      <c r="A5675"/>
    </row>
    <row r="5676" spans="1:1" x14ac:dyDescent="0.25">
      <c r="A5676"/>
    </row>
    <row r="5677" spans="1:1" x14ac:dyDescent="0.25">
      <c r="A5677"/>
    </row>
    <row r="5678" spans="1:1" x14ac:dyDescent="0.25">
      <c r="A5678"/>
    </row>
    <row r="5679" spans="1:1" x14ac:dyDescent="0.25">
      <c r="A5679"/>
    </row>
    <row r="5680" spans="1:1" x14ac:dyDescent="0.25">
      <c r="A5680"/>
    </row>
    <row r="5681" spans="1:1" x14ac:dyDescent="0.25">
      <c r="A5681"/>
    </row>
    <row r="5682" spans="1:1" x14ac:dyDescent="0.25">
      <c r="A5682"/>
    </row>
    <row r="5683" spans="1:1" x14ac:dyDescent="0.25">
      <c r="A5683"/>
    </row>
    <row r="5684" spans="1:1" x14ac:dyDescent="0.25">
      <c r="A5684"/>
    </row>
    <row r="5685" spans="1:1" x14ac:dyDescent="0.25">
      <c r="A5685"/>
    </row>
    <row r="5686" spans="1:1" x14ac:dyDescent="0.25">
      <c r="A5686"/>
    </row>
    <row r="5687" spans="1:1" x14ac:dyDescent="0.25">
      <c r="A5687"/>
    </row>
    <row r="5688" spans="1:1" x14ac:dyDescent="0.25">
      <c r="A5688"/>
    </row>
    <row r="5689" spans="1:1" x14ac:dyDescent="0.25">
      <c r="A5689"/>
    </row>
    <row r="5690" spans="1:1" x14ac:dyDescent="0.25">
      <c r="A5690"/>
    </row>
    <row r="5691" spans="1:1" x14ac:dyDescent="0.25">
      <c r="A5691"/>
    </row>
    <row r="5692" spans="1:1" x14ac:dyDescent="0.25">
      <c r="A5692"/>
    </row>
    <row r="5693" spans="1:1" x14ac:dyDescent="0.25">
      <c r="A5693"/>
    </row>
    <row r="5694" spans="1:1" x14ac:dyDescent="0.25">
      <c r="A5694"/>
    </row>
    <row r="5695" spans="1:1" x14ac:dyDescent="0.25">
      <c r="A5695"/>
    </row>
    <row r="5696" spans="1:1" x14ac:dyDescent="0.25">
      <c r="A5696"/>
    </row>
    <row r="5697" spans="1:1" x14ac:dyDescent="0.25">
      <c r="A5697"/>
    </row>
    <row r="5698" spans="1:1" x14ac:dyDescent="0.25">
      <c r="A5698"/>
    </row>
    <row r="5699" spans="1:1" x14ac:dyDescent="0.25">
      <c r="A5699"/>
    </row>
    <row r="5700" spans="1:1" x14ac:dyDescent="0.25">
      <c r="A5700"/>
    </row>
    <row r="5701" spans="1:1" x14ac:dyDescent="0.25">
      <c r="A5701"/>
    </row>
    <row r="5702" spans="1:1" x14ac:dyDescent="0.25">
      <c r="A5702"/>
    </row>
    <row r="5703" spans="1:1" x14ac:dyDescent="0.25">
      <c r="A5703"/>
    </row>
    <row r="5704" spans="1:1" x14ac:dyDescent="0.25">
      <c r="A5704"/>
    </row>
    <row r="5705" spans="1:1" x14ac:dyDescent="0.25">
      <c r="A5705"/>
    </row>
    <row r="5706" spans="1:1" x14ac:dyDescent="0.25">
      <c r="A5706"/>
    </row>
    <row r="5707" spans="1:1" x14ac:dyDescent="0.25">
      <c r="A5707"/>
    </row>
    <row r="5708" spans="1:1" x14ac:dyDescent="0.25">
      <c r="A5708"/>
    </row>
    <row r="5709" spans="1:1" x14ac:dyDescent="0.25">
      <c r="A5709"/>
    </row>
    <row r="5710" spans="1:1" x14ac:dyDescent="0.25">
      <c r="A5710"/>
    </row>
    <row r="5711" spans="1:1" x14ac:dyDescent="0.25">
      <c r="A5711"/>
    </row>
    <row r="5712" spans="1:1" x14ac:dyDescent="0.25">
      <c r="A5712"/>
    </row>
    <row r="5713" spans="1:1" x14ac:dyDescent="0.25">
      <c r="A5713"/>
    </row>
    <row r="5714" spans="1:1" x14ac:dyDescent="0.25">
      <c r="A5714"/>
    </row>
    <row r="5715" spans="1:1" x14ac:dyDescent="0.25">
      <c r="A5715"/>
    </row>
    <row r="5716" spans="1:1" x14ac:dyDescent="0.25">
      <c r="A5716"/>
    </row>
    <row r="5717" spans="1:1" x14ac:dyDescent="0.25">
      <c r="A5717"/>
    </row>
    <row r="5718" spans="1:1" x14ac:dyDescent="0.25">
      <c r="A5718"/>
    </row>
    <row r="5719" spans="1:1" x14ac:dyDescent="0.25">
      <c r="A5719"/>
    </row>
    <row r="5720" spans="1:1" x14ac:dyDescent="0.25">
      <c r="A5720"/>
    </row>
    <row r="5721" spans="1:1" x14ac:dyDescent="0.25">
      <c r="A5721"/>
    </row>
    <row r="5722" spans="1:1" x14ac:dyDescent="0.25">
      <c r="A5722"/>
    </row>
    <row r="5723" spans="1:1" x14ac:dyDescent="0.25">
      <c r="A5723"/>
    </row>
    <row r="5724" spans="1:1" x14ac:dyDescent="0.25">
      <c r="A5724"/>
    </row>
    <row r="5725" spans="1:1" x14ac:dyDescent="0.25">
      <c r="A5725"/>
    </row>
    <row r="5726" spans="1:1" x14ac:dyDescent="0.25">
      <c r="A5726"/>
    </row>
    <row r="5727" spans="1:1" x14ac:dyDescent="0.25">
      <c r="A5727"/>
    </row>
    <row r="5728" spans="1:1" x14ac:dyDescent="0.25">
      <c r="A5728"/>
    </row>
    <row r="5729" spans="1:1" x14ac:dyDescent="0.25">
      <c r="A5729"/>
    </row>
    <row r="5730" spans="1:1" x14ac:dyDescent="0.25">
      <c r="A5730"/>
    </row>
    <row r="5731" spans="1:1" x14ac:dyDescent="0.25">
      <c r="A5731"/>
    </row>
    <row r="5732" spans="1:1" x14ac:dyDescent="0.25">
      <c r="A5732"/>
    </row>
    <row r="5733" spans="1:1" x14ac:dyDescent="0.25">
      <c r="A5733"/>
    </row>
    <row r="5734" spans="1:1" x14ac:dyDescent="0.25">
      <c r="A5734"/>
    </row>
    <row r="5735" spans="1:1" x14ac:dyDescent="0.25">
      <c r="A5735"/>
    </row>
    <row r="5736" spans="1:1" x14ac:dyDescent="0.25">
      <c r="A5736"/>
    </row>
    <row r="5737" spans="1:1" x14ac:dyDescent="0.25">
      <c r="A5737"/>
    </row>
    <row r="5738" spans="1:1" x14ac:dyDescent="0.25">
      <c r="A5738"/>
    </row>
    <row r="5739" spans="1:1" x14ac:dyDescent="0.25">
      <c r="A5739"/>
    </row>
    <row r="5740" spans="1:1" x14ac:dyDescent="0.25">
      <c r="A5740"/>
    </row>
    <row r="5741" spans="1:1" x14ac:dyDescent="0.25">
      <c r="A5741"/>
    </row>
    <row r="5742" spans="1:1" x14ac:dyDescent="0.25">
      <c r="A5742"/>
    </row>
    <row r="5743" spans="1:1" x14ac:dyDescent="0.25">
      <c r="A5743"/>
    </row>
    <row r="5744" spans="1:1" x14ac:dyDescent="0.25">
      <c r="A5744"/>
    </row>
    <row r="5745" spans="1:1" x14ac:dyDescent="0.25">
      <c r="A5745"/>
    </row>
    <row r="5746" spans="1:1" x14ac:dyDescent="0.25">
      <c r="A5746"/>
    </row>
    <row r="5747" spans="1:1" x14ac:dyDescent="0.25">
      <c r="A5747"/>
    </row>
    <row r="5748" spans="1:1" x14ac:dyDescent="0.25">
      <c r="A5748"/>
    </row>
    <row r="5749" spans="1:1" x14ac:dyDescent="0.25">
      <c r="A5749"/>
    </row>
    <row r="5750" spans="1:1" x14ac:dyDescent="0.25">
      <c r="A5750"/>
    </row>
    <row r="5751" spans="1:1" x14ac:dyDescent="0.25">
      <c r="A5751"/>
    </row>
    <row r="5752" spans="1:1" x14ac:dyDescent="0.25">
      <c r="A5752"/>
    </row>
    <row r="5753" spans="1:1" x14ac:dyDescent="0.25">
      <c r="A5753"/>
    </row>
    <row r="5754" spans="1:1" x14ac:dyDescent="0.25">
      <c r="A5754"/>
    </row>
    <row r="5755" spans="1:1" x14ac:dyDescent="0.25">
      <c r="A5755"/>
    </row>
    <row r="5756" spans="1:1" x14ac:dyDescent="0.25">
      <c r="A5756"/>
    </row>
    <row r="5757" spans="1:1" x14ac:dyDescent="0.25">
      <c r="A5757"/>
    </row>
    <row r="5758" spans="1:1" x14ac:dyDescent="0.25">
      <c r="A5758"/>
    </row>
    <row r="5759" spans="1:1" x14ac:dyDescent="0.25">
      <c r="A5759"/>
    </row>
    <row r="5760" spans="1:1" x14ac:dyDescent="0.25">
      <c r="A5760"/>
    </row>
    <row r="5761" spans="1:1" x14ac:dyDescent="0.25">
      <c r="A5761"/>
    </row>
    <row r="5762" spans="1:1" x14ac:dyDescent="0.25">
      <c r="A5762"/>
    </row>
    <row r="5763" spans="1:1" x14ac:dyDescent="0.25">
      <c r="A5763"/>
    </row>
    <row r="5764" spans="1:1" x14ac:dyDescent="0.25">
      <c r="A5764"/>
    </row>
    <row r="5765" spans="1:1" x14ac:dyDescent="0.25">
      <c r="A5765"/>
    </row>
    <row r="5766" spans="1:1" x14ac:dyDescent="0.25">
      <c r="A5766"/>
    </row>
    <row r="5767" spans="1:1" x14ac:dyDescent="0.25">
      <c r="A5767"/>
    </row>
    <row r="5768" spans="1:1" x14ac:dyDescent="0.25">
      <c r="A5768"/>
    </row>
    <row r="5769" spans="1:1" x14ac:dyDescent="0.25">
      <c r="A5769"/>
    </row>
    <row r="5770" spans="1:1" x14ac:dyDescent="0.25">
      <c r="A5770"/>
    </row>
    <row r="5771" spans="1:1" x14ac:dyDescent="0.25">
      <c r="A5771"/>
    </row>
    <row r="5772" spans="1:1" x14ac:dyDescent="0.25">
      <c r="A5772"/>
    </row>
    <row r="5773" spans="1:1" x14ac:dyDescent="0.25">
      <c r="A5773"/>
    </row>
    <row r="5774" spans="1:1" x14ac:dyDescent="0.25">
      <c r="A5774"/>
    </row>
    <row r="5775" spans="1:1" x14ac:dyDescent="0.25">
      <c r="A5775"/>
    </row>
    <row r="5776" spans="1:1" x14ac:dyDescent="0.25">
      <c r="A5776"/>
    </row>
    <row r="5777" spans="1:1" x14ac:dyDescent="0.25">
      <c r="A5777"/>
    </row>
    <row r="5778" spans="1:1" x14ac:dyDescent="0.25">
      <c r="A5778"/>
    </row>
    <row r="5779" spans="1:1" x14ac:dyDescent="0.25">
      <c r="A5779"/>
    </row>
    <row r="5780" spans="1:1" x14ac:dyDescent="0.25">
      <c r="A5780"/>
    </row>
    <row r="5781" spans="1:1" x14ac:dyDescent="0.25">
      <c r="A5781"/>
    </row>
    <row r="5782" spans="1:1" x14ac:dyDescent="0.25">
      <c r="A5782"/>
    </row>
    <row r="5783" spans="1:1" x14ac:dyDescent="0.25">
      <c r="A5783"/>
    </row>
    <row r="5784" spans="1:1" x14ac:dyDescent="0.25">
      <c r="A5784"/>
    </row>
    <row r="5785" spans="1:1" x14ac:dyDescent="0.25">
      <c r="A5785"/>
    </row>
    <row r="5786" spans="1:1" x14ac:dyDescent="0.25">
      <c r="A5786"/>
    </row>
    <row r="5787" spans="1:1" x14ac:dyDescent="0.25">
      <c r="A5787"/>
    </row>
    <row r="5788" spans="1:1" x14ac:dyDescent="0.25">
      <c r="A5788"/>
    </row>
    <row r="5789" spans="1:1" x14ac:dyDescent="0.25">
      <c r="A5789"/>
    </row>
    <row r="5790" spans="1:1" x14ac:dyDescent="0.25">
      <c r="A5790"/>
    </row>
    <row r="5791" spans="1:1" x14ac:dyDescent="0.25">
      <c r="A5791"/>
    </row>
    <row r="5792" spans="1:1" x14ac:dyDescent="0.25">
      <c r="A5792"/>
    </row>
    <row r="5793" spans="1:1" x14ac:dyDescent="0.25">
      <c r="A5793"/>
    </row>
    <row r="5794" spans="1:1" x14ac:dyDescent="0.25">
      <c r="A5794"/>
    </row>
    <row r="5795" spans="1:1" x14ac:dyDescent="0.25">
      <c r="A5795"/>
    </row>
    <row r="5796" spans="1:1" x14ac:dyDescent="0.25">
      <c r="A5796"/>
    </row>
    <row r="5797" spans="1:1" x14ac:dyDescent="0.25">
      <c r="A5797"/>
    </row>
    <row r="5798" spans="1:1" x14ac:dyDescent="0.25">
      <c r="A5798"/>
    </row>
    <row r="5799" spans="1:1" x14ac:dyDescent="0.25">
      <c r="A5799"/>
    </row>
    <row r="5800" spans="1:1" x14ac:dyDescent="0.25">
      <c r="A5800"/>
    </row>
    <row r="5801" spans="1:1" x14ac:dyDescent="0.25">
      <c r="A5801"/>
    </row>
    <row r="5802" spans="1:1" x14ac:dyDescent="0.25">
      <c r="A5802"/>
    </row>
    <row r="5803" spans="1:1" x14ac:dyDescent="0.25">
      <c r="A5803"/>
    </row>
    <row r="5804" spans="1:1" x14ac:dyDescent="0.25">
      <c r="A5804"/>
    </row>
    <row r="5805" spans="1:1" x14ac:dyDescent="0.25">
      <c r="A5805"/>
    </row>
    <row r="5806" spans="1:1" x14ac:dyDescent="0.25">
      <c r="A5806"/>
    </row>
    <row r="5807" spans="1:1" x14ac:dyDescent="0.25">
      <c r="A5807"/>
    </row>
    <row r="5808" spans="1:1" x14ac:dyDescent="0.25">
      <c r="A5808"/>
    </row>
    <row r="5809" spans="1:1" x14ac:dyDescent="0.25">
      <c r="A5809"/>
    </row>
    <row r="5810" spans="1:1" x14ac:dyDescent="0.25">
      <c r="A5810"/>
    </row>
    <row r="5811" spans="1:1" x14ac:dyDescent="0.25">
      <c r="A5811"/>
    </row>
    <row r="5812" spans="1:1" x14ac:dyDescent="0.25">
      <c r="A5812"/>
    </row>
    <row r="5813" spans="1:1" x14ac:dyDescent="0.25">
      <c r="A5813"/>
    </row>
    <row r="5814" spans="1:1" x14ac:dyDescent="0.25">
      <c r="A5814"/>
    </row>
    <row r="5815" spans="1:1" x14ac:dyDescent="0.25">
      <c r="A5815"/>
    </row>
    <row r="5816" spans="1:1" x14ac:dyDescent="0.25">
      <c r="A5816"/>
    </row>
    <row r="5817" spans="1:1" x14ac:dyDescent="0.25">
      <c r="A5817"/>
    </row>
    <row r="5818" spans="1:1" x14ac:dyDescent="0.25">
      <c r="A5818"/>
    </row>
    <row r="5819" spans="1:1" x14ac:dyDescent="0.25">
      <c r="A5819"/>
    </row>
    <row r="5820" spans="1:1" x14ac:dyDescent="0.25">
      <c r="A5820"/>
    </row>
    <row r="5821" spans="1:1" x14ac:dyDescent="0.25">
      <c r="A5821"/>
    </row>
    <row r="5822" spans="1:1" x14ac:dyDescent="0.25">
      <c r="A5822"/>
    </row>
    <row r="5823" spans="1:1" x14ac:dyDescent="0.25">
      <c r="A5823"/>
    </row>
    <row r="5824" spans="1:1" x14ac:dyDescent="0.25">
      <c r="A5824"/>
    </row>
    <row r="5825" spans="1:1" x14ac:dyDescent="0.25">
      <c r="A5825"/>
    </row>
    <row r="5826" spans="1:1" x14ac:dyDescent="0.25">
      <c r="A5826"/>
    </row>
    <row r="5827" spans="1:1" x14ac:dyDescent="0.25">
      <c r="A5827"/>
    </row>
    <row r="5828" spans="1:1" x14ac:dyDescent="0.25">
      <c r="A5828"/>
    </row>
    <row r="5829" spans="1:1" x14ac:dyDescent="0.25">
      <c r="A5829"/>
    </row>
    <row r="5830" spans="1:1" x14ac:dyDescent="0.25">
      <c r="A5830"/>
    </row>
    <row r="5831" spans="1:1" x14ac:dyDescent="0.25">
      <c r="A5831"/>
    </row>
    <row r="5832" spans="1:1" x14ac:dyDescent="0.25">
      <c r="A5832"/>
    </row>
    <row r="5833" spans="1:1" x14ac:dyDescent="0.25">
      <c r="A5833"/>
    </row>
    <row r="5834" spans="1:1" x14ac:dyDescent="0.25">
      <c r="A5834"/>
    </row>
    <row r="5835" spans="1:1" x14ac:dyDescent="0.25">
      <c r="A5835"/>
    </row>
    <row r="5836" spans="1:1" x14ac:dyDescent="0.25">
      <c r="A5836"/>
    </row>
    <row r="5837" spans="1:1" x14ac:dyDescent="0.25">
      <c r="A5837"/>
    </row>
    <row r="5838" spans="1:1" x14ac:dyDescent="0.25">
      <c r="A5838"/>
    </row>
    <row r="5839" spans="1:1" x14ac:dyDescent="0.25">
      <c r="A5839"/>
    </row>
    <row r="5840" spans="1:1" x14ac:dyDescent="0.25">
      <c r="A5840"/>
    </row>
    <row r="5841" spans="1:1" x14ac:dyDescent="0.25">
      <c r="A5841"/>
    </row>
    <row r="5842" spans="1:1" x14ac:dyDescent="0.25">
      <c r="A5842"/>
    </row>
    <row r="5843" spans="1:1" x14ac:dyDescent="0.25">
      <c r="A5843"/>
    </row>
    <row r="5844" spans="1:1" x14ac:dyDescent="0.25">
      <c r="A5844"/>
    </row>
    <row r="5845" spans="1:1" x14ac:dyDescent="0.25">
      <c r="A5845"/>
    </row>
    <row r="5846" spans="1:1" x14ac:dyDescent="0.25">
      <c r="A5846"/>
    </row>
    <row r="5847" spans="1:1" x14ac:dyDescent="0.25">
      <c r="A5847"/>
    </row>
    <row r="5848" spans="1:1" x14ac:dyDescent="0.25">
      <c r="A5848"/>
    </row>
    <row r="5849" spans="1:1" x14ac:dyDescent="0.25">
      <c r="A5849"/>
    </row>
    <row r="5850" spans="1:1" x14ac:dyDescent="0.25">
      <c r="A5850"/>
    </row>
    <row r="5851" spans="1:1" x14ac:dyDescent="0.25">
      <c r="A5851"/>
    </row>
    <row r="5852" spans="1:1" x14ac:dyDescent="0.25">
      <c r="A5852"/>
    </row>
    <row r="5853" spans="1:1" x14ac:dyDescent="0.25">
      <c r="A5853"/>
    </row>
    <row r="5854" spans="1:1" x14ac:dyDescent="0.25">
      <c r="A5854"/>
    </row>
    <row r="5855" spans="1:1" x14ac:dyDescent="0.25">
      <c r="A5855"/>
    </row>
    <row r="5856" spans="1:1" x14ac:dyDescent="0.25">
      <c r="A5856"/>
    </row>
    <row r="5857" spans="1:1" x14ac:dyDescent="0.25">
      <c r="A5857"/>
    </row>
    <row r="5858" spans="1:1" x14ac:dyDescent="0.25">
      <c r="A5858"/>
    </row>
    <row r="5859" spans="1:1" x14ac:dyDescent="0.25">
      <c r="A5859"/>
    </row>
    <row r="5860" spans="1:1" x14ac:dyDescent="0.25">
      <c r="A5860"/>
    </row>
    <row r="5861" spans="1:1" x14ac:dyDescent="0.25">
      <c r="A5861"/>
    </row>
    <row r="5862" spans="1:1" x14ac:dyDescent="0.25">
      <c r="A5862"/>
    </row>
    <row r="5863" spans="1:1" x14ac:dyDescent="0.25">
      <c r="A5863"/>
    </row>
    <row r="5864" spans="1:1" x14ac:dyDescent="0.25">
      <c r="A5864"/>
    </row>
    <row r="5865" spans="1:1" x14ac:dyDescent="0.25">
      <c r="A5865"/>
    </row>
    <row r="5866" spans="1:1" x14ac:dyDescent="0.25">
      <c r="A5866"/>
    </row>
    <row r="5867" spans="1:1" x14ac:dyDescent="0.25">
      <c r="A5867"/>
    </row>
    <row r="5868" spans="1:1" x14ac:dyDescent="0.25">
      <c r="A5868"/>
    </row>
    <row r="5869" spans="1:1" x14ac:dyDescent="0.25">
      <c r="A5869"/>
    </row>
    <row r="5870" spans="1:1" x14ac:dyDescent="0.25">
      <c r="A5870"/>
    </row>
    <row r="5871" spans="1:1" x14ac:dyDescent="0.25">
      <c r="A5871"/>
    </row>
    <row r="5872" spans="1:1" x14ac:dyDescent="0.25">
      <c r="A5872"/>
    </row>
    <row r="5873" spans="1:1" x14ac:dyDescent="0.25">
      <c r="A5873"/>
    </row>
    <row r="5874" spans="1:1" x14ac:dyDescent="0.25">
      <c r="A5874"/>
    </row>
    <row r="5875" spans="1:1" x14ac:dyDescent="0.25">
      <c r="A5875"/>
    </row>
    <row r="5876" spans="1:1" x14ac:dyDescent="0.25">
      <c r="A5876"/>
    </row>
    <row r="5877" spans="1:1" x14ac:dyDescent="0.25">
      <c r="A5877"/>
    </row>
    <row r="5878" spans="1:1" x14ac:dyDescent="0.25">
      <c r="A5878"/>
    </row>
    <row r="5879" spans="1:1" x14ac:dyDescent="0.25">
      <c r="A5879"/>
    </row>
    <row r="5880" spans="1:1" x14ac:dyDescent="0.25">
      <c r="A5880"/>
    </row>
    <row r="5881" spans="1:1" x14ac:dyDescent="0.25">
      <c r="A5881"/>
    </row>
    <row r="5882" spans="1:1" x14ac:dyDescent="0.25">
      <c r="A5882"/>
    </row>
    <row r="5883" spans="1:1" x14ac:dyDescent="0.25">
      <c r="A5883"/>
    </row>
    <row r="5884" spans="1:1" x14ac:dyDescent="0.25">
      <c r="A5884"/>
    </row>
    <row r="5885" spans="1:1" x14ac:dyDescent="0.25">
      <c r="A5885"/>
    </row>
    <row r="5886" spans="1:1" x14ac:dyDescent="0.25">
      <c r="A5886"/>
    </row>
    <row r="5887" spans="1:1" x14ac:dyDescent="0.25">
      <c r="A5887"/>
    </row>
    <row r="5888" spans="1:1" x14ac:dyDescent="0.25">
      <c r="A5888"/>
    </row>
    <row r="5889" spans="1:1" x14ac:dyDescent="0.25">
      <c r="A5889"/>
    </row>
    <row r="5890" spans="1:1" x14ac:dyDescent="0.25">
      <c r="A5890"/>
    </row>
    <row r="5891" spans="1:1" x14ac:dyDescent="0.25">
      <c r="A5891"/>
    </row>
    <row r="5892" spans="1:1" x14ac:dyDescent="0.25">
      <c r="A5892"/>
    </row>
    <row r="5893" spans="1:1" x14ac:dyDescent="0.25">
      <c r="A5893"/>
    </row>
    <row r="5894" spans="1:1" x14ac:dyDescent="0.25">
      <c r="A5894"/>
    </row>
    <row r="5895" spans="1:1" x14ac:dyDescent="0.25">
      <c r="A5895"/>
    </row>
    <row r="5896" spans="1:1" x14ac:dyDescent="0.25">
      <c r="A5896"/>
    </row>
    <row r="5897" spans="1:1" x14ac:dyDescent="0.25">
      <c r="A5897"/>
    </row>
    <row r="5898" spans="1:1" x14ac:dyDescent="0.25">
      <c r="A5898"/>
    </row>
    <row r="5899" spans="1:1" x14ac:dyDescent="0.25">
      <c r="A5899"/>
    </row>
    <row r="5900" spans="1:1" x14ac:dyDescent="0.25">
      <c r="A5900"/>
    </row>
    <row r="5901" spans="1:1" x14ac:dyDescent="0.25">
      <c r="A5901"/>
    </row>
    <row r="5902" spans="1:1" x14ac:dyDescent="0.25">
      <c r="A5902"/>
    </row>
    <row r="5903" spans="1:1" x14ac:dyDescent="0.25">
      <c r="A5903"/>
    </row>
    <row r="5904" spans="1:1" x14ac:dyDescent="0.25">
      <c r="A5904"/>
    </row>
    <row r="5905" spans="1:1" x14ac:dyDescent="0.25">
      <c r="A5905"/>
    </row>
    <row r="5906" spans="1:1" x14ac:dyDescent="0.25">
      <c r="A5906"/>
    </row>
    <row r="5907" spans="1:1" x14ac:dyDescent="0.25">
      <c r="A5907"/>
    </row>
    <row r="5908" spans="1:1" x14ac:dyDescent="0.25">
      <c r="A5908"/>
    </row>
    <row r="5909" spans="1:1" x14ac:dyDescent="0.25">
      <c r="A5909"/>
    </row>
    <row r="5910" spans="1:1" x14ac:dyDescent="0.25">
      <c r="A5910"/>
    </row>
    <row r="5911" spans="1:1" x14ac:dyDescent="0.25">
      <c r="A5911"/>
    </row>
    <row r="5912" spans="1:1" x14ac:dyDescent="0.25">
      <c r="A5912"/>
    </row>
    <row r="5913" spans="1:1" x14ac:dyDescent="0.25">
      <c r="A5913"/>
    </row>
    <row r="5914" spans="1:1" x14ac:dyDescent="0.25">
      <c r="A5914"/>
    </row>
    <row r="5915" spans="1:1" x14ac:dyDescent="0.25">
      <c r="A5915"/>
    </row>
    <row r="5916" spans="1:1" x14ac:dyDescent="0.25">
      <c r="A5916"/>
    </row>
    <row r="5917" spans="1:1" x14ac:dyDescent="0.25">
      <c r="A5917"/>
    </row>
    <row r="5918" spans="1:1" x14ac:dyDescent="0.25">
      <c r="A5918"/>
    </row>
    <row r="5919" spans="1:1" x14ac:dyDescent="0.25">
      <c r="A5919"/>
    </row>
    <row r="5920" spans="1:1" x14ac:dyDescent="0.25">
      <c r="A5920"/>
    </row>
    <row r="5921" spans="1:1" x14ac:dyDescent="0.25">
      <c r="A5921"/>
    </row>
    <row r="5922" spans="1:1" x14ac:dyDescent="0.25">
      <c r="A5922"/>
    </row>
    <row r="5923" spans="1:1" x14ac:dyDescent="0.25">
      <c r="A5923"/>
    </row>
    <row r="5924" spans="1:1" x14ac:dyDescent="0.25">
      <c r="A5924"/>
    </row>
    <row r="5925" spans="1:1" x14ac:dyDescent="0.25">
      <c r="A5925"/>
    </row>
    <row r="5926" spans="1:1" x14ac:dyDescent="0.25">
      <c r="A5926"/>
    </row>
    <row r="5927" spans="1:1" x14ac:dyDescent="0.25">
      <c r="A5927"/>
    </row>
    <row r="5928" spans="1:1" x14ac:dyDescent="0.25">
      <c r="A5928"/>
    </row>
    <row r="5929" spans="1:1" x14ac:dyDescent="0.25">
      <c r="A5929"/>
    </row>
    <row r="5930" spans="1:1" x14ac:dyDescent="0.25">
      <c r="A5930"/>
    </row>
    <row r="5931" spans="1:1" x14ac:dyDescent="0.25">
      <c r="A5931"/>
    </row>
    <row r="5932" spans="1:1" x14ac:dyDescent="0.25">
      <c r="A5932"/>
    </row>
    <row r="5933" spans="1:1" x14ac:dyDescent="0.25">
      <c r="A5933"/>
    </row>
    <row r="5934" spans="1:1" x14ac:dyDescent="0.25">
      <c r="A5934"/>
    </row>
    <row r="5935" spans="1:1" x14ac:dyDescent="0.25">
      <c r="A5935"/>
    </row>
    <row r="5936" spans="1:1" x14ac:dyDescent="0.25">
      <c r="A5936"/>
    </row>
    <row r="5937" spans="1:1" x14ac:dyDescent="0.25">
      <c r="A5937"/>
    </row>
    <row r="5938" spans="1:1" x14ac:dyDescent="0.25">
      <c r="A5938"/>
    </row>
    <row r="5939" spans="1:1" x14ac:dyDescent="0.25">
      <c r="A5939"/>
    </row>
    <row r="5940" spans="1:1" x14ac:dyDescent="0.25">
      <c r="A5940"/>
    </row>
    <row r="5941" spans="1:1" x14ac:dyDescent="0.25">
      <c r="A5941"/>
    </row>
    <row r="5942" spans="1:1" x14ac:dyDescent="0.25">
      <c r="A5942"/>
    </row>
    <row r="5943" spans="1:1" x14ac:dyDescent="0.25">
      <c r="A5943"/>
    </row>
    <row r="5944" spans="1:1" x14ac:dyDescent="0.25">
      <c r="A5944"/>
    </row>
    <row r="5945" spans="1:1" x14ac:dyDescent="0.25">
      <c r="A5945"/>
    </row>
    <row r="5946" spans="1:1" x14ac:dyDescent="0.25">
      <c r="A5946"/>
    </row>
    <row r="5947" spans="1:1" x14ac:dyDescent="0.25">
      <c r="A5947"/>
    </row>
    <row r="5948" spans="1:1" x14ac:dyDescent="0.25">
      <c r="A5948"/>
    </row>
    <row r="5949" spans="1:1" x14ac:dyDescent="0.25">
      <c r="A5949"/>
    </row>
    <row r="5950" spans="1:1" x14ac:dyDescent="0.25">
      <c r="A5950"/>
    </row>
    <row r="5951" spans="1:1" x14ac:dyDescent="0.25">
      <c r="A5951"/>
    </row>
    <row r="5952" spans="1:1" x14ac:dyDescent="0.25">
      <c r="A5952"/>
    </row>
    <row r="5953" spans="1:1" x14ac:dyDescent="0.25">
      <c r="A5953"/>
    </row>
    <row r="5954" spans="1:1" x14ac:dyDescent="0.25">
      <c r="A5954"/>
    </row>
    <row r="5955" spans="1:1" x14ac:dyDescent="0.25">
      <c r="A5955"/>
    </row>
    <row r="5956" spans="1:1" x14ac:dyDescent="0.25">
      <c r="A5956"/>
    </row>
    <row r="5957" spans="1:1" x14ac:dyDescent="0.25">
      <c r="A5957"/>
    </row>
    <row r="5958" spans="1:1" x14ac:dyDescent="0.25">
      <c r="A5958"/>
    </row>
    <row r="5959" spans="1:1" x14ac:dyDescent="0.25">
      <c r="A5959"/>
    </row>
    <row r="5960" spans="1:1" x14ac:dyDescent="0.25">
      <c r="A5960"/>
    </row>
    <row r="5961" spans="1:1" x14ac:dyDescent="0.25">
      <c r="A5961"/>
    </row>
    <row r="5962" spans="1:1" x14ac:dyDescent="0.25">
      <c r="A5962"/>
    </row>
    <row r="5963" spans="1:1" x14ac:dyDescent="0.25">
      <c r="A5963"/>
    </row>
    <row r="5964" spans="1:1" x14ac:dyDescent="0.25">
      <c r="A5964"/>
    </row>
    <row r="5965" spans="1:1" x14ac:dyDescent="0.25">
      <c r="A5965"/>
    </row>
    <row r="5966" spans="1:1" x14ac:dyDescent="0.25">
      <c r="A5966"/>
    </row>
    <row r="5967" spans="1:1" x14ac:dyDescent="0.25">
      <c r="A5967"/>
    </row>
    <row r="5968" spans="1:1" x14ac:dyDescent="0.25">
      <c r="A5968"/>
    </row>
    <row r="5969" spans="1:1" x14ac:dyDescent="0.25">
      <c r="A5969"/>
    </row>
    <row r="5970" spans="1:1" x14ac:dyDescent="0.25">
      <c r="A5970"/>
    </row>
    <row r="5971" spans="1:1" x14ac:dyDescent="0.25">
      <c r="A5971"/>
    </row>
    <row r="5972" spans="1:1" x14ac:dyDescent="0.25">
      <c r="A5972"/>
    </row>
    <row r="5973" spans="1:1" x14ac:dyDescent="0.25">
      <c r="A5973"/>
    </row>
    <row r="5974" spans="1:1" x14ac:dyDescent="0.25">
      <c r="A5974"/>
    </row>
    <row r="5975" spans="1:1" x14ac:dyDescent="0.25">
      <c r="A5975"/>
    </row>
    <row r="5976" spans="1:1" x14ac:dyDescent="0.25">
      <c r="A5976"/>
    </row>
    <row r="5977" spans="1:1" x14ac:dyDescent="0.25">
      <c r="A5977"/>
    </row>
    <row r="5978" spans="1:1" x14ac:dyDescent="0.25">
      <c r="A5978"/>
    </row>
    <row r="5979" spans="1:1" x14ac:dyDescent="0.25">
      <c r="A5979"/>
    </row>
    <row r="5980" spans="1:1" x14ac:dyDescent="0.25">
      <c r="A5980"/>
    </row>
    <row r="5981" spans="1:1" x14ac:dyDescent="0.25">
      <c r="A5981"/>
    </row>
    <row r="5982" spans="1:1" x14ac:dyDescent="0.25">
      <c r="A5982"/>
    </row>
    <row r="5983" spans="1:1" x14ac:dyDescent="0.25">
      <c r="A5983"/>
    </row>
    <row r="5984" spans="1:1" x14ac:dyDescent="0.25">
      <c r="A5984"/>
    </row>
    <row r="5985" spans="1:1" x14ac:dyDescent="0.25">
      <c r="A5985"/>
    </row>
    <row r="5986" spans="1:1" x14ac:dyDescent="0.25">
      <c r="A5986"/>
    </row>
    <row r="5987" spans="1:1" x14ac:dyDescent="0.25">
      <c r="A5987"/>
    </row>
    <row r="5988" spans="1:1" x14ac:dyDescent="0.25">
      <c r="A5988"/>
    </row>
    <row r="5989" spans="1:1" x14ac:dyDescent="0.25">
      <c r="A5989"/>
    </row>
    <row r="5990" spans="1:1" x14ac:dyDescent="0.25">
      <c r="A5990"/>
    </row>
    <row r="5991" spans="1:1" x14ac:dyDescent="0.25">
      <c r="A5991"/>
    </row>
    <row r="5992" spans="1:1" x14ac:dyDescent="0.25">
      <c r="A5992"/>
    </row>
    <row r="5993" spans="1:1" x14ac:dyDescent="0.25">
      <c r="A5993"/>
    </row>
    <row r="5994" spans="1:1" x14ac:dyDescent="0.25">
      <c r="A5994"/>
    </row>
    <row r="5995" spans="1:1" x14ac:dyDescent="0.25">
      <c r="A5995"/>
    </row>
    <row r="5996" spans="1:1" x14ac:dyDescent="0.25">
      <c r="A5996"/>
    </row>
    <row r="5997" spans="1:1" x14ac:dyDescent="0.25">
      <c r="A5997"/>
    </row>
    <row r="5998" spans="1:1" x14ac:dyDescent="0.25">
      <c r="A5998"/>
    </row>
    <row r="5999" spans="1:1" x14ac:dyDescent="0.25">
      <c r="A5999"/>
    </row>
    <row r="6000" spans="1:1" x14ac:dyDescent="0.25">
      <c r="A6000"/>
    </row>
    <row r="6001" spans="1:1" x14ac:dyDescent="0.25">
      <c r="A6001"/>
    </row>
    <row r="6002" spans="1:1" x14ac:dyDescent="0.25">
      <c r="A6002"/>
    </row>
    <row r="6003" spans="1:1" x14ac:dyDescent="0.25">
      <c r="A6003"/>
    </row>
    <row r="6004" spans="1:1" x14ac:dyDescent="0.25">
      <c r="A6004"/>
    </row>
    <row r="6005" spans="1:1" x14ac:dyDescent="0.25">
      <c r="A6005"/>
    </row>
    <row r="6006" spans="1:1" x14ac:dyDescent="0.25">
      <c r="A6006"/>
    </row>
    <row r="6007" spans="1:1" x14ac:dyDescent="0.25">
      <c r="A6007"/>
    </row>
    <row r="6008" spans="1:1" x14ac:dyDescent="0.25">
      <c r="A6008"/>
    </row>
    <row r="6009" spans="1:1" x14ac:dyDescent="0.25">
      <c r="A6009"/>
    </row>
    <row r="6010" spans="1:1" x14ac:dyDescent="0.25">
      <c r="A6010"/>
    </row>
    <row r="6011" spans="1:1" x14ac:dyDescent="0.25">
      <c r="A6011"/>
    </row>
    <row r="6012" spans="1:1" x14ac:dyDescent="0.25">
      <c r="A6012"/>
    </row>
    <row r="6013" spans="1:1" x14ac:dyDescent="0.25">
      <c r="A6013"/>
    </row>
    <row r="6014" spans="1:1" x14ac:dyDescent="0.25">
      <c r="A6014"/>
    </row>
    <row r="6015" spans="1:1" x14ac:dyDescent="0.25">
      <c r="A6015"/>
    </row>
    <row r="6016" spans="1:1" x14ac:dyDescent="0.25">
      <c r="A6016"/>
    </row>
    <row r="6017" spans="1:1" x14ac:dyDescent="0.25">
      <c r="A6017"/>
    </row>
    <row r="6018" spans="1:1" x14ac:dyDescent="0.25">
      <c r="A6018"/>
    </row>
    <row r="6019" spans="1:1" x14ac:dyDescent="0.25">
      <c r="A6019"/>
    </row>
    <row r="6020" spans="1:1" x14ac:dyDescent="0.25">
      <c r="A6020"/>
    </row>
    <row r="6021" spans="1:1" x14ac:dyDescent="0.25">
      <c r="A6021"/>
    </row>
    <row r="6022" spans="1:1" x14ac:dyDescent="0.25">
      <c r="A6022"/>
    </row>
    <row r="6023" spans="1:1" x14ac:dyDescent="0.25">
      <c r="A6023"/>
    </row>
    <row r="6024" spans="1:1" x14ac:dyDescent="0.25">
      <c r="A6024"/>
    </row>
    <row r="6025" spans="1:1" x14ac:dyDescent="0.25">
      <c r="A6025"/>
    </row>
    <row r="6026" spans="1:1" x14ac:dyDescent="0.25">
      <c r="A6026"/>
    </row>
    <row r="6027" spans="1:1" x14ac:dyDescent="0.25">
      <c r="A6027"/>
    </row>
    <row r="6028" spans="1:1" x14ac:dyDescent="0.25">
      <c r="A6028"/>
    </row>
    <row r="6029" spans="1:1" x14ac:dyDescent="0.25">
      <c r="A6029"/>
    </row>
    <row r="6030" spans="1:1" x14ac:dyDescent="0.25">
      <c r="A6030"/>
    </row>
    <row r="6031" spans="1:1" x14ac:dyDescent="0.25">
      <c r="A6031"/>
    </row>
    <row r="6032" spans="1:1" x14ac:dyDescent="0.25">
      <c r="A6032"/>
    </row>
    <row r="6033" spans="1:1" x14ac:dyDescent="0.25">
      <c r="A6033"/>
    </row>
    <row r="6034" spans="1:1" x14ac:dyDescent="0.25">
      <c r="A6034"/>
    </row>
    <row r="6035" spans="1:1" x14ac:dyDescent="0.25">
      <c r="A6035"/>
    </row>
    <row r="6036" spans="1:1" x14ac:dyDescent="0.25">
      <c r="A6036"/>
    </row>
    <row r="6037" spans="1:1" x14ac:dyDescent="0.25">
      <c r="A6037"/>
    </row>
    <row r="6038" spans="1:1" x14ac:dyDescent="0.25">
      <c r="A6038"/>
    </row>
    <row r="6039" spans="1:1" x14ac:dyDescent="0.25">
      <c r="A6039"/>
    </row>
    <row r="6040" spans="1:1" x14ac:dyDescent="0.25">
      <c r="A6040"/>
    </row>
    <row r="6041" spans="1:1" x14ac:dyDescent="0.25">
      <c r="A6041"/>
    </row>
    <row r="6042" spans="1:1" x14ac:dyDescent="0.25">
      <c r="A6042"/>
    </row>
    <row r="6043" spans="1:1" x14ac:dyDescent="0.25">
      <c r="A6043"/>
    </row>
    <row r="6044" spans="1:1" x14ac:dyDescent="0.25">
      <c r="A6044"/>
    </row>
    <row r="6045" spans="1:1" x14ac:dyDescent="0.25">
      <c r="A6045"/>
    </row>
    <row r="6046" spans="1:1" x14ac:dyDescent="0.25">
      <c r="A6046"/>
    </row>
    <row r="6047" spans="1:1" x14ac:dyDescent="0.25">
      <c r="A6047"/>
    </row>
    <row r="6048" spans="1:1" x14ac:dyDescent="0.25">
      <c r="A6048"/>
    </row>
    <row r="6049" spans="1:1" x14ac:dyDescent="0.25">
      <c r="A6049"/>
    </row>
    <row r="6050" spans="1:1" x14ac:dyDescent="0.25">
      <c r="A6050"/>
    </row>
    <row r="6051" spans="1:1" x14ac:dyDescent="0.25">
      <c r="A6051"/>
    </row>
    <row r="6052" spans="1:1" x14ac:dyDescent="0.25">
      <c r="A6052"/>
    </row>
    <row r="6053" spans="1:1" x14ac:dyDescent="0.25">
      <c r="A6053"/>
    </row>
    <row r="6054" spans="1:1" x14ac:dyDescent="0.25">
      <c r="A6054"/>
    </row>
    <row r="6055" spans="1:1" x14ac:dyDescent="0.25">
      <c r="A6055"/>
    </row>
    <row r="6056" spans="1:1" x14ac:dyDescent="0.25">
      <c r="A6056"/>
    </row>
    <row r="6057" spans="1:1" x14ac:dyDescent="0.25">
      <c r="A6057"/>
    </row>
    <row r="6058" spans="1:1" x14ac:dyDescent="0.25">
      <c r="A6058"/>
    </row>
    <row r="6059" spans="1:1" x14ac:dyDescent="0.25">
      <c r="A6059"/>
    </row>
    <row r="6060" spans="1:1" x14ac:dyDescent="0.25">
      <c r="A6060"/>
    </row>
    <row r="6061" spans="1:1" x14ac:dyDescent="0.25">
      <c r="A6061"/>
    </row>
    <row r="6062" spans="1:1" x14ac:dyDescent="0.25">
      <c r="A6062"/>
    </row>
    <row r="6063" spans="1:1" x14ac:dyDescent="0.25">
      <c r="A6063"/>
    </row>
    <row r="6064" spans="1:1" x14ac:dyDescent="0.25">
      <c r="A6064"/>
    </row>
    <row r="6065" spans="1:1" x14ac:dyDescent="0.25">
      <c r="A6065"/>
    </row>
    <row r="6066" spans="1:1" x14ac:dyDescent="0.25">
      <c r="A6066"/>
    </row>
    <row r="6067" spans="1:1" x14ac:dyDescent="0.25">
      <c r="A6067"/>
    </row>
    <row r="6068" spans="1:1" x14ac:dyDescent="0.25">
      <c r="A6068"/>
    </row>
    <row r="6069" spans="1:1" x14ac:dyDescent="0.25">
      <c r="A6069"/>
    </row>
    <row r="6070" spans="1:1" x14ac:dyDescent="0.25">
      <c r="A6070"/>
    </row>
    <row r="6071" spans="1:1" x14ac:dyDescent="0.25">
      <c r="A6071"/>
    </row>
    <row r="6072" spans="1:1" x14ac:dyDescent="0.25">
      <c r="A6072"/>
    </row>
    <row r="6073" spans="1:1" x14ac:dyDescent="0.25">
      <c r="A6073"/>
    </row>
    <row r="6074" spans="1:1" x14ac:dyDescent="0.25">
      <c r="A6074"/>
    </row>
    <row r="6075" spans="1:1" x14ac:dyDescent="0.25">
      <c r="A6075"/>
    </row>
    <row r="6076" spans="1:1" x14ac:dyDescent="0.25">
      <c r="A6076"/>
    </row>
    <row r="6077" spans="1:1" x14ac:dyDescent="0.25">
      <c r="A6077"/>
    </row>
    <row r="6078" spans="1:1" x14ac:dyDescent="0.25">
      <c r="A6078"/>
    </row>
    <row r="6079" spans="1:1" x14ac:dyDescent="0.25">
      <c r="A6079"/>
    </row>
    <row r="6080" spans="1:1" x14ac:dyDescent="0.25">
      <c r="A6080"/>
    </row>
    <row r="6081" spans="1:1" x14ac:dyDescent="0.25">
      <c r="A6081"/>
    </row>
    <row r="6082" spans="1:1" x14ac:dyDescent="0.25">
      <c r="A6082"/>
    </row>
    <row r="6083" spans="1:1" x14ac:dyDescent="0.25">
      <c r="A6083"/>
    </row>
    <row r="6084" spans="1:1" x14ac:dyDescent="0.25">
      <c r="A6084"/>
    </row>
    <row r="6085" spans="1:1" x14ac:dyDescent="0.25">
      <c r="A6085"/>
    </row>
    <row r="6086" spans="1:1" x14ac:dyDescent="0.25">
      <c r="A6086"/>
    </row>
    <row r="6087" spans="1:1" x14ac:dyDescent="0.25">
      <c r="A6087"/>
    </row>
    <row r="6088" spans="1:1" x14ac:dyDescent="0.25">
      <c r="A6088"/>
    </row>
    <row r="6089" spans="1:1" x14ac:dyDescent="0.25">
      <c r="A6089"/>
    </row>
    <row r="6090" spans="1:1" x14ac:dyDescent="0.25">
      <c r="A6090"/>
    </row>
    <row r="6091" spans="1:1" x14ac:dyDescent="0.25">
      <c r="A6091"/>
    </row>
    <row r="6092" spans="1:1" x14ac:dyDescent="0.25">
      <c r="A6092"/>
    </row>
    <row r="6093" spans="1:1" x14ac:dyDescent="0.25">
      <c r="A6093"/>
    </row>
    <row r="6094" spans="1:1" x14ac:dyDescent="0.25">
      <c r="A6094"/>
    </row>
    <row r="6095" spans="1:1" x14ac:dyDescent="0.25">
      <c r="A6095"/>
    </row>
    <row r="6096" spans="1:1" x14ac:dyDescent="0.25">
      <c r="A6096"/>
    </row>
    <row r="6097" spans="1:1" x14ac:dyDescent="0.25">
      <c r="A6097"/>
    </row>
    <row r="6098" spans="1:1" x14ac:dyDescent="0.25">
      <c r="A6098"/>
    </row>
    <row r="6099" spans="1:1" x14ac:dyDescent="0.25">
      <c r="A6099"/>
    </row>
    <row r="6100" spans="1:1" x14ac:dyDescent="0.25">
      <c r="A6100"/>
    </row>
    <row r="6101" spans="1:1" x14ac:dyDescent="0.25">
      <c r="A6101"/>
    </row>
    <row r="6102" spans="1:1" x14ac:dyDescent="0.25">
      <c r="A6102"/>
    </row>
    <row r="6103" spans="1:1" x14ac:dyDescent="0.25">
      <c r="A6103"/>
    </row>
    <row r="6104" spans="1:1" x14ac:dyDescent="0.25">
      <c r="A6104"/>
    </row>
    <row r="6105" spans="1:1" x14ac:dyDescent="0.25">
      <c r="A6105"/>
    </row>
    <row r="6106" spans="1:1" x14ac:dyDescent="0.25">
      <c r="A6106"/>
    </row>
    <row r="6107" spans="1:1" x14ac:dyDescent="0.25">
      <c r="A6107"/>
    </row>
    <row r="6108" spans="1:1" x14ac:dyDescent="0.25">
      <c r="A6108"/>
    </row>
    <row r="6109" spans="1:1" x14ac:dyDescent="0.25">
      <c r="A6109"/>
    </row>
    <row r="6110" spans="1:1" x14ac:dyDescent="0.25">
      <c r="A6110"/>
    </row>
    <row r="6111" spans="1:1" x14ac:dyDescent="0.25">
      <c r="A6111"/>
    </row>
    <row r="6112" spans="1:1" x14ac:dyDescent="0.25">
      <c r="A6112"/>
    </row>
    <row r="6113" spans="1:1" x14ac:dyDescent="0.25">
      <c r="A6113"/>
    </row>
    <row r="6114" spans="1:1" x14ac:dyDescent="0.25">
      <c r="A6114"/>
    </row>
    <row r="6115" spans="1:1" x14ac:dyDescent="0.25">
      <c r="A6115"/>
    </row>
    <row r="6116" spans="1:1" x14ac:dyDescent="0.25">
      <c r="A6116"/>
    </row>
    <row r="6117" spans="1:1" x14ac:dyDescent="0.25">
      <c r="A6117"/>
    </row>
    <row r="6118" spans="1:1" x14ac:dyDescent="0.25">
      <c r="A6118"/>
    </row>
    <row r="6119" spans="1:1" x14ac:dyDescent="0.25">
      <c r="A6119"/>
    </row>
    <row r="6120" spans="1:1" x14ac:dyDescent="0.25">
      <c r="A6120"/>
    </row>
    <row r="6121" spans="1:1" x14ac:dyDescent="0.25">
      <c r="A6121"/>
    </row>
    <row r="6122" spans="1:1" x14ac:dyDescent="0.25">
      <c r="A6122"/>
    </row>
    <row r="6123" spans="1:1" x14ac:dyDescent="0.25">
      <c r="A6123"/>
    </row>
    <row r="6124" spans="1:1" x14ac:dyDescent="0.25">
      <c r="A6124"/>
    </row>
    <row r="6125" spans="1:1" x14ac:dyDescent="0.25">
      <c r="A6125"/>
    </row>
    <row r="6126" spans="1:1" x14ac:dyDescent="0.25">
      <c r="A6126"/>
    </row>
    <row r="6127" spans="1:1" x14ac:dyDescent="0.25">
      <c r="A6127"/>
    </row>
    <row r="6128" spans="1:1" x14ac:dyDescent="0.25">
      <c r="A6128"/>
    </row>
    <row r="6129" spans="1:1" x14ac:dyDescent="0.25">
      <c r="A6129"/>
    </row>
    <row r="6130" spans="1:1" x14ac:dyDescent="0.25">
      <c r="A6130"/>
    </row>
    <row r="6131" spans="1:1" x14ac:dyDescent="0.25">
      <c r="A6131"/>
    </row>
    <row r="6132" spans="1:1" x14ac:dyDescent="0.25">
      <c r="A6132"/>
    </row>
    <row r="6133" spans="1:1" x14ac:dyDescent="0.25">
      <c r="A6133"/>
    </row>
    <row r="6134" spans="1:1" x14ac:dyDescent="0.25">
      <c r="A6134"/>
    </row>
    <row r="6135" spans="1:1" x14ac:dyDescent="0.25">
      <c r="A6135"/>
    </row>
    <row r="6136" spans="1:1" x14ac:dyDescent="0.25">
      <c r="A6136"/>
    </row>
    <row r="6137" spans="1:1" x14ac:dyDescent="0.25">
      <c r="A6137"/>
    </row>
    <row r="6138" spans="1:1" x14ac:dyDescent="0.25">
      <c r="A6138"/>
    </row>
    <row r="6139" spans="1:1" x14ac:dyDescent="0.25">
      <c r="A6139"/>
    </row>
    <row r="6140" spans="1:1" x14ac:dyDescent="0.25">
      <c r="A6140"/>
    </row>
    <row r="6141" spans="1:1" x14ac:dyDescent="0.25">
      <c r="A6141"/>
    </row>
    <row r="6142" spans="1:1" x14ac:dyDescent="0.25">
      <c r="A6142"/>
    </row>
    <row r="6143" spans="1:1" x14ac:dyDescent="0.25">
      <c r="A6143"/>
    </row>
    <row r="6144" spans="1:1" x14ac:dyDescent="0.25">
      <c r="A6144"/>
    </row>
    <row r="6145" spans="1:1" x14ac:dyDescent="0.25">
      <c r="A6145"/>
    </row>
    <row r="6146" spans="1:1" x14ac:dyDescent="0.25">
      <c r="A6146"/>
    </row>
    <row r="6147" spans="1:1" x14ac:dyDescent="0.25">
      <c r="A6147"/>
    </row>
    <row r="6148" spans="1:1" x14ac:dyDescent="0.25">
      <c r="A6148"/>
    </row>
    <row r="6149" spans="1:1" x14ac:dyDescent="0.25">
      <c r="A6149"/>
    </row>
    <row r="6150" spans="1:1" x14ac:dyDescent="0.25">
      <c r="A6150"/>
    </row>
    <row r="6151" spans="1:1" x14ac:dyDescent="0.25">
      <c r="A6151"/>
    </row>
    <row r="6152" spans="1:1" x14ac:dyDescent="0.25">
      <c r="A6152"/>
    </row>
    <row r="6153" spans="1:1" x14ac:dyDescent="0.25">
      <c r="A6153"/>
    </row>
    <row r="6154" spans="1:1" x14ac:dyDescent="0.25">
      <c r="A6154"/>
    </row>
    <row r="6155" spans="1:1" x14ac:dyDescent="0.25">
      <c r="A6155"/>
    </row>
    <row r="6156" spans="1:1" x14ac:dyDescent="0.25">
      <c r="A6156"/>
    </row>
    <row r="6157" spans="1:1" x14ac:dyDescent="0.25">
      <c r="A6157"/>
    </row>
    <row r="6158" spans="1:1" x14ac:dyDescent="0.25">
      <c r="A6158"/>
    </row>
    <row r="6159" spans="1:1" x14ac:dyDescent="0.25">
      <c r="A6159"/>
    </row>
    <row r="6160" spans="1:1" x14ac:dyDescent="0.25">
      <c r="A6160"/>
    </row>
    <row r="6161" spans="1:1" x14ac:dyDescent="0.25">
      <c r="A6161"/>
    </row>
    <row r="6162" spans="1:1" x14ac:dyDescent="0.25">
      <c r="A6162"/>
    </row>
    <row r="6163" spans="1:1" x14ac:dyDescent="0.25">
      <c r="A6163"/>
    </row>
    <row r="6164" spans="1:1" x14ac:dyDescent="0.25">
      <c r="A6164"/>
    </row>
    <row r="6165" spans="1:1" x14ac:dyDescent="0.25">
      <c r="A6165"/>
    </row>
    <row r="6166" spans="1:1" x14ac:dyDescent="0.25">
      <c r="A6166"/>
    </row>
    <row r="6167" spans="1:1" x14ac:dyDescent="0.25">
      <c r="A6167"/>
    </row>
    <row r="6168" spans="1:1" x14ac:dyDescent="0.25">
      <c r="A6168"/>
    </row>
    <row r="6169" spans="1:1" x14ac:dyDescent="0.25">
      <c r="A6169"/>
    </row>
    <row r="6170" spans="1:1" x14ac:dyDescent="0.25">
      <c r="A6170"/>
    </row>
    <row r="6171" spans="1:1" x14ac:dyDescent="0.25">
      <c r="A6171"/>
    </row>
    <row r="6172" spans="1:1" x14ac:dyDescent="0.25">
      <c r="A6172"/>
    </row>
    <row r="6173" spans="1:1" x14ac:dyDescent="0.25">
      <c r="A6173"/>
    </row>
    <row r="6174" spans="1:1" x14ac:dyDescent="0.25">
      <c r="A6174"/>
    </row>
    <row r="6175" spans="1:1" x14ac:dyDescent="0.25">
      <c r="A6175"/>
    </row>
    <row r="6176" spans="1:1" x14ac:dyDescent="0.25">
      <c r="A6176"/>
    </row>
    <row r="6177" spans="1:1" x14ac:dyDescent="0.25">
      <c r="A6177"/>
    </row>
    <row r="6178" spans="1:1" x14ac:dyDescent="0.25">
      <c r="A6178"/>
    </row>
    <row r="6179" spans="1:1" x14ac:dyDescent="0.25">
      <c r="A6179"/>
    </row>
    <row r="6180" spans="1:1" x14ac:dyDescent="0.25">
      <c r="A6180"/>
    </row>
    <row r="6181" spans="1:1" x14ac:dyDescent="0.25">
      <c r="A6181"/>
    </row>
    <row r="6182" spans="1:1" x14ac:dyDescent="0.25">
      <c r="A6182"/>
    </row>
    <row r="6183" spans="1:1" x14ac:dyDescent="0.25">
      <c r="A6183"/>
    </row>
    <row r="6184" spans="1:1" x14ac:dyDescent="0.25">
      <c r="A6184"/>
    </row>
    <row r="6185" spans="1:1" x14ac:dyDescent="0.25">
      <c r="A6185"/>
    </row>
    <row r="6186" spans="1:1" x14ac:dyDescent="0.25">
      <c r="A6186"/>
    </row>
    <row r="6187" spans="1:1" x14ac:dyDescent="0.25">
      <c r="A6187"/>
    </row>
    <row r="6188" spans="1:1" x14ac:dyDescent="0.25">
      <c r="A6188"/>
    </row>
    <row r="6189" spans="1:1" x14ac:dyDescent="0.25">
      <c r="A6189"/>
    </row>
    <row r="6190" spans="1:1" x14ac:dyDescent="0.25">
      <c r="A6190"/>
    </row>
    <row r="6191" spans="1:1" x14ac:dyDescent="0.25">
      <c r="A6191"/>
    </row>
    <row r="6192" spans="1:1" x14ac:dyDescent="0.25">
      <c r="A6192"/>
    </row>
    <row r="6193" spans="1:1" x14ac:dyDescent="0.25">
      <c r="A6193"/>
    </row>
    <row r="6194" spans="1:1" x14ac:dyDescent="0.25">
      <c r="A6194"/>
    </row>
    <row r="6195" spans="1:1" x14ac:dyDescent="0.25">
      <c r="A6195"/>
    </row>
    <row r="6196" spans="1:1" x14ac:dyDescent="0.25">
      <c r="A6196"/>
    </row>
    <row r="6197" spans="1:1" x14ac:dyDescent="0.25">
      <c r="A6197"/>
    </row>
    <row r="6198" spans="1:1" x14ac:dyDescent="0.25">
      <c r="A6198"/>
    </row>
    <row r="6199" spans="1:1" x14ac:dyDescent="0.25">
      <c r="A6199"/>
    </row>
    <row r="6200" spans="1:1" x14ac:dyDescent="0.25">
      <c r="A6200"/>
    </row>
    <row r="6201" spans="1:1" x14ac:dyDescent="0.25">
      <c r="A6201"/>
    </row>
    <row r="6202" spans="1:1" x14ac:dyDescent="0.25">
      <c r="A6202"/>
    </row>
    <row r="6203" spans="1:1" x14ac:dyDescent="0.25">
      <c r="A6203"/>
    </row>
    <row r="6204" spans="1:1" x14ac:dyDescent="0.25">
      <c r="A6204"/>
    </row>
    <row r="6205" spans="1:1" x14ac:dyDescent="0.25">
      <c r="A6205"/>
    </row>
    <row r="6206" spans="1:1" x14ac:dyDescent="0.25">
      <c r="A6206"/>
    </row>
    <row r="6207" spans="1:1" x14ac:dyDescent="0.25">
      <c r="A6207"/>
    </row>
    <row r="6208" spans="1:1" x14ac:dyDescent="0.25">
      <c r="A6208"/>
    </row>
    <row r="6209" spans="1:1" x14ac:dyDescent="0.25">
      <c r="A6209"/>
    </row>
    <row r="6210" spans="1:1" x14ac:dyDescent="0.25">
      <c r="A6210"/>
    </row>
    <row r="6211" spans="1:1" x14ac:dyDescent="0.25">
      <c r="A6211"/>
    </row>
    <row r="6212" spans="1:1" x14ac:dyDescent="0.25">
      <c r="A6212"/>
    </row>
    <row r="6213" spans="1:1" x14ac:dyDescent="0.25">
      <c r="A6213"/>
    </row>
    <row r="6214" spans="1:1" x14ac:dyDescent="0.25">
      <c r="A6214"/>
    </row>
    <row r="6215" spans="1:1" x14ac:dyDescent="0.25">
      <c r="A6215"/>
    </row>
    <row r="6216" spans="1:1" x14ac:dyDescent="0.25">
      <c r="A6216"/>
    </row>
    <row r="6217" spans="1:1" x14ac:dyDescent="0.25">
      <c r="A6217"/>
    </row>
    <row r="6218" spans="1:1" x14ac:dyDescent="0.25">
      <c r="A6218"/>
    </row>
    <row r="6219" spans="1:1" x14ac:dyDescent="0.25">
      <c r="A6219"/>
    </row>
    <row r="6220" spans="1:1" x14ac:dyDescent="0.25">
      <c r="A6220"/>
    </row>
    <row r="6221" spans="1:1" x14ac:dyDescent="0.25">
      <c r="A6221"/>
    </row>
    <row r="6222" spans="1:1" x14ac:dyDescent="0.25">
      <c r="A6222"/>
    </row>
    <row r="6223" spans="1:1" x14ac:dyDescent="0.25">
      <c r="A6223"/>
    </row>
    <row r="6224" spans="1:1" x14ac:dyDescent="0.25">
      <c r="A6224"/>
    </row>
    <row r="6225" spans="1:1" x14ac:dyDescent="0.25">
      <c r="A6225"/>
    </row>
    <row r="6226" spans="1:1" x14ac:dyDescent="0.25">
      <c r="A6226"/>
    </row>
    <row r="6227" spans="1:1" x14ac:dyDescent="0.25">
      <c r="A6227"/>
    </row>
    <row r="6228" spans="1:1" x14ac:dyDescent="0.25">
      <c r="A6228"/>
    </row>
    <row r="6229" spans="1:1" x14ac:dyDescent="0.25">
      <c r="A6229"/>
    </row>
    <row r="6230" spans="1:1" x14ac:dyDescent="0.25">
      <c r="A6230"/>
    </row>
    <row r="6231" spans="1:1" x14ac:dyDescent="0.25">
      <c r="A6231"/>
    </row>
    <row r="6232" spans="1:1" x14ac:dyDescent="0.25">
      <c r="A6232"/>
    </row>
    <row r="6233" spans="1:1" x14ac:dyDescent="0.25">
      <c r="A6233"/>
    </row>
    <row r="6234" spans="1:1" x14ac:dyDescent="0.25">
      <c r="A6234"/>
    </row>
    <row r="6235" spans="1:1" x14ac:dyDescent="0.25">
      <c r="A6235"/>
    </row>
    <row r="6236" spans="1:1" x14ac:dyDescent="0.25">
      <c r="A6236"/>
    </row>
    <row r="6237" spans="1:1" x14ac:dyDescent="0.25">
      <c r="A6237"/>
    </row>
    <row r="6238" spans="1:1" x14ac:dyDescent="0.25">
      <c r="A6238"/>
    </row>
    <row r="6239" spans="1:1" x14ac:dyDescent="0.25">
      <c r="A6239"/>
    </row>
    <row r="6240" spans="1:1" x14ac:dyDescent="0.25">
      <c r="A6240"/>
    </row>
    <row r="6241" spans="1:1" x14ac:dyDescent="0.25">
      <c r="A6241"/>
    </row>
    <row r="6242" spans="1:1" x14ac:dyDescent="0.25">
      <c r="A6242"/>
    </row>
    <row r="6243" spans="1:1" x14ac:dyDescent="0.25">
      <c r="A6243"/>
    </row>
    <row r="6244" spans="1:1" x14ac:dyDescent="0.25">
      <c r="A6244"/>
    </row>
    <row r="6245" spans="1:1" x14ac:dyDescent="0.25">
      <c r="A6245"/>
    </row>
    <row r="6246" spans="1:1" x14ac:dyDescent="0.25">
      <c r="A6246"/>
    </row>
    <row r="6247" spans="1:1" x14ac:dyDescent="0.25">
      <c r="A6247"/>
    </row>
    <row r="6248" spans="1:1" x14ac:dyDescent="0.25">
      <c r="A6248"/>
    </row>
    <row r="6249" spans="1:1" x14ac:dyDescent="0.25">
      <c r="A6249"/>
    </row>
    <row r="6250" spans="1:1" x14ac:dyDescent="0.25">
      <c r="A6250"/>
    </row>
    <row r="6251" spans="1:1" x14ac:dyDescent="0.25">
      <c r="A6251"/>
    </row>
    <row r="6252" spans="1:1" x14ac:dyDescent="0.25">
      <c r="A6252"/>
    </row>
    <row r="6253" spans="1:1" x14ac:dyDescent="0.25">
      <c r="A6253"/>
    </row>
    <row r="6254" spans="1:1" x14ac:dyDescent="0.25">
      <c r="A6254"/>
    </row>
    <row r="6255" spans="1:1" x14ac:dyDescent="0.25">
      <c r="A6255"/>
    </row>
    <row r="6256" spans="1:1" x14ac:dyDescent="0.25">
      <c r="A6256"/>
    </row>
    <row r="6257" spans="1:1" x14ac:dyDescent="0.25">
      <c r="A6257"/>
    </row>
    <row r="6258" spans="1:1" x14ac:dyDescent="0.25">
      <c r="A6258"/>
    </row>
    <row r="6259" spans="1:1" x14ac:dyDescent="0.25">
      <c r="A6259"/>
    </row>
    <row r="6260" spans="1:1" x14ac:dyDescent="0.25">
      <c r="A6260"/>
    </row>
    <row r="6261" spans="1:1" x14ac:dyDescent="0.25">
      <c r="A6261"/>
    </row>
    <row r="6262" spans="1:1" x14ac:dyDescent="0.25">
      <c r="A6262"/>
    </row>
    <row r="6263" spans="1:1" x14ac:dyDescent="0.25">
      <c r="A6263"/>
    </row>
    <row r="6264" spans="1:1" x14ac:dyDescent="0.25">
      <c r="A6264"/>
    </row>
    <row r="6265" spans="1:1" x14ac:dyDescent="0.25">
      <c r="A6265"/>
    </row>
    <row r="6266" spans="1:1" x14ac:dyDescent="0.25">
      <c r="A6266"/>
    </row>
    <row r="6267" spans="1:1" x14ac:dyDescent="0.25">
      <c r="A6267"/>
    </row>
    <row r="6268" spans="1:1" x14ac:dyDescent="0.25">
      <c r="A6268"/>
    </row>
    <row r="6269" spans="1:1" x14ac:dyDescent="0.25">
      <c r="A6269"/>
    </row>
    <row r="6270" spans="1:1" x14ac:dyDescent="0.25">
      <c r="A6270"/>
    </row>
    <row r="6271" spans="1:1" x14ac:dyDescent="0.25">
      <c r="A6271"/>
    </row>
    <row r="6272" spans="1:1" x14ac:dyDescent="0.25">
      <c r="A6272"/>
    </row>
    <row r="6273" spans="1:1" x14ac:dyDescent="0.25">
      <c r="A6273"/>
    </row>
    <row r="6274" spans="1:1" x14ac:dyDescent="0.25">
      <c r="A6274"/>
    </row>
    <row r="6275" spans="1:1" x14ac:dyDescent="0.25">
      <c r="A6275"/>
    </row>
    <row r="6276" spans="1:1" x14ac:dyDescent="0.25">
      <c r="A6276"/>
    </row>
    <row r="6277" spans="1:1" x14ac:dyDescent="0.25">
      <c r="A6277"/>
    </row>
    <row r="6278" spans="1:1" x14ac:dyDescent="0.25">
      <c r="A6278"/>
    </row>
    <row r="6279" spans="1:1" x14ac:dyDescent="0.25">
      <c r="A6279"/>
    </row>
    <row r="6280" spans="1:1" x14ac:dyDescent="0.25">
      <c r="A6280"/>
    </row>
    <row r="6281" spans="1:1" x14ac:dyDescent="0.25">
      <c r="A6281"/>
    </row>
    <row r="6282" spans="1:1" x14ac:dyDescent="0.25">
      <c r="A6282"/>
    </row>
    <row r="6283" spans="1:1" x14ac:dyDescent="0.25">
      <c r="A6283"/>
    </row>
    <row r="6284" spans="1:1" x14ac:dyDescent="0.25">
      <c r="A6284"/>
    </row>
    <row r="6285" spans="1:1" x14ac:dyDescent="0.25">
      <c r="A6285"/>
    </row>
    <row r="6286" spans="1:1" x14ac:dyDescent="0.25">
      <c r="A6286"/>
    </row>
    <row r="6287" spans="1:1" x14ac:dyDescent="0.25">
      <c r="A6287"/>
    </row>
    <row r="6288" spans="1:1" x14ac:dyDescent="0.25">
      <c r="A6288"/>
    </row>
    <row r="6289" spans="1:1" x14ac:dyDescent="0.25">
      <c r="A6289"/>
    </row>
    <row r="6290" spans="1:1" x14ac:dyDescent="0.25">
      <c r="A6290"/>
    </row>
    <row r="6291" spans="1:1" x14ac:dyDescent="0.25">
      <c r="A6291"/>
    </row>
    <row r="6292" spans="1:1" x14ac:dyDescent="0.25">
      <c r="A6292"/>
    </row>
    <row r="6293" spans="1:1" x14ac:dyDescent="0.25">
      <c r="A6293"/>
    </row>
    <row r="6294" spans="1:1" x14ac:dyDescent="0.25">
      <c r="A6294"/>
    </row>
    <row r="6295" spans="1:1" x14ac:dyDescent="0.25">
      <c r="A6295"/>
    </row>
    <row r="6296" spans="1:1" x14ac:dyDescent="0.25">
      <c r="A6296"/>
    </row>
    <row r="6297" spans="1:1" x14ac:dyDescent="0.25">
      <c r="A6297"/>
    </row>
    <row r="6298" spans="1:1" x14ac:dyDescent="0.25">
      <c r="A6298"/>
    </row>
    <row r="6299" spans="1:1" x14ac:dyDescent="0.25">
      <c r="A6299"/>
    </row>
    <row r="6300" spans="1:1" x14ac:dyDescent="0.25">
      <c r="A6300"/>
    </row>
    <row r="6301" spans="1:1" x14ac:dyDescent="0.25">
      <c r="A6301"/>
    </row>
    <row r="6302" spans="1:1" x14ac:dyDescent="0.25">
      <c r="A6302"/>
    </row>
    <row r="6303" spans="1:1" x14ac:dyDescent="0.25">
      <c r="A6303"/>
    </row>
    <row r="6304" spans="1:1" x14ac:dyDescent="0.25">
      <c r="A6304"/>
    </row>
    <row r="6305" spans="1:1" x14ac:dyDescent="0.25">
      <c r="A6305"/>
    </row>
    <row r="6306" spans="1:1" x14ac:dyDescent="0.25">
      <c r="A6306"/>
    </row>
    <row r="6307" spans="1:1" x14ac:dyDescent="0.25">
      <c r="A6307"/>
    </row>
    <row r="6308" spans="1:1" x14ac:dyDescent="0.25">
      <c r="A6308"/>
    </row>
    <row r="6309" spans="1:1" x14ac:dyDescent="0.25">
      <c r="A6309"/>
    </row>
    <row r="6310" spans="1:1" x14ac:dyDescent="0.25">
      <c r="A6310"/>
    </row>
    <row r="6311" spans="1:1" x14ac:dyDescent="0.25">
      <c r="A6311"/>
    </row>
    <row r="6312" spans="1:1" x14ac:dyDescent="0.25">
      <c r="A6312"/>
    </row>
    <row r="6313" spans="1:1" x14ac:dyDescent="0.25">
      <c r="A6313"/>
    </row>
    <row r="6314" spans="1:1" x14ac:dyDescent="0.25">
      <c r="A6314"/>
    </row>
    <row r="6315" spans="1:1" x14ac:dyDescent="0.25">
      <c r="A6315"/>
    </row>
    <row r="6316" spans="1:1" x14ac:dyDescent="0.25">
      <c r="A6316"/>
    </row>
    <row r="6317" spans="1:1" x14ac:dyDescent="0.25">
      <c r="A6317"/>
    </row>
    <row r="6318" spans="1:1" x14ac:dyDescent="0.25">
      <c r="A6318"/>
    </row>
    <row r="6319" spans="1:1" x14ac:dyDescent="0.25">
      <c r="A6319"/>
    </row>
    <row r="6320" spans="1:1" x14ac:dyDescent="0.25">
      <c r="A6320"/>
    </row>
    <row r="6321" spans="1:1" x14ac:dyDescent="0.25">
      <c r="A6321"/>
    </row>
    <row r="6322" spans="1:1" x14ac:dyDescent="0.25">
      <c r="A6322"/>
    </row>
    <row r="6323" spans="1:1" x14ac:dyDescent="0.25">
      <c r="A6323"/>
    </row>
    <row r="6324" spans="1:1" x14ac:dyDescent="0.25">
      <c r="A6324"/>
    </row>
    <row r="6325" spans="1:1" x14ac:dyDescent="0.25">
      <c r="A6325"/>
    </row>
    <row r="6326" spans="1:1" x14ac:dyDescent="0.25">
      <c r="A6326"/>
    </row>
    <row r="6327" spans="1:1" x14ac:dyDescent="0.25">
      <c r="A6327"/>
    </row>
    <row r="6328" spans="1:1" x14ac:dyDescent="0.25">
      <c r="A6328"/>
    </row>
    <row r="6329" spans="1:1" x14ac:dyDescent="0.25">
      <c r="A6329"/>
    </row>
    <row r="6330" spans="1:1" x14ac:dyDescent="0.25">
      <c r="A6330"/>
    </row>
    <row r="6331" spans="1:1" x14ac:dyDescent="0.25">
      <c r="A6331"/>
    </row>
    <row r="6332" spans="1:1" x14ac:dyDescent="0.25">
      <c r="A6332"/>
    </row>
    <row r="6333" spans="1:1" x14ac:dyDescent="0.25">
      <c r="A6333"/>
    </row>
    <row r="6334" spans="1:1" x14ac:dyDescent="0.25">
      <c r="A6334"/>
    </row>
    <row r="6335" spans="1:1" x14ac:dyDescent="0.25">
      <c r="A6335"/>
    </row>
    <row r="6336" spans="1:1" x14ac:dyDescent="0.25">
      <c r="A6336"/>
    </row>
    <row r="6337" spans="1:1" x14ac:dyDescent="0.25">
      <c r="A6337"/>
    </row>
    <row r="6338" spans="1:1" x14ac:dyDescent="0.25">
      <c r="A6338"/>
    </row>
    <row r="6339" spans="1:1" x14ac:dyDescent="0.25">
      <c r="A6339"/>
    </row>
    <row r="6340" spans="1:1" x14ac:dyDescent="0.25">
      <c r="A6340"/>
    </row>
    <row r="6341" spans="1:1" x14ac:dyDescent="0.25">
      <c r="A6341"/>
    </row>
    <row r="6342" spans="1:1" x14ac:dyDescent="0.25">
      <c r="A6342"/>
    </row>
    <row r="6343" spans="1:1" x14ac:dyDescent="0.25">
      <c r="A6343"/>
    </row>
    <row r="6344" spans="1:1" x14ac:dyDescent="0.25">
      <c r="A6344"/>
    </row>
    <row r="6345" spans="1:1" x14ac:dyDescent="0.25">
      <c r="A6345"/>
    </row>
    <row r="6346" spans="1:1" x14ac:dyDescent="0.25">
      <c r="A6346"/>
    </row>
    <row r="6347" spans="1:1" x14ac:dyDescent="0.25">
      <c r="A6347"/>
    </row>
    <row r="6348" spans="1:1" x14ac:dyDescent="0.25">
      <c r="A6348"/>
    </row>
    <row r="6349" spans="1:1" x14ac:dyDescent="0.25">
      <c r="A6349"/>
    </row>
    <row r="6350" spans="1:1" x14ac:dyDescent="0.25">
      <c r="A6350"/>
    </row>
    <row r="6351" spans="1:1" x14ac:dyDescent="0.25">
      <c r="A6351"/>
    </row>
    <row r="6352" spans="1:1" x14ac:dyDescent="0.25">
      <c r="A6352"/>
    </row>
    <row r="6353" spans="1:1" x14ac:dyDescent="0.25">
      <c r="A6353"/>
    </row>
    <row r="6354" spans="1:1" x14ac:dyDescent="0.25">
      <c r="A6354"/>
    </row>
    <row r="6355" spans="1:1" x14ac:dyDescent="0.25">
      <c r="A6355"/>
    </row>
    <row r="6356" spans="1:1" x14ac:dyDescent="0.25">
      <c r="A6356"/>
    </row>
    <row r="6357" spans="1:1" x14ac:dyDescent="0.25">
      <c r="A6357"/>
    </row>
    <row r="6358" spans="1:1" x14ac:dyDescent="0.25">
      <c r="A6358"/>
    </row>
    <row r="6359" spans="1:1" x14ac:dyDescent="0.25">
      <c r="A6359"/>
    </row>
    <row r="6360" spans="1:1" x14ac:dyDescent="0.25">
      <c r="A6360"/>
    </row>
    <row r="6361" spans="1:1" x14ac:dyDescent="0.25">
      <c r="A6361"/>
    </row>
    <row r="6362" spans="1:1" x14ac:dyDescent="0.25">
      <c r="A6362"/>
    </row>
    <row r="6363" spans="1:1" x14ac:dyDescent="0.25">
      <c r="A6363"/>
    </row>
    <row r="6364" spans="1:1" x14ac:dyDescent="0.25">
      <c r="A6364"/>
    </row>
    <row r="6365" spans="1:1" x14ac:dyDescent="0.25">
      <c r="A6365"/>
    </row>
    <row r="6366" spans="1:1" x14ac:dyDescent="0.25">
      <c r="A6366"/>
    </row>
    <row r="6367" spans="1:1" x14ac:dyDescent="0.25">
      <c r="A6367"/>
    </row>
    <row r="6368" spans="1:1" x14ac:dyDescent="0.25">
      <c r="A6368"/>
    </row>
    <row r="6369" spans="1:1" x14ac:dyDescent="0.25">
      <c r="A6369"/>
    </row>
    <row r="6370" spans="1:1" x14ac:dyDescent="0.25">
      <c r="A6370"/>
    </row>
    <row r="6371" spans="1:1" x14ac:dyDescent="0.25">
      <c r="A6371"/>
    </row>
    <row r="6372" spans="1:1" x14ac:dyDescent="0.25">
      <c r="A6372"/>
    </row>
    <row r="6373" spans="1:1" x14ac:dyDescent="0.25">
      <c r="A6373"/>
    </row>
    <row r="6374" spans="1:1" x14ac:dyDescent="0.25">
      <c r="A6374"/>
    </row>
    <row r="6375" spans="1:1" x14ac:dyDescent="0.25">
      <c r="A6375"/>
    </row>
    <row r="6376" spans="1:1" x14ac:dyDescent="0.25">
      <c r="A6376"/>
    </row>
    <row r="6377" spans="1:1" x14ac:dyDescent="0.25">
      <c r="A6377"/>
    </row>
    <row r="6378" spans="1:1" x14ac:dyDescent="0.25">
      <c r="A6378"/>
    </row>
    <row r="6379" spans="1:1" x14ac:dyDescent="0.25">
      <c r="A6379"/>
    </row>
    <row r="6380" spans="1:1" x14ac:dyDescent="0.25">
      <c r="A6380"/>
    </row>
    <row r="6381" spans="1:1" x14ac:dyDescent="0.25">
      <c r="A6381"/>
    </row>
    <row r="6382" spans="1:1" x14ac:dyDescent="0.25">
      <c r="A6382"/>
    </row>
    <row r="6383" spans="1:1" x14ac:dyDescent="0.25">
      <c r="A6383"/>
    </row>
    <row r="6384" spans="1:1" x14ac:dyDescent="0.25">
      <c r="A6384"/>
    </row>
    <row r="6385" spans="1:1" x14ac:dyDescent="0.25">
      <c r="A6385"/>
    </row>
    <row r="6386" spans="1:1" x14ac:dyDescent="0.25">
      <c r="A6386"/>
    </row>
    <row r="6387" spans="1:1" x14ac:dyDescent="0.25">
      <c r="A6387"/>
    </row>
    <row r="6388" spans="1:1" x14ac:dyDescent="0.25">
      <c r="A6388"/>
    </row>
    <row r="6389" spans="1:1" x14ac:dyDescent="0.25">
      <c r="A6389"/>
    </row>
    <row r="6390" spans="1:1" x14ac:dyDescent="0.25">
      <c r="A6390"/>
    </row>
    <row r="6391" spans="1:1" x14ac:dyDescent="0.25">
      <c r="A6391"/>
    </row>
    <row r="6392" spans="1:1" x14ac:dyDescent="0.25">
      <c r="A6392"/>
    </row>
    <row r="6393" spans="1:1" x14ac:dyDescent="0.25">
      <c r="A6393"/>
    </row>
    <row r="6394" spans="1:1" x14ac:dyDescent="0.25">
      <c r="A6394"/>
    </row>
    <row r="6395" spans="1:1" x14ac:dyDescent="0.25">
      <c r="A6395"/>
    </row>
    <row r="6396" spans="1:1" x14ac:dyDescent="0.25">
      <c r="A6396"/>
    </row>
    <row r="6397" spans="1:1" x14ac:dyDescent="0.25">
      <c r="A6397"/>
    </row>
    <row r="6398" spans="1:1" x14ac:dyDescent="0.25">
      <c r="A6398"/>
    </row>
    <row r="6399" spans="1:1" x14ac:dyDescent="0.25">
      <c r="A6399"/>
    </row>
    <row r="6400" spans="1:1" x14ac:dyDescent="0.25">
      <c r="A6400"/>
    </row>
    <row r="6401" spans="1:1" x14ac:dyDescent="0.25">
      <c r="A6401"/>
    </row>
    <row r="6402" spans="1:1" x14ac:dyDescent="0.25">
      <c r="A6402"/>
    </row>
    <row r="6403" spans="1:1" x14ac:dyDescent="0.25">
      <c r="A6403"/>
    </row>
    <row r="6404" spans="1:1" x14ac:dyDescent="0.25">
      <c r="A6404"/>
    </row>
    <row r="6405" spans="1:1" x14ac:dyDescent="0.25">
      <c r="A6405"/>
    </row>
    <row r="6406" spans="1:1" x14ac:dyDescent="0.25">
      <c r="A6406"/>
    </row>
    <row r="6407" spans="1:1" x14ac:dyDescent="0.25">
      <c r="A6407"/>
    </row>
    <row r="6408" spans="1:1" x14ac:dyDescent="0.25">
      <c r="A6408"/>
    </row>
    <row r="6409" spans="1:1" x14ac:dyDescent="0.25">
      <c r="A6409"/>
    </row>
    <row r="6410" spans="1:1" x14ac:dyDescent="0.25">
      <c r="A6410"/>
    </row>
    <row r="6411" spans="1:1" x14ac:dyDescent="0.25">
      <c r="A6411"/>
    </row>
    <row r="6412" spans="1:1" x14ac:dyDescent="0.25">
      <c r="A6412"/>
    </row>
    <row r="6413" spans="1:1" x14ac:dyDescent="0.25">
      <c r="A6413"/>
    </row>
    <row r="6414" spans="1:1" x14ac:dyDescent="0.25">
      <c r="A6414"/>
    </row>
    <row r="6415" spans="1:1" x14ac:dyDescent="0.25">
      <c r="A6415"/>
    </row>
    <row r="6416" spans="1:1" x14ac:dyDescent="0.25">
      <c r="A6416"/>
    </row>
    <row r="6417" spans="1:1" x14ac:dyDescent="0.25">
      <c r="A6417"/>
    </row>
    <row r="6418" spans="1:1" x14ac:dyDescent="0.25">
      <c r="A6418"/>
    </row>
    <row r="6419" spans="1:1" x14ac:dyDescent="0.25">
      <c r="A6419"/>
    </row>
    <row r="6420" spans="1:1" x14ac:dyDescent="0.25">
      <c r="A6420"/>
    </row>
    <row r="6421" spans="1:1" x14ac:dyDescent="0.25">
      <c r="A6421"/>
    </row>
    <row r="6422" spans="1:1" x14ac:dyDescent="0.25">
      <c r="A6422"/>
    </row>
    <row r="6423" spans="1:1" x14ac:dyDescent="0.25">
      <c r="A6423"/>
    </row>
    <row r="6424" spans="1:1" x14ac:dyDescent="0.25">
      <c r="A6424"/>
    </row>
    <row r="6425" spans="1:1" x14ac:dyDescent="0.25">
      <c r="A6425"/>
    </row>
    <row r="6426" spans="1:1" x14ac:dyDescent="0.25">
      <c r="A6426"/>
    </row>
    <row r="6427" spans="1:1" x14ac:dyDescent="0.25">
      <c r="A6427"/>
    </row>
    <row r="6428" spans="1:1" x14ac:dyDescent="0.25">
      <c r="A6428"/>
    </row>
    <row r="6429" spans="1:1" x14ac:dyDescent="0.25">
      <c r="A6429"/>
    </row>
    <row r="6430" spans="1:1" x14ac:dyDescent="0.25">
      <c r="A6430"/>
    </row>
    <row r="6431" spans="1:1" x14ac:dyDescent="0.25">
      <c r="A6431"/>
    </row>
    <row r="6432" spans="1:1" x14ac:dyDescent="0.25">
      <c r="A6432"/>
    </row>
    <row r="6433" spans="1:1" x14ac:dyDescent="0.25">
      <c r="A6433"/>
    </row>
    <row r="6434" spans="1:1" x14ac:dyDescent="0.25">
      <c r="A6434"/>
    </row>
    <row r="6435" spans="1:1" x14ac:dyDescent="0.25">
      <c r="A6435"/>
    </row>
    <row r="6436" spans="1:1" x14ac:dyDescent="0.25">
      <c r="A6436"/>
    </row>
    <row r="6437" spans="1:1" x14ac:dyDescent="0.25">
      <c r="A6437"/>
    </row>
    <row r="6438" spans="1:1" x14ac:dyDescent="0.25">
      <c r="A6438"/>
    </row>
    <row r="6439" spans="1:1" x14ac:dyDescent="0.25">
      <c r="A6439"/>
    </row>
    <row r="6440" spans="1:1" x14ac:dyDescent="0.25">
      <c r="A6440"/>
    </row>
    <row r="6441" spans="1:1" x14ac:dyDescent="0.25">
      <c r="A6441"/>
    </row>
    <row r="6442" spans="1:1" x14ac:dyDescent="0.25">
      <c r="A6442"/>
    </row>
    <row r="6443" spans="1:1" x14ac:dyDescent="0.25">
      <c r="A6443"/>
    </row>
    <row r="6444" spans="1:1" x14ac:dyDescent="0.25">
      <c r="A6444"/>
    </row>
    <row r="6445" spans="1:1" x14ac:dyDescent="0.25">
      <c r="A6445"/>
    </row>
    <row r="6446" spans="1:1" x14ac:dyDescent="0.25">
      <c r="A6446"/>
    </row>
    <row r="6447" spans="1:1" x14ac:dyDescent="0.25">
      <c r="A6447"/>
    </row>
    <row r="6448" spans="1:1" x14ac:dyDescent="0.25">
      <c r="A6448"/>
    </row>
    <row r="6449" spans="1:1" x14ac:dyDescent="0.25">
      <c r="A6449"/>
    </row>
    <row r="6450" spans="1:1" x14ac:dyDescent="0.25">
      <c r="A6450"/>
    </row>
    <row r="6451" spans="1:1" x14ac:dyDescent="0.25">
      <c r="A6451"/>
    </row>
    <row r="6452" spans="1:1" x14ac:dyDescent="0.25">
      <c r="A6452"/>
    </row>
    <row r="6453" spans="1:1" x14ac:dyDescent="0.25">
      <c r="A6453"/>
    </row>
    <row r="6454" spans="1:1" x14ac:dyDescent="0.25">
      <c r="A6454"/>
    </row>
    <row r="6455" spans="1:1" x14ac:dyDescent="0.25">
      <c r="A6455"/>
    </row>
    <row r="6456" spans="1:1" x14ac:dyDescent="0.25">
      <c r="A6456"/>
    </row>
    <row r="6457" spans="1:1" x14ac:dyDescent="0.25">
      <c r="A6457"/>
    </row>
    <row r="6458" spans="1:1" x14ac:dyDescent="0.25">
      <c r="A6458"/>
    </row>
    <row r="6459" spans="1:1" x14ac:dyDescent="0.25">
      <c r="A6459"/>
    </row>
    <row r="6460" spans="1:1" x14ac:dyDescent="0.25">
      <c r="A6460"/>
    </row>
    <row r="6461" spans="1:1" x14ac:dyDescent="0.25">
      <c r="A6461"/>
    </row>
    <row r="6462" spans="1:1" x14ac:dyDescent="0.25">
      <c r="A6462"/>
    </row>
    <row r="6463" spans="1:1" x14ac:dyDescent="0.25">
      <c r="A6463"/>
    </row>
    <row r="6464" spans="1:1" x14ac:dyDescent="0.25">
      <c r="A6464"/>
    </row>
    <row r="6465" spans="1:1" x14ac:dyDescent="0.25">
      <c r="A6465"/>
    </row>
    <row r="6466" spans="1:1" x14ac:dyDescent="0.25">
      <c r="A6466"/>
    </row>
    <row r="6467" spans="1:1" x14ac:dyDescent="0.25">
      <c r="A6467"/>
    </row>
    <row r="6468" spans="1:1" x14ac:dyDescent="0.25">
      <c r="A6468"/>
    </row>
    <row r="6469" spans="1:1" x14ac:dyDescent="0.25">
      <c r="A6469"/>
    </row>
    <row r="6470" spans="1:1" x14ac:dyDescent="0.25">
      <c r="A6470"/>
    </row>
    <row r="6471" spans="1:1" x14ac:dyDescent="0.25">
      <c r="A6471"/>
    </row>
    <row r="6472" spans="1:1" x14ac:dyDescent="0.25">
      <c r="A6472"/>
    </row>
    <row r="6473" spans="1:1" x14ac:dyDescent="0.25">
      <c r="A6473"/>
    </row>
    <row r="6474" spans="1:1" x14ac:dyDescent="0.25">
      <c r="A6474"/>
    </row>
    <row r="6475" spans="1:1" x14ac:dyDescent="0.25">
      <c r="A6475"/>
    </row>
    <row r="6476" spans="1:1" x14ac:dyDescent="0.25">
      <c r="A6476"/>
    </row>
    <row r="6477" spans="1:1" x14ac:dyDescent="0.25">
      <c r="A6477"/>
    </row>
    <row r="6478" spans="1:1" x14ac:dyDescent="0.25">
      <c r="A6478"/>
    </row>
    <row r="6479" spans="1:1" x14ac:dyDescent="0.25">
      <c r="A6479"/>
    </row>
    <row r="6480" spans="1:1" x14ac:dyDescent="0.25">
      <c r="A6480"/>
    </row>
    <row r="6481" spans="1:1" x14ac:dyDescent="0.25">
      <c r="A6481"/>
    </row>
    <row r="6482" spans="1:1" x14ac:dyDescent="0.25">
      <c r="A6482"/>
    </row>
    <row r="6483" spans="1:1" x14ac:dyDescent="0.25">
      <c r="A6483"/>
    </row>
    <row r="6484" spans="1:1" x14ac:dyDescent="0.25">
      <c r="A6484"/>
    </row>
    <row r="6485" spans="1:1" x14ac:dyDescent="0.25">
      <c r="A6485"/>
    </row>
    <row r="6486" spans="1:1" x14ac:dyDescent="0.25">
      <c r="A6486"/>
    </row>
    <row r="6487" spans="1:1" x14ac:dyDescent="0.25">
      <c r="A6487"/>
    </row>
    <row r="6488" spans="1:1" x14ac:dyDescent="0.25">
      <c r="A6488"/>
    </row>
    <row r="6489" spans="1:1" x14ac:dyDescent="0.25">
      <c r="A6489"/>
    </row>
    <row r="6490" spans="1:1" x14ac:dyDescent="0.25">
      <c r="A6490"/>
    </row>
    <row r="6491" spans="1:1" x14ac:dyDescent="0.25">
      <c r="A6491"/>
    </row>
    <row r="6492" spans="1:1" x14ac:dyDescent="0.25">
      <c r="A6492"/>
    </row>
    <row r="6493" spans="1:1" x14ac:dyDescent="0.25">
      <c r="A6493"/>
    </row>
    <row r="6494" spans="1:1" x14ac:dyDescent="0.25">
      <c r="A6494"/>
    </row>
    <row r="6495" spans="1:1" x14ac:dyDescent="0.25">
      <c r="A6495"/>
    </row>
    <row r="6496" spans="1:1" x14ac:dyDescent="0.25">
      <c r="A6496"/>
    </row>
    <row r="6497" spans="1:1" x14ac:dyDescent="0.25">
      <c r="A6497"/>
    </row>
    <row r="6498" spans="1:1" x14ac:dyDescent="0.25">
      <c r="A6498"/>
    </row>
    <row r="6499" spans="1:1" x14ac:dyDescent="0.25">
      <c r="A6499"/>
    </row>
    <row r="6500" spans="1:1" x14ac:dyDescent="0.25">
      <c r="A6500"/>
    </row>
    <row r="6501" spans="1:1" x14ac:dyDescent="0.25">
      <c r="A6501"/>
    </row>
    <row r="6502" spans="1:1" x14ac:dyDescent="0.25">
      <c r="A6502"/>
    </row>
    <row r="6503" spans="1:1" x14ac:dyDescent="0.25">
      <c r="A6503"/>
    </row>
    <row r="6504" spans="1:1" x14ac:dyDescent="0.25">
      <c r="A6504"/>
    </row>
    <row r="6505" spans="1:1" x14ac:dyDescent="0.25">
      <c r="A6505"/>
    </row>
    <row r="6506" spans="1:1" x14ac:dyDescent="0.25">
      <c r="A6506"/>
    </row>
    <row r="6507" spans="1:1" x14ac:dyDescent="0.25">
      <c r="A6507"/>
    </row>
    <row r="6508" spans="1:1" x14ac:dyDescent="0.25">
      <c r="A6508"/>
    </row>
    <row r="6509" spans="1:1" x14ac:dyDescent="0.25">
      <c r="A6509"/>
    </row>
    <row r="6510" spans="1:1" x14ac:dyDescent="0.25">
      <c r="A6510"/>
    </row>
    <row r="6511" spans="1:1" x14ac:dyDescent="0.25">
      <c r="A6511"/>
    </row>
    <row r="6512" spans="1:1" x14ac:dyDescent="0.25">
      <c r="A6512"/>
    </row>
    <row r="6513" spans="1:1" x14ac:dyDescent="0.25">
      <c r="A6513"/>
    </row>
    <row r="6514" spans="1:1" x14ac:dyDescent="0.25">
      <c r="A6514"/>
    </row>
    <row r="6515" spans="1:1" x14ac:dyDescent="0.25">
      <c r="A6515"/>
    </row>
    <row r="6516" spans="1:1" x14ac:dyDescent="0.25">
      <c r="A6516"/>
    </row>
    <row r="6517" spans="1:1" x14ac:dyDescent="0.25">
      <c r="A6517"/>
    </row>
    <row r="6518" spans="1:1" x14ac:dyDescent="0.25">
      <c r="A6518"/>
    </row>
    <row r="6519" spans="1:1" x14ac:dyDescent="0.25">
      <c r="A6519"/>
    </row>
    <row r="6520" spans="1:1" x14ac:dyDescent="0.25">
      <c r="A6520"/>
    </row>
    <row r="6521" spans="1:1" x14ac:dyDescent="0.25">
      <c r="A6521"/>
    </row>
    <row r="6522" spans="1:1" x14ac:dyDescent="0.25">
      <c r="A6522"/>
    </row>
    <row r="6523" spans="1:1" x14ac:dyDescent="0.25">
      <c r="A6523"/>
    </row>
    <row r="6524" spans="1:1" x14ac:dyDescent="0.25">
      <c r="A6524"/>
    </row>
    <row r="6525" spans="1:1" x14ac:dyDescent="0.25">
      <c r="A6525"/>
    </row>
    <row r="6526" spans="1:1" x14ac:dyDescent="0.25">
      <c r="A6526"/>
    </row>
    <row r="6527" spans="1:1" x14ac:dyDescent="0.25">
      <c r="A6527"/>
    </row>
    <row r="6528" spans="1:1" x14ac:dyDescent="0.25">
      <c r="A6528"/>
    </row>
    <row r="6529" spans="1:1" x14ac:dyDescent="0.25">
      <c r="A6529"/>
    </row>
    <row r="6530" spans="1:1" x14ac:dyDescent="0.25">
      <c r="A6530"/>
    </row>
    <row r="6531" spans="1:1" x14ac:dyDescent="0.25">
      <c r="A6531"/>
    </row>
    <row r="6532" spans="1:1" x14ac:dyDescent="0.25">
      <c r="A6532"/>
    </row>
    <row r="6533" spans="1:1" x14ac:dyDescent="0.25">
      <c r="A6533"/>
    </row>
    <row r="6534" spans="1:1" x14ac:dyDescent="0.25">
      <c r="A6534"/>
    </row>
    <row r="6535" spans="1:1" x14ac:dyDescent="0.25">
      <c r="A6535"/>
    </row>
    <row r="6536" spans="1:1" x14ac:dyDescent="0.25">
      <c r="A6536"/>
    </row>
    <row r="6537" spans="1:1" x14ac:dyDescent="0.25">
      <c r="A6537"/>
    </row>
    <row r="6538" spans="1:1" x14ac:dyDescent="0.25">
      <c r="A6538"/>
    </row>
    <row r="6539" spans="1:1" x14ac:dyDescent="0.25">
      <c r="A6539"/>
    </row>
    <row r="6540" spans="1:1" x14ac:dyDescent="0.25">
      <c r="A6540"/>
    </row>
    <row r="6541" spans="1:1" x14ac:dyDescent="0.25">
      <c r="A6541"/>
    </row>
    <row r="6542" spans="1:1" x14ac:dyDescent="0.25">
      <c r="A6542"/>
    </row>
    <row r="6543" spans="1:1" x14ac:dyDescent="0.25">
      <c r="A6543"/>
    </row>
    <row r="6544" spans="1:1" x14ac:dyDescent="0.25">
      <c r="A6544"/>
    </row>
    <row r="6545" spans="1:1" x14ac:dyDescent="0.25">
      <c r="A6545"/>
    </row>
    <row r="6546" spans="1:1" x14ac:dyDescent="0.25">
      <c r="A6546"/>
    </row>
    <row r="6547" spans="1:1" x14ac:dyDescent="0.25">
      <c r="A6547"/>
    </row>
    <row r="6548" spans="1:1" x14ac:dyDescent="0.25">
      <c r="A6548"/>
    </row>
    <row r="6549" spans="1:1" x14ac:dyDescent="0.25">
      <c r="A6549"/>
    </row>
    <row r="6550" spans="1:1" x14ac:dyDescent="0.25">
      <c r="A6550"/>
    </row>
    <row r="6551" spans="1:1" x14ac:dyDescent="0.25">
      <c r="A6551"/>
    </row>
    <row r="6552" spans="1:1" x14ac:dyDescent="0.25">
      <c r="A6552"/>
    </row>
    <row r="6553" spans="1:1" x14ac:dyDescent="0.25">
      <c r="A6553"/>
    </row>
    <row r="6554" spans="1:1" x14ac:dyDescent="0.25">
      <c r="A6554"/>
    </row>
    <row r="6555" spans="1:1" x14ac:dyDescent="0.25">
      <c r="A6555"/>
    </row>
    <row r="6556" spans="1:1" x14ac:dyDescent="0.25">
      <c r="A6556"/>
    </row>
    <row r="6557" spans="1:1" x14ac:dyDescent="0.25">
      <c r="A6557"/>
    </row>
    <row r="6558" spans="1:1" x14ac:dyDescent="0.25">
      <c r="A6558"/>
    </row>
    <row r="6559" spans="1:1" x14ac:dyDescent="0.25">
      <c r="A6559"/>
    </row>
    <row r="6560" spans="1:1" x14ac:dyDescent="0.25">
      <c r="A6560"/>
    </row>
    <row r="6561" spans="1:1" x14ac:dyDescent="0.25">
      <c r="A6561"/>
    </row>
    <row r="6562" spans="1:1" x14ac:dyDescent="0.25">
      <c r="A6562"/>
    </row>
    <row r="6563" spans="1:1" x14ac:dyDescent="0.25">
      <c r="A6563"/>
    </row>
    <row r="6564" spans="1:1" x14ac:dyDescent="0.25">
      <c r="A6564"/>
    </row>
    <row r="6565" spans="1:1" x14ac:dyDescent="0.25">
      <c r="A6565"/>
    </row>
    <row r="6566" spans="1:1" x14ac:dyDescent="0.25">
      <c r="A6566"/>
    </row>
    <row r="6567" spans="1:1" x14ac:dyDescent="0.25">
      <c r="A6567"/>
    </row>
    <row r="6568" spans="1:1" x14ac:dyDescent="0.25">
      <c r="A6568"/>
    </row>
    <row r="6569" spans="1:1" x14ac:dyDescent="0.25">
      <c r="A6569"/>
    </row>
    <row r="6570" spans="1:1" x14ac:dyDescent="0.25">
      <c r="A6570"/>
    </row>
    <row r="6571" spans="1:1" x14ac:dyDescent="0.25">
      <c r="A6571"/>
    </row>
    <row r="6572" spans="1:1" x14ac:dyDescent="0.25">
      <c r="A6572"/>
    </row>
    <row r="6573" spans="1:1" x14ac:dyDescent="0.25">
      <c r="A6573"/>
    </row>
    <row r="6574" spans="1:1" x14ac:dyDescent="0.25">
      <c r="A6574"/>
    </row>
    <row r="6575" spans="1:1" x14ac:dyDescent="0.25">
      <c r="A6575"/>
    </row>
    <row r="6576" spans="1:1" x14ac:dyDescent="0.25">
      <c r="A6576"/>
    </row>
    <row r="6577" spans="1:1" x14ac:dyDescent="0.25">
      <c r="A6577"/>
    </row>
    <row r="6578" spans="1:1" x14ac:dyDescent="0.25">
      <c r="A6578"/>
    </row>
    <row r="6579" spans="1:1" x14ac:dyDescent="0.25">
      <c r="A6579"/>
    </row>
    <row r="6580" spans="1:1" x14ac:dyDescent="0.25">
      <c r="A6580"/>
    </row>
    <row r="6581" spans="1:1" x14ac:dyDescent="0.25">
      <c r="A6581"/>
    </row>
    <row r="6582" spans="1:1" x14ac:dyDescent="0.25">
      <c r="A6582"/>
    </row>
    <row r="6583" spans="1:1" x14ac:dyDescent="0.25">
      <c r="A6583"/>
    </row>
    <row r="6584" spans="1:1" x14ac:dyDescent="0.25">
      <c r="A6584"/>
    </row>
    <row r="6585" spans="1:1" x14ac:dyDescent="0.25">
      <c r="A6585"/>
    </row>
    <row r="6586" spans="1:1" x14ac:dyDescent="0.25">
      <c r="A6586"/>
    </row>
    <row r="6587" spans="1:1" x14ac:dyDescent="0.25">
      <c r="A6587"/>
    </row>
    <row r="6588" spans="1:1" x14ac:dyDescent="0.25">
      <c r="A6588"/>
    </row>
    <row r="6589" spans="1:1" x14ac:dyDescent="0.25">
      <c r="A6589"/>
    </row>
    <row r="6590" spans="1:1" x14ac:dyDescent="0.25">
      <c r="A6590"/>
    </row>
    <row r="6591" spans="1:1" x14ac:dyDescent="0.25">
      <c r="A6591"/>
    </row>
    <row r="6592" spans="1:1" x14ac:dyDescent="0.25">
      <c r="A6592"/>
    </row>
    <row r="6593" spans="1:1" x14ac:dyDescent="0.25">
      <c r="A6593"/>
    </row>
    <row r="6594" spans="1:1" x14ac:dyDescent="0.25">
      <c r="A6594"/>
    </row>
    <row r="6595" spans="1:1" x14ac:dyDescent="0.25">
      <c r="A6595"/>
    </row>
    <row r="6596" spans="1:1" x14ac:dyDescent="0.25">
      <c r="A6596"/>
    </row>
    <row r="6597" spans="1:1" x14ac:dyDescent="0.25">
      <c r="A6597"/>
    </row>
    <row r="6598" spans="1:1" x14ac:dyDescent="0.25">
      <c r="A6598"/>
    </row>
    <row r="6599" spans="1:1" x14ac:dyDescent="0.25">
      <c r="A6599"/>
    </row>
    <row r="6600" spans="1:1" x14ac:dyDescent="0.25">
      <c r="A6600"/>
    </row>
    <row r="6601" spans="1:1" x14ac:dyDescent="0.25">
      <c r="A6601"/>
    </row>
    <row r="6602" spans="1:1" x14ac:dyDescent="0.25">
      <c r="A6602"/>
    </row>
    <row r="6603" spans="1:1" x14ac:dyDescent="0.25">
      <c r="A6603"/>
    </row>
    <row r="6604" spans="1:1" x14ac:dyDescent="0.25">
      <c r="A6604"/>
    </row>
    <row r="6605" spans="1:1" x14ac:dyDescent="0.25">
      <c r="A6605"/>
    </row>
    <row r="6606" spans="1:1" x14ac:dyDescent="0.25">
      <c r="A6606"/>
    </row>
    <row r="6607" spans="1:1" x14ac:dyDescent="0.25">
      <c r="A6607"/>
    </row>
    <row r="6608" spans="1:1" x14ac:dyDescent="0.25">
      <c r="A6608"/>
    </row>
    <row r="6609" spans="1:1" x14ac:dyDescent="0.25">
      <c r="A6609"/>
    </row>
    <row r="6610" spans="1:1" x14ac:dyDescent="0.25">
      <c r="A6610"/>
    </row>
    <row r="6611" spans="1:1" x14ac:dyDescent="0.25">
      <c r="A6611"/>
    </row>
    <row r="6612" spans="1:1" x14ac:dyDescent="0.25">
      <c r="A6612"/>
    </row>
    <row r="6613" spans="1:1" x14ac:dyDescent="0.25">
      <c r="A6613"/>
    </row>
    <row r="6614" spans="1:1" x14ac:dyDescent="0.25">
      <c r="A6614"/>
    </row>
    <row r="6615" spans="1:1" x14ac:dyDescent="0.25">
      <c r="A6615"/>
    </row>
    <row r="6616" spans="1:1" x14ac:dyDescent="0.25">
      <c r="A6616"/>
    </row>
    <row r="6617" spans="1:1" x14ac:dyDescent="0.25">
      <c r="A6617"/>
    </row>
    <row r="6618" spans="1:1" x14ac:dyDescent="0.25">
      <c r="A6618"/>
    </row>
    <row r="6619" spans="1:1" x14ac:dyDescent="0.25">
      <c r="A6619"/>
    </row>
    <row r="6620" spans="1:1" x14ac:dyDescent="0.25">
      <c r="A6620"/>
    </row>
    <row r="6621" spans="1:1" x14ac:dyDescent="0.25">
      <c r="A6621"/>
    </row>
    <row r="6622" spans="1:1" x14ac:dyDescent="0.25">
      <c r="A6622"/>
    </row>
    <row r="6623" spans="1:1" x14ac:dyDescent="0.25">
      <c r="A6623"/>
    </row>
    <row r="6624" spans="1:1" x14ac:dyDescent="0.25">
      <c r="A6624"/>
    </row>
    <row r="6625" spans="1:1" x14ac:dyDescent="0.25">
      <c r="A6625"/>
    </row>
    <row r="6626" spans="1:1" x14ac:dyDescent="0.25">
      <c r="A6626"/>
    </row>
    <row r="6627" spans="1:1" x14ac:dyDescent="0.25">
      <c r="A6627"/>
    </row>
    <row r="6628" spans="1:1" x14ac:dyDescent="0.25">
      <c r="A6628"/>
    </row>
    <row r="6629" spans="1:1" x14ac:dyDescent="0.25">
      <c r="A6629"/>
    </row>
    <row r="6630" spans="1:1" x14ac:dyDescent="0.25">
      <c r="A6630"/>
    </row>
    <row r="6631" spans="1:1" x14ac:dyDescent="0.25">
      <c r="A6631"/>
    </row>
    <row r="6632" spans="1:1" x14ac:dyDescent="0.25">
      <c r="A6632"/>
    </row>
    <row r="6633" spans="1:1" x14ac:dyDescent="0.25">
      <c r="A6633"/>
    </row>
    <row r="6634" spans="1:1" x14ac:dyDescent="0.25">
      <c r="A6634"/>
    </row>
    <row r="6635" spans="1:1" x14ac:dyDescent="0.25">
      <c r="A6635"/>
    </row>
    <row r="6636" spans="1:1" x14ac:dyDescent="0.25">
      <c r="A6636"/>
    </row>
    <row r="6637" spans="1:1" x14ac:dyDescent="0.25">
      <c r="A6637"/>
    </row>
    <row r="6638" spans="1:1" x14ac:dyDescent="0.25">
      <c r="A6638"/>
    </row>
    <row r="6639" spans="1:1" x14ac:dyDescent="0.25">
      <c r="A6639"/>
    </row>
    <row r="6640" spans="1:1" x14ac:dyDescent="0.25">
      <c r="A6640"/>
    </row>
    <row r="6641" spans="1:1" x14ac:dyDescent="0.25">
      <c r="A6641"/>
    </row>
    <row r="6642" spans="1:1" x14ac:dyDescent="0.25">
      <c r="A6642"/>
    </row>
    <row r="6643" spans="1:1" x14ac:dyDescent="0.25">
      <c r="A6643"/>
    </row>
    <row r="6644" spans="1:1" x14ac:dyDescent="0.25">
      <c r="A6644"/>
    </row>
    <row r="6645" spans="1:1" x14ac:dyDescent="0.25">
      <c r="A6645"/>
    </row>
    <row r="6646" spans="1:1" x14ac:dyDescent="0.25">
      <c r="A6646"/>
    </row>
    <row r="6647" spans="1:1" x14ac:dyDescent="0.25">
      <c r="A6647"/>
    </row>
    <row r="6648" spans="1:1" x14ac:dyDescent="0.25">
      <c r="A6648"/>
    </row>
    <row r="6649" spans="1:1" x14ac:dyDescent="0.25">
      <c r="A6649"/>
    </row>
    <row r="6650" spans="1:1" x14ac:dyDescent="0.25">
      <c r="A6650"/>
    </row>
    <row r="6651" spans="1:1" x14ac:dyDescent="0.25">
      <c r="A6651"/>
    </row>
    <row r="6652" spans="1:1" x14ac:dyDescent="0.25">
      <c r="A6652"/>
    </row>
    <row r="6653" spans="1:1" x14ac:dyDescent="0.25">
      <c r="A6653"/>
    </row>
    <row r="6654" spans="1:1" x14ac:dyDescent="0.25">
      <c r="A6654"/>
    </row>
    <row r="6655" spans="1:1" x14ac:dyDescent="0.25">
      <c r="A6655"/>
    </row>
    <row r="6656" spans="1:1" x14ac:dyDescent="0.25">
      <c r="A6656"/>
    </row>
    <row r="6657" spans="1:1" x14ac:dyDescent="0.25">
      <c r="A6657"/>
    </row>
    <row r="6658" spans="1:1" x14ac:dyDescent="0.25">
      <c r="A6658"/>
    </row>
    <row r="6659" spans="1:1" x14ac:dyDescent="0.25">
      <c r="A6659"/>
    </row>
    <row r="6660" spans="1:1" x14ac:dyDescent="0.25">
      <c r="A6660"/>
    </row>
    <row r="6661" spans="1:1" x14ac:dyDescent="0.25">
      <c r="A6661"/>
    </row>
    <row r="6662" spans="1:1" x14ac:dyDescent="0.25">
      <c r="A6662"/>
    </row>
    <row r="6663" spans="1:1" x14ac:dyDescent="0.25">
      <c r="A6663"/>
    </row>
    <row r="6664" spans="1:1" x14ac:dyDescent="0.25">
      <c r="A6664"/>
    </row>
    <row r="6665" spans="1:1" x14ac:dyDescent="0.25">
      <c r="A6665"/>
    </row>
    <row r="6666" spans="1:1" x14ac:dyDescent="0.25">
      <c r="A6666"/>
    </row>
    <row r="6667" spans="1:1" x14ac:dyDescent="0.25">
      <c r="A6667"/>
    </row>
    <row r="6668" spans="1:1" x14ac:dyDescent="0.25">
      <c r="A6668"/>
    </row>
    <row r="6669" spans="1:1" x14ac:dyDescent="0.25">
      <c r="A6669"/>
    </row>
    <row r="6670" spans="1:1" x14ac:dyDescent="0.25">
      <c r="A6670"/>
    </row>
    <row r="6671" spans="1:1" x14ac:dyDescent="0.25">
      <c r="A6671"/>
    </row>
    <row r="6672" spans="1:1" x14ac:dyDescent="0.25">
      <c r="A6672"/>
    </row>
    <row r="6673" spans="1:1" x14ac:dyDescent="0.25">
      <c r="A6673"/>
    </row>
    <row r="6674" spans="1:1" x14ac:dyDescent="0.25">
      <c r="A6674"/>
    </row>
    <row r="6675" spans="1:1" x14ac:dyDescent="0.25">
      <c r="A6675"/>
    </row>
    <row r="6676" spans="1:1" x14ac:dyDescent="0.25">
      <c r="A6676"/>
    </row>
    <row r="6677" spans="1:1" x14ac:dyDescent="0.25">
      <c r="A6677"/>
    </row>
    <row r="6678" spans="1:1" x14ac:dyDescent="0.25">
      <c r="A6678"/>
    </row>
    <row r="6679" spans="1:1" x14ac:dyDescent="0.25">
      <c r="A6679"/>
    </row>
    <row r="6680" spans="1:1" x14ac:dyDescent="0.25">
      <c r="A6680"/>
    </row>
    <row r="6681" spans="1:1" x14ac:dyDescent="0.25">
      <c r="A6681"/>
    </row>
    <row r="6682" spans="1:1" x14ac:dyDescent="0.25">
      <c r="A6682"/>
    </row>
    <row r="6683" spans="1:1" x14ac:dyDescent="0.25">
      <c r="A6683"/>
    </row>
    <row r="6684" spans="1:1" x14ac:dyDescent="0.25">
      <c r="A6684"/>
    </row>
    <row r="6685" spans="1:1" x14ac:dyDescent="0.25">
      <c r="A6685"/>
    </row>
    <row r="6686" spans="1:1" x14ac:dyDescent="0.25">
      <c r="A6686"/>
    </row>
    <row r="6687" spans="1:1" x14ac:dyDescent="0.25">
      <c r="A6687"/>
    </row>
    <row r="6688" spans="1:1" x14ac:dyDescent="0.25">
      <c r="A6688"/>
    </row>
    <row r="6689" spans="1:1" x14ac:dyDescent="0.25">
      <c r="A6689"/>
    </row>
    <row r="6690" spans="1:1" x14ac:dyDescent="0.25">
      <c r="A6690"/>
    </row>
    <row r="6691" spans="1:1" x14ac:dyDescent="0.25">
      <c r="A6691"/>
    </row>
    <row r="6692" spans="1:1" x14ac:dyDescent="0.25">
      <c r="A6692"/>
    </row>
    <row r="6693" spans="1:1" x14ac:dyDescent="0.25">
      <c r="A6693"/>
    </row>
    <row r="6694" spans="1:1" x14ac:dyDescent="0.25">
      <c r="A6694"/>
    </row>
    <row r="6695" spans="1:1" x14ac:dyDescent="0.25">
      <c r="A6695"/>
    </row>
    <row r="6696" spans="1:1" x14ac:dyDescent="0.25">
      <c r="A6696"/>
    </row>
    <row r="6697" spans="1:1" x14ac:dyDescent="0.25">
      <c r="A6697"/>
    </row>
    <row r="6698" spans="1:1" x14ac:dyDescent="0.25">
      <c r="A6698"/>
    </row>
    <row r="6699" spans="1:1" x14ac:dyDescent="0.25">
      <c r="A6699"/>
    </row>
    <row r="6700" spans="1:1" x14ac:dyDescent="0.25">
      <c r="A6700"/>
    </row>
    <row r="6701" spans="1:1" x14ac:dyDescent="0.25">
      <c r="A6701"/>
    </row>
    <row r="6702" spans="1:1" x14ac:dyDescent="0.25">
      <c r="A6702"/>
    </row>
    <row r="6703" spans="1:1" x14ac:dyDescent="0.25">
      <c r="A6703"/>
    </row>
    <row r="6704" spans="1:1" x14ac:dyDescent="0.25">
      <c r="A6704"/>
    </row>
    <row r="6705" spans="1:1" x14ac:dyDescent="0.25">
      <c r="A6705"/>
    </row>
    <row r="6706" spans="1:1" x14ac:dyDescent="0.25">
      <c r="A6706"/>
    </row>
    <row r="6707" spans="1:1" x14ac:dyDescent="0.25">
      <c r="A6707"/>
    </row>
    <row r="6708" spans="1:1" x14ac:dyDescent="0.25">
      <c r="A6708"/>
    </row>
    <row r="6709" spans="1:1" x14ac:dyDescent="0.25">
      <c r="A6709"/>
    </row>
    <row r="6710" spans="1:1" x14ac:dyDescent="0.25">
      <c r="A6710"/>
    </row>
    <row r="6711" spans="1:1" x14ac:dyDescent="0.25">
      <c r="A6711"/>
    </row>
    <row r="6712" spans="1:1" x14ac:dyDescent="0.25">
      <c r="A6712"/>
    </row>
    <row r="6713" spans="1:1" x14ac:dyDescent="0.25">
      <c r="A6713"/>
    </row>
    <row r="6714" spans="1:1" x14ac:dyDescent="0.25">
      <c r="A6714"/>
    </row>
    <row r="6715" spans="1:1" x14ac:dyDescent="0.25">
      <c r="A6715"/>
    </row>
    <row r="6716" spans="1:1" x14ac:dyDescent="0.25">
      <c r="A6716"/>
    </row>
    <row r="6717" spans="1:1" x14ac:dyDescent="0.25">
      <c r="A6717"/>
    </row>
    <row r="6718" spans="1:1" x14ac:dyDescent="0.25">
      <c r="A6718"/>
    </row>
    <row r="6719" spans="1:1" x14ac:dyDescent="0.25">
      <c r="A6719"/>
    </row>
    <row r="6720" spans="1:1" x14ac:dyDescent="0.25">
      <c r="A6720"/>
    </row>
    <row r="6721" spans="1:1" x14ac:dyDescent="0.25">
      <c r="A6721"/>
    </row>
    <row r="6722" spans="1:1" x14ac:dyDescent="0.25">
      <c r="A6722"/>
    </row>
    <row r="6723" spans="1:1" x14ac:dyDescent="0.25">
      <c r="A6723"/>
    </row>
    <row r="6724" spans="1:1" x14ac:dyDescent="0.25">
      <c r="A6724"/>
    </row>
    <row r="6725" spans="1:1" x14ac:dyDescent="0.25">
      <c r="A6725"/>
    </row>
    <row r="6726" spans="1:1" x14ac:dyDescent="0.25">
      <c r="A6726"/>
    </row>
    <row r="6727" spans="1:1" x14ac:dyDescent="0.25">
      <c r="A6727"/>
    </row>
    <row r="6728" spans="1:1" x14ac:dyDescent="0.25">
      <c r="A6728"/>
    </row>
    <row r="6729" spans="1:1" x14ac:dyDescent="0.25">
      <c r="A6729"/>
    </row>
    <row r="6730" spans="1:1" x14ac:dyDescent="0.25">
      <c r="A6730"/>
    </row>
    <row r="6731" spans="1:1" x14ac:dyDescent="0.25">
      <c r="A6731"/>
    </row>
    <row r="6732" spans="1:1" x14ac:dyDescent="0.25">
      <c r="A6732"/>
    </row>
    <row r="6733" spans="1:1" x14ac:dyDescent="0.25">
      <c r="A6733"/>
    </row>
    <row r="6734" spans="1:1" x14ac:dyDescent="0.25">
      <c r="A6734"/>
    </row>
    <row r="6735" spans="1:1" x14ac:dyDescent="0.25">
      <c r="A6735"/>
    </row>
    <row r="6736" spans="1:1" x14ac:dyDescent="0.25">
      <c r="A6736"/>
    </row>
    <row r="6737" spans="1:1" x14ac:dyDescent="0.25">
      <c r="A6737"/>
    </row>
    <row r="6738" spans="1:1" x14ac:dyDescent="0.25">
      <c r="A6738"/>
    </row>
    <row r="6739" spans="1:1" x14ac:dyDescent="0.25">
      <c r="A6739"/>
    </row>
    <row r="6740" spans="1:1" x14ac:dyDescent="0.25">
      <c r="A6740"/>
    </row>
    <row r="6741" spans="1:1" x14ac:dyDescent="0.25">
      <c r="A6741"/>
    </row>
    <row r="6742" spans="1:1" x14ac:dyDescent="0.25">
      <c r="A6742"/>
    </row>
    <row r="6743" spans="1:1" x14ac:dyDescent="0.25">
      <c r="A6743"/>
    </row>
    <row r="6744" spans="1:1" x14ac:dyDescent="0.25">
      <c r="A6744"/>
    </row>
    <row r="6745" spans="1:1" x14ac:dyDescent="0.25">
      <c r="A6745"/>
    </row>
    <row r="6746" spans="1:1" x14ac:dyDescent="0.25">
      <c r="A6746"/>
    </row>
    <row r="6747" spans="1:1" x14ac:dyDescent="0.25">
      <c r="A6747"/>
    </row>
    <row r="6748" spans="1:1" x14ac:dyDescent="0.25">
      <c r="A6748"/>
    </row>
    <row r="6749" spans="1:1" x14ac:dyDescent="0.25">
      <c r="A6749"/>
    </row>
    <row r="6750" spans="1:1" x14ac:dyDescent="0.25">
      <c r="A6750"/>
    </row>
    <row r="6751" spans="1:1" x14ac:dyDescent="0.25">
      <c r="A6751"/>
    </row>
    <row r="6752" spans="1:1" x14ac:dyDescent="0.25">
      <c r="A6752"/>
    </row>
    <row r="6753" spans="1:1" x14ac:dyDescent="0.25">
      <c r="A6753"/>
    </row>
    <row r="6754" spans="1:1" x14ac:dyDescent="0.25">
      <c r="A6754"/>
    </row>
    <row r="6755" spans="1:1" x14ac:dyDescent="0.25">
      <c r="A6755"/>
    </row>
    <row r="6756" spans="1:1" x14ac:dyDescent="0.25">
      <c r="A6756"/>
    </row>
    <row r="6757" spans="1:1" x14ac:dyDescent="0.25">
      <c r="A6757"/>
    </row>
    <row r="6758" spans="1:1" x14ac:dyDescent="0.25">
      <c r="A6758"/>
    </row>
    <row r="6759" spans="1:1" x14ac:dyDescent="0.25">
      <c r="A6759"/>
    </row>
    <row r="6760" spans="1:1" x14ac:dyDescent="0.25">
      <c r="A6760"/>
    </row>
    <row r="6761" spans="1:1" x14ac:dyDescent="0.25">
      <c r="A6761"/>
    </row>
    <row r="6762" spans="1:1" x14ac:dyDescent="0.25">
      <c r="A6762"/>
    </row>
    <row r="6763" spans="1:1" x14ac:dyDescent="0.25">
      <c r="A6763"/>
    </row>
    <row r="6764" spans="1:1" x14ac:dyDescent="0.25">
      <c r="A6764"/>
    </row>
    <row r="6765" spans="1:1" x14ac:dyDescent="0.25">
      <c r="A6765"/>
    </row>
    <row r="6766" spans="1:1" x14ac:dyDescent="0.25">
      <c r="A6766"/>
    </row>
    <row r="6767" spans="1:1" x14ac:dyDescent="0.25">
      <c r="A6767"/>
    </row>
    <row r="6768" spans="1:1" x14ac:dyDescent="0.25">
      <c r="A6768"/>
    </row>
    <row r="6769" spans="1:1" x14ac:dyDescent="0.25">
      <c r="A6769"/>
    </row>
    <row r="6770" spans="1:1" x14ac:dyDescent="0.25">
      <c r="A6770"/>
    </row>
    <row r="6771" spans="1:1" x14ac:dyDescent="0.25">
      <c r="A6771"/>
    </row>
    <row r="6772" spans="1:1" x14ac:dyDescent="0.25">
      <c r="A6772"/>
    </row>
    <row r="6773" spans="1:1" x14ac:dyDescent="0.25">
      <c r="A6773"/>
    </row>
    <row r="6774" spans="1:1" x14ac:dyDescent="0.25">
      <c r="A6774"/>
    </row>
    <row r="6775" spans="1:1" x14ac:dyDescent="0.25">
      <c r="A6775"/>
    </row>
    <row r="6776" spans="1:1" x14ac:dyDescent="0.25">
      <c r="A6776"/>
    </row>
    <row r="6777" spans="1:1" x14ac:dyDescent="0.25">
      <c r="A6777"/>
    </row>
    <row r="6778" spans="1:1" x14ac:dyDescent="0.25">
      <c r="A6778"/>
    </row>
    <row r="6779" spans="1:1" x14ac:dyDescent="0.25">
      <c r="A6779"/>
    </row>
    <row r="6780" spans="1:1" x14ac:dyDescent="0.25">
      <c r="A6780"/>
    </row>
    <row r="6781" spans="1:1" x14ac:dyDescent="0.25">
      <c r="A6781"/>
    </row>
    <row r="6782" spans="1:1" x14ac:dyDescent="0.25">
      <c r="A6782"/>
    </row>
    <row r="6783" spans="1:1" x14ac:dyDescent="0.25">
      <c r="A6783"/>
    </row>
    <row r="6784" spans="1:1" x14ac:dyDescent="0.25">
      <c r="A6784"/>
    </row>
    <row r="6785" spans="1:1" x14ac:dyDescent="0.25">
      <c r="A6785"/>
    </row>
    <row r="6786" spans="1:1" x14ac:dyDescent="0.25">
      <c r="A6786"/>
    </row>
    <row r="6787" spans="1:1" x14ac:dyDescent="0.25">
      <c r="A6787"/>
    </row>
    <row r="6788" spans="1:1" x14ac:dyDescent="0.25">
      <c r="A6788"/>
    </row>
    <row r="6789" spans="1:1" x14ac:dyDescent="0.25">
      <c r="A6789"/>
    </row>
    <row r="6790" spans="1:1" x14ac:dyDescent="0.25">
      <c r="A6790"/>
    </row>
    <row r="6791" spans="1:1" x14ac:dyDescent="0.25">
      <c r="A6791"/>
    </row>
    <row r="6792" spans="1:1" x14ac:dyDescent="0.25">
      <c r="A6792"/>
    </row>
    <row r="6793" spans="1:1" x14ac:dyDescent="0.25">
      <c r="A6793"/>
    </row>
    <row r="6794" spans="1:1" x14ac:dyDescent="0.25">
      <c r="A6794"/>
    </row>
    <row r="6795" spans="1:1" x14ac:dyDescent="0.25">
      <c r="A6795"/>
    </row>
    <row r="6796" spans="1:1" x14ac:dyDescent="0.25">
      <c r="A6796"/>
    </row>
    <row r="6797" spans="1:1" x14ac:dyDescent="0.25">
      <c r="A6797"/>
    </row>
    <row r="6798" spans="1:1" x14ac:dyDescent="0.25">
      <c r="A6798"/>
    </row>
    <row r="6799" spans="1:1" x14ac:dyDescent="0.25">
      <c r="A6799"/>
    </row>
    <row r="6800" spans="1:1" x14ac:dyDescent="0.25">
      <c r="A6800"/>
    </row>
    <row r="6801" spans="1:1" x14ac:dyDescent="0.25">
      <c r="A6801"/>
    </row>
    <row r="6802" spans="1:1" x14ac:dyDescent="0.25">
      <c r="A6802"/>
    </row>
    <row r="6803" spans="1:1" x14ac:dyDescent="0.25">
      <c r="A6803"/>
    </row>
    <row r="6804" spans="1:1" x14ac:dyDescent="0.25">
      <c r="A6804"/>
    </row>
    <row r="6805" spans="1:1" x14ac:dyDescent="0.25">
      <c r="A6805"/>
    </row>
    <row r="6806" spans="1:1" x14ac:dyDescent="0.25">
      <c r="A6806"/>
    </row>
    <row r="6807" spans="1:1" x14ac:dyDescent="0.25">
      <c r="A6807"/>
    </row>
    <row r="6808" spans="1:1" x14ac:dyDescent="0.25">
      <c r="A6808"/>
    </row>
    <row r="6809" spans="1:1" x14ac:dyDescent="0.25">
      <c r="A6809"/>
    </row>
    <row r="6810" spans="1:1" x14ac:dyDescent="0.25">
      <c r="A6810"/>
    </row>
    <row r="6811" spans="1:1" x14ac:dyDescent="0.25">
      <c r="A6811"/>
    </row>
    <row r="6812" spans="1:1" x14ac:dyDescent="0.25">
      <c r="A6812"/>
    </row>
    <row r="6813" spans="1:1" x14ac:dyDescent="0.25">
      <c r="A6813"/>
    </row>
    <row r="6814" spans="1:1" x14ac:dyDescent="0.25">
      <c r="A6814"/>
    </row>
    <row r="6815" spans="1:1" x14ac:dyDescent="0.25">
      <c r="A6815"/>
    </row>
    <row r="6816" spans="1:1" x14ac:dyDescent="0.25">
      <c r="A6816"/>
    </row>
    <row r="6817" spans="1:1" x14ac:dyDescent="0.25">
      <c r="A6817"/>
    </row>
    <row r="6818" spans="1:1" x14ac:dyDescent="0.25">
      <c r="A6818"/>
    </row>
    <row r="6819" spans="1:1" x14ac:dyDescent="0.25">
      <c r="A6819"/>
    </row>
    <row r="6820" spans="1:1" x14ac:dyDescent="0.25">
      <c r="A6820"/>
    </row>
    <row r="6821" spans="1:1" x14ac:dyDescent="0.25">
      <c r="A6821"/>
    </row>
    <row r="6822" spans="1:1" x14ac:dyDescent="0.25">
      <c r="A6822"/>
    </row>
    <row r="6823" spans="1:1" x14ac:dyDescent="0.25">
      <c r="A6823"/>
    </row>
    <row r="6824" spans="1:1" x14ac:dyDescent="0.25">
      <c r="A6824"/>
    </row>
    <row r="6825" spans="1:1" x14ac:dyDescent="0.25">
      <c r="A6825"/>
    </row>
    <row r="6826" spans="1:1" x14ac:dyDescent="0.25">
      <c r="A6826"/>
    </row>
    <row r="6827" spans="1:1" x14ac:dyDescent="0.25">
      <c r="A6827"/>
    </row>
    <row r="6828" spans="1:1" x14ac:dyDescent="0.25">
      <c r="A6828"/>
    </row>
    <row r="6829" spans="1:1" x14ac:dyDescent="0.25">
      <c r="A6829"/>
    </row>
    <row r="6830" spans="1:1" x14ac:dyDescent="0.25">
      <c r="A6830"/>
    </row>
    <row r="6831" spans="1:1" x14ac:dyDescent="0.25">
      <c r="A6831"/>
    </row>
    <row r="6832" spans="1:1" x14ac:dyDescent="0.25">
      <c r="A6832"/>
    </row>
    <row r="6833" spans="1:1" x14ac:dyDescent="0.25">
      <c r="A6833"/>
    </row>
    <row r="6834" spans="1:1" x14ac:dyDescent="0.25">
      <c r="A6834"/>
    </row>
    <row r="6835" spans="1:1" x14ac:dyDescent="0.25">
      <c r="A6835"/>
    </row>
    <row r="6836" spans="1:1" x14ac:dyDescent="0.25">
      <c r="A6836"/>
    </row>
    <row r="6837" spans="1:1" x14ac:dyDescent="0.25">
      <c r="A6837"/>
    </row>
    <row r="6838" spans="1:1" x14ac:dyDescent="0.25">
      <c r="A6838"/>
    </row>
    <row r="6839" spans="1:1" x14ac:dyDescent="0.25">
      <c r="A6839"/>
    </row>
    <row r="6840" spans="1:1" x14ac:dyDescent="0.25">
      <c r="A6840"/>
    </row>
    <row r="6841" spans="1:1" x14ac:dyDescent="0.25">
      <c r="A6841"/>
    </row>
    <row r="6842" spans="1:1" x14ac:dyDescent="0.25">
      <c r="A6842"/>
    </row>
    <row r="6843" spans="1:1" x14ac:dyDescent="0.25">
      <c r="A6843"/>
    </row>
    <row r="6844" spans="1:1" x14ac:dyDescent="0.25">
      <c r="A6844"/>
    </row>
    <row r="6845" spans="1:1" x14ac:dyDescent="0.25">
      <c r="A6845"/>
    </row>
    <row r="6846" spans="1:1" x14ac:dyDescent="0.25">
      <c r="A6846"/>
    </row>
    <row r="6847" spans="1:1" x14ac:dyDescent="0.25">
      <c r="A6847"/>
    </row>
    <row r="6848" spans="1:1" x14ac:dyDescent="0.25">
      <c r="A6848"/>
    </row>
    <row r="6849" spans="1:1" x14ac:dyDescent="0.25">
      <c r="A6849"/>
    </row>
    <row r="6850" spans="1:1" x14ac:dyDescent="0.25">
      <c r="A6850"/>
    </row>
    <row r="6851" spans="1:1" x14ac:dyDescent="0.25">
      <c r="A6851"/>
    </row>
    <row r="6852" spans="1:1" x14ac:dyDescent="0.25">
      <c r="A6852"/>
    </row>
    <row r="6853" spans="1:1" x14ac:dyDescent="0.25">
      <c r="A6853"/>
    </row>
    <row r="6854" spans="1:1" x14ac:dyDescent="0.25">
      <c r="A6854"/>
    </row>
    <row r="6855" spans="1:1" x14ac:dyDescent="0.25">
      <c r="A6855"/>
    </row>
    <row r="6856" spans="1:1" x14ac:dyDescent="0.25">
      <c r="A6856"/>
    </row>
    <row r="6857" spans="1:1" x14ac:dyDescent="0.25">
      <c r="A6857"/>
    </row>
    <row r="6858" spans="1:1" x14ac:dyDescent="0.25">
      <c r="A6858"/>
    </row>
    <row r="6859" spans="1:1" x14ac:dyDescent="0.25">
      <c r="A6859"/>
    </row>
    <row r="6860" spans="1:1" x14ac:dyDescent="0.25">
      <c r="A6860"/>
    </row>
    <row r="6861" spans="1:1" x14ac:dyDescent="0.25">
      <c r="A6861"/>
    </row>
    <row r="6862" spans="1:1" x14ac:dyDescent="0.25">
      <c r="A6862"/>
    </row>
    <row r="6863" spans="1:1" x14ac:dyDescent="0.25">
      <c r="A6863"/>
    </row>
    <row r="6864" spans="1:1" x14ac:dyDescent="0.25">
      <c r="A6864"/>
    </row>
    <row r="6865" spans="1:1" x14ac:dyDescent="0.25">
      <c r="A6865"/>
    </row>
    <row r="6866" spans="1:1" x14ac:dyDescent="0.25">
      <c r="A6866"/>
    </row>
    <row r="6867" spans="1:1" x14ac:dyDescent="0.25">
      <c r="A6867"/>
    </row>
    <row r="6868" spans="1:1" x14ac:dyDescent="0.25">
      <c r="A6868"/>
    </row>
    <row r="6869" spans="1:1" x14ac:dyDescent="0.25">
      <c r="A6869"/>
    </row>
    <row r="6870" spans="1:1" x14ac:dyDescent="0.25">
      <c r="A6870"/>
    </row>
    <row r="6871" spans="1:1" x14ac:dyDescent="0.25">
      <c r="A6871"/>
    </row>
    <row r="6872" spans="1:1" x14ac:dyDescent="0.25">
      <c r="A6872"/>
    </row>
    <row r="6873" spans="1:1" x14ac:dyDescent="0.25">
      <c r="A6873"/>
    </row>
    <row r="6874" spans="1:1" x14ac:dyDescent="0.25">
      <c r="A6874"/>
    </row>
    <row r="6875" spans="1:1" x14ac:dyDescent="0.25">
      <c r="A6875"/>
    </row>
    <row r="6876" spans="1:1" x14ac:dyDescent="0.25">
      <c r="A6876"/>
    </row>
    <row r="6877" spans="1:1" x14ac:dyDescent="0.25">
      <c r="A6877"/>
    </row>
    <row r="6878" spans="1:1" x14ac:dyDescent="0.25">
      <c r="A6878"/>
    </row>
    <row r="6879" spans="1:1" x14ac:dyDescent="0.25">
      <c r="A6879"/>
    </row>
    <row r="6880" spans="1:1" x14ac:dyDescent="0.25">
      <c r="A6880"/>
    </row>
    <row r="6881" spans="1:1" x14ac:dyDescent="0.25">
      <c r="A6881"/>
    </row>
    <row r="6882" spans="1:1" x14ac:dyDescent="0.25">
      <c r="A6882"/>
    </row>
    <row r="6883" spans="1:1" x14ac:dyDescent="0.25">
      <c r="A6883"/>
    </row>
    <row r="6884" spans="1:1" x14ac:dyDescent="0.25">
      <c r="A6884"/>
    </row>
    <row r="6885" spans="1:1" x14ac:dyDescent="0.25">
      <c r="A6885"/>
    </row>
    <row r="6886" spans="1:1" x14ac:dyDescent="0.25">
      <c r="A6886"/>
    </row>
    <row r="6887" spans="1:1" x14ac:dyDescent="0.25">
      <c r="A6887"/>
    </row>
    <row r="6888" spans="1:1" x14ac:dyDescent="0.25">
      <c r="A6888"/>
    </row>
    <row r="6889" spans="1:1" x14ac:dyDescent="0.25">
      <c r="A6889"/>
    </row>
    <row r="6890" spans="1:1" x14ac:dyDescent="0.25">
      <c r="A6890"/>
    </row>
    <row r="6891" spans="1:1" x14ac:dyDescent="0.25">
      <c r="A6891"/>
    </row>
    <row r="6892" spans="1:1" x14ac:dyDescent="0.25">
      <c r="A6892"/>
    </row>
    <row r="6893" spans="1:1" x14ac:dyDescent="0.25">
      <c r="A6893"/>
    </row>
    <row r="6894" spans="1:1" x14ac:dyDescent="0.25">
      <c r="A6894"/>
    </row>
    <row r="6895" spans="1:1" x14ac:dyDescent="0.25">
      <c r="A6895"/>
    </row>
    <row r="6896" spans="1:1" x14ac:dyDescent="0.25">
      <c r="A6896"/>
    </row>
    <row r="6897" spans="1:1" x14ac:dyDescent="0.25">
      <c r="A6897"/>
    </row>
    <row r="6898" spans="1:1" x14ac:dyDescent="0.25">
      <c r="A6898"/>
    </row>
    <row r="6899" spans="1:1" x14ac:dyDescent="0.25">
      <c r="A6899"/>
    </row>
    <row r="6900" spans="1:1" x14ac:dyDescent="0.25">
      <c r="A6900"/>
    </row>
    <row r="6901" spans="1:1" x14ac:dyDescent="0.25">
      <c r="A6901"/>
    </row>
    <row r="6902" spans="1:1" x14ac:dyDescent="0.25">
      <c r="A6902"/>
    </row>
    <row r="6903" spans="1:1" x14ac:dyDescent="0.25">
      <c r="A6903"/>
    </row>
    <row r="6904" spans="1:1" x14ac:dyDescent="0.25">
      <c r="A6904"/>
    </row>
    <row r="6905" spans="1:1" x14ac:dyDescent="0.25">
      <c r="A6905"/>
    </row>
    <row r="6906" spans="1:1" x14ac:dyDescent="0.25">
      <c r="A6906"/>
    </row>
    <row r="6907" spans="1:1" x14ac:dyDescent="0.25">
      <c r="A6907"/>
    </row>
    <row r="6908" spans="1:1" x14ac:dyDescent="0.25">
      <c r="A6908"/>
    </row>
    <row r="6909" spans="1:1" x14ac:dyDescent="0.25">
      <c r="A6909"/>
    </row>
    <row r="6910" spans="1:1" x14ac:dyDescent="0.25">
      <c r="A6910"/>
    </row>
    <row r="6911" spans="1:1" x14ac:dyDescent="0.25">
      <c r="A6911"/>
    </row>
    <row r="6912" spans="1:1" x14ac:dyDescent="0.25">
      <c r="A6912"/>
    </row>
    <row r="6913" spans="1:1" x14ac:dyDescent="0.25">
      <c r="A6913"/>
    </row>
    <row r="6914" spans="1:1" x14ac:dyDescent="0.25">
      <c r="A6914"/>
    </row>
    <row r="6915" spans="1:1" x14ac:dyDescent="0.25">
      <c r="A6915"/>
    </row>
    <row r="6916" spans="1:1" x14ac:dyDescent="0.25">
      <c r="A6916"/>
    </row>
    <row r="6917" spans="1:1" x14ac:dyDescent="0.25">
      <c r="A6917"/>
    </row>
    <row r="6918" spans="1:1" x14ac:dyDescent="0.25">
      <c r="A6918"/>
    </row>
    <row r="6919" spans="1:1" x14ac:dyDescent="0.25">
      <c r="A6919"/>
    </row>
    <row r="6920" spans="1:1" x14ac:dyDescent="0.25">
      <c r="A6920"/>
    </row>
    <row r="6921" spans="1:1" x14ac:dyDescent="0.25">
      <c r="A6921"/>
    </row>
    <row r="6922" spans="1:1" x14ac:dyDescent="0.25">
      <c r="A6922"/>
    </row>
    <row r="6923" spans="1:1" x14ac:dyDescent="0.25">
      <c r="A6923"/>
    </row>
    <row r="6924" spans="1:1" x14ac:dyDescent="0.25">
      <c r="A6924"/>
    </row>
    <row r="6925" spans="1:1" x14ac:dyDescent="0.25">
      <c r="A6925"/>
    </row>
    <row r="6926" spans="1:1" x14ac:dyDescent="0.25">
      <c r="A6926"/>
    </row>
    <row r="6927" spans="1:1" x14ac:dyDescent="0.25">
      <c r="A6927"/>
    </row>
    <row r="6928" spans="1:1" x14ac:dyDescent="0.25">
      <c r="A6928"/>
    </row>
    <row r="6929" spans="1:1" x14ac:dyDescent="0.25">
      <c r="A6929"/>
    </row>
    <row r="6930" spans="1:1" x14ac:dyDescent="0.25">
      <c r="A6930"/>
    </row>
    <row r="6931" spans="1:1" x14ac:dyDescent="0.25">
      <c r="A6931"/>
    </row>
    <row r="6932" spans="1:1" x14ac:dyDescent="0.25">
      <c r="A6932"/>
    </row>
    <row r="6933" spans="1:1" x14ac:dyDescent="0.25">
      <c r="A6933"/>
    </row>
    <row r="6934" spans="1:1" x14ac:dyDescent="0.25">
      <c r="A6934"/>
    </row>
    <row r="6935" spans="1:1" x14ac:dyDescent="0.25">
      <c r="A6935"/>
    </row>
    <row r="6936" spans="1:1" x14ac:dyDescent="0.25">
      <c r="A6936"/>
    </row>
    <row r="6937" spans="1:1" x14ac:dyDescent="0.25">
      <c r="A6937"/>
    </row>
    <row r="6938" spans="1:1" x14ac:dyDescent="0.25">
      <c r="A6938"/>
    </row>
    <row r="6939" spans="1:1" x14ac:dyDescent="0.25">
      <c r="A6939"/>
    </row>
    <row r="6940" spans="1:1" x14ac:dyDescent="0.25">
      <c r="A6940"/>
    </row>
    <row r="6941" spans="1:1" x14ac:dyDescent="0.25">
      <c r="A6941"/>
    </row>
    <row r="6942" spans="1:1" x14ac:dyDescent="0.25">
      <c r="A6942"/>
    </row>
    <row r="6943" spans="1:1" x14ac:dyDescent="0.25">
      <c r="A6943"/>
    </row>
    <row r="6944" spans="1:1" x14ac:dyDescent="0.25">
      <c r="A6944"/>
    </row>
    <row r="6945" spans="1:1" x14ac:dyDescent="0.25">
      <c r="A6945"/>
    </row>
    <row r="6946" spans="1:1" x14ac:dyDescent="0.25">
      <c r="A6946"/>
    </row>
    <row r="6947" spans="1:1" x14ac:dyDescent="0.25">
      <c r="A6947"/>
    </row>
    <row r="6948" spans="1:1" x14ac:dyDescent="0.25">
      <c r="A6948"/>
    </row>
    <row r="6949" spans="1:1" x14ac:dyDescent="0.25">
      <c r="A6949"/>
    </row>
    <row r="6950" spans="1:1" x14ac:dyDescent="0.25">
      <c r="A6950"/>
    </row>
    <row r="6951" spans="1:1" x14ac:dyDescent="0.25">
      <c r="A6951"/>
    </row>
    <row r="6952" spans="1:1" x14ac:dyDescent="0.25">
      <c r="A6952"/>
    </row>
    <row r="6953" spans="1:1" x14ac:dyDescent="0.25">
      <c r="A6953"/>
    </row>
    <row r="6954" spans="1:1" x14ac:dyDescent="0.25">
      <c r="A6954"/>
    </row>
    <row r="6955" spans="1:1" x14ac:dyDescent="0.25">
      <c r="A6955"/>
    </row>
    <row r="6956" spans="1:1" x14ac:dyDescent="0.25">
      <c r="A6956"/>
    </row>
    <row r="6957" spans="1:1" x14ac:dyDescent="0.25">
      <c r="A6957"/>
    </row>
    <row r="6958" spans="1:1" x14ac:dyDescent="0.25">
      <c r="A6958"/>
    </row>
    <row r="6959" spans="1:1" x14ac:dyDescent="0.25">
      <c r="A6959"/>
    </row>
    <row r="6960" spans="1:1" x14ac:dyDescent="0.25">
      <c r="A6960"/>
    </row>
    <row r="6961" spans="1:1" x14ac:dyDescent="0.25">
      <c r="A6961"/>
    </row>
    <row r="6962" spans="1:1" x14ac:dyDescent="0.25">
      <c r="A6962"/>
    </row>
    <row r="6963" spans="1:1" x14ac:dyDescent="0.25">
      <c r="A6963"/>
    </row>
    <row r="6964" spans="1:1" x14ac:dyDescent="0.25">
      <c r="A6964"/>
    </row>
    <row r="6965" spans="1:1" x14ac:dyDescent="0.25">
      <c r="A6965"/>
    </row>
    <row r="6966" spans="1:1" x14ac:dyDescent="0.25">
      <c r="A6966"/>
    </row>
    <row r="6967" spans="1:1" x14ac:dyDescent="0.25">
      <c r="A6967"/>
    </row>
    <row r="6968" spans="1:1" x14ac:dyDescent="0.25">
      <c r="A6968"/>
    </row>
    <row r="6969" spans="1:1" x14ac:dyDescent="0.25">
      <c r="A6969"/>
    </row>
    <row r="6970" spans="1:1" x14ac:dyDescent="0.25">
      <c r="A6970"/>
    </row>
    <row r="6971" spans="1:1" x14ac:dyDescent="0.25">
      <c r="A6971"/>
    </row>
    <row r="6972" spans="1:1" x14ac:dyDescent="0.25">
      <c r="A6972"/>
    </row>
    <row r="6973" spans="1:1" x14ac:dyDescent="0.25">
      <c r="A6973"/>
    </row>
    <row r="6974" spans="1:1" x14ac:dyDescent="0.25">
      <c r="A6974"/>
    </row>
    <row r="6975" spans="1:1" x14ac:dyDescent="0.25">
      <c r="A6975"/>
    </row>
    <row r="6976" spans="1:1" x14ac:dyDescent="0.25">
      <c r="A6976"/>
    </row>
    <row r="6977" spans="1:1" x14ac:dyDescent="0.25">
      <c r="A6977"/>
    </row>
    <row r="6978" spans="1:1" x14ac:dyDescent="0.25">
      <c r="A6978"/>
    </row>
    <row r="6979" spans="1:1" x14ac:dyDescent="0.25">
      <c r="A6979"/>
    </row>
    <row r="6980" spans="1:1" x14ac:dyDescent="0.25">
      <c r="A6980"/>
    </row>
    <row r="6981" spans="1:1" x14ac:dyDescent="0.25">
      <c r="A6981"/>
    </row>
    <row r="6982" spans="1:1" x14ac:dyDescent="0.25">
      <c r="A6982"/>
    </row>
    <row r="6983" spans="1:1" x14ac:dyDescent="0.25">
      <c r="A6983"/>
    </row>
    <row r="6984" spans="1:1" x14ac:dyDescent="0.25">
      <c r="A6984"/>
    </row>
    <row r="6985" spans="1:1" x14ac:dyDescent="0.25">
      <c r="A6985"/>
    </row>
    <row r="6986" spans="1:1" x14ac:dyDescent="0.25">
      <c r="A6986"/>
    </row>
    <row r="6987" spans="1:1" x14ac:dyDescent="0.25">
      <c r="A6987"/>
    </row>
    <row r="6988" spans="1:1" x14ac:dyDescent="0.25">
      <c r="A6988"/>
    </row>
    <row r="6989" spans="1:1" x14ac:dyDescent="0.25">
      <c r="A6989"/>
    </row>
    <row r="6990" spans="1:1" x14ac:dyDescent="0.25">
      <c r="A6990"/>
    </row>
    <row r="6991" spans="1:1" x14ac:dyDescent="0.25">
      <c r="A6991"/>
    </row>
    <row r="6992" spans="1:1" x14ac:dyDescent="0.25">
      <c r="A6992"/>
    </row>
    <row r="6993" spans="1:1" x14ac:dyDescent="0.25">
      <c r="A6993"/>
    </row>
    <row r="6994" spans="1:1" x14ac:dyDescent="0.25">
      <c r="A6994"/>
    </row>
    <row r="6995" spans="1:1" x14ac:dyDescent="0.25">
      <c r="A6995"/>
    </row>
    <row r="6996" spans="1:1" x14ac:dyDescent="0.25">
      <c r="A6996"/>
    </row>
    <row r="6997" spans="1:1" x14ac:dyDescent="0.25">
      <c r="A6997"/>
    </row>
    <row r="6998" spans="1:1" x14ac:dyDescent="0.25">
      <c r="A6998"/>
    </row>
    <row r="6999" spans="1:1" x14ac:dyDescent="0.25">
      <c r="A6999"/>
    </row>
    <row r="7000" spans="1:1" x14ac:dyDescent="0.25">
      <c r="A7000"/>
    </row>
    <row r="7001" spans="1:1" x14ac:dyDescent="0.25">
      <c r="A7001"/>
    </row>
    <row r="7002" spans="1:1" x14ac:dyDescent="0.25">
      <c r="A7002"/>
    </row>
    <row r="7003" spans="1:1" x14ac:dyDescent="0.25">
      <c r="A7003"/>
    </row>
    <row r="7004" spans="1:1" x14ac:dyDescent="0.25">
      <c r="A7004"/>
    </row>
    <row r="7005" spans="1:1" x14ac:dyDescent="0.25">
      <c r="A7005"/>
    </row>
    <row r="7006" spans="1:1" x14ac:dyDescent="0.25">
      <c r="A7006"/>
    </row>
    <row r="7007" spans="1:1" x14ac:dyDescent="0.25">
      <c r="A7007"/>
    </row>
    <row r="7008" spans="1:1" x14ac:dyDescent="0.25">
      <c r="A7008"/>
    </row>
    <row r="7009" spans="1:1" x14ac:dyDescent="0.25">
      <c r="A7009"/>
    </row>
    <row r="7010" spans="1:1" x14ac:dyDescent="0.25">
      <c r="A7010"/>
    </row>
    <row r="7011" spans="1:1" x14ac:dyDescent="0.25">
      <c r="A7011"/>
    </row>
    <row r="7012" spans="1:1" x14ac:dyDescent="0.25">
      <c r="A7012"/>
    </row>
    <row r="7013" spans="1:1" x14ac:dyDescent="0.25">
      <c r="A7013"/>
    </row>
    <row r="7014" spans="1:1" x14ac:dyDescent="0.25">
      <c r="A7014"/>
    </row>
    <row r="7015" spans="1:1" x14ac:dyDescent="0.25">
      <c r="A7015"/>
    </row>
    <row r="7016" spans="1:1" x14ac:dyDescent="0.25">
      <c r="A7016"/>
    </row>
    <row r="7017" spans="1:1" x14ac:dyDescent="0.25">
      <c r="A7017"/>
    </row>
    <row r="7018" spans="1:1" x14ac:dyDescent="0.25">
      <c r="A7018"/>
    </row>
    <row r="7019" spans="1:1" x14ac:dyDescent="0.25">
      <c r="A7019"/>
    </row>
    <row r="7020" spans="1:1" x14ac:dyDescent="0.25">
      <c r="A7020"/>
    </row>
    <row r="7021" spans="1:1" x14ac:dyDescent="0.25">
      <c r="A7021"/>
    </row>
    <row r="7022" spans="1:1" x14ac:dyDescent="0.25">
      <c r="A7022"/>
    </row>
    <row r="7023" spans="1:1" x14ac:dyDescent="0.25">
      <c r="A7023"/>
    </row>
    <row r="7024" spans="1:1" x14ac:dyDescent="0.25">
      <c r="A7024"/>
    </row>
    <row r="7025" spans="1:1" x14ac:dyDescent="0.25">
      <c r="A7025"/>
    </row>
    <row r="7026" spans="1:1" x14ac:dyDescent="0.25">
      <c r="A7026"/>
    </row>
    <row r="7027" spans="1:1" x14ac:dyDescent="0.25">
      <c r="A7027"/>
    </row>
    <row r="7028" spans="1:1" x14ac:dyDescent="0.25">
      <c r="A7028"/>
    </row>
    <row r="7029" spans="1:1" x14ac:dyDescent="0.25">
      <c r="A7029"/>
    </row>
    <row r="7030" spans="1:1" x14ac:dyDescent="0.25">
      <c r="A7030"/>
    </row>
    <row r="7031" spans="1:1" x14ac:dyDescent="0.25">
      <c r="A7031"/>
    </row>
    <row r="7032" spans="1:1" x14ac:dyDescent="0.25">
      <c r="A7032"/>
    </row>
    <row r="7033" spans="1:1" x14ac:dyDescent="0.25">
      <c r="A7033"/>
    </row>
    <row r="7034" spans="1:1" x14ac:dyDescent="0.25">
      <c r="A7034"/>
    </row>
    <row r="7035" spans="1:1" x14ac:dyDescent="0.25">
      <c r="A7035"/>
    </row>
    <row r="7036" spans="1:1" x14ac:dyDescent="0.25">
      <c r="A7036"/>
    </row>
    <row r="7037" spans="1:1" x14ac:dyDescent="0.25">
      <c r="A7037"/>
    </row>
    <row r="7038" spans="1:1" x14ac:dyDescent="0.25">
      <c r="A7038"/>
    </row>
    <row r="7039" spans="1:1" x14ac:dyDescent="0.25">
      <c r="A7039"/>
    </row>
    <row r="7040" spans="1:1" x14ac:dyDescent="0.25">
      <c r="A7040"/>
    </row>
    <row r="7041" spans="1:1" x14ac:dyDescent="0.25">
      <c r="A7041"/>
    </row>
    <row r="7042" spans="1:1" x14ac:dyDescent="0.25">
      <c r="A7042"/>
    </row>
    <row r="7043" spans="1:1" x14ac:dyDescent="0.25">
      <c r="A7043"/>
    </row>
    <row r="7044" spans="1:1" x14ac:dyDescent="0.25">
      <c r="A7044"/>
    </row>
    <row r="7045" spans="1:1" x14ac:dyDescent="0.25">
      <c r="A7045"/>
    </row>
    <row r="7046" spans="1:1" x14ac:dyDescent="0.25">
      <c r="A7046"/>
    </row>
    <row r="7047" spans="1:1" x14ac:dyDescent="0.25">
      <c r="A7047"/>
    </row>
    <row r="7048" spans="1:1" x14ac:dyDescent="0.25">
      <c r="A7048"/>
    </row>
    <row r="7049" spans="1:1" x14ac:dyDescent="0.25">
      <c r="A7049"/>
    </row>
    <row r="7050" spans="1:1" x14ac:dyDescent="0.25">
      <c r="A7050"/>
    </row>
    <row r="7051" spans="1:1" x14ac:dyDescent="0.25">
      <c r="A7051"/>
    </row>
    <row r="7052" spans="1:1" x14ac:dyDescent="0.25">
      <c r="A7052"/>
    </row>
    <row r="7053" spans="1:1" x14ac:dyDescent="0.25">
      <c r="A7053"/>
    </row>
    <row r="7054" spans="1:1" x14ac:dyDescent="0.25">
      <c r="A7054"/>
    </row>
    <row r="7055" spans="1:1" x14ac:dyDescent="0.25">
      <c r="A7055"/>
    </row>
    <row r="7056" spans="1:1" x14ac:dyDescent="0.25">
      <c r="A7056"/>
    </row>
    <row r="7057" spans="1:1" x14ac:dyDescent="0.25">
      <c r="A7057"/>
    </row>
    <row r="7058" spans="1:1" x14ac:dyDescent="0.25">
      <c r="A7058"/>
    </row>
    <row r="7059" spans="1:1" x14ac:dyDescent="0.25">
      <c r="A7059"/>
    </row>
    <row r="7060" spans="1:1" x14ac:dyDescent="0.25">
      <c r="A7060"/>
    </row>
    <row r="7061" spans="1:1" x14ac:dyDescent="0.25">
      <c r="A7061"/>
    </row>
    <row r="7062" spans="1:1" x14ac:dyDescent="0.25">
      <c r="A7062"/>
    </row>
    <row r="7063" spans="1:1" x14ac:dyDescent="0.25">
      <c r="A7063"/>
    </row>
    <row r="7064" spans="1:1" x14ac:dyDescent="0.25">
      <c r="A7064"/>
    </row>
    <row r="7065" spans="1:1" x14ac:dyDescent="0.25">
      <c r="A7065"/>
    </row>
    <row r="7066" spans="1:1" x14ac:dyDescent="0.25">
      <c r="A7066"/>
    </row>
    <row r="7067" spans="1:1" x14ac:dyDescent="0.25">
      <c r="A7067"/>
    </row>
    <row r="7068" spans="1:1" x14ac:dyDescent="0.25">
      <c r="A7068"/>
    </row>
    <row r="7069" spans="1:1" x14ac:dyDescent="0.25">
      <c r="A7069"/>
    </row>
    <row r="7070" spans="1:1" x14ac:dyDescent="0.25">
      <c r="A7070"/>
    </row>
    <row r="7071" spans="1:1" x14ac:dyDescent="0.25">
      <c r="A7071"/>
    </row>
    <row r="7072" spans="1:1" x14ac:dyDescent="0.25">
      <c r="A7072"/>
    </row>
    <row r="7073" spans="1:1" x14ac:dyDescent="0.25">
      <c r="A7073"/>
    </row>
    <row r="7074" spans="1:1" x14ac:dyDescent="0.25">
      <c r="A7074"/>
    </row>
    <row r="7075" spans="1:1" x14ac:dyDescent="0.25">
      <c r="A7075"/>
    </row>
    <row r="7076" spans="1:1" x14ac:dyDescent="0.25">
      <c r="A7076"/>
    </row>
    <row r="7077" spans="1:1" x14ac:dyDescent="0.25">
      <c r="A7077"/>
    </row>
    <row r="7078" spans="1:1" x14ac:dyDescent="0.25">
      <c r="A7078"/>
    </row>
    <row r="7079" spans="1:1" x14ac:dyDescent="0.25">
      <c r="A7079"/>
    </row>
    <row r="7080" spans="1:1" x14ac:dyDescent="0.25">
      <c r="A7080"/>
    </row>
    <row r="7081" spans="1:1" x14ac:dyDescent="0.25">
      <c r="A7081"/>
    </row>
    <row r="7082" spans="1:1" x14ac:dyDescent="0.25">
      <c r="A7082"/>
    </row>
    <row r="7083" spans="1:1" x14ac:dyDescent="0.25">
      <c r="A7083"/>
    </row>
    <row r="7084" spans="1:1" x14ac:dyDescent="0.25">
      <c r="A7084"/>
    </row>
    <row r="7085" spans="1:1" x14ac:dyDescent="0.25">
      <c r="A7085"/>
    </row>
    <row r="7086" spans="1:1" x14ac:dyDescent="0.25">
      <c r="A7086"/>
    </row>
    <row r="7087" spans="1:1" x14ac:dyDescent="0.25">
      <c r="A7087"/>
    </row>
    <row r="7088" spans="1:1" x14ac:dyDescent="0.25">
      <c r="A7088"/>
    </row>
    <row r="7089" spans="1:1" x14ac:dyDescent="0.25">
      <c r="A7089"/>
    </row>
    <row r="7090" spans="1:1" x14ac:dyDescent="0.25">
      <c r="A7090"/>
    </row>
    <row r="7091" spans="1:1" x14ac:dyDescent="0.25">
      <c r="A7091"/>
    </row>
    <row r="7092" spans="1:1" x14ac:dyDescent="0.25">
      <c r="A7092"/>
    </row>
    <row r="7093" spans="1:1" x14ac:dyDescent="0.25">
      <c r="A7093"/>
    </row>
    <row r="7094" spans="1:1" x14ac:dyDescent="0.25">
      <c r="A7094"/>
    </row>
    <row r="7095" spans="1:1" x14ac:dyDescent="0.25">
      <c r="A7095"/>
    </row>
    <row r="7096" spans="1:1" x14ac:dyDescent="0.25">
      <c r="A7096"/>
    </row>
    <row r="7097" spans="1:1" x14ac:dyDescent="0.25">
      <c r="A7097"/>
    </row>
    <row r="7098" spans="1:1" x14ac:dyDescent="0.25">
      <c r="A7098"/>
    </row>
    <row r="7099" spans="1:1" x14ac:dyDescent="0.25">
      <c r="A7099"/>
    </row>
    <row r="7100" spans="1:1" x14ac:dyDescent="0.25">
      <c r="A7100"/>
    </row>
    <row r="7101" spans="1:1" x14ac:dyDescent="0.25">
      <c r="A7101"/>
    </row>
    <row r="7102" spans="1:1" x14ac:dyDescent="0.25">
      <c r="A7102"/>
    </row>
    <row r="7103" spans="1:1" x14ac:dyDescent="0.25">
      <c r="A7103"/>
    </row>
    <row r="7104" spans="1:1" x14ac:dyDescent="0.25">
      <c r="A7104"/>
    </row>
    <row r="7105" spans="1:1" x14ac:dyDescent="0.25">
      <c r="A7105"/>
    </row>
    <row r="7106" spans="1:1" x14ac:dyDescent="0.25">
      <c r="A7106"/>
    </row>
    <row r="7107" spans="1:1" x14ac:dyDescent="0.25">
      <c r="A7107"/>
    </row>
    <row r="7108" spans="1:1" x14ac:dyDescent="0.25">
      <c r="A7108"/>
    </row>
    <row r="7109" spans="1:1" x14ac:dyDescent="0.25">
      <c r="A7109"/>
    </row>
    <row r="7110" spans="1:1" x14ac:dyDescent="0.25">
      <c r="A7110"/>
    </row>
    <row r="7111" spans="1:1" x14ac:dyDescent="0.25">
      <c r="A7111"/>
    </row>
    <row r="7112" spans="1:1" x14ac:dyDescent="0.25">
      <c r="A7112"/>
    </row>
    <row r="7113" spans="1:1" x14ac:dyDescent="0.25">
      <c r="A7113"/>
    </row>
    <row r="7114" spans="1:1" x14ac:dyDescent="0.25">
      <c r="A7114"/>
    </row>
    <row r="7115" spans="1:1" x14ac:dyDescent="0.25">
      <c r="A7115"/>
    </row>
    <row r="7116" spans="1:1" x14ac:dyDescent="0.25">
      <c r="A7116"/>
    </row>
    <row r="7117" spans="1:1" x14ac:dyDescent="0.25">
      <c r="A7117"/>
    </row>
    <row r="7118" spans="1:1" x14ac:dyDescent="0.25">
      <c r="A7118"/>
    </row>
    <row r="7119" spans="1:1" x14ac:dyDescent="0.25">
      <c r="A7119"/>
    </row>
    <row r="7120" spans="1:1" x14ac:dyDescent="0.25">
      <c r="A7120"/>
    </row>
    <row r="7121" spans="1:1" x14ac:dyDescent="0.25">
      <c r="A7121"/>
    </row>
    <row r="7122" spans="1:1" x14ac:dyDescent="0.25">
      <c r="A7122"/>
    </row>
    <row r="7123" spans="1:1" x14ac:dyDescent="0.25">
      <c r="A7123"/>
    </row>
    <row r="7124" spans="1:1" x14ac:dyDescent="0.25">
      <c r="A7124"/>
    </row>
    <row r="7125" spans="1:1" x14ac:dyDescent="0.25">
      <c r="A7125"/>
    </row>
    <row r="7126" spans="1:1" x14ac:dyDescent="0.25">
      <c r="A7126"/>
    </row>
    <row r="7127" spans="1:1" x14ac:dyDescent="0.25">
      <c r="A7127"/>
    </row>
    <row r="7128" spans="1:1" x14ac:dyDescent="0.25">
      <c r="A7128"/>
    </row>
    <row r="7129" spans="1:1" x14ac:dyDescent="0.25">
      <c r="A7129"/>
    </row>
    <row r="7130" spans="1:1" x14ac:dyDescent="0.25">
      <c r="A7130"/>
    </row>
    <row r="7131" spans="1:1" x14ac:dyDescent="0.25">
      <c r="A7131"/>
    </row>
    <row r="7132" spans="1:1" x14ac:dyDescent="0.25">
      <c r="A7132"/>
    </row>
    <row r="7133" spans="1:1" x14ac:dyDescent="0.25">
      <c r="A7133"/>
    </row>
    <row r="7134" spans="1:1" x14ac:dyDescent="0.25">
      <c r="A7134"/>
    </row>
    <row r="7135" spans="1:1" x14ac:dyDescent="0.25">
      <c r="A7135"/>
    </row>
    <row r="7136" spans="1:1" x14ac:dyDescent="0.25">
      <c r="A7136"/>
    </row>
    <row r="7137" spans="1:1" x14ac:dyDescent="0.25">
      <c r="A7137"/>
    </row>
    <row r="7138" spans="1:1" x14ac:dyDescent="0.25">
      <c r="A7138"/>
    </row>
    <row r="7139" spans="1:1" x14ac:dyDescent="0.25">
      <c r="A7139"/>
    </row>
    <row r="7140" spans="1:1" x14ac:dyDescent="0.25">
      <c r="A7140"/>
    </row>
    <row r="7141" spans="1:1" x14ac:dyDescent="0.25">
      <c r="A7141"/>
    </row>
    <row r="7142" spans="1:1" x14ac:dyDescent="0.25">
      <c r="A7142"/>
    </row>
    <row r="7143" spans="1:1" x14ac:dyDescent="0.25">
      <c r="A7143"/>
    </row>
    <row r="7144" spans="1:1" x14ac:dyDescent="0.25">
      <c r="A7144"/>
    </row>
    <row r="7145" spans="1:1" x14ac:dyDescent="0.25">
      <c r="A7145"/>
    </row>
    <row r="7146" spans="1:1" x14ac:dyDescent="0.25">
      <c r="A7146"/>
    </row>
    <row r="7147" spans="1:1" x14ac:dyDescent="0.25">
      <c r="A7147"/>
    </row>
    <row r="7148" spans="1:1" x14ac:dyDescent="0.25">
      <c r="A7148"/>
    </row>
    <row r="7149" spans="1:1" x14ac:dyDescent="0.25">
      <c r="A7149"/>
    </row>
    <row r="7150" spans="1:1" x14ac:dyDescent="0.25">
      <c r="A7150"/>
    </row>
    <row r="7151" spans="1:1" x14ac:dyDescent="0.25">
      <c r="A7151"/>
    </row>
    <row r="7152" spans="1:1" x14ac:dyDescent="0.25">
      <c r="A7152"/>
    </row>
    <row r="7153" spans="1:1" x14ac:dyDescent="0.25">
      <c r="A7153"/>
    </row>
    <row r="7154" spans="1:1" x14ac:dyDescent="0.25">
      <c r="A7154"/>
    </row>
    <row r="7155" spans="1:1" x14ac:dyDescent="0.25">
      <c r="A7155"/>
    </row>
    <row r="7156" spans="1:1" x14ac:dyDescent="0.25">
      <c r="A7156"/>
    </row>
    <row r="7157" spans="1:1" x14ac:dyDescent="0.25">
      <c r="A7157"/>
    </row>
    <row r="7158" spans="1:1" x14ac:dyDescent="0.25">
      <c r="A7158"/>
    </row>
    <row r="7159" spans="1:1" x14ac:dyDescent="0.25">
      <c r="A7159"/>
    </row>
    <row r="7160" spans="1:1" x14ac:dyDescent="0.25">
      <c r="A7160"/>
    </row>
    <row r="7161" spans="1:1" x14ac:dyDescent="0.25">
      <c r="A7161"/>
    </row>
    <row r="7162" spans="1:1" x14ac:dyDescent="0.25">
      <c r="A7162"/>
    </row>
    <row r="7163" spans="1:1" x14ac:dyDescent="0.25">
      <c r="A7163"/>
    </row>
    <row r="7164" spans="1:1" x14ac:dyDescent="0.25">
      <c r="A7164"/>
    </row>
    <row r="7165" spans="1:1" x14ac:dyDescent="0.25">
      <c r="A7165"/>
    </row>
    <row r="7166" spans="1:1" x14ac:dyDescent="0.25">
      <c r="A7166"/>
    </row>
    <row r="7167" spans="1:1" x14ac:dyDescent="0.25">
      <c r="A7167"/>
    </row>
    <row r="7168" spans="1:1" x14ac:dyDescent="0.25">
      <c r="A7168"/>
    </row>
    <row r="7169" spans="1:1" x14ac:dyDescent="0.25">
      <c r="A7169"/>
    </row>
    <row r="7170" spans="1:1" x14ac:dyDescent="0.25">
      <c r="A7170"/>
    </row>
    <row r="7171" spans="1:1" x14ac:dyDescent="0.25">
      <c r="A7171"/>
    </row>
    <row r="7172" spans="1:1" x14ac:dyDescent="0.25">
      <c r="A7172"/>
    </row>
    <row r="7173" spans="1:1" x14ac:dyDescent="0.25">
      <c r="A7173"/>
    </row>
    <row r="7174" spans="1:1" x14ac:dyDescent="0.25">
      <c r="A7174"/>
    </row>
    <row r="7175" spans="1:1" x14ac:dyDescent="0.25">
      <c r="A7175"/>
    </row>
    <row r="7176" spans="1:1" x14ac:dyDescent="0.25">
      <c r="A7176"/>
    </row>
    <row r="7177" spans="1:1" x14ac:dyDescent="0.25">
      <c r="A7177"/>
    </row>
    <row r="7178" spans="1:1" x14ac:dyDescent="0.25">
      <c r="A7178"/>
    </row>
    <row r="7179" spans="1:1" x14ac:dyDescent="0.25">
      <c r="A7179"/>
    </row>
    <row r="7180" spans="1:1" x14ac:dyDescent="0.25">
      <c r="A7180"/>
    </row>
    <row r="7181" spans="1:1" x14ac:dyDescent="0.25">
      <c r="A7181"/>
    </row>
    <row r="7182" spans="1:1" x14ac:dyDescent="0.25">
      <c r="A7182"/>
    </row>
    <row r="7183" spans="1:1" x14ac:dyDescent="0.25">
      <c r="A7183"/>
    </row>
    <row r="7184" spans="1:1" x14ac:dyDescent="0.25">
      <c r="A7184"/>
    </row>
    <row r="7185" spans="1:1" x14ac:dyDescent="0.25">
      <c r="A7185"/>
    </row>
    <row r="7186" spans="1:1" x14ac:dyDescent="0.25">
      <c r="A7186"/>
    </row>
    <row r="7187" spans="1:1" x14ac:dyDescent="0.25">
      <c r="A7187"/>
    </row>
    <row r="7188" spans="1:1" x14ac:dyDescent="0.25">
      <c r="A7188"/>
    </row>
    <row r="7189" spans="1:1" x14ac:dyDescent="0.25">
      <c r="A7189"/>
    </row>
    <row r="7190" spans="1:1" x14ac:dyDescent="0.25">
      <c r="A7190"/>
    </row>
    <row r="7191" spans="1:1" x14ac:dyDescent="0.25">
      <c r="A7191"/>
    </row>
    <row r="7192" spans="1:1" x14ac:dyDescent="0.25">
      <c r="A7192"/>
    </row>
    <row r="7193" spans="1:1" x14ac:dyDescent="0.25">
      <c r="A7193"/>
    </row>
    <row r="7194" spans="1:1" x14ac:dyDescent="0.25">
      <c r="A7194"/>
    </row>
    <row r="7195" spans="1:1" x14ac:dyDescent="0.25">
      <c r="A7195"/>
    </row>
    <row r="7196" spans="1:1" x14ac:dyDescent="0.25">
      <c r="A7196"/>
    </row>
    <row r="7197" spans="1:1" x14ac:dyDescent="0.25">
      <c r="A7197"/>
    </row>
    <row r="7198" spans="1:1" x14ac:dyDescent="0.25">
      <c r="A7198"/>
    </row>
    <row r="7199" spans="1:1" x14ac:dyDescent="0.25">
      <c r="A7199"/>
    </row>
    <row r="7200" spans="1:1" x14ac:dyDescent="0.25">
      <c r="A7200"/>
    </row>
    <row r="7201" spans="1:1" x14ac:dyDescent="0.25">
      <c r="A7201"/>
    </row>
    <row r="7202" spans="1:1" x14ac:dyDescent="0.25">
      <c r="A7202"/>
    </row>
    <row r="7203" spans="1:1" x14ac:dyDescent="0.25">
      <c r="A7203"/>
    </row>
    <row r="7204" spans="1:1" x14ac:dyDescent="0.25">
      <c r="A7204"/>
    </row>
    <row r="7205" spans="1:1" x14ac:dyDescent="0.25">
      <c r="A7205"/>
    </row>
    <row r="7206" spans="1:1" x14ac:dyDescent="0.25">
      <c r="A7206"/>
    </row>
    <row r="7207" spans="1:1" x14ac:dyDescent="0.25">
      <c r="A7207"/>
    </row>
    <row r="7208" spans="1:1" x14ac:dyDescent="0.25">
      <c r="A7208"/>
    </row>
    <row r="7209" spans="1:1" x14ac:dyDescent="0.25">
      <c r="A7209"/>
    </row>
    <row r="7210" spans="1:1" x14ac:dyDescent="0.25">
      <c r="A7210"/>
    </row>
    <row r="7211" spans="1:1" x14ac:dyDescent="0.25">
      <c r="A7211"/>
    </row>
    <row r="7212" spans="1:1" x14ac:dyDescent="0.25">
      <c r="A7212"/>
    </row>
    <row r="7213" spans="1:1" x14ac:dyDescent="0.25">
      <c r="A7213"/>
    </row>
    <row r="7214" spans="1:1" x14ac:dyDescent="0.25">
      <c r="A7214"/>
    </row>
    <row r="7215" spans="1:1" x14ac:dyDescent="0.25">
      <c r="A7215"/>
    </row>
    <row r="7216" spans="1:1" x14ac:dyDescent="0.25">
      <c r="A7216"/>
    </row>
    <row r="7217" spans="1:1" x14ac:dyDescent="0.25">
      <c r="A7217"/>
    </row>
    <row r="7218" spans="1:1" x14ac:dyDescent="0.25">
      <c r="A7218"/>
    </row>
    <row r="7219" spans="1:1" x14ac:dyDescent="0.25">
      <c r="A7219"/>
    </row>
    <row r="7220" spans="1:1" x14ac:dyDescent="0.25">
      <c r="A7220"/>
    </row>
    <row r="7221" spans="1:1" x14ac:dyDescent="0.25">
      <c r="A7221"/>
    </row>
    <row r="7222" spans="1:1" x14ac:dyDescent="0.25">
      <c r="A7222"/>
    </row>
    <row r="7223" spans="1:1" x14ac:dyDescent="0.25">
      <c r="A7223"/>
    </row>
    <row r="7224" spans="1:1" x14ac:dyDescent="0.25">
      <c r="A7224"/>
    </row>
    <row r="7225" spans="1:1" x14ac:dyDescent="0.25">
      <c r="A7225"/>
    </row>
    <row r="7226" spans="1:1" x14ac:dyDescent="0.25">
      <c r="A7226"/>
    </row>
    <row r="7227" spans="1:1" x14ac:dyDescent="0.25">
      <c r="A7227"/>
    </row>
    <row r="7228" spans="1:1" x14ac:dyDescent="0.25">
      <c r="A7228"/>
    </row>
    <row r="7229" spans="1:1" x14ac:dyDescent="0.25">
      <c r="A7229"/>
    </row>
    <row r="7230" spans="1:1" x14ac:dyDescent="0.25">
      <c r="A7230"/>
    </row>
    <row r="7231" spans="1:1" x14ac:dyDescent="0.25">
      <c r="A7231"/>
    </row>
    <row r="7232" spans="1:1" x14ac:dyDescent="0.25">
      <c r="A7232"/>
    </row>
    <row r="7233" spans="1:1" x14ac:dyDescent="0.25">
      <c r="A7233"/>
    </row>
    <row r="7234" spans="1:1" x14ac:dyDescent="0.25">
      <c r="A7234"/>
    </row>
    <row r="7235" spans="1:1" x14ac:dyDescent="0.25">
      <c r="A7235"/>
    </row>
    <row r="7236" spans="1:1" x14ac:dyDescent="0.25">
      <c r="A7236"/>
    </row>
    <row r="7237" spans="1:1" x14ac:dyDescent="0.25">
      <c r="A7237"/>
    </row>
    <row r="7238" spans="1:1" x14ac:dyDescent="0.25">
      <c r="A7238"/>
    </row>
    <row r="7239" spans="1:1" x14ac:dyDescent="0.25">
      <c r="A7239"/>
    </row>
    <row r="7240" spans="1:1" x14ac:dyDescent="0.25">
      <c r="A7240"/>
    </row>
    <row r="7241" spans="1:1" x14ac:dyDescent="0.25">
      <c r="A7241"/>
    </row>
    <row r="7242" spans="1:1" x14ac:dyDescent="0.25">
      <c r="A7242"/>
    </row>
    <row r="7243" spans="1:1" x14ac:dyDescent="0.25">
      <c r="A7243"/>
    </row>
    <row r="7244" spans="1:1" x14ac:dyDescent="0.25">
      <c r="A7244"/>
    </row>
    <row r="7245" spans="1:1" x14ac:dyDescent="0.25">
      <c r="A7245"/>
    </row>
    <row r="7246" spans="1:1" x14ac:dyDescent="0.25">
      <c r="A7246"/>
    </row>
    <row r="7247" spans="1:1" x14ac:dyDescent="0.25">
      <c r="A7247"/>
    </row>
    <row r="7248" spans="1:1" x14ac:dyDescent="0.25">
      <c r="A7248"/>
    </row>
    <row r="7249" spans="1:1" x14ac:dyDescent="0.25">
      <c r="A7249"/>
    </row>
    <row r="7250" spans="1:1" x14ac:dyDescent="0.25">
      <c r="A7250"/>
    </row>
    <row r="7251" spans="1:1" x14ac:dyDescent="0.25">
      <c r="A7251"/>
    </row>
    <row r="7252" spans="1:1" x14ac:dyDescent="0.25">
      <c r="A7252"/>
    </row>
    <row r="7253" spans="1:1" x14ac:dyDescent="0.25">
      <c r="A7253"/>
    </row>
    <row r="7254" spans="1:1" x14ac:dyDescent="0.25">
      <c r="A7254"/>
    </row>
    <row r="7255" spans="1:1" x14ac:dyDescent="0.25">
      <c r="A7255"/>
    </row>
    <row r="7256" spans="1:1" x14ac:dyDescent="0.25">
      <c r="A7256"/>
    </row>
    <row r="7257" spans="1:1" x14ac:dyDescent="0.25">
      <c r="A7257"/>
    </row>
    <row r="7258" spans="1:1" x14ac:dyDescent="0.25">
      <c r="A7258"/>
    </row>
    <row r="7259" spans="1:1" x14ac:dyDescent="0.25">
      <c r="A7259"/>
    </row>
    <row r="7260" spans="1:1" x14ac:dyDescent="0.25">
      <c r="A7260"/>
    </row>
    <row r="7261" spans="1:1" x14ac:dyDescent="0.25">
      <c r="A7261"/>
    </row>
    <row r="7262" spans="1:1" x14ac:dyDescent="0.25">
      <c r="A7262"/>
    </row>
    <row r="7263" spans="1:1" x14ac:dyDescent="0.25">
      <c r="A7263"/>
    </row>
    <row r="7264" spans="1:1" x14ac:dyDescent="0.25">
      <c r="A7264"/>
    </row>
    <row r="7265" spans="1:1" x14ac:dyDescent="0.25">
      <c r="A7265"/>
    </row>
    <row r="7266" spans="1:1" x14ac:dyDescent="0.25">
      <c r="A7266"/>
    </row>
    <row r="7267" spans="1:1" x14ac:dyDescent="0.25">
      <c r="A7267"/>
    </row>
    <row r="7268" spans="1:1" x14ac:dyDescent="0.25">
      <c r="A7268"/>
    </row>
    <row r="7269" spans="1:1" x14ac:dyDescent="0.25">
      <c r="A7269"/>
    </row>
    <row r="7270" spans="1:1" x14ac:dyDescent="0.25">
      <c r="A7270"/>
    </row>
    <row r="7271" spans="1:1" x14ac:dyDescent="0.25">
      <c r="A7271"/>
    </row>
    <row r="7272" spans="1:1" x14ac:dyDescent="0.25">
      <c r="A7272"/>
    </row>
    <row r="7273" spans="1:1" x14ac:dyDescent="0.25">
      <c r="A7273"/>
    </row>
    <row r="7274" spans="1:1" x14ac:dyDescent="0.25">
      <c r="A7274"/>
    </row>
    <row r="7275" spans="1:1" x14ac:dyDescent="0.25">
      <c r="A7275"/>
    </row>
    <row r="7276" spans="1:1" x14ac:dyDescent="0.25">
      <c r="A7276"/>
    </row>
    <row r="7277" spans="1:1" x14ac:dyDescent="0.25">
      <c r="A7277"/>
    </row>
    <row r="7278" spans="1:1" x14ac:dyDescent="0.25">
      <c r="A7278"/>
    </row>
    <row r="7279" spans="1:1" x14ac:dyDescent="0.25">
      <c r="A7279"/>
    </row>
    <row r="7280" spans="1:1" x14ac:dyDescent="0.25">
      <c r="A7280"/>
    </row>
    <row r="7281" spans="1:1" x14ac:dyDescent="0.25">
      <c r="A7281"/>
    </row>
    <row r="7282" spans="1:1" x14ac:dyDescent="0.25">
      <c r="A7282"/>
    </row>
    <row r="7283" spans="1:1" x14ac:dyDescent="0.25">
      <c r="A7283"/>
    </row>
    <row r="7284" spans="1:1" x14ac:dyDescent="0.25">
      <c r="A7284"/>
    </row>
    <row r="7285" spans="1:1" x14ac:dyDescent="0.25">
      <c r="A7285"/>
    </row>
    <row r="7286" spans="1:1" x14ac:dyDescent="0.25">
      <c r="A7286"/>
    </row>
    <row r="7287" spans="1:1" x14ac:dyDescent="0.25">
      <c r="A7287"/>
    </row>
    <row r="7288" spans="1:1" x14ac:dyDescent="0.25">
      <c r="A7288"/>
    </row>
    <row r="7289" spans="1:1" x14ac:dyDescent="0.25">
      <c r="A7289"/>
    </row>
    <row r="7290" spans="1:1" x14ac:dyDescent="0.25">
      <c r="A7290"/>
    </row>
    <row r="7291" spans="1:1" x14ac:dyDescent="0.25">
      <c r="A7291"/>
    </row>
    <row r="7292" spans="1:1" x14ac:dyDescent="0.25">
      <c r="A7292"/>
    </row>
    <row r="7293" spans="1:1" x14ac:dyDescent="0.25">
      <c r="A7293"/>
    </row>
    <row r="7294" spans="1:1" x14ac:dyDescent="0.25">
      <c r="A7294"/>
    </row>
    <row r="7295" spans="1:1" x14ac:dyDescent="0.25">
      <c r="A7295"/>
    </row>
    <row r="7296" spans="1:1" x14ac:dyDescent="0.25">
      <c r="A7296"/>
    </row>
    <row r="7297" spans="1:1" x14ac:dyDescent="0.25">
      <c r="A7297"/>
    </row>
    <row r="7298" spans="1:1" x14ac:dyDescent="0.25">
      <c r="A7298"/>
    </row>
    <row r="7299" spans="1:1" x14ac:dyDescent="0.25">
      <c r="A7299"/>
    </row>
    <row r="7300" spans="1:1" x14ac:dyDescent="0.25">
      <c r="A7300"/>
    </row>
    <row r="7301" spans="1:1" x14ac:dyDescent="0.25">
      <c r="A7301"/>
    </row>
    <row r="7302" spans="1:1" x14ac:dyDescent="0.25">
      <c r="A7302"/>
    </row>
    <row r="7303" spans="1:1" x14ac:dyDescent="0.25">
      <c r="A7303"/>
    </row>
    <row r="7304" spans="1:1" x14ac:dyDescent="0.25">
      <c r="A7304"/>
    </row>
    <row r="7305" spans="1:1" x14ac:dyDescent="0.25">
      <c r="A7305"/>
    </row>
    <row r="7306" spans="1:1" x14ac:dyDescent="0.25">
      <c r="A7306"/>
    </row>
    <row r="7307" spans="1:1" x14ac:dyDescent="0.25">
      <c r="A7307"/>
    </row>
    <row r="7308" spans="1:1" x14ac:dyDescent="0.25">
      <c r="A7308"/>
    </row>
    <row r="7309" spans="1:1" x14ac:dyDescent="0.25">
      <c r="A7309"/>
    </row>
    <row r="7310" spans="1:1" x14ac:dyDescent="0.25">
      <c r="A7310"/>
    </row>
    <row r="7311" spans="1:1" x14ac:dyDescent="0.25">
      <c r="A7311"/>
    </row>
    <row r="7312" spans="1:1" x14ac:dyDescent="0.25">
      <c r="A7312"/>
    </row>
    <row r="7313" spans="1:1" x14ac:dyDescent="0.25">
      <c r="A7313"/>
    </row>
    <row r="7314" spans="1:1" x14ac:dyDescent="0.25">
      <c r="A7314"/>
    </row>
    <row r="7315" spans="1:1" x14ac:dyDescent="0.25">
      <c r="A7315"/>
    </row>
    <row r="7316" spans="1:1" x14ac:dyDescent="0.25">
      <c r="A7316"/>
    </row>
    <row r="7317" spans="1:1" x14ac:dyDescent="0.25">
      <c r="A7317"/>
    </row>
    <row r="7318" spans="1:1" x14ac:dyDescent="0.25">
      <c r="A7318"/>
    </row>
    <row r="7319" spans="1:1" x14ac:dyDescent="0.25">
      <c r="A7319"/>
    </row>
    <row r="7320" spans="1:1" x14ac:dyDescent="0.25">
      <c r="A7320"/>
    </row>
    <row r="7321" spans="1:1" x14ac:dyDescent="0.25">
      <c r="A7321"/>
    </row>
    <row r="7322" spans="1:1" x14ac:dyDescent="0.25">
      <c r="A7322"/>
    </row>
    <row r="7323" spans="1:1" x14ac:dyDescent="0.25">
      <c r="A7323"/>
    </row>
    <row r="7324" spans="1:1" x14ac:dyDescent="0.25">
      <c r="A7324"/>
    </row>
    <row r="7325" spans="1:1" x14ac:dyDescent="0.25">
      <c r="A7325"/>
    </row>
    <row r="7326" spans="1:1" x14ac:dyDescent="0.25">
      <c r="A7326"/>
    </row>
    <row r="7327" spans="1:1" x14ac:dyDescent="0.25">
      <c r="A7327"/>
    </row>
    <row r="7328" spans="1:1" x14ac:dyDescent="0.25">
      <c r="A7328"/>
    </row>
    <row r="7329" spans="1:1" x14ac:dyDescent="0.25">
      <c r="A7329"/>
    </row>
    <row r="7330" spans="1:1" x14ac:dyDescent="0.25">
      <c r="A7330"/>
    </row>
    <row r="7331" spans="1:1" x14ac:dyDescent="0.25">
      <c r="A7331"/>
    </row>
    <row r="7332" spans="1:1" x14ac:dyDescent="0.25">
      <c r="A7332"/>
    </row>
    <row r="7333" spans="1:1" x14ac:dyDescent="0.25">
      <c r="A7333"/>
    </row>
    <row r="7334" spans="1:1" x14ac:dyDescent="0.25">
      <c r="A7334"/>
    </row>
    <row r="7335" spans="1:1" x14ac:dyDescent="0.25">
      <c r="A7335"/>
    </row>
    <row r="7336" spans="1:1" x14ac:dyDescent="0.25">
      <c r="A7336"/>
    </row>
    <row r="7337" spans="1:1" x14ac:dyDescent="0.25">
      <c r="A7337"/>
    </row>
    <row r="7338" spans="1:1" x14ac:dyDescent="0.25">
      <c r="A7338"/>
    </row>
    <row r="7339" spans="1:1" x14ac:dyDescent="0.25">
      <c r="A7339"/>
    </row>
    <row r="7340" spans="1:1" x14ac:dyDescent="0.25">
      <c r="A7340"/>
    </row>
    <row r="7341" spans="1:1" x14ac:dyDescent="0.25">
      <c r="A7341"/>
    </row>
    <row r="7342" spans="1:1" x14ac:dyDescent="0.25">
      <c r="A7342"/>
    </row>
    <row r="7343" spans="1:1" x14ac:dyDescent="0.25">
      <c r="A7343"/>
    </row>
    <row r="7344" spans="1:1" x14ac:dyDescent="0.25">
      <c r="A7344"/>
    </row>
    <row r="7345" spans="1:1" x14ac:dyDescent="0.25">
      <c r="A7345"/>
    </row>
    <row r="7346" spans="1:1" x14ac:dyDescent="0.25">
      <c r="A7346"/>
    </row>
    <row r="7347" spans="1:1" x14ac:dyDescent="0.25">
      <c r="A7347"/>
    </row>
    <row r="7348" spans="1:1" x14ac:dyDescent="0.25">
      <c r="A7348"/>
    </row>
    <row r="7349" spans="1:1" x14ac:dyDescent="0.25">
      <c r="A7349"/>
    </row>
    <row r="7350" spans="1:1" x14ac:dyDescent="0.25">
      <c r="A7350"/>
    </row>
    <row r="7351" spans="1:1" x14ac:dyDescent="0.25">
      <c r="A7351"/>
    </row>
    <row r="7352" spans="1:1" x14ac:dyDescent="0.25">
      <c r="A7352"/>
    </row>
    <row r="7353" spans="1:1" x14ac:dyDescent="0.25">
      <c r="A7353"/>
    </row>
    <row r="7354" spans="1:1" x14ac:dyDescent="0.25">
      <c r="A7354"/>
    </row>
    <row r="7355" spans="1:1" x14ac:dyDescent="0.25">
      <c r="A7355"/>
    </row>
    <row r="7356" spans="1:1" x14ac:dyDescent="0.25">
      <c r="A7356"/>
    </row>
    <row r="7357" spans="1:1" x14ac:dyDescent="0.25">
      <c r="A7357"/>
    </row>
    <row r="7358" spans="1:1" x14ac:dyDescent="0.25">
      <c r="A7358"/>
    </row>
    <row r="7359" spans="1:1" x14ac:dyDescent="0.25">
      <c r="A7359"/>
    </row>
    <row r="7360" spans="1:1" x14ac:dyDescent="0.25">
      <c r="A7360"/>
    </row>
    <row r="7361" spans="1:1" x14ac:dyDescent="0.25">
      <c r="A7361"/>
    </row>
    <row r="7362" spans="1:1" x14ac:dyDescent="0.25">
      <c r="A7362"/>
    </row>
    <row r="7363" spans="1:1" x14ac:dyDescent="0.25">
      <c r="A7363"/>
    </row>
    <row r="7364" spans="1:1" x14ac:dyDescent="0.25">
      <c r="A7364"/>
    </row>
    <row r="7365" spans="1:1" x14ac:dyDescent="0.25">
      <c r="A7365"/>
    </row>
    <row r="7366" spans="1:1" x14ac:dyDescent="0.25">
      <c r="A7366"/>
    </row>
    <row r="7367" spans="1:1" x14ac:dyDescent="0.25">
      <c r="A7367"/>
    </row>
    <row r="7368" spans="1:1" x14ac:dyDescent="0.25">
      <c r="A7368"/>
    </row>
    <row r="7369" spans="1:1" x14ac:dyDescent="0.25">
      <c r="A7369"/>
    </row>
    <row r="7370" spans="1:1" x14ac:dyDescent="0.25">
      <c r="A7370"/>
    </row>
    <row r="7371" spans="1:1" x14ac:dyDescent="0.25">
      <c r="A7371"/>
    </row>
    <row r="7372" spans="1:1" x14ac:dyDescent="0.25">
      <c r="A7372"/>
    </row>
    <row r="7373" spans="1:1" x14ac:dyDescent="0.25">
      <c r="A7373"/>
    </row>
    <row r="7374" spans="1:1" x14ac:dyDescent="0.25">
      <c r="A7374"/>
    </row>
    <row r="7375" spans="1:1" x14ac:dyDescent="0.25">
      <c r="A7375"/>
    </row>
    <row r="7376" spans="1:1" x14ac:dyDescent="0.25">
      <c r="A7376"/>
    </row>
    <row r="7377" spans="1:1" x14ac:dyDescent="0.25">
      <c r="A7377"/>
    </row>
    <row r="7378" spans="1:1" x14ac:dyDescent="0.25">
      <c r="A7378"/>
    </row>
    <row r="7379" spans="1:1" x14ac:dyDescent="0.25">
      <c r="A7379"/>
    </row>
    <row r="7380" spans="1:1" x14ac:dyDescent="0.25">
      <c r="A7380"/>
    </row>
    <row r="7381" spans="1:1" x14ac:dyDescent="0.25">
      <c r="A7381"/>
    </row>
    <row r="7382" spans="1:1" x14ac:dyDescent="0.25">
      <c r="A7382"/>
    </row>
    <row r="7383" spans="1:1" x14ac:dyDescent="0.25">
      <c r="A7383"/>
    </row>
    <row r="7384" spans="1:1" x14ac:dyDescent="0.25">
      <c r="A7384"/>
    </row>
    <row r="7385" spans="1:1" x14ac:dyDescent="0.25">
      <c r="A7385"/>
    </row>
    <row r="7386" spans="1:1" x14ac:dyDescent="0.25">
      <c r="A7386"/>
    </row>
    <row r="7387" spans="1:1" x14ac:dyDescent="0.25">
      <c r="A7387"/>
    </row>
    <row r="7388" spans="1:1" x14ac:dyDescent="0.25">
      <c r="A7388"/>
    </row>
    <row r="7389" spans="1:1" x14ac:dyDescent="0.25">
      <c r="A7389"/>
    </row>
    <row r="7390" spans="1:1" x14ac:dyDescent="0.25">
      <c r="A7390"/>
    </row>
    <row r="7391" spans="1:1" x14ac:dyDescent="0.25">
      <c r="A7391"/>
    </row>
    <row r="7392" spans="1:1" x14ac:dyDescent="0.25">
      <c r="A7392"/>
    </row>
    <row r="7393" spans="1:1" x14ac:dyDescent="0.25">
      <c r="A7393"/>
    </row>
    <row r="7394" spans="1:1" x14ac:dyDescent="0.25">
      <c r="A7394"/>
    </row>
    <row r="7395" spans="1:1" x14ac:dyDescent="0.25">
      <c r="A7395"/>
    </row>
    <row r="7396" spans="1:1" x14ac:dyDescent="0.25">
      <c r="A7396"/>
    </row>
    <row r="7397" spans="1:1" x14ac:dyDescent="0.25">
      <c r="A7397"/>
    </row>
    <row r="7398" spans="1:1" x14ac:dyDescent="0.25">
      <c r="A7398"/>
    </row>
    <row r="7399" spans="1:1" x14ac:dyDescent="0.25">
      <c r="A7399"/>
    </row>
    <row r="7400" spans="1:1" x14ac:dyDescent="0.25">
      <c r="A7400"/>
    </row>
    <row r="7401" spans="1:1" x14ac:dyDescent="0.25">
      <c r="A7401"/>
    </row>
    <row r="7402" spans="1:1" x14ac:dyDescent="0.25">
      <c r="A7402"/>
    </row>
    <row r="7403" spans="1:1" x14ac:dyDescent="0.25">
      <c r="A7403"/>
    </row>
    <row r="7404" spans="1:1" x14ac:dyDescent="0.25">
      <c r="A7404"/>
    </row>
    <row r="7405" spans="1:1" x14ac:dyDescent="0.25">
      <c r="A7405"/>
    </row>
    <row r="7406" spans="1:1" x14ac:dyDescent="0.25">
      <c r="A7406"/>
    </row>
    <row r="7407" spans="1:1" x14ac:dyDescent="0.25">
      <c r="A7407"/>
    </row>
    <row r="7408" spans="1:1" x14ac:dyDescent="0.25">
      <c r="A7408"/>
    </row>
    <row r="7409" spans="1:1" x14ac:dyDescent="0.25">
      <c r="A7409"/>
    </row>
    <row r="7410" spans="1:1" x14ac:dyDescent="0.25">
      <c r="A7410"/>
    </row>
    <row r="7411" spans="1:1" x14ac:dyDescent="0.25">
      <c r="A7411"/>
    </row>
    <row r="7412" spans="1:1" x14ac:dyDescent="0.25">
      <c r="A7412"/>
    </row>
    <row r="7413" spans="1:1" x14ac:dyDescent="0.25">
      <c r="A7413"/>
    </row>
    <row r="7414" spans="1:1" x14ac:dyDescent="0.25">
      <c r="A7414"/>
    </row>
    <row r="7415" spans="1:1" x14ac:dyDescent="0.25">
      <c r="A7415"/>
    </row>
    <row r="7416" spans="1:1" x14ac:dyDescent="0.25">
      <c r="A7416"/>
    </row>
    <row r="7417" spans="1:1" x14ac:dyDescent="0.25">
      <c r="A7417"/>
    </row>
    <row r="7418" spans="1:1" x14ac:dyDescent="0.25">
      <c r="A7418"/>
    </row>
    <row r="7419" spans="1:1" x14ac:dyDescent="0.25">
      <c r="A7419"/>
    </row>
    <row r="7420" spans="1:1" x14ac:dyDescent="0.25">
      <c r="A7420"/>
    </row>
    <row r="7421" spans="1:1" x14ac:dyDescent="0.25">
      <c r="A7421"/>
    </row>
    <row r="7422" spans="1:1" x14ac:dyDescent="0.25">
      <c r="A7422"/>
    </row>
    <row r="7423" spans="1:1" x14ac:dyDescent="0.25">
      <c r="A7423"/>
    </row>
    <row r="7424" spans="1:1" x14ac:dyDescent="0.25">
      <c r="A7424"/>
    </row>
    <row r="7425" spans="1:1" x14ac:dyDescent="0.25">
      <c r="A7425"/>
    </row>
    <row r="7426" spans="1:1" x14ac:dyDescent="0.25">
      <c r="A7426"/>
    </row>
    <row r="7427" spans="1:1" x14ac:dyDescent="0.25">
      <c r="A7427"/>
    </row>
    <row r="7428" spans="1:1" x14ac:dyDescent="0.25">
      <c r="A7428"/>
    </row>
    <row r="7429" spans="1:1" x14ac:dyDescent="0.25">
      <c r="A7429"/>
    </row>
    <row r="7430" spans="1:1" x14ac:dyDescent="0.25">
      <c r="A7430"/>
    </row>
    <row r="7431" spans="1:1" x14ac:dyDescent="0.25">
      <c r="A7431"/>
    </row>
    <row r="7432" spans="1:1" x14ac:dyDescent="0.25">
      <c r="A7432"/>
    </row>
    <row r="7433" spans="1:1" x14ac:dyDescent="0.25">
      <c r="A7433"/>
    </row>
    <row r="7434" spans="1:1" x14ac:dyDescent="0.25">
      <c r="A7434"/>
    </row>
    <row r="7435" spans="1:1" x14ac:dyDescent="0.25">
      <c r="A7435"/>
    </row>
    <row r="7436" spans="1:1" x14ac:dyDescent="0.25">
      <c r="A7436"/>
    </row>
    <row r="7437" spans="1:1" x14ac:dyDescent="0.25">
      <c r="A7437"/>
    </row>
    <row r="7438" spans="1:1" x14ac:dyDescent="0.25">
      <c r="A7438"/>
    </row>
    <row r="7439" spans="1:1" x14ac:dyDescent="0.25">
      <c r="A7439"/>
    </row>
    <row r="7440" spans="1:1" x14ac:dyDescent="0.25">
      <c r="A7440"/>
    </row>
    <row r="7441" spans="1:1" x14ac:dyDescent="0.25">
      <c r="A7441"/>
    </row>
    <row r="7442" spans="1:1" x14ac:dyDescent="0.25">
      <c r="A7442"/>
    </row>
    <row r="7443" spans="1:1" x14ac:dyDescent="0.25">
      <c r="A7443"/>
    </row>
    <row r="7444" spans="1:1" x14ac:dyDescent="0.25">
      <c r="A7444"/>
    </row>
    <row r="7445" spans="1:1" x14ac:dyDescent="0.25">
      <c r="A7445"/>
    </row>
    <row r="7446" spans="1:1" x14ac:dyDescent="0.25">
      <c r="A7446"/>
    </row>
    <row r="7447" spans="1:1" x14ac:dyDescent="0.25">
      <c r="A7447"/>
    </row>
    <row r="7448" spans="1:1" x14ac:dyDescent="0.25">
      <c r="A7448"/>
    </row>
    <row r="7449" spans="1:1" x14ac:dyDescent="0.25">
      <c r="A7449"/>
    </row>
    <row r="7450" spans="1:1" x14ac:dyDescent="0.25">
      <c r="A7450"/>
    </row>
    <row r="7451" spans="1:1" x14ac:dyDescent="0.25">
      <c r="A7451"/>
    </row>
    <row r="7452" spans="1:1" x14ac:dyDescent="0.25">
      <c r="A7452"/>
    </row>
    <row r="7453" spans="1:1" x14ac:dyDescent="0.25">
      <c r="A7453"/>
    </row>
    <row r="7454" spans="1:1" x14ac:dyDescent="0.25">
      <c r="A7454"/>
    </row>
    <row r="7455" spans="1:1" x14ac:dyDescent="0.25">
      <c r="A7455"/>
    </row>
    <row r="7456" spans="1:1" x14ac:dyDescent="0.25">
      <c r="A7456"/>
    </row>
    <row r="7457" spans="1:1" x14ac:dyDescent="0.25">
      <c r="A7457"/>
    </row>
    <row r="7458" spans="1:1" x14ac:dyDescent="0.25">
      <c r="A7458"/>
    </row>
    <row r="7459" spans="1:1" x14ac:dyDescent="0.25">
      <c r="A7459"/>
    </row>
    <row r="7460" spans="1:1" x14ac:dyDescent="0.25">
      <c r="A7460"/>
    </row>
    <row r="7461" spans="1:1" x14ac:dyDescent="0.25">
      <c r="A7461"/>
    </row>
    <row r="7462" spans="1:1" x14ac:dyDescent="0.25">
      <c r="A7462"/>
    </row>
    <row r="7463" spans="1:1" x14ac:dyDescent="0.25">
      <c r="A7463"/>
    </row>
    <row r="7464" spans="1:1" x14ac:dyDescent="0.25">
      <c r="A7464"/>
    </row>
    <row r="7465" spans="1:1" x14ac:dyDescent="0.25">
      <c r="A7465"/>
    </row>
    <row r="7466" spans="1:1" x14ac:dyDescent="0.25">
      <c r="A7466"/>
    </row>
    <row r="7467" spans="1:1" x14ac:dyDescent="0.25">
      <c r="A7467"/>
    </row>
    <row r="7468" spans="1:1" x14ac:dyDescent="0.25">
      <c r="A7468"/>
    </row>
    <row r="7469" spans="1:1" x14ac:dyDescent="0.25">
      <c r="A7469"/>
    </row>
    <row r="7470" spans="1:1" x14ac:dyDescent="0.25">
      <c r="A7470"/>
    </row>
    <row r="7471" spans="1:1" x14ac:dyDescent="0.25">
      <c r="A7471"/>
    </row>
    <row r="7472" spans="1:1" x14ac:dyDescent="0.25">
      <c r="A7472"/>
    </row>
    <row r="7473" spans="1:1" x14ac:dyDescent="0.25">
      <c r="A7473"/>
    </row>
    <row r="7474" spans="1:1" x14ac:dyDescent="0.25">
      <c r="A7474"/>
    </row>
    <row r="7475" spans="1:1" x14ac:dyDescent="0.25">
      <c r="A7475"/>
    </row>
    <row r="7476" spans="1:1" x14ac:dyDescent="0.25">
      <c r="A7476"/>
    </row>
    <row r="7477" spans="1:1" x14ac:dyDescent="0.25">
      <c r="A7477"/>
    </row>
    <row r="7478" spans="1:1" x14ac:dyDescent="0.25">
      <c r="A7478"/>
    </row>
    <row r="7479" spans="1:1" x14ac:dyDescent="0.25">
      <c r="A7479"/>
    </row>
    <row r="7480" spans="1:1" x14ac:dyDescent="0.25">
      <c r="A7480"/>
    </row>
    <row r="7481" spans="1:1" x14ac:dyDescent="0.25">
      <c r="A7481"/>
    </row>
    <row r="7482" spans="1:1" x14ac:dyDescent="0.25">
      <c r="A7482"/>
    </row>
    <row r="7483" spans="1:1" x14ac:dyDescent="0.25">
      <c r="A7483"/>
    </row>
    <row r="7484" spans="1:1" x14ac:dyDescent="0.25">
      <c r="A7484"/>
    </row>
    <row r="7485" spans="1:1" x14ac:dyDescent="0.25">
      <c r="A7485"/>
    </row>
    <row r="7486" spans="1:1" x14ac:dyDescent="0.25">
      <c r="A7486"/>
    </row>
    <row r="7487" spans="1:1" x14ac:dyDescent="0.25">
      <c r="A7487"/>
    </row>
    <row r="7488" spans="1:1" x14ac:dyDescent="0.25">
      <c r="A7488"/>
    </row>
    <row r="7489" spans="1:1" x14ac:dyDescent="0.25">
      <c r="A7489"/>
    </row>
    <row r="7490" spans="1:1" x14ac:dyDescent="0.25">
      <c r="A7490"/>
    </row>
    <row r="7491" spans="1:1" x14ac:dyDescent="0.25">
      <c r="A7491"/>
    </row>
    <row r="7492" spans="1:1" x14ac:dyDescent="0.25">
      <c r="A7492"/>
    </row>
    <row r="7493" spans="1:1" x14ac:dyDescent="0.25">
      <c r="A7493"/>
    </row>
    <row r="7494" spans="1:1" x14ac:dyDescent="0.25">
      <c r="A7494"/>
    </row>
    <row r="7495" spans="1:1" x14ac:dyDescent="0.25">
      <c r="A7495"/>
    </row>
    <row r="7496" spans="1:1" x14ac:dyDescent="0.25">
      <c r="A7496"/>
    </row>
    <row r="7497" spans="1:1" x14ac:dyDescent="0.25">
      <c r="A7497"/>
    </row>
    <row r="7498" spans="1:1" x14ac:dyDescent="0.25">
      <c r="A7498"/>
    </row>
    <row r="7499" spans="1:1" x14ac:dyDescent="0.25">
      <c r="A7499"/>
    </row>
    <row r="7500" spans="1:1" x14ac:dyDescent="0.25">
      <c r="A7500"/>
    </row>
    <row r="7501" spans="1:1" x14ac:dyDescent="0.25">
      <c r="A7501"/>
    </row>
    <row r="7502" spans="1:1" x14ac:dyDescent="0.25">
      <c r="A7502"/>
    </row>
    <row r="7503" spans="1:1" x14ac:dyDescent="0.25">
      <c r="A7503"/>
    </row>
    <row r="7504" spans="1:1" x14ac:dyDescent="0.25">
      <c r="A7504"/>
    </row>
    <row r="7505" spans="1:1" x14ac:dyDescent="0.25">
      <c r="A7505"/>
    </row>
    <row r="7506" spans="1:1" x14ac:dyDescent="0.25">
      <c r="A7506"/>
    </row>
    <row r="7507" spans="1:1" x14ac:dyDescent="0.25">
      <c r="A7507"/>
    </row>
    <row r="7508" spans="1:1" x14ac:dyDescent="0.25">
      <c r="A7508"/>
    </row>
    <row r="7509" spans="1:1" x14ac:dyDescent="0.25">
      <c r="A7509"/>
    </row>
    <row r="7510" spans="1:1" x14ac:dyDescent="0.25">
      <c r="A7510"/>
    </row>
    <row r="7511" spans="1:1" x14ac:dyDescent="0.25">
      <c r="A7511"/>
    </row>
    <row r="7512" spans="1:1" x14ac:dyDescent="0.25">
      <c r="A7512"/>
    </row>
    <row r="7513" spans="1:1" x14ac:dyDescent="0.25">
      <c r="A7513"/>
    </row>
    <row r="7514" spans="1:1" x14ac:dyDescent="0.25">
      <c r="A7514"/>
    </row>
    <row r="7515" spans="1:1" x14ac:dyDescent="0.25">
      <c r="A7515"/>
    </row>
    <row r="7516" spans="1:1" x14ac:dyDescent="0.25">
      <c r="A7516"/>
    </row>
    <row r="7517" spans="1:1" x14ac:dyDescent="0.25">
      <c r="A7517"/>
    </row>
    <row r="7518" spans="1:1" x14ac:dyDescent="0.25">
      <c r="A7518"/>
    </row>
    <row r="7519" spans="1:1" x14ac:dyDescent="0.25">
      <c r="A7519"/>
    </row>
    <row r="7520" spans="1:1" x14ac:dyDescent="0.25">
      <c r="A7520"/>
    </row>
    <row r="7521" spans="1:1" x14ac:dyDescent="0.25">
      <c r="A7521"/>
    </row>
    <row r="7522" spans="1:1" x14ac:dyDescent="0.25">
      <c r="A7522"/>
    </row>
    <row r="7523" spans="1:1" x14ac:dyDescent="0.25">
      <c r="A7523"/>
    </row>
    <row r="7524" spans="1:1" x14ac:dyDescent="0.25">
      <c r="A7524"/>
    </row>
    <row r="7525" spans="1:1" x14ac:dyDescent="0.25">
      <c r="A7525"/>
    </row>
    <row r="7526" spans="1:1" x14ac:dyDescent="0.25">
      <c r="A7526"/>
    </row>
    <row r="7527" spans="1:1" x14ac:dyDescent="0.25">
      <c r="A7527"/>
    </row>
    <row r="7528" spans="1:1" x14ac:dyDescent="0.25">
      <c r="A7528"/>
    </row>
    <row r="7529" spans="1:1" x14ac:dyDescent="0.25">
      <c r="A7529"/>
    </row>
    <row r="7530" spans="1:1" x14ac:dyDescent="0.25">
      <c r="A7530"/>
    </row>
    <row r="7531" spans="1:1" x14ac:dyDescent="0.25">
      <c r="A7531"/>
    </row>
    <row r="7532" spans="1:1" x14ac:dyDescent="0.25">
      <c r="A7532"/>
    </row>
    <row r="7533" spans="1:1" x14ac:dyDescent="0.25">
      <c r="A7533"/>
    </row>
    <row r="7534" spans="1:1" x14ac:dyDescent="0.25">
      <c r="A7534"/>
    </row>
    <row r="7535" spans="1:1" x14ac:dyDescent="0.25">
      <c r="A7535"/>
    </row>
    <row r="7536" spans="1:1" x14ac:dyDescent="0.25">
      <c r="A7536"/>
    </row>
    <row r="7537" spans="1:1" x14ac:dyDescent="0.25">
      <c r="A7537"/>
    </row>
    <row r="7538" spans="1:1" x14ac:dyDescent="0.25">
      <c r="A7538"/>
    </row>
    <row r="7539" spans="1:1" x14ac:dyDescent="0.25">
      <c r="A7539"/>
    </row>
    <row r="7540" spans="1:1" x14ac:dyDescent="0.25">
      <c r="A7540"/>
    </row>
    <row r="7541" spans="1:1" x14ac:dyDescent="0.25">
      <c r="A7541"/>
    </row>
    <row r="7542" spans="1:1" x14ac:dyDescent="0.25">
      <c r="A7542"/>
    </row>
    <row r="7543" spans="1:1" x14ac:dyDescent="0.25">
      <c r="A7543"/>
    </row>
    <row r="7544" spans="1:1" x14ac:dyDescent="0.25">
      <c r="A7544"/>
    </row>
    <row r="7545" spans="1:1" x14ac:dyDescent="0.25">
      <c r="A7545"/>
    </row>
    <row r="7546" spans="1:1" x14ac:dyDescent="0.25">
      <c r="A7546"/>
    </row>
    <row r="7547" spans="1:1" x14ac:dyDescent="0.25">
      <c r="A7547"/>
    </row>
    <row r="7548" spans="1:1" x14ac:dyDescent="0.25">
      <c r="A7548"/>
    </row>
    <row r="7549" spans="1:1" x14ac:dyDescent="0.25">
      <c r="A7549"/>
    </row>
    <row r="7550" spans="1:1" x14ac:dyDescent="0.25">
      <c r="A7550"/>
    </row>
    <row r="7551" spans="1:1" x14ac:dyDescent="0.25">
      <c r="A7551"/>
    </row>
    <row r="7552" spans="1:1" x14ac:dyDescent="0.25">
      <c r="A7552"/>
    </row>
    <row r="7553" spans="1:1" x14ac:dyDescent="0.25">
      <c r="A7553"/>
    </row>
    <row r="7554" spans="1:1" x14ac:dyDescent="0.25">
      <c r="A7554"/>
    </row>
    <row r="7555" spans="1:1" x14ac:dyDescent="0.25">
      <c r="A7555"/>
    </row>
    <row r="7556" spans="1:1" x14ac:dyDescent="0.25">
      <c r="A7556"/>
    </row>
    <row r="7557" spans="1:1" x14ac:dyDescent="0.25">
      <c r="A7557"/>
    </row>
    <row r="7558" spans="1:1" x14ac:dyDescent="0.25">
      <c r="A7558"/>
    </row>
    <row r="7559" spans="1:1" x14ac:dyDescent="0.25">
      <c r="A7559"/>
    </row>
    <row r="7560" spans="1:1" x14ac:dyDescent="0.25">
      <c r="A7560"/>
    </row>
    <row r="7561" spans="1:1" x14ac:dyDescent="0.25">
      <c r="A7561"/>
    </row>
    <row r="7562" spans="1:1" x14ac:dyDescent="0.25">
      <c r="A7562"/>
    </row>
    <row r="7563" spans="1:1" x14ac:dyDescent="0.25">
      <c r="A7563"/>
    </row>
    <row r="7564" spans="1:1" x14ac:dyDescent="0.25">
      <c r="A7564"/>
    </row>
    <row r="7565" spans="1:1" x14ac:dyDescent="0.25">
      <c r="A7565"/>
    </row>
    <row r="7566" spans="1:1" x14ac:dyDescent="0.25">
      <c r="A7566"/>
    </row>
    <row r="7567" spans="1:1" x14ac:dyDescent="0.25">
      <c r="A7567"/>
    </row>
    <row r="7568" spans="1:1" x14ac:dyDescent="0.25">
      <c r="A7568"/>
    </row>
    <row r="7569" spans="1:1" x14ac:dyDescent="0.25">
      <c r="A7569"/>
    </row>
    <row r="7570" spans="1:1" x14ac:dyDescent="0.25">
      <c r="A7570"/>
    </row>
    <row r="7571" spans="1:1" x14ac:dyDescent="0.25">
      <c r="A7571"/>
    </row>
    <row r="7572" spans="1:1" x14ac:dyDescent="0.25">
      <c r="A7572"/>
    </row>
    <row r="7573" spans="1:1" x14ac:dyDescent="0.25">
      <c r="A7573"/>
    </row>
    <row r="7574" spans="1:1" x14ac:dyDescent="0.25">
      <c r="A7574"/>
    </row>
    <row r="7575" spans="1:1" x14ac:dyDescent="0.25">
      <c r="A7575"/>
    </row>
    <row r="7576" spans="1:1" x14ac:dyDescent="0.25">
      <c r="A7576"/>
    </row>
    <row r="7577" spans="1:1" x14ac:dyDescent="0.25">
      <c r="A7577"/>
    </row>
    <row r="7578" spans="1:1" x14ac:dyDescent="0.25">
      <c r="A7578"/>
    </row>
    <row r="7579" spans="1:1" x14ac:dyDescent="0.25">
      <c r="A7579"/>
    </row>
    <row r="7580" spans="1:1" x14ac:dyDescent="0.25">
      <c r="A7580"/>
    </row>
    <row r="7581" spans="1:1" x14ac:dyDescent="0.25">
      <c r="A7581"/>
    </row>
    <row r="7582" spans="1:1" x14ac:dyDescent="0.25">
      <c r="A7582"/>
    </row>
    <row r="7583" spans="1:1" x14ac:dyDescent="0.25">
      <c r="A7583"/>
    </row>
    <row r="7584" spans="1:1" x14ac:dyDescent="0.25">
      <c r="A7584"/>
    </row>
    <row r="7585" spans="1:1" x14ac:dyDescent="0.25">
      <c r="A7585"/>
    </row>
    <row r="7586" spans="1:1" x14ac:dyDescent="0.25">
      <c r="A7586"/>
    </row>
    <row r="7587" spans="1:1" x14ac:dyDescent="0.25">
      <c r="A7587"/>
    </row>
    <row r="7588" spans="1:1" x14ac:dyDescent="0.25">
      <c r="A7588"/>
    </row>
    <row r="7589" spans="1:1" x14ac:dyDescent="0.25">
      <c r="A7589"/>
    </row>
    <row r="7590" spans="1:1" x14ac:dyDescent="0.25">
      <c r="A7590"/>
    </row>
    <row r="7591" spans="1:1" x14ac:dyDescent="0.25">
      <c r="A7591"/>
    </row>
    <row r="7592" spans="1:1" x14ac:dyDescent="0.25">
      <c r="A7592"/>
    </row>
    <row r="7593" spans="1:1" x14ac:dyDescent="0.25">
      <c r="A7593"/>
    </row>
    <row r="7594" spans="1:1" x14ac:dyDescent="0.25">
      <c r="A7594"/>
    </row>
    <row r="7595" spans="1:1" x14ac:dyDescent="0.25">
      <c r="A7595"/>
    </row>
    <row r="7596" spans="1:1" x14ac:dyDescent="0.25">
      <c r="A7596"/>
    </row>
    <row r="7597" spans="1:1" x14ac:dyDescent="0.25">
      <c r="A7597"/>
    </row>
    <row r="7598" spans="1:1" x14ac:dyDescent="0.25">
      <c r="A7598"/>
    </row>
    <row r="7599" spans="1:1" x14ac:dyDescent="0.25">
      <c r="A7599"/>
    </row>
    <row r="7600" spans="1:1" x14ac:dyDescent="0.25">
      <c r="A7600"/>
    </row>
    <row r="7601" spans="1:1" x14ac:dyDescent="0.25">
      <c r="A7601"/>
    </row>
    <row r="7602" spans="1:1" x14ac:dyDescent="0.25">
      <c r="A7602"/>
    </row>
    <row r="7603" spans="1:1" x14ac:dyDescent="0.25">
      <c r="A7603"/>
    </row>
    <row r="7604" spans="1:1" x14ac:dyDescent="0.25">
      <c r="A7604"/>
    </row>
    <row r="7605" spans="1:1" x14ac:dyDescent="0.25">
      <c r="A7605"/>
    </row>
    <row r="7606" spans="1:1" x14ac:dyDescent="0.25">
      <c r="A7606"/>
    </row>
    <row r="7607" spans="1:1" x14ac:dyDescent="0.25">
      <c r="A7607"/>
    </row>
    <row r="7608" spans="1:1" x14ac:dyDescent="0.25">
      <c r="A7608"/>
    </row>
    <row r="7609" spans="1:1" x14ac:dyDescent="0.25">
      <c r="A7609"/>
    </row>
    <row r="7610" spans="1:1" x14ac:dyDescent="0.25">
      <c r="A7610"/>
    </row>
    <row r="7611" spans="1:1" x14ac:dyDescent="0.25">
      <c r="A7611"/>
    </row>
    <row r="7612" spans="1:1" x14ac:dyDescent="0.25">
      <c r="A7612"/>
    </row>
    <row r="7613" spans="1:1" x14ac:dyDescent="0.25">
      <c r="A7613"/>
    </row>
    <row r="7614" spans="1:1" x14ac:dyDescent="0.25">
      <c r="A7614"/>
    </row>
    <row r="7615" spans="1:1" x14ac:dyDescent="0.25">
      <c r="A7615"/>
    </row>
    <row r="7616" spans="1:1" x14ac:dyDescent="0.25">
      <c r="A7616"/>
    </row>
    <row r="7617" spans="1:1" x14ac:dyDescent="0.25">
      <c r="A7617"/>
    </row>
    <row r="7618" spans="1:1" x14ac:dyDescent="0.25">
      <c r="A7618"/>
    </row>
    <row r="7619" spans="1:1" x14ac:dyDescent="0.25">
      <c r="A7619"/>
    </row>
    <row r="7620" spans="1:1" x14ac:dyDescent="0.25">
      <c r="A7620"/>
    </row>
    <row r="7621" spans="1:1" x14ac:dyDescent="0.25">
      <c r="A7621"/>
    </row>
    <row r="7622" spans="1:1" x14ac:dyDescent="0.25">
      <c r="A7622"/>
    </row>
    <row r="7623" spans="1:1" x14ac:dyDescent="0.25">
      <c r="A7623"/>
    </row>
    <row r="7624" spans="1:1" x14ac:dyDescent="0.25">
      <c r="A7624"/>
    </row>
    <row r="7625" spans="1:1" x14ac:dyDescent="0.25">
      <c r="A7625"/>
    </row>
    <row r="7626" spans="1:1" x14ac:dyDescent="0.25">
      <c r="A7626"/>
    </row>
    <row r="7627" spans="1:1" x14ac:dyDescent="0.25">
      <c r="A7627"/>
    </row>
    <row r="7628" spans="1:1" x14ac:dyDescent="0.25">
      <c r="A7628"/>
    </row>
    <row r="7629" spans="1:1" x14ac:dyDescent="0.25">
      <c r="A7629"/>
    </row>
    <row r="7630" spans="1:1" x14ac:dyDescent="0.25">
      <c r="A7630"/>
    </row>
    <row r="7631" spans="1:1" x14ac:dyDescent="0.25">
      <c r="A7631"/>
    </row>
    <row r="7632" spans="1:1" x14ac:dyDescent="0.25">
      <c r="A7632"/>
    </row>
    <row r="7633" spans="1:1" x14ac:dyDescent="0.25">
      <c r="A7633"/>
    </row>
    <row r="7634" spans="1:1" x14ac:dyDescent="0.25">
      <c r="A7634"/>
    </row>
    <row r="7635" spans="1:1" x14ac:dyDescent="0.25">
      <c r="A7635"/>
    </row>
    <row r="7636" spans="1:1" x14ac:dyDescent="0.25">
      <c r="A7636"/>
    </row>
    <row r="7637" spans="1:1" x14ac:dyDescent="0.25">
      <c r="A7637"/>
    </row>
    <row r="7638" spans="1:1" x14ac:dyDescent="0.25">
      <c r="A7638"/>
    </row>
    <row r="7639" spans="1:1" x14ac:dyDescent="0.25">
      <c r="A7639"/>
    </row>
    <row r="7640" spans="1:1" x14ac:dyDescent="0.25">
      <c r="A7640"/>
    </row>
    <row r="7641" spans="1:1" x14ac:dyDescent="0.25">
      <c r="A7641"/>
    </row>
    <row r="7642" spans="1:1" x14ac:dyDescent="0.25">
      <c r="A7642"/>
    </row>
    <row r="7643" spans="1:1" x14ac:dyDescent="0.25">
      <c r="A7643"/>
    </row>
    <row r="7644" spans="1:1" x14ac:dyDescent="0.25">
      <c r="A7644"/>
    </row>
    <row r="7645" spans="1:1" x14ac:dyDescent="0.25">
      <c r="A7645"/>
    </row>
    <row r="7646" spans="1:1" x14ac:dyDescent="0.25">
      <c r="A7646"/>
    </row>
    <row r="7647" spans="1:1" x14ac:dyDescent="0.25">
      <c r="A7647"/>
    </row>
    <row r="7648" spans="1:1" x14ac:dyDescent="0.25">
      <c r="A7648"/>
    </row>
    <row r="7649" spans="1:1" x14ac:dyDescent="0.25">
      <c r="A7649"/>
    </row>
    <row r="7650" spans="1:1" x14ac:dyDescent="0.25">
      <c r="A7650"/>
    </row>
    <row r="7651" spans="1:1" x14ac:dyDescent="0.25">
      <c r="A7651"/>
    </row>
    <row r="7652" spans="1:1" x14ac:dyDescent="0.25">
      <c r="A7652"/>
    </row>
    <row r="7653" spans="1:1" x14ac:dyDescent="0.25">
      <c r="A7653"/>
    </row>
    <row r="7654" spans="1:1" x14ac:dyDescent="0.25">
      <c r="A7654"/>
    </row>
    <row r="7655" spans="1:1" x14ac:dyDescent="0.25">
      <c r="A7655"/>
    </row>
    <row r="7656" spans="1:1" x14ac:dyDescent="0.25">
      <c r="A7656"/>
    </row>
    <row r="7657" spans="1:1" x14ac:dyDescent="0.25">
      <c r="A7657"/>
    </row>
    <row r="7658" spans="1:1" x14ac:dyDescent="0.25">
      <c r="A7658"/>
    </row>
    <row r="7659" spans="1:1" x14ac:dyDescent="0.25">
      <c r="A7659"/>
    </row>
    <row r="7660" spans="1:1" x14ac:dyDescent="0.25">
      <c r="A7660"/>
    </row>
    <row r="7661" spans="1:1" x14ac:dyDescent="0.25">
      <c r="A7661"/>
    </row>
    <row r="7662" spans="1:1" x14ac:dyDescent="0.25">
      <c r="A7662"/>
    </row>
    <row r="7663" spans="1:1" x14ac:dyDescent="0.25">
      <c r="A7663"/>
    </row>
    <row r="7664" spans="1:1" x14ac:dyDescent="0.25">
      <c r="A7664"/>
    </row>
    <row r="7665" spans="1:1" x14ac:dyDescent="0.25">
      <c r="A7665"/>
    </row>
    <row r="7666" spans="1:1" x14ac:dyDescent="0.25">
      <c r="A7666"/>
    </row>
    <row r="7667" spans="1:1" x14ac:dyDescent="0.25">
      <c r="A7667"/>
    </row>
    <row r="7668" spans="1:1" x14ac:dyDescent="0.25">
      <c r="A7668"/>
    </row>
    <row r="7669" spans="1:1" x14ac:dyDescent="0.25">
      <c r="A7669"/>
    </row>
    <row r="7670" spans="1:1" x14ac:dyDescent="0.25">
      <c r="A7670"/>
    </row>
    <row r="7671" spans="1:1" x14ac:dyDescent="0.25">
      <c r="A7671"/>
    </row>
    <row r="7672" spans="1:1" x14ac:dyDescent="0.25">
      <c r="A7672"/>
    </row>
    <row r="7673" spans="1:1" x14ac:dyDescent="0.25">
      <c r="A7673"/>
    </row>
    <row r="7674" spans="1:1" x14ac:dyDescent="0.25">
      <c r="A7674"/>
    </row>
    <row r="7675" spans="1:1" x14ac:dyDescent="0.25">
      <c r="A7675"/>
    </row>
    <row r="7676" spans="1:1" x14ac:dyDescent="0.25">
      <c r="A7676"/>
    </row>
    <row r="7677" spans="1:1" x14ac:dyDescent="0.25">
      <c r="A7677"/>
    </row>
    <row r="7678" spans="1:1" x14ac:dyDescent="0.25">
      <c r="A7678"/>
    </row>
    <row r="7679" spans="1:1" x14ac:dyDescent="0.25">
      <c r="A7679"/>
    </row>
    <row r="7680" spans="1:1" x14ac:dyDescent="0.25">
      <c r="A7680"/>
    </row>
    <row r="7681" spans="1:1" x14ac:dyDescent="0.25">
      <c r="A7681"/>
    </row>
    <row r="7682" spans="1:1" x14ac:dyDescent="0.25">
      <c r="A7682"/>
    </row>
    <row r="7683" spans="1:1" x14ac:dyDescent="0.25">
      <c r="A7683"/>
    </row>
    <row r="7684" spans="1:1" x14ac:dyDescent="0.25">
      <c r="A7684"/>
    </row>
    <row r="7685" spans="1:1" x14ac:dyDescent="0.25">
      <c r="A7685"/>
    </row>
    <row r="7686" spans="1:1" x14ac:dyDescent="0.25">
      <c r="A7686"/>
    </row>
    <row r="7687" spans="1:1" x14ac:dyDescent="0.25">
      <c r="A7687"/>
    </row>
    <row r="7688" spans="1:1" x14ac:dyDescent="0.25">
      <c r="A7688"/>
    </row>
    <row r="7689" spans="1:1" x14ac:dyDescent="0.25">
      <c r="A7689"/>
    </row>
    <row r="7690" spans="1:1" x14ac:dyDescent="0.25">
      <c r="A7690"/>
    </row>
    <row r="7691" spans="1:1" x14ac:dyDescent="0.25">
      <c r="A7691"/>
    </row>
    <row r="7692" spans="1:1" x14ac:dyDescent="0.25">
      <c r="A7692"/>
    </row>
    <row r="7693" spans="1:1" x14ac:dyDescent="0.25">
      <c r="A7693"/>
    </row>
    <row r="7694" spans="1:1" x14ac:dyDescent="0.25">
      <c r="A7694"/>
    </row>
    <row r="7695" spans="1:1" x14ac:dyDescent="0.25">
      <c r="A7695"/>
    </row>
    <row r="7696" spans="1:1" x14ac:dyDescent="0.25">
      <c r="A7696"/>
    </row>
    <row r="7697" spans="1:1" x14ac:dyDescent="0.25">
      <c r="A7697"/>
    </row>
    <row r="7698" spans="1:1" x14ac:dyDescent="0.25">
      <c r="A7698"/>
    </row>
    <row r="7699" spans="1:1" x14ac:dyDescent="0.25">
      <c r="A7699"/>
    </row>
    <row r="7700" spans="1:1" x14ac:dyDescent="0.25">
      <c r="A7700"/>
    </row>
    <row r="7701" spans="1:1" x14ac:dyDescent="0.25">
      <c r="A7701"/>
    </row>
    <row r="7702" spans="1:1" x14ac:dyDescent="0.25">
      <c r="A7702"/>
    </row>
    <row r="7703" spans="1:1" x14ac:dyDescent="0.25">
      <c r="A7703"/>
    </row>
    <row r="7704" spans="1:1" x14ac:dyDescent="0.25">
      <c r="A7704"/>
    </row>
    <row r="7705" spans="1:1" x14ac:dyDescent="0.25">
      <c r="A7705"/>
    </row>
    <row r="7706" spans="1:1" x14ac:dyDescent="0.25">
      <c r="A7706"/>
    </row>
    <row r="7707" spans="1:1" x14ac:dyDescent="0.25">
      <c r="A7707"/>
    </row>
    <row r="7708" spans="1:1" x14ac:dyDescent="0.25">
      <c r="A7708"/>
    </row>
    <row r="7709" spans="1:1" x14ac:dyDescent="0.25">
      <c r="A7709"/>
    </row>
    <row r="7710" spans="1:1" x14ac:dyDescent="0.25">
      <c r="A7710"/>
    </row>
    <row r="7711" spans="1:1" x14ac:dyDescent="0.25">
      <c r="A7711"/>
    </row>
    <row r="7712" spans="1:1" x14ac:dyDescent="0.25">
      <c r="A7712"/>
    </row>
    <row r="7713" spans="1:1" x14ac:dyDescent="0.25">
      <c r="A7713"/>
    </row>
    <row r="7714" spans="1:1" x14ac:dyDescent="0.25">
      <c r="A7714"/>
    </row>
    <row r="7715" spans="1:1" x14ac:dyDescent="0.25">
      <c r="A7715"/>
    </row>
    <row r="7716" spans="1:1" x14ac:dyDescent="0.25">
      <c r="A7716"/>
    </row>
    <row r="7717" spans="1:1" x14ac:dyDescent="0.25">
      <c r="A7717"/>
    </row>
    <row r="7718" spans="1:1" x14ac:dyDescent="0.25">
      <c r="A7718"/>
    </row>
    <row r="7719" spans="1:1" x14ac:dyDescent="0.25">
      <c r="A7719"/>
    </row>
    <row r="7720" spans="1:1" x14ac:dyDescent="0.25">
      <c r="A7720"/>
    </row>
    <row r="7721" spans="1:1" x14ac:dyDescent="0.25">
      <c r="A7721"/>
    </row>
    <row r="7722" spans="1:1" x14ac:dyDescent="0.25">
      <c r="A7722"/>
    </row>
    <row r="7723" spans="1:1" x14ac:dyDescent="0.25">
      <c r="A7723"/>
    </row>
    <row r="7724" spans="1:1" x14ac:dyDescent="0.25">
      <c r="A7724"/>
    </row>
    <row r="7725" spans="1:1" x14ac:dyDescent="0.25">
      <c r="A7725"/>
    </row>
    <row r="7726" spans="1:1" x14ac:dyDescent="0.25">
      <c r="A7726"/>
    </row>
    <row r="7727" spans="1:1" x14ac:dyDescent="0.25">
      <c r="A7727"/>
    </row>
    <row r="7728" spans="1:1" x14ac:dyDescent="0.25">
      <c r="A7728"/>
    </row>
    <row r="7729" spans="1:1" x14ac:dyDescent="0.25">
      <c r="A7729"/>
    </row>
    <row r="7730" spans="1:1" x14ac:dyDescent="0.25">
      <c r="A7730"/>
    </row>
    <row r="7731" spans="1:1" x14ac:dyDescent="0.25">
      <c r="A7731"/>
    </row>
    <row r="7732" spans="1:1" x14ac:dyDescent="0.25">
      <c r="A7732"/>
    </row>
    <row r="7733" spans="1:1" x14ac:dyDescent="0.25">
      <c r="A7733"/>
    </row>
    <row r="7734" spans="1:1" x14ac:dyDescent="0.25">
      <c r="A7734"/>
    </row>
    <row r="7735" spans="1:1" x14ac:dyDescent="0.25">
      <c r="A7735"/>
    </row>
    <row r="7736" spans="1:1" x14ac:dyDescent="0.25">
      <c r="A7736"/>
    </row>
    <row r="7737" spans="1:1" x14ac:dyDescent="0.25">
      <c r="A7737"/>
    </row>
    <row r="7738" spans="1:1" x14ac:dyDescent="0.25">
      <c r="A7738"/>
    </row>
    <row r="7739" spans="1:1" x14ac:dyDescent="0.25">
      <c r="A7739"/>
    </row>
    <row r="7740" spans="1:1" x14ac:dyDescent="0.25">
      <c r="A7740"/>
    </row>
    <row r="7741" spans="1:1" x14ac:dyDescent="0.25">
      <c r="A7741"/>
    </row>
    <row r="7742" spans="1:1" x14ac:dyDescent="0.25">
      <c r="A7742"/>
    </row>
    <row r="7743" spans="1:1" x14ac:dyDescent="0.25">
      <c r="A7743"/>
    </row>
    <row r="7744" spans="1:1" x14ac:dyDescent="0.25">
      <c r="A7744"/>
    </row>
    <row r="7745" spans="1:1" x14ac:dyDescent="0.25">
      <c r="A7745"/>
    </row>
    <row r="7746" spans="1:1" x14ac:dyDescent="0.25">
      <c r="A7746"/>
    </row>
    <row r="7747" spans="1:1" x14ac:dyDescent="0.25">
      <c r="A7747"/>
    </row>
    <row r="7748" spans="1:1" x14ac:dyDescent="0.25">
      <c r="A7748"/>
    </row>
    <row r="7749" spans="1:1" x14ac:dyDescent="0.25">
      <c r="A7749"/>
    </row>
    <row r="7750" spans="1:1" x14ac:dyDescent="0.25">
      <c r="A7750"/>
    </row>
    <row r="7751" spans="1:1" x14ac:dyDescent="0.25">
      <c r="A7751"/>
    </row>
    <row r="7752" spans="1:1" x14ac:dyDescent="0.25">
      <c r="A7752"/>
    </row>
    <row r="7753" spans="1:1" x14ac:dyDescent="0.25">
      <c r="A7753"/>
    </row>
    <row r="7754" spans="1:1" x14ac:dyDescent="0.25">
      <c r="A7754"/>
    </row>
    <row r="7755" spans="1:1" x14ac:dyDescent="0.25">
      <c r="A7755"/>
    </row>
    <row r="7756" spans="1:1" x14ac:dyDescent="0.25">
      <c r="A7756"/>
    </row>
    <row r="7757" spans="1:1" x14ac:dyDescent="0.25">
      <c r="A7757"/>
    </row>
    <row r="7758" spans="1:1" x14ac:dyDescent="0.25">
      <c r="A7758"/>
    </row>
    <row r="7759" spans="1:1" x14ac:dyDescent="0.25">
      <c r="A7759"/>
    </row>
    <row r="7760" spans="1:1" x14ac:dyDescent="0.25">
      <c r="A7760"/>
    </row>
    <row r="7761" spans="1:1" x14ac:dyDescent="0.25">
      <c r="A7761"/>
    </row>
    <row r="7762" spans="1:1" x14ac:dyDescent="0.25">
      <c r="A7762"/>
    </row>
    <row r="7763" spans="1:1" x14ac:dyDescent="0.25">
      <c r="A7763"/>
    </row>
    <row r="7764" spans="1:1" x14ac:dyDescent="0.25">
      <c r="A7764"/>
    </row>
    <row r="7765" spans="1:1" x14ac:dyDescent="0.25">
      <c r="A7765"/>
    </row>
    <row r="7766" spans="1:1" x14ac:dyDescent="0.25">
      <c r="A7766"/>
    </row>
    <row r="7767" spans="1:1" x14ac:dyDescent="0.25">
      <c r="A7767"/>
    </row>
    <row r="7768" spans="1:1" x14ac:dyDescent="0.25">
      <c r="A7768"/>
    </row>
    <row r="7769" spans="1:1" x14ac:dyDescent="0.25">
      <c r="A7769"/>
    </row>
    <row r="7770" spans="1:1" x14ac:dyDescent="0.25">
      <c r="A7770"/>
    </row>
    <row r="7771" spans="1:1" x14ac:dyDescent="0.25">
      <c r="A7771"/>
    </row>
    <row r="7772" spans="1:1" x14ac:dyDescent="0.25">
      <c r="A7772"/>
    </row>
    <row r="7773" spans="1:1" x14ac:dyDescent="0.25">
      <c r="A7773"/>
    </row>
    <row r="7774" spans="1:1" x14ac:dyDescent="0.25">
      <c r="A7774"/>
    </row>
    <row r="7775" spans="1:1" x14ac:dyDescent="0.25">
      <c r="A7775"/>
    </row>
    <row r="7776" spans="1:1" x14ac:dyDescent="0.25">
      <c r="A7776"/>
    </row>
    <row r="7777" spans="1:1" x14ac:dyDescent="0.25">
      <c r="A7777"/>
    </row>
    <row r="7778" spans="1:1" x14ac:dyDescent="0.25">
      <c r="A7778"/>
    </row>
    <row r="7779" spans="1:1" x14ac:dyDescent="0.25">
      <c r="A7779"/>
    </row>
    <row r="7780" spans="1:1" x14ac:dyDescent="0.25">
      <c r="A7780"/>
    </row>
    <row r="7781" spans="1:1" x14ac:dyDescent="0.25">
      <c r="A7781"/>
    </row>
    <row r="7782" spans="1:1" x14ac:dyDescent="0.25">
      <c r="A7782"/>
    </row>
    <row r="7783" spans="1:1" x14ac:dyDescent="0.25">
      <c r="A7783"/>
    </row>
    <row r="7784" spans="1:1" x14ac:dyDescent="0.25">
      <c r="A7784"/>
    </row>
    <row r="7785" spans="1:1" x14ac:dyDescent="0.25">
      <c r="A7785"/>
    </row>
    <row r="7786" spans="1:1" x14ac:dyDescent="0.25">
      <c r="A7786"/>
    </row>
    <row r="7787" spans="1:1" x14ac:dyDescent="0.25">
      <c r="A7787"/>
    </row>
    <row r="7788" spans="1:1" x14ac:dyDescent="0.25">
      <c r="A7788"/>
    </row>
    <row r="7789" spans="1:1" x14ac:dyDescent="0.25">
      <c r="A7789"/>
    </row>
    <row r="7790" spans="1:1" x14ac:dyDescent="0.25">
      <c r="A7790"/>
    </row>
    <row r="7791" spans="1:1" x14ac:dyDescent="0.25">
      <c r="A7791"/>
    </row>
    <row r="7792" spans="1:1" x14ac:dyDescent="0.25">
      <c r="A7792"/>
    </row>
    <row r="7793" spans="1:1" x14ac:dyDescent="0.25">
      <c r="A7793"/>
    </row>
    <row r="7794" spans="1:1" x14ac:dyDescent="0.25">
      <c r="A7794"/>
    </row>
    <row r="7795" spans="1:1" x14ac:dyDescent="0.25">
      <c r="A7795"/>
    </row>
    <row r="7796" spans="1:1" x14ac:dyDescent="0.25">
      <c r="A7796"/>
    </row>
    <row r="7797" spans="1:1" x14ac:dyDescent="0.25">
      <c r="A7797"/>
    </row>
    <row r="7798" spans="1:1" x14ac:dyDescent="0.25">
      <c r="A7798"/>
    </row>
    <row r="7799" spans="1:1" x14ac:dyDescent="0.25">
      <c r="A7799"/>
    </row>
    <row r="7800" spans="1:1" x14ac:dyDescent="0.25">
      <c r="A7800"/>
    </row>
    <row r="7801" spans="1:1" x14ac:dyDescent="0.25">
      <c r="A7801"/>
    </row>
    <row r="7802" spans="1:1" x14ac:dyDescent="0.25">
      <c r="A7802"/>
    </row>
    <row r="7803" spans="1:1" x14ac:dyDescent="0.25">
      <c r="A7803"/>
    </row>
    <row r="7804" spans="1:1" x14ac:dyDescent="0.25">
      <c r="A7804"/>
    </row>
    <row r="7805" spans="1:1" x14ac:dyDescent="0.25">
      <c r="A7805"/>
    </row>
    <row r="7806" spans="1:1" x14ac:dyDescent="0.25">
      <c r="A7806"/>
    </row>
    <row r="7807" spans="1:1" x14ac:dyDescent="0.25">
      <c r="A7807"/>
    </row>
    <row r="7808" spans="1:1" x14ac:dyDescent="0.25">
      <c r="A7808"/>
    </row>
    <row r="7809" spans="1:1" x14ac:dyDescent="0.25">
      <c r="A7809"/>
    </row>
    <row r="7810" spans="1:1" x14ac:dyDescent="0.25">
      <c r="A7810"/>
    </row>
    <row r="7811" spans="1:1" x14ac:dyDescent="0.25">
      <c r="A7811"/>
    </row>
    <row r="7812" spans="1:1" x14ac:dyDescent="0.25">
      <c r="A7812"/>
    </row>
    <row r="7813" spans="1:1" x14ac:dyDescent="0.25">
      <c r="A7813"/>
    </row>
    <row r="7814" spans="1:1" x14ac:dyDescent="0.25">
      <c r="A7814"/>
    </row>
    <row r="7815" spans="1:1" x14ac:dyDescent="0.25">
      <c r="A7815"/>
    </row>
    <row r="7816" spans="1:1" x14ac:dyDescent="0.25">
      <c r="A7816"/>
    </row>
    <row r="7817" spans="1:1" x14ac:dyDescent="0.25">
      <c r="A7817"/>
    </row>
    <row r="7818" spans="1:1" x14ac:dyDescent="0.25">
      <c r="A7818"/>
    </row>
    <row r="7819" spans="1:1" x14ac:dyDescent="0.25">
      <c r="A7819"/>
    </row>
    <row r="7820" spans="1:1" x14ac:dyDescent="0.25">
      <c r="A7820"/>
    </row>
    <row r="7821" spans="1:1" x14ac:dyDescent="0.25">
      <c r="A7821"/>
    </row>
    <row r="7822" spans="1:1" x14ac:dyDescent="0.25">
      <c r="A7822"/>
    </row>
    <row r="7823" spans="1:1" x14ac:dyDescent="0.25">
      <c r="A7823"/>
    </row>
    <row r="7824" spans="1:1" x14ac:dyDescent="0.25">
      <c r="A7824"/>
    </row>
    <row r="7825" spans="1:1" x14ac:dyDescent="0.25">
      <c r="A7825"/>
    </row>
    <row r="7826" spans="1:1" x14ac:dyDescent="0.25">
      <c r="A7826"/>
    </row>
    <row r="7827" spans="1:1" x14ac:dyDescent="0.25">
      <c r="A7827"/>
    </row>
    <row r="7828" spans="1:1" x14ac:dyDescent="0.25">
      <c r="A7828"/>
    </row>
    <row r="7829" spans="1:1" x14ac:dyDescent="0.25">
      <c r="A7829"/>
    </row>
    <row r="7830" spans="1:1" x14ac:dyDescent="0.25">
      <c r="A7830"/>
    </row>
    <row r="7831" spans="1:1" x14ac:dyDescent="0.25">
      <c r="A7831"/>
    </row>
    <row r="7832" spans="1:1" x14ac:dyDescent="0.25">
      <c r="A7832"/>
    </row>
    <row r="7833" spans="1:1" x14ac:dyDescent="0.25">
      <c r="A7833"/>
    </row>
    <row r="7834" spans="1:1" x14ac:dyDescent="0.25">
      <c r="A7834"/>
    </row>
    <row r="7835" spans="1:1" x14ac:dyDescent="0.25">
      <c r="A7835"/>
    </row>
    <row r="7836" spans="1:1" x14ac:dyDescent="0.25">
      <c r="A7836"/>
    </row>
    <row r="7837" spans="1:1" x14ac:dyDescent="0.25">
      <c r="A7837"/>
    </row>
    <row r="7838" spans="1:1" x14ac:dyDescent="0.25">
      <c r="A7838"/>
    </row>
    <row r="7839" spans="1:1" x14ac:dyDescent="0.25">
      <c r="A7839"/>
    </row>
    <row r="7840" spans="1:1" x14ac:dyDescent="0.25">
      <c r="A7840"/>
    </row>
    <row r="7841" spans="1:1" x14ac:dyDescent="0.25">
      <c r="A7841"/>
    </row>
    <row r="7842" spans="1:1" x14ac:dyDescent="0.25">
      <c r="A7842"/>
    </row>
    <row r="7843" spans="1:1" x14ac:dyDescent="0.25">
      <c r="A7843"/>
    </row>
    <row r="7844" spans="1:1" x14ac:dyDescent="0.25">
      <c r="A7844"/>
    </row>
    <row r="7845" spans="1:1" x14ac:dyDescent="0.25">
      <c r="A7845"/>
    </row>
    <row r="7846" spans="1:1" x14ac:dyDescent="0.25">
      <c r="A7846"/>
    </row>
    <row r="7847" spans="1:1" x14ac:dyDescent="0.25">
      <c r="A7847"/>
    </row>
    <row r="7848" spans="1:1" x14ac:dyDescent="0.25">
      <c r="A7848"/>
    </row>
    <row r="7849" spans="1:1" x14ac:dyDescent="0.25">
      <c r="A7849"/>
    </row>
    <row r="7850" spans="1:1" x14ac:dyDescent="0.25">
      <c r="A7850"/>
    </row>
    <row r="7851" spans="1:1" x14ac:dyDescent="0.25">
      <c r="A7851"/>
    </row>
    <row r="7852" spans="1:1" x14ac:dyDescent="0.25">
      <c r="A7852"/>
    </row>
    <row r="7853" spans="1:1" x14ac:dyDescent="0.25">
      <c r="A7853"/>
    </row>
    <row r="7854" spans="1:1" x14ac:dyDescent="0.25">
      <c r="A7854"/>
    </row>
    <row r="7855" spans="1:1" x14ac:dyDescent="0.25">
      <c r="A7855"/>
    </row>
    <row r="7856" spans="1:1" x14ac:dyDescent="0.25">
      <c r="A7856"/>
    </row>
    <row r="7857" spans="1:1" x14ac:dyDescent="0.25">
      <c r="A7857"/>
    </row>
    <row r="7858" spans="1:1" x14ac:dyDescent="0.25">
      <c r="A7858"/>
    </row>
    <row r="7859" spans="1:1" x14ac:dyDescent="0.25">
      <c r="A7859"/>
    </row>
    <row r="7860" spans="1:1" x14ac:dyDescent="0.25">
      <c r="A7860"/>
    </row>
    <row r="7861" spans="1:1" x14ac:dyDescent="0.25">
      <c r="A7861"/>
    </row>
    <row r="7862" spans="1:1" x14ac:dyDescent="0.25">
      <c r="A7862"/>
    </row>
    <row r="7863" spans="1:1" x14ac:dyDescent="0.25">
      <c r="A7863"/>
    </row>
    <row r="7864" spans="1:1" x14ac:dyDescent="0.25">
      <c r="A7864"/>
    </row>
    <row r="7865" spans="1:1" x14ac:dyDescent="0.25">
      <c r="A7865"/>
    </row>
    <row r="7866" spans="1:1" x14ac:dyDescent="0.25">
      <c r="A7866"/>
    </row>
    <row r="7867" spans="1:1" x14ac:dyDescent="0.25">
      <c r="A7867"/>
    </row>
    <row r="7868" spans="1:1" x14ac:dyDescent="0.25">
      <c r="A7868"/>
    </row>
    <row r="7869" spans="1:1" x14ac:dyDescent="0.25">
      <c r="A7869"/>
    </row>
    <row r="7870" spans="1:1" x14ac:dyDescent="0.25">
      <c r="A7870"/>
    </row>
    <row r="7871" spans="1:1" x14ac:dyDescent="0.25">
      <c r="A7871"/>
    </row>
    <row r="7872" spans="1:1" x14ac:dyDescent="0.25">
      <c r="A7872"/>
    </row>
    <row r="7873" spans="1:1" x14ac:dyDescent="0.25">
      <c r="A7873"/>
    </row>
    <row r="7874" spans="1:1" x14ac:dyDescent="0.25">
      <c r="A7874"/>
    </row>
    <row r="7875" spans="1:1" x14ac:dyDescent="0.25">
      <c r="A7875"/>
    </row>
    <row r="7876" spans="1:1" x14ac:dyDescent="0.25">
      <c r="A7876"/>
    </row>
    <row r="7877" spans="1:1" x14ac:dyDescent="0.25">
      <c r="A7877"/>
    </row>
    <row r="7878" spans="1:1" x14ac:dyDescent="0.25">
      <c r="A7878"/>
    </row>
    <row r="7879" spans="1:1" x14ac:dyDescent="0.25">
      <c r="A7879"/>
    </row>
    <row r="7880" spans="1:1" x14ac:dyDescent="0.25">
      <c r="A7880"/>
    </row>
    <row r="7881" spans="1:1" x14ac:dyDescent="0.25">
      <c r="A7881"/>
    </row>
    <row r="7882" spans="1:1" x14ac:dyDescent="0.25">
      <c r="A7882"/>
    </row>
    <row r="7883" spans="1:1" x14ac:dyDescent="0.25">
      <c r="A7883"/>
    </row>
    <row r="7884" spans="1:1" x14ac:dyDescent="0.25">
      <c r="A7884"/>
    </row>
    <row r="7885" spans="1:1" x14ac:dyDescent="0.25">
      <c r="A7885"/>
    </row>
    <row r="7886" spans="1:1" x14ac:dyDescent="0.25">
      <c r="A7886"/>
    </row>
    <row r="7887" spans="1:1" x14ac:dyDescent="0.25">
      <c r="A7887"/>
    </row>
    <row r="7888" spans="1:1" x14ac:dyDescent="0.25">
      <c r="A7888"/>
    </row>
    <row r="7889" spans="1:1" x14ac:dyDescent="0.25">
      <c r="A7889"/>
    </row>
    <row r="7890" spans="1:1" x14ac:dyDescent="0.25">
      <c r="A7890"/>
    </row>
    <row r="7891" spans="1:1" x14ac:dyDescent="0.25">
      <c r="A7891"/>
    </row>
    <row r="7892" spans="1:1" x14ac:dyDescent="0.25">
      <c r="A7892"/>
    </row>
    <row r="7893" spans="1:1" x14ac:dyDescent="0.25">
      <c r="A7893"/>
    </row>
    <row r="7894" spans="1:1" x14ac:dyDescent="0.25">
      <c r="A7894"/>
    </row>
    <row r="7895" spans="1:1" x14ac:dyDescent="0.25">
      <c r="A7895"/>
    </row>
    <row r="7896" spans="1:1" x14ac:dyDescent="0.25">
      <c r="A7896"/>
    </row>
    <row r="7897" spans="1:1" x14ac:dyDescent="0.25">
      <c r="A7897"/>
    </row>
    <row r="7898" spans="1:1" x14ac:dyDescent="0.25">
      <c r="A7898"/>
    </row>
    <row r="7899" spans="1:1" x14ac:dyDescent="0.25">
      <c r="A7899"/>
    </row>
    <row r="7900" spans="1:1" x14ac:dyDescent="0.25">
      <c r="A7900"/>
    </row>
    <row r="7901" spans="1:1" x14ac:dyDescent="0.25">
      <c r="A7901"/>
    </row>
    <row r="7902" spans="1:1" x14ac:dyDescent="0.25">
      <c r="A7902"/>
    </row>
    <row r="7903" spans="1:1" x14ac:dyDescent="0.25">
      <c r="A7903"/>
    </row>
    <row r="7904" spans="1:1" x14ac:dyDescent="0.25">
      <c r="A7904"/>
    </row>
    <row r="7905" spans="1:1" x14ac:dyDescent="0.25">
      <c r="A7905"/>
    </row>
    <row r="7906" spans="1:1" x14ac:dyDescent="0.25">
      <c r="A7906"/>
    </row>
    <row r="7907" spans="1:1" x14ac:dyDescent="0.25">
      <c r="A7907"/>
    </row>
    <row r="7908" spans="1:1" x14ac:dyDescent="0.25">
      <c r="A7908"/>
    </row>
    <row r="7909" spans="1:1" x14ac:dyDescent="0.25">
      <c r="A7909"/>
    </row>
    <row r="7910" spans="1:1" x14ac:dyDescent="0.25">
      <c r="A7910"/>
    </row>
    <row r="7911" spans="1:1" x14ac:dyDescent="0.25">
      <c r="A7911"/>
    </row>
    <row r="7912" spans="1:1" x14ac:dyDescent="0.25">
      <c r="A7912"/>
    </row>
    <row r="7913" spans="1:1" x14ac:dyDescent="0.25">
      <c r="A7913"/>
    </row>
    <row r="7914" spans="1:1" x14ac:dyDescent="0.25">
      <c r="A7914"/>
    </row>
    <row r="7915" spans="1:1" x14ac:dyDescent="0.25">
      <c r="A7915"/>
    </row>
    <row r="7916" spans="1:1" x14ac:dyDescent="0.25">
      <c r="A7916"/>
    </row>
    <row r="7917" spans="1:1" x14ac:dyDescent="0.25">
      <c r="A7917"/>
    </row>
    <row r="7918" spans="1:1" x14ac:dyDescent="0.25">
      <c r="A7918"/>
    </row>
    <row r="7919" spans="1:1" x14ac:dyDescent="0.25">
      <c r="A7919"/>
    </row>
    <row r="7920" spans="1:1" x14ac:dyDescent="0.25">
      <c r="A7920"/>
    </row>
    <row r="7921" spans="1:1" x14ac:dyDescent="0.25">
      <c r="A7921"/>
    </row>
    <row r="7922" spans="1:1" x14ac:dyDescent="0.25">
      <c r="A7922"/>
    </row>
    <row r="7923" spans="1:1" x14ac:dyDescent="0.25">
      <c r="A7923"/>
    </row>
    <row r="7924" spans="1:1" x14ac:dyDescent="0.25">
      <c r="A7924"/>
    </row>
    <row r="7925" spans="1:1" x14ac:dyDescent="0.25">
      <c r="A7925"/>
    </row>
    <row r="7926" spans="1:1" x14ac:dyDescent="0.25">
      <c r="A7926"/>
    </row>
    <row r="7927" spans="1:1" x14ac:dyDescent="0.25">
      <c r="A7927"/>
    </row>
    <row r="7928" spans="1:1" x14ac:dyDescent="0.25">
      <c r="A7928"/>
    </row>
    <row r="7929" spans="1:1" x14ac:dyDescent="0.25">
      <c r="A7929"/>
    </row>
    <row r="7930" spans="1:1" x14ac:dyDescent="0.25">
      <c r="A7930"/>
    </row>
    <row r="7931" spans="1:1" x14ac:dyDescent="0.25">
      <c r="A7931"/>
    </row>
    <row r="7932" spans="1:1" x14ac:dyDescent="0.25">
      <c r="A7932"/>
    </row>
    <row r="7933" spans="1:1" x14ac:dyDescent="0.25">
      <c r="A7933"/>
    </row>
    <row r="7934" spans="1:1" x14ac:dyDescent="0.25">
      <c r="A7934"/>
    </row>
    <row r="7935" spans="1:1" x14ac:dyDescent="0.25">
      <c r="A7935"/>
    </row>
    <row r="7936" spans="1:1" x14ac:dyDescent="0.25">
      <c r="A7936"/>
    </row>
    <row r="7937" spans="1:1" x14ac:dyDescent="0.25">
      <c r="A7937"/>
    </row>
    <row r="7938" spans="1:1" x14ac:dyDescent="0.25">
      <c r="A7938"/>
    </row>
    <row r="7939" spans="1:1" x14ac:dyDescent="0.25">
      <c r="A7939"/>
    </row>
    <row r="7940" spans="1:1" x14ac:dyDescent="0.25">
      <c r="A7940"/>
    </row>
    <row r="7941" spans="1:1" x14ac:dyDescent="0.25">
      <c r="A7941"/>
    </row>
    <row r="7942" spans="1:1" x14ac:dyDescent="0.25">
      <c r="A7942"/>
    </row>
    <row r="7943" spans="1:1" x14ac:dyDescent="0.25">
      <c r="A7943"/>
    </row>
    <row r="7944" spans="1:1" x14ac:dyDescent="0.25">
      <c r="A7944"/>
    </row>
    <row r="7945" spans="1:1" x14ac:dyDescent="0.25">
      <c r="A7945"/>
    </row>
    <row r="7946" spans="1:1" x14ac:dyDescent="0.25">
      <c r="A7946"/>
    </row>
    <row r="7947" spans="1:1" x14ac:dyDescent="0.25">
      <c r="A7947"/>
    </row>
    <row r="7948" spans="1:1" x14ac:dyDescent="0.25">
      <c r="A7948"/>
    </row>
    <row r="7949" spans="1:1" x14ac:dyDescent="0.25">
      <c r="A7949"/>
    </row>
    <row r="7950" spans="1:1" x14ac:dyDescent="0.25">
      <c r="A7950"/>
    </row>
    <row r="7951" spans="1:1" x14ac:dyDescent="0.25">
      <c r="A7951"/>
    </row>
    <row r="7952" spans="1:1" x14ac:dyDescent="0.25">
      <c r="A7952"/>
    </row>
    <row r="7953" spans="1:1" x14ac:dyDescent="0.25">
      <c r="A7953"/>
    </row>
    <row r="7954" spans="1:1" x14ac:dyDescent="0.25">
      <c r="A7954"/>
    </row>
    <row r="7955" spans="1:1" x14ac:dyDescent="0.25">
      <c r="A7955"/>
    </row>
    <row r="7956" spans="1:1" x14ac:dyDescent="0.25">
      <c r="A7956"/>
    </row>
    <row r="7957" spans="1:1" x14ac:dyDescent="0.25">
      <c r="A7957"/>
    </row>
    <row r="7958" spans="1:1" x14ac:dyDescent="0.25">
      <c r="A7958"/>
    </row>
    <row r="7959" spans="1:1" x14ac:dyDescent="0.25">
      <c r="A7959"/>
    </row>
    <row r="7960" spans="1:1" x14ac:dyDescent="0.25">
      <c r="A7960"/>
    </row>
    <row r="7961" spans="1:1" x14ac:dyDescent="0.25">
      <c r="A7961"/>
    </row>
    <row r="7962" spans="1:1" x14ac:dyDescent="0.25">
      <c r="A7962"/>
    </row>
    <row r="7963" spans="1:1" x14ac:dyDescent="0.25">
      <c r="A7963"/>
    </row>
    <row r="7964" spans="1:1" x14ac:dyDescent="0.25">
      <c r="A7964"/>
    </row>
    <row r="7965" spans="1:1" x14ac:dyDescent="0.25">
      <c r="A7965"/>
    </row>
    <row r="7966" spans="1:1" x14ac:dyDescent="0.25">
      <c r="A7966"/>
    </row>
    <row r="7967" spans="1:1" x14ac:dyDescent="0.25">
      <c r="A7967"/>
    </row>
    <row r="7968" spans="1:1" x14ac:dyDescent="0.25">
      <c r="A7968"/>
    </row>
    <row r="7969" spans="1:1" x14ac:dyDescent="0.25">
      <c r="A7969"/>
    </row>
    <row r="7970" spans="1:1" x14ac:dyDescent="0.25">
      <c r="A7970"/>
    </row>
    <row r="7971" spans="1:1" x14ac:dyDescent="0.25">
      <c r="A7971"/>
    </row>
    <row r="7972" spans="1:1" x14ac:dyDescent="0.25">
      <c r="A7972"/>
    </row>
    <row r="7973" spans="1:1" x14ac:dyDescent="0.25">
      <c r="A7973"/>
    </row>
    <row r="7974" spans="1:1" x14ac:dyDescent="0.25">
      <c r="A7974"/>
    </row>
    <row r="7975" spans="1:1" x14ac:dyDescent="0.25">
      <c r="A7975"/>
    </row>
    <row r="7976" spans="1:1" x14ac:dyDescent="0.25">
      <c r="A7976"/>
    </row>
    <row r="7977" spans="1:1" x14ac:dyDescent="0.25">
      <c r="A7977"/>
    </row>
    <row r="7978" spans="1:1" x14ac:dyDescent="0.25">
      <c r="A7978"/>
    </row>
    <row r="7979" spans="1:1" x14ac:dyDescent="0.25">
      <c r="A7979"/>
    </row>
    <row r="7980" spans="1:1" x14ac:dyDescent="0.25">
      <c r="A7980"/>
    </row>
    <row r="7981" spans="1:1" x14ac:dyDescent="0.25">
      <c r="A7981"/>
    </row>
    <row r="7982" spans="1:1" x14ac:dyDescent="0.25">
      <c r="A7982"/>
    </row>
    <row r="7983" spans="1:1" x14ac:dyDescent="0.25">
      <c r="A7983"/>
    </row>
    <row r="7984" spans="1:1" x14ac:dyDescent="0.25">
      <c r="A7984"/>
    </row>
    <row r="7985" spans="1:1" x14ac:dyDescent="0.25">
      <c r="A7985"/>
    </row>
    <row r="7986" spans="1:1" x14ac:dyDescent="0.25">
      <c r="A7986"/>
    </row>
    <row r="7987" spans="1:1" x14ac:dyDescent="0.25">
      <c r="A7987"/>
    </row>
    <row r="7988" spans="1:1" x14ac:dyDescent="0.25">
      <c r="A7988"/>
    </row>
    <row r="7989" spans="1:1" x14ac:dyDescent="0.25">
      <c r="A7989"/>
    </row>
    <row r="7990" spans="1:1" x14ac:dyDescent="0.25">
      <c r="A7990"/>
    </row>
    <row r="7991" spans="1:1" x14ac:dyDescent="0.25">
      <c r="A7991"/>
    </row>
    <row r="7992" spans="1:1" x14ac:dyDescent="0.25">
      <c r="A7992"/>
    </row>
    <row r="7993" spans="1:1" x14ac:dyDescent="0.25">
      <c r="A7993"/>
    </row>
    <row r="7994" spans="1:1" x14ac:dyDescent="0.25">
      <c r="A7994"/>
    </row>
    <row r="7995" spans="1:1" x14ac:dyDescent="0.25">
      <c r="A7995"/>
    </row>
    <row r="7996" spans="1:1" x14ac:dyDescent="0.25">
      <c r="A7996"/>
    </row>
    <row r="7997" spans="1:1" x14ac:dyDescent="0.25">
      <c r="A7997"/>
    </row>
    <row r="7998" spans="1:1" x14ac:dyDescent="0.25">
      <c r="A7998"/>
    </row>
    <row r="7999" spans="1:1" x14ac:dyDescent="0.25">
      <c r="A7999"/>
    </row>
    <row r="8000" spans="1:1" x14ac:dyDescent="0.25">
      <c r="A8000"/>
    </row>
    <row r="8001" spans="1:1" x14ac:dyDescent="0.25">
      <c r="A8001"/>
    </row>
    <row r="8002" spans="1:1" x14ac:dyDescent="0.25">
      <c r="A8002"/>
    </row>
    <row r="8003" spans="1:1" x14ac:dyDescent="0.25">
      <c r="A8003"/>
    </row>
    <row r="8004" spans="1:1" x14ac:dyDescent="0.25">
      <c r="A8004"/>
    </row>
    <row r="8005" spans="1:1" x14ac:dyDescent="0.25">
      <c r="A8005"/>
    </row>
    <row r="8006" spans="1:1" x14ac:dyDescent="0.25">
      <c r="A8006"/>
    </row>
    <row r="8007" spans="1:1" x14ac:dyDescent="0.25">
      <c r="A8007"/>
    </row>
    <row r="8008" spans="1:1" x14ac:dyDescent="0.25">
      <c r="A8008"/>
    </row>
    <row r="8009" spans="1:1" x14ac:dyDescent="0.25">
      <c r="A8009"/>
    </row>
    <row r="8010" spans="1:1" x14ac:dyDescent="0.25">
      <c r="A8010"/>
    </row>
    <row r="8011" spans="1:1" x14ac:dyDescent="0.25">
      <c r="A8011"/>
    </row>
    <row r="8012" spans="1:1" x14ac:dyDescent="0.25">
      <c r="A8012"/>
    </row>
    <row r="8013" spans="1:1" x14ac:dyDescent="0.25">
      <c r="A8013"/>
    </row>
    <row r="8014" spans="1:1" x14ac:dyDescent="0.25">
      <c r="A8014"/>
    </row>
    <row r="8015" spans="1:1" x14ac:dyDescent="0.25">
      <c r="A8015"/>
    </row>
    <row r="8016" spans="1:1" x14ac:dyDescent="0.25">
      <c r="A8016"/>
    </row>
    <row r="8017" spans="1:1" x14ac:dyDescent="0.25">
      <c r="A8017"/>
    </row>
    <row r="8018" spans="1:1" x14ac:dyDescent="0.25">
      <c r="A8018"/>
    </row>
    <row r="8019" spans="1:1" x14ac:dyDescent="0.25">
      <c r="A8019"/>
    </row>
    <row r="8020" spans="1:1" x14ac:dyDescent="0.25">
      <c r="A8020"/>
    </row>
    <row r="8021" spans="1:1" x14ac:dyDescent="0.25">
      <c r="A8021"/>
    </row>
    <row r="8022" spans="1:1" x14ac:dyDescent="0.25">
      <c r="A8022"/>
    </row>
    <row r="8023" spans="1:1" x14ac:dyDescent="0.25">
      <c r="A8023"/>
    </row>
    <row r="8024" spans="1:1" x14ac:dyDescent="0.25">
      <c r="A8024"/>
    </row>
    <row r="8025" spans="1:1" x14ac:dyDescent="0.25">
      <c r="A8025"/>
    </row>
    <row r="8026" spans="1:1" x14ac:dyDescent="0.25">
      <c r="A8026"/>
    </row>
    <row r="8027" spans="1:1" x14ac:dyDescent="0.25">
      <c r="A8027"/>
    </row>
    <row r="8028" spans="1:1" x14ac:dyDescent="0.25">
      <c r="A8028"/>
    </row>
    <row r="8029" spans="1:1" x14ac:dyDescent="0.25">
      <c r="A8029"/>
    </row>
    <row r="8030" spans="1:1" x14ac:dyDescent="0.25">
      <c r="A8030"/>
    </row>
    <row r="8031" spans="1:1" x14ac:dyDescent="0.25">
      <c r="A8031"/>
    </row>
    <row r="8032" spans="1:1" x14ac:dyDescent="0.25">
      <c r="A8032"/>
    </row>
    <row r="8033" spans="1:1" x14ac:dyDescent="0.25">
      <c r="A8033"/>
    </row>
    <row r="8034" spans="1:1" x14ac:dyDescent="0.25">
      <c r="A8034"/>
    </row>
    <row r="8035" spans="1:1" x14ac:dyDescent="0.25">
      <c r="A8035"/>
    </row>
    <row r="8036" spans="1:1" x14ac:dyDescent="0.25">
      <c r="A8036"/>
    </row>
    <row r="8037" spans="1:1" x14ac:dyDescent="0.25">
      <c r="A8037"/>
    </row>
    <row r="8038" spans="1:1" x14ac:dyDescent="0.25">
      <c r="A8038"/>
    </row>
    <row r="8039" spans="1:1" x14ac:dyDescent="0.25">
      <c r="A8039"/>
    </row>
    <row r="8040" spans="1:1" x14ac:dyDescent="0.25">
      <c r="A8040"/>
    </row>
    <row r="8041" spans="1:1" x14ac:dyDescent="0.25">
      <c r="A8041"/>
    </row>
    <row r="8042" spans="1:1" x14ac:dyDescent="0.25">
      <c r="A8042"/>
    </row>
    <row r="8043" spans="1:1" x14ac:dyDescent="0.25">
      <c r="A8043"/>
    </row>
    <row r="8044" spans="1:1" x14ac:dyDescent="0.25">
      <c r="A8044"/>
    </row>
    <row r="8045" spans="1:1" x14ac:dyDescent="0.25">
      <c r="A8045"/>
    </row>
    <row r="8046" spans="1:1" x14ac:dyDescent="0.25">
      <c r="A8046"/>
    </row>
    <row r="8047" spans="1:1" x14ac:dyDescent="0.25">
      <c r="A8047"/>
    </row>
    <row r="8048" spans="1:1" x14ac:dyDescent="0.25">
      <c r="A8048"/>
    </row>
    <row r="8049" spans="1:1" x14ac:dyDescent="0.25">
      <c r="A8049"/>
    </row>
    <row r="8050" spans="1:1" x14ac:dyDescent="0.25">
      <c r="A8050"/>
    </row>
    <row r="8051" spans="1:1" x14ac:dyDescent="0.25">
      <c r="A8051"/>
    </row>
    <row r="8052" spans="1:1" x14ac:dyDescent="0.25">
      <c r="A8052"/>
    </row>
    <row r="8053" spans="1:1" x14ac:dyDescent="0.25">
      <c r="A8053"/>
    </row>
    <row r="8054" spans="1:1" x14ac:dyDescent="0.25">
      <c r="A8054"/>
    </row>
    <row r="8055" spans="1:1" x14ac:dyDescent="0.25">
      <c r="A8055"/>
    </row>
    <row r="8056" spans="1:1" x14ac:dyDescent="0.25">
      <c r="A8056"/>
    </row>
    <row r="8057" spans="1:1" x14ac:dyDescent="0.25">
      <c r="A8057"/>
    </row>
    <row r="8058" spans="1:1" x14ac:dyDescent="0.25">
      <c r="A8058"/>
    </row>
    <row r="8059" spans="1:1" x14ac:dyDescent="0.25">
      <c r="A8059"/>
    </row>
    <row r="8060" spans="1:1" x14ac:dyDescent="0.25">
      <c r="A8060"/>
    </row>
    <row r="8061" spans="1:1" x14ac:dyDescent="0.25">
      <c r="A8061"/>
    </row>
    <row r="8062" spans="1:1" x14ac:dyDescent="0.25">
      <c r="A8062"/>
    </row>
    <row r="8063" spans="1:1" x14ac:dyDescent="0.25">
      <c r="A8063"/>
    </row>
    <row r="8064" spans="1:1" x14ac:dyDescent="0.25">
      <c r="A8064"/>
    </row>
    <row r="8065" spans="1:1" x14ac:dyDescent="0.25">
      <c r="A8065"/>
    </row>
    <row r="8066" spans="1:1" x14ac:dyDescent="0.25">
      <c r="A8066"/>
    </row>
    <row r="8067" spans="1:1" x14ac:dyDescent="0.25">
      <c r="A8067"/>
    </row>
    <row r="8068" spans="1:1" x14ac:dyDescent="0.25">
      <c r="A8068"/>
    </row>
    <row r="8069" spans="1:1" x14ac:dyDescent="0.25">
      <c r="A8069"/>
    </row>
    <row r="8070" spans="1:1" x14ac:dyDescent="0.25">
      <c r="A8070"/>
    </row>
    <row r="8071" spans="1:1" x14ac:dyDescent="0.25">
      <c r="A8071"/>
    </row>
    <row r="8072" spans="1:1" x14ac:dyDescent="0.25">
      <c r="A8072"/>
    </row>
    <row r="8073" spans="1:1" x14ac:dyDescent="0.25">
      <c r="A8073"/>
    </row>
    <row r="8074" spans="1:1" x14ac:dyDescent="0.25">
      <c r="A8074"/>
    </row>
    <row r="8075" spans="1:1" x14ac:dyDescent="0.25">
      <c r="A8075"/>
    </row>
    <row r="8076" spans="1:1" x14ac:dyDescent="0.25">
      <c r="A8076"/>
    </row>
    <row r="8077" spans="1:1" x14ac:dyDescent="0.25">
      <c r="A8077"/>
    </row>
    <row r="8078" spans="1:1" x14ac:dyDescent="0.25">
      <c r="A8078"/>
    </row>
    <row r="8079" spans="1:1" x14ac:dyDescent="0.25">
      <c r="A8079"/>
    </row>
    <row r="8080" spans="1:1" x14ac:dyDescent="0.25">
      <c r="A8080"/>
    </row>
    <row r="8081" spans="1:1" x14ac:dyDescent="0.25">
      <c r="A8081"/>
    </row>
    <row r="8082" spans="1:1" x14ac:dyDescent="0.25">
      <c r="A8082"/>
    </row>
    <row r="8083" spans="1:1" x14ac:dyDescent="0.25">
      <c r="A8083"/>
    </row>
    <row r="8084" spans="1:1" x14ac:dyDescent="0.25">
      <c r="A8084"/>
    </row>
    <row r="8085" spans="1:1" x14ac:dyDescent="0.25">
      <c r="A8085"/>
    </row>
    <row r="8086" spans="1:1" x14ac:dyDescent="0.25">
      <c r="A8086"/>
    </row>
    <row r="8087" spans="1:1" x14ac:dyDescent="0.25">
      <c r="A8087"/>
    </row>
    <row r="8088" spans="1:1" x14ac:dyDescent="0.25">
      <c r="A8088"/>
    </row>
    <row r="8089" spans="1:1" x14ac:dyDescent="0.25">
      <c r="A8089"/>
    </row>
    <row r="8090" spans="1:1" x14ac:dyDescent="0.25">
      <c r="A8090"/>
    </row>
    <row r="8091" spans="1:1" x14ac:dyDescent="0.25">
      <c r="A8091"/>
    </row>
    <row r="8092" spans="1:1" x14ac:dyDescent="0.25">
      <c r="A8092"/>
    </row>
    <row r="8093" spans="1:1" x14ac:dyDescent="0.25">
      <c r="A8093"/>
    </row>
    <row r="8094" spans="1:1" x14ac:dyDescent="0.25">
      <c r="A8094"/>
    </row>
    <row r="8095" spans="1:1" x14ac:dyDescent="0.25">
      <c r="A8095"/>
    </row>
    <row r="8096" spans="1:1" x14ac:dyDescent="0.25">
      <c r="A8096"/>
    </row>
    <row r="8097" spans="1:1" x14ac:dyDescent="0.25">
      <c r="A8097"/>
    </row>
    <row r="8098" spans="1:1" x14ac:dyDescent="0.25">
      <c r="A8098"/>
    </row>
    <row r="8099" spans="1:1" x14ac:dyDescent="0.25">
      <c r="A8099"/>
    </row>
    <row r="8100" spans="1:1" x14ac:dyDescent="0.25">
      <c r="A8100"/>
    </row>
    <row r="8101" spans="1:1" x14ac:dyDescent="0.25">
      <c r="A8101"/>
    </row>
    <row r="8102" spans="1:1" x14ac:dyDescent="0.25">
      <c r="A8102"/>
    </row>
    <row r="8103" spans="1:1" x14ac:dyDescent="0.25">
      <c r="A8103"/>
    </row>
    <row r="8104" spans="1:1" x14ac:dyDescent="0.25">
      <c r="A8104"/>
    </row>
    <row r="8105" spans="1:1" x14ac:dyDescent="0.25">
      <c r="A8105"/>
    </row>
    <row r="8106" spans="1:1" x14ac:dyDescent="0.25">
      <c r="A8106"/>
    </row>
    <row r="8107" spans="1:1" x14ac:dyDescent="0.25">
      <c r="A8107"/>
    </row>
    <row r="8108" spans="1:1" x14ac:dyDescent="0.25">
      <c r="A8108"/>
    </row>
    <row r="8109" spans="1:1" x14ac:dyDescent="0.25">
      <c r="A8109"/>
    </row>
    <row r="8110" spans="1:1" x14ac:dyDescent="0.25">
      <c r="A8110"/>
    </row>
    <row r="8111" spans="1:1" x14ac:dyDescent="0.25">
      <c r="A8111"/>
    </row>
    <row r="8112" spans="1:1" x14ac:dyDescent="0.25">
      <c r="A8112"/>
    </row>
    <row r="8113" spans="1:1" x14ac:dyDescent="0.25">
      <c r="A8113"/>
    </row>
    <row r="8114" spans="1:1" x14ac:dyDescent="0.25">
      <c r="A8114"/>
    </row>
    <row r="8115" spans="1:1" x14ac:dyDescent="0.25">
      <c r="A8115"/>
    </row>
    <row r="8116" spans="1:1" x14ac:dyDescent="0.25">
      <c r="A8116"/>
    </row>
    <row r="8117" spans="1:1" x14ac:dyDescent="0.25">
      <c r="A8117"/>
    </row>
    <row r="8118" spans="1:1" x14ac:dyDescent="0.25">
      <c r="A8118"/>
    </row>
    <row r="8119" spans="1:1" x14ac:dyDescent="0.25">
      <c r="A8119"/>
    </row>
    <row r="8120" spans="1:1" x14ac:dyDescent="0.25">
      <c r="A8120"/>
    </row>
    <row r="8121" spans="1:1" x14ac:dyDescent="0.25">
      <c r="A8121"/>
    </row>
    <row r="8122" spans="1:1" x14ac:dyDescent="0.25">
      <c r="A8122"/>
    </row>
    <row r="8123" spans="1:1" x14ac:dyDescent="0.25">
      <c r="A8123"/>
    </row>
    <row r="8124" spans="1:1" x14ac:dyDescent="0.25">
      <c r="A8124"/>
    </row>
    <row r="8125" spans="1:1" x14ac:dyDescent="0.25">
      <c r="A8125"/>
    </row>
    <row r="8126" spans="1:1" x14ac:dyDescent="0.25">
      <c r="A8126"/>
    </row>
    <row r="8127" spans="1:1" x14ac:dyDescent="0.25">
      <c r="A8127"/>
    </row>
    <row r="8128" spans="1:1" x14ac:dyDescent="0.25">
      <c r="A8128"/>
    </row>
    <row r="8129" spans="1:1" x14ac:dyDescent="0.25">
      <c r="A8129"/>
    </row>
    <row r="8130" spans="1:1" x14ac:dyDescent="0.25">
      <c r="A8130"/>
    </row>
    <row r="8131" spans="1:1" x14ac:dyDescent="0.25">
      <c r="A8131"/>
    </row>
    <row r="8132" spans="1:1" x14ac:dyDescent="0.25">
      <c r="A8132"/>
    </row>
    <row r="8133" spans="1:1" x14ac:dyDescent="0.25">
      <c r="A8133"/>
    </row>
    <row r="8134" spans="1:1" x14ac:dyDescent="0.25">
      <c r="A8134"/>
    </row>
    <row r="8135" spans="1:1" x14ac:dyDescent="0.25">
      <c r="A8135"/>
    </row>
    <row r="8136" spans="1:1" x14ac:dyDescent="0.25">
      <c r="A8136"/>
    </row>
    <row r="8137" spans="1:1" x14ac:dyDescent="0.25">
      <c r="A8137"/>
    </row>
    <row r="8138" spans="1:1" x14ac:dyDescent="0.25">
      <c r="A8138"/>
    </row>
    <row r="8139" spans="1:1" x14ac:dyDescent="0.25">
      <c r="A8139"/>
    </row>
    <row r="8140" spans="1:1" x14ac:dyDescent="0.25">
      <c r="A8140"/>
    </row>
    <row r="8141" spans="1:1" x14ac:dyDescent="0.25">
      <c r="A8141"/>
    </row>
    <row r="8142" spans="1:1" x14ac:dyDescent="0.25">
      <c r="A8142"/>
    </row>
    <row r="8143" spans="1:1" x14ac:dyDescent="0.25">
      <c r="A8143"/>
    </row>
    <row r="8144" spans="1:1" x14ac:dyDescent="0.25">
      <c r="A8144"/>
    </row>
    <row r="8145" spans="1:1" x14ac:dyDescent="0.25">
      <c r="A8145"/>
    </row>
    <row r="8146" spans="1:1" x14ac:dyDescent="0.25">
      <c r="A8146"/>
    </row>
    <row r="8147" spans="1:1" x14ac:dyDescent="0.25">
      <c r="A8147"/>
    </row>
    <row r="8148" spans="1:1" x14ac:dyDescent="0.25">
      <c r="A8148"/>
    </row>
    <row r="8149" spans="1:1" x14ac:dyDescent="0.25">
      <c r="A8149"/>
    </row>
    <row r="8150" spans="1:1" x14ac:dyDescent="0.25">
      <c r="A8150"/>
    </row>
    <row r="8151" spans="1:1" x14ac:dyDescent="0.25">
      <c r="A8151"/>
    </row>
    <row r="8152" spans="1:1" x14ac:dyDescent="0.25">
      <c r="A8152"/>
    </row>
    <row r="8153" spans="1:1" x14ac:dyDescent="0.25">
      <c r="A8153"/>
    </row>
    <row r="8154" spans="1:1" x14ac:dyDescent="0.25">
      <c r="A8154"/>
    </row>
    <row r="8155" spans="1:1" x14ac:dyDescent="0.25">
      <c r="A8155"/>
    </row>
    <row r="8156" spans="1:1" x14ac:dyDescent="0.25">
      <c r="A8156"/>
    </row>
    <row r="8157" spans="1:1" x14ac:dyDescent="0.25">
      <c r="A8157"/>
    </row>
    <row r="8158" spans="1:1" x14ac:dyDescent="0.25">
      <c r="A8158"/>
    </row>
    <row r="8159" spans="1:1" x14ac:dyDescent="0.25">
      <c r="A8159"/>
    </row>
    <row r="8160" spans="1:1" x14ac:dyDescent="0.25">
      <c r="A8160"/>
    </row>
    <row r="8161" spans="1:1" x14ac:dyDescent="0.25">
      <c r="A8161"/>
    </row>
    <row r="8162" spans="1:1" x14ac:dyDescent="0.25">
      <c r="A8162"/>
    </row>
    <row r="8163" spans="1:1" x14ac:dyDescent="0.25">
      <c r="A8163"/>
    </row>
    <row r="8164" spans="1:1" x14ac:dyDescent="0.25">
      <c r="A8164"/>
    </row>
    <row r="8165" spans="1:1" x14ac:dyDescent="0.25">
      <c r="A8165"/>
    </row>
    <row r="8166" spans="1:1" x14ac:dyDescent="0.25">
      <c r="A8166"/>
    </row>
    <row r="8167" spans="1:1" x14ac:dyDescent="0.25">
      <c r="A8167"/>
    </row>
    <row r="8168" spans="1:1" x14ac:dyDescent="0.25">
      <c r="A8168"/>
    </row>
    <row r="8169" spans="1:1" x14ac:dyDescent="0.25">
      <c r="A8169"/>
    </row>
    <row r="8170" spans="1:1" x14ac:dyDescent="0.25">
      <c r="A8170"/>
    </row>
    <row r="8171" spans="1:1" x14ac:dyDescent="0.25">
      <c r="A8171"/>
    </row>
    <row r="8172" spans="1:1" x14ac:dyDescent="0.25">
      <c r="A8172"/>
    </row>
    <row r="8173" spans="1:1" x14ac:dyDescent="0.25">
      <c r="A8173"/>
    </row>
    <row r="8174" spans="1:1" x14ac:dyDescent="0.25">
      <c r="A8174"/>
    </row>
    <row r="8175" spans="1:1" x14ac:dyDescent="0.25">
      <c r="A8175"/>
    </row>
    <row r="8176" spans="1:1" x14ac:dyDescent="0.25">
      <c r="A8176"/>
    </row>
    <row r="8177" spans="1:1" x14ac:dyDescent="0.25">
      <c r="A8177"/>
    </row>
    <row r="8178" spans="1:1" x14ac:dyDescent="0.25">
      <c r="A8178"/>
    </row>
    <row r="8179" spans="1:1" x14ac:dyDescent="0.25">
      <c r="A8179"/>
    </row>
    <row r="8180" spans="1:1" x14ac:dyDescent="0.25">
      <c r="A8180"/>
    </row>
    <row r="8181" spans="1:1" x14ac:dyDescent="0.25">
      <c r="A8181"/>
    </row>
    <row r="8182" spans="1:1" x14ac:dyDescent="0.25">
      <c r="A8182"/>
    </row>
    <row r="8183" spans="1:1" x14ac:dyDescent="0.25">
      <c r="A8183"/>
    </row>
    <row r="8184" spans="1:1" x14ac:dyDescent="0.25">
      <c r="A8184"/>
    </row>
    <row r="8185" spans="1:1" x14ac:dyDescent="0.25">
      <c r="A8185"/>
    </row>
    <row r="8186" spans="1:1" x14ac:dyDescent="0.25">
      <c r="A8186"/>
    </row>
    <row r="8187" spans="1:1" x14ac:dyDescent="0.25">
      <c r="A8187"/>
    </row>
    <row r="8188" spans="1:1" x14ac:dyDescent="0.25">
      <c r="A8188"/>
    </row>
    <row r="8189" spans="1:1" x14ac:dyDescent="0.25">
      <c r="A8189"/>
    </row>
    <row r="8190" spans="1:1" x14ac:dyDescent="0.25">
      <c r="A8190"/>
    </row>
    <row r="8191" spans="1:1" x14ac:dyDescent="0.25">
      <c r="A8191"/>
    </row>
    <row r="8192" spans="1:1" x14ac:dyDescent="0.25">
      <c r="A8192"/>
    </row>
    <row r="8193" spans="1:1" x14ac:dyDescent="0.25">
      <c r="A8193"/>
    </row>
    <row r="8194" spans="1:1" x14ac:dyDescent="0.25">
      <c r="A8194"/>
    </row>
    <row r="8195" spans="1:1" x14ac:dyDescent="0.25">
      <c r="A8195"/>
    </row>
    <row r="8196" spans="1:1" x14ac:dyDescent="0.25">
      <c r="A8196"/>
    </row>
    <row r="8197" spans="1:1" x14ac:dyDescent="0.25">
      <c r="A8197"/>
    </row>
    <row r="8198" spans="1:1" x14ac:dyDescent="0.25">
      <c r="A8198"/>
    </row>
    <row r="8199" spans="1:1" x14ac:dyDescent="0.25">
      <c r="A8199"/>
    </row>
    <row r="8200" spans="1:1" x14ac:dyDescent="0.25">
      <c r="A8200"/>
    </row>
    <row r="8201" spans="1:1" x14ac:dyDescent="0.25">
      <c r="A8201"/>
    </row>
    <row r="8202" spans="1:1" x14ac:dyDescent="0.25">
      <c r="A8202"/>
    </row>
    <row r="8203" spans="1:1" x14ac:dyDescent="0.25">
      <c r="A8203"/>
    </row>
    <row r="8204" spans="1:1" x14ac:dyDescent="0.25">
      <c r="A8204"/>
    </row>
    <row r="8205" spans="1:1" x14ac:dyDescent="0.25">
      <c r="A8205"/>
    </row>
    <row r="8206" spans="1:1" x14ac:dyDescent="0.25">
      <c r="A8206"/>
    </row>
    <row r="8207" spans="1:1" x14ac:dyDescent="0.25">
      <c r="A8207"/>
    </row>
    <row r="8208" spans="1:1" x14ac:dyDescent="0.25">
      <c r="A8208"/>
    </row>
    <row r="8209" spans="1:1" x14ac:dyDescent="0.25">
      <c r="A8209"/>
    </row>
    <row r="8210" spans="1:1" x14ac:dyDescent="0.25">
      <c r="A8210"/>
    </row>
    <row r="8211" spans="1:1" x14ac:dyDescent="0.25">
      <c r="A8211"/>
    </row>
    <row r="8212" spans="1:1" x14ac:dyDescent="0.25">
      <c r="A8212"/>
    </row>
    <row r="8213" spans="1:1" x14ac:dyDescent="0.25">
      <c r="A8213"/>
    </row>
    <row r="8214" spans="1:1" x14ac:dyDescent="0.25">
      <c r="A8214"/>
    </row>
    <row r="8215" spans="1:1" x14ac:dyDescent="0.25">
      <c r="A8215"/>
    </row>
    <row r="8216" spans="1:1" x14ac:dyDescent="0.25">
      <c r="A8216"/>
    </row>
    <row r="8217" spans="1:1" x14ac:dyDescent="0.25">
      <c r="A8217"/>
    </row>
    <row r="8218" spans="1:1" x14ac:dyDescent="0.25">
      <c r="A8218"/>
    </row>
    <row r="8219" spans="1:1" x14ac:dyDescent="0.25">
      <c r="A8219"/>
    </row>
    <row r="8220" spans="1:1" x14ac:dyDescent="0.25">
      <c r="A8220"/>
    </row>
    <row r="8221" spans="1:1" x14ac:dyDescent="0.25">
      <c r="A8221"/>
    </row>
    <row r="8222" spans="1:1" x14ac:dyDescent="0.25">
      <c r="A8222"/>
    </row>
    <row r="8223" spans="1:1" x14ac:dyDescent="0.25">
      <c r="A8223"/>
    </row>
    <row r="8224" spans="1:1" x14ac:dyDescent="0.25">
      <c r="A8224"/>
    </row>
    <row r="8225" spans="1:1" x14ac:dyDescent="0.25">
      <c r="A8225"/>
    </row>
    <row r="8226" spans="1:1" x14ac:dyDescent="0.25">
      <c r="A8226"/>
    </row>
    <row r="8227" spans="1:1" x14ac:dyDescent="0.25">
      <c r="A8227"/>
    </row>
    <row r="8228" spans="1:1" x14ac:dyDescent="0.25">
      <c r="A8228"/>
    </row>
    <row r="8229" spans="1:1" x14ac:dyDescent="0.25">
      <c r="A8229"/>
    </row>
    <row r="8230" spans="1:1" x14ac:dyDescent="0.25">
      <c r="A8230"/>
    </row>
    <row r="8231" spans="1:1" x14ac:dyDescent="0.25">
      <c r="A8231"/>
    </row>
    <row r="8232" spans="1:1" x14ac:dyDescent="0.25">
      <c r="A8232"/>
    </row>
    <row r="8233" spans="1:1" x14ac:dyDescent="0.25">
      <c r="A8233"/>
    </row>
    <row r="8234" spans="1:1" x14ac:dyDescent="0.25">
      <c r="A8234"/>
    </row>
    <row r="8235" spans="1:1" x14ac:dyDescent="0.25">
      <c r="A8235"/>
    </row>
    <row r="8236" spans="1:1" x14ac:dyDescent="0.25">
      <c r="A8236"/>
    </row>
    <row r="8237" spans="1:1" x14ac:dyDescent="0.25">
      <c r="A8237"/>
    </row>
    <row r="8238" spans="1:1" x14ac:dyDescent="0.25">
      <c r="A8238"/>
    </row>
    <row r="8239" spans="1:1" x14ac:dyDescent="0.25">
      <c r="A8239"/>
    </row>
    <row r="8240" spans="1:1" x14ac:dyDescent="0.25">
      <c r="A8240"/>
    </row>
    <row r="8241" spans="1:1" x14ac:dyDescent="0.25">
      <c r="A8241"/>
    </row>
    <row r="8242" spans="1:1" x14ac:dyDescent="0.25">
      <c r="A8242"/>
    </row>
    <row r="8243" spans="1:1" x14ac:dyDescent="0.25">
      <c r="A8243"/>
    </row>
    <row r="8244" spans="1:1" x14ac:dyDescent="0.25">
      <c r="A8244"/>
    </row>
    <row r="8245" spans="1:1" x14ac:dyDescent="0.25">
      <c r="A8245"/>
    </row>
    <row r="8246" spans="1:1" x14ac:dyDescent="0.25">
      <c r="A8246"/>
    </row>
    <row r="8247" spans="1:1" x14ac:dyDescent="0.25">
      <c r="A8247"/>
    </row>
    <row r="8248" spans="1:1" x14ac:dyDescent="0.25">
      <c r="A8248"/>
    </row>
    <row r="8249" spans="1:1" x14ac:dyDescent="0.25">
      <c r="A8249"/>
    </row>
    <row r="8250" spans="1:1" x14ac:dyDescent="0.25">
      <c r="A8250"/>
    </row>
    <row r="8251" spans="1:1" x14ac:dyDescent="0.25">
      <c r="A8251"/>
    </row>
    <row r="8252" spans="1:1" x14ac:dyDescent="0.25">
      <c r="A8252"/>
    </row>
    <row r="8253" spans="1:1" x14ac:dyDescent="0.25">
      <c r="A8253"/>
    </row>
    <row r="8254" spans="1:1" x14ac:dyDescent="0.25">
      <c r="A8254"/>
    </row>
    <row r="8255" spans="1:1" x14ac:dyDescent="0.25">
      <c r="A8255"/>
    </row>
    <row r="8256" spans="1:1" x14ac:dyDescent="0.25">
      <c r="A8256"/>
    </row>
    <row r="8257" spans="1:1" x14ac:dyDescent="0.25">
      <c r="A8257"/>
    </row>
    <row r="8258" spans="1:1" x14ac:dyDescent="0.25">
      <c r="A8258"/>
    </row>
    <row r="8259" spans="1:1" x14ac:dyDescent="0.25">
      <c r="A8259"/>
    </row>
    <row r="8260" spans="1:1" x14ac:dyDescent="0.25">
      <c r="A8260"/>
    </row>
    <row r="8261" spans="1:1" x14ac:dyDescent="0.25">
      <c r="A8261"/>
    </row>
    <row r="8262" spans="1:1" x14ac:dyDescent="0.25">
      <c r="A8262"/>
    </row>
    <row r="8263" spans="1:1" x14ac:dyDescent="0.25">
      <c r="A8263"/>
    </row>
    <row r="8264" spans="1:1" x14ac:dyDescent="0.25">
      <c r="A8264"/>
    </row>
    <row r="8265" spans="1:1" x14ac:dyDescent="0.25">
      <c r="A8265"/>
    </row>
    <row r="8266" spans="1:1" x14ac:dyDescent="0.25">
      <c r="A8266"/>
    </row>
    <row r="8267" spans="1:1" x14ac:dyDescent="0.25">
      <c r="A8267"/>
    </row>
    <row r="8268" spans="1:1" x14ac:dyDescent="0.25">
      <c r="A8268"/>
    </row>
    <row r="8269" spans="1:1" x14ac:dyDescent="0.25">
      <c r="A8269"/>
    </row>
    <row r="8270" spans="1:1" x14ac:dyDescent="0.25">
      <c r="A8270"/>
    </row>
    <row r="8271" spans="1:1" x14ac:dyDescent="0.25">
      <c r="A8271"/>
    </row>
    <row r="8272" spans="1:1" x14ac:dyDescent="0.25">
      <c r="A8272"/>
    </row>
    <row r="8273" spans="1:1" x14ac:dyDescent="0.25">
      <c r="A8273"/>
    </row>
    <row r="8274" spans="1:1" x14ac:dyDescent="0.25">
      <c r="A8274"/>
    </row>
    <row r="8275" spans="1:1" x14ac:dyDescent="0.25">
      <c r="A8275"/>
    </row>
    <row r="8276" spans="1:1" x14ac:dyDescent="0.25">
      <c r="A8276"/>
    </row>
    <row r="8277" spans="1:1" x14ac:dyDescent="0.25">
      <c r="A8277"/>
    </row>
    <row r="8278" spans="1:1" x14ac:dyDescent="0.25">
      <c r="A8278"/>
    </row>
    <row r="8279" spans="1:1" x14ac:dyDescent="0.25">
      <c r="A8279"/>
    </row>
    <row r="8280" spans="1:1" x14ac:dyDescent="0.25">
      <c r="A8280"/>
    </row>
    <row r="8281" spans="1:1" x14ac:dyDescent="0.25">
      <c r="A8281"/>
    </row>
    <row r="8282" spans="1:1" x14ac:dyDescent="0.25">
      <c r="A8282"/>
    </row>
    <row r="8283" spans="1:1" x14ac:dyDescent="0.25">
      <c r="A8283"/>
    </row>
    <row r="8284" spans="1:1" x14ac:dyDescent="0.25">
      <c r="A8284"/>
    </row>
    <row r="8285" spans="1:1" x14ac:dyDescent="0.25">
      <c r="A8285"/>
    </row>
    <row r="8286" spans="1:1" x14ac:dyDescent="0.25">
      <c r="A8286"/>
    </row>
    <row r="8287" spans="1:1" x14ac:dyDescent="0.25">
      <c r="A8287"/>
    </row>
    <row r="8288" spans="1:1" x14ac:dyDescent="0.25">
      <c r="A8288"/>
    </row>
    <row r="8289" spans="1:1" x14ac:dyDescent="0.25">
      <c r="A8289"/>
    </row>
    <row r="8290" spans="1:1" x14ac:dyDescent="0.25">
      <c r="A8290"/>
    </row>
    <row r="8291" spans="1:1" x14ac:dyDescent="0.25">
      <c r="A8291"/>
    </row>
    <row r="8292" spans="1:1" x14ac:dyDescent="0.25">
      <c r="A8292"/>
    </row>
    <row r="8293" spans="1:1" x14ac:dyDescent="0.25">
      <c r="A8293"/>
    </row>
    <row r="8294" spans="1:1" x14ac:dyDescent="0.25">
      <c r="A8294"/>
    </row>
    <row r="8295" spans="1:1" x14ac:dyDescent="0.25">
      <c r="A8295"/>
    </row>
    <row r="8296" spans="1:1" x14ac:dyDescent="0.25">
      <c r="A8296"/>
    </row>
    <row r="8297" spans="1:1" x14ac:dyDescent="0.25">
      <c r="A8297"/>
    </row>
    <row r="8298" spans="1:1" x14ac:dyDescent="0.25">
      <c r="A8298"/>
    </row>
    <row r="8299" spans="1:1" x14ac:dyDescent="0.25">
      <c r="A8299"/>
    </row>
    <row r="8300" spans="1:1" x14ac:dyDescent="0.25">
      <c r="A8300"/>
    </row>
    <row r="8301" spans="1:1" x14ac:dyDescent="0.25">
      <c r="A8301"/>
    </row>
    <row r="8302" spans="1:1" x14ac:dyDescent="0.25">
      <c r="A8302"/>
    </row>
    <row r="8303" spans="1:1" x14ac:dyDescent="0.25">
      <c r="A8303"/>
    </row>
    <row r="8304" spans="1:1" x14ac:dyDescent="0.25">
      <c r="A8304"/>
    </row>
    <row r="8305" spans="1:1" x14ac:dyDescent="0.25">
      <c r="A8305"/>
    </row>
    <row r="8306" spans="1:1" x14ac:dyDescent="0.25">
      <c r="A8306"/>
    </row>
    <row r="8307" spans="1:1" x14ac:dyDescent="0.25">
      <c r="A8307"/>
    </row>
    <row r="8308" spans="1:1" x14ac:dyDescent="0.25">
      <c r="A8308"/>
    </row>
    <row r="8309" spans="1:1" x14ac:dyDescent="0.25">
      <c r="A8309"/>
    </row>
    <row r="8310" spans="1:1" x14ac:dyDescent="0.25">
      <c r="A8310"/>
    </row>
    <row r="8311" spans="1:1" x14ac:dyDescent="0.25">
      <c r="A8311"/>
    </row>
    <row r="8312" spans="1:1" x14ac:dyDescent="0.25">
      <c r="A8312"/>
    </row>
    <row r="8313" spans="1:1" x14ac:dyDescent="0.25">
      <c r="A8313"/>
    </row>
    <row r="8314" spans="1:1" x14ac:dyDescent="0.25">
      <c r="A8314"/>
    </row>
    <row r="8315" spans="1:1" x14ac:dyDescent="0.25">
      <c r="A8315"/>
    </row>
    <row r="8316" spans="1:1" x14ac:dyDescent="0.25">
      <c r="A8316"/>
    </row>
    <row r="8317" spans="1:1" x14ac:dyDescent="0.25">
      <c r="A8317"/>
    </row>
    <row r="8318" spans="1:1" x14ac:dyDescent="0.25">
      <c r="A8318"/>
    </row>
    <row r="8319" spans="1:1" x14ac:dyDescent="0.25">
      <c r="A8319"/>
    </row>
    <row r="8320" spans="1:1" x14ac:dyDescent="0.25">
      <c r="A8320"/>
    </row>
    <row r="8321" spans="1:1" x14ac:dyDescent="0.25">
      <c r="A8321"/>
    </row>
    <row r="8322" spans="1:1" x14ac:dyDescent="0.25">
      <c r="A8322"/>
    </row>
    <row r="8323" spans="1:1" x14ac:dyDescent="0.25">
      <c r="A8323"/>
    </row>
    <row r="8324" spans="1:1" x14ac:dyDescent="0.25">
      <c r="A8324"/>
    </row>
    <row r="8325" spans="1:1" x14ac:dyDescent="0.25">
      <c r="A8325"/>
    </row>
    <row r="8326" spans="1:1" x14ac:dyDescent="0.25">
      <c r="A8326"/>
    </row>
    <row r="8327" spans="1:1" x14ac:dyDescent="0.25">
      <c r="A8327"/>
    </row>
    <row r="8328" spans="1:1" x14ac:dyDescent="0.25">
      <c r="A8328"/>
    </row>
    <row r="8329" spans="1:1" x14ac:dyDescent="0.25">
      <c r="A8329"/>
    </row>
    <row r="8330" spans="1:1" x14ac:dyDescent="0.25">
      <c r="A8330"/>
    </row>
    <row r="8331" spans="1:1" x14ac:dyDescent="0.25">
      <c r="A8331"/>
    </row>
    <row r="8332" spans="1:1" x14ac:dyDescent="0.25">
      <c r="A8332"/>
    </row>
    <row r="8333" spans="1:1" x14ac:dyDescent="0.25">
      <c r="A8333"/>
    </row>
    <row r="8334" spans="1:1" x14ac:dyDescent="0.25">
      <c r="A8334"/>
    </row>
    <row r="8335" spans="1:1" x14ac:dyDescent="0.25">
      <c r="A8335"/>
    </row>
    <row r="8336" spans="1:1" x14ac:dyDescent="0.25">
      <c r="A8336"/>
    </row>
    <row r="8337" spans="1:1" x14ac:dyDescent="0.25">
      <c r="A8337"/>
    </row>
    <row r="8338" spans="1:1" x14ac:dyDescent="0.25">
      <c r="A8338"/>
    </row>
    <row r="8339" spans="1:1" x14ac:dyDescent="0.25">
      <c r="A8339"/>
    </row>
    <row r="8340" spans="1:1" x14ac:dyDescent="0.25">
      <c r="A8340"/>
    </row>
    <row r="8341" spans="1:1" x14ac:dyDescent="0.25">
      <c r="A8341"/>
    </row>
    <row r="8342" spans="1:1" x14ac:dyDescent="0.25">
      <c r="A8342"/>
    </row>
    <row r="8343" spans="1:1" x14ac:dyDescent="0.25">
      <c r="A8343"/>
    </row>
    <row r="8344" spans="1:1" x14ac:dyDescent="0.25">
      <c r="A8344"/>
    </row>
    <row r="8345" spans="1:1" x14ac:dyDescent="0.25">
      <c r="A8345"/>
    </row>
    <row r="8346" spans="1:1" x14ac:dyDescent="0.25">
      <c r="A8346"/>
    </row>
    <row r="8347" spans="1:1" x14ac:dyDescent="0.25">
      <c r="A8347"/>
    </row>
    <row r="8348" spans="1:1" x14ac:dyDescent="0.25">
      <c r="A8348"/>
    </row>
    <row r="8349" spans="1:1" x14ac:dyDescent="0.25">
      <c r="A8349"/>
    </row>
    <row r="8350" spans="1:1" x14ac:dyDescent="0.25">
      <c r="A8350"/>
    </row>
    <row r="8351" spans="1:1" x14ac:dyDescent="0.25">
      <c r="A8351"/>
    </row>
    <row r="8352" spans="1:1" x14ac:dyDescent="0.25">
      <c r="A8352"/>
    </row>
    <row r="8353" spans="1:1" x14ac:dyDescent="0.25">
      <c r="A8353"/>
    </row>
    <row r="8354" spans="1:1" x14ac:dyDescent="0.25">
      <c r="A8354"/>
    </row>
    <row r="8355" spans="1:1" x14ac:dyDescent="0.25">
      <c r="A8355"/>
    </row>
    <row r="8356" spans="1:1" x14ac:dyDescent="0.25">
      <c r="A8356"/>
    </row>
    <row r="8357" spans="1:1" x14ac:dyDescent="0.25">
      <c r="A8357"/>
    </row>
    <row r="8358" spans="1:1" x14ac:dyDescent="0.25">
      <c r="A8358"/>
    </row>
    <row r="8359" spans="1:1" x14ac:dyDescent="0.25">
      <c r="A8359"/>
    </row>
    <row r="8360" spans="1:1" x14ac:dyDescent="0.25">
      <c r="A8360"/>
    </row>
    <row r="8361" spans="1:1" x14ac:dyDescent="0.25">
      <c r="A8361"/>
    </row>
    <row r="8362" spans="1:1" x14ac:dyDescent="0.25">
      <c r="A8362"/>
    </row>
    <row r="8363" spans="1:1" x14ac:dyDescent="0.25">
      <c r="A8363"/>
    </row>
    <row r="8364" spans="1:1" x14ac:dyDescent="0.25">
      <c r="A8364"/>
    </row>
    <row r="8365" spans="1:1" x14ac:dyDescent="0.25">
      <c r="A8365"/>
    </row>
    <row r="8366" spans="1:1" x14ac:dyDescent="0.25">
      <c r="A8366"/>
    </row>
    <row r="8367" spans="1:1" x14ac:dyDescent="0.25">
      <c r="A8367"/>
    </row>
    <row r="8368" spans="1:1" x14ac:dyDescent="0.25">
      <c r="A8368"/>
    </row>
    <row r="8369" spans="1:1" x14ac:dyDescent="0.25">
      <c r="A8369"/>
    </row>
    <row r="8370" spans="1:1" x14ac:dyDescent="0.25">
      <c r="A8370"/>
    </row>
    <row r="8371" spans="1:1" x14ac:dyDescent="0.25">
      <c r="A8371"/>
    </row>
    <row r="8372" spans="1:1" x14ac:dyDescent="0.25">
      <c r="A8372"/>
    </row>
    <row r="8373" spans="1:1" x14ac:dyDescent="0.25">
      <c r="A8373"/>
    </row>
    <row r="8374" spans="1:1" x14ac:dyDescent="0.25">
      <c r="A8374"/>
    </row>
    <row r="8375" spans="1:1" x14ac:dyDescent="0.25">
      <c r="A8375"/>
    </row>
    <row r="8376" spans="1:1" x14ac:dyDescent="0.25">
      <c r="A8376"/>
    </row>
    <row r="8377" spans="1:1" x14ac:dyDescent="0.25">
      <c r="A8377"/>
    </row>
    <row r="8378" spans="1:1" x14ac:dyDescent="0.25">
      <c r="A8378"/>
    </row>
    <row r="8379" spans="1:1" x14ac:dyDescent="0.25">
      <c r="A8379"/>
    </row>
    <row r="8380" spans="1:1" x14ac:dyDescent="0.25">
      <c r="A8380"/>
    </row>
    <row r="8381" spans="1:1" x14ac:dyDescent="0.25">
      <c r="A8381"/>
    </row>
    <row r="8382" spans="1:1" x14ac:dyDescent="0.25">
      <c r="A8382"/>
    </row>
    <row r="8383" spans="1:1" x14ac:dyDescent="0.25">
      <c r="A8383"/>
    </row>
    <row r="8384" spans="1:1" x14ac:dyDescent="0.25">
      <c r="A8384"/>
    </row>
    <row r="8385" spans="1:1" x14ac:dyDescent="0.25">
      <c r="A8385"/>
    </row>
    <row r="8386" spans="1:1" x14ac:dyDescent="0.25">
      <c r="A8386"/>
    </row>
    <row r="8387" spans="1:1" x14ac:dyDescent="0.25">
      <c r="A8387"/>
    </row>
    <row r="8388" spans="1:1" x14ac:dyDescent="0.25">
      <c r="A8388"/>
    </row>
    <row r="8389" spans="1:1" x14ac:dyDescent="0.25">
      <c r="A8389"/>
    </row>
    <row r="8390" spans="1:1" x14ac:dyDescent="0.25">
      <c r="A8390"/>
    </row>
    <row r="8391" spans="1:1" x14ac:dyDescent="0.25">
      <c r="A8391"/>
    </row>
    <row r="8392" spans="1:1" x14ac:dyDescent="0.25">
      <c r="A8392"/>
    </row>
    <row r="8393" spans="1:1" x14ac:dyDescent="0.25">
      <c r="A8393"/>
    </row>
    <row r="8394" spans="1:1" x14ac:dyDescent="0.25">
      <c r="A8394"/>
    </row>
    <row r="8395" spans="1:1" x14ac:dyDescent="0.25">
      <c r="A8395"/>
    </row>
    <row r="8396" spans="1:1" x14ac:dyDescent="0.25">
      <c r="A8396"/>
    </row>
    <row r="8397" spans="1:1" x14ac:dyDescent="0.25">
      <c r="A8397"/>
    </row>
    <row r="8398" spans="1:1" x14ac:dyDescent="0.25">
      <c r="A8398"/>
    </row>
    <row r="8399" spans="1:1" x14ac:dyDescent="0.25">
      <c r="A8399"/>
    </row>
    <row r="8400" spans="1:1" x14ac:dyDescent="0.25">
      <c r="A8400"/>
    </row>
    <row r="8401" spans="1:1" x14ac:dyDescent="0.25">
      <c r="A8401"/>
    </row>
    <row r="8402" spans="1:1" x14ac:dyDescent="0.25">
      <c r="A8402"/>
    </row>
    <row r="8403" spans="1:1" x14ac:dyDescent="0.25">
      <c r="A8403"/>
    </row>
    <row r="8404" spans="1:1" x14ac:dyDescent="0.25">
      <c r="A8404"/>
    </row>
    <row r="8405" spans="1:1" x14ac:dyDescent="0.25">
      <c r="A8405"/>
    </row>
    <row r="8406" spans="1:1" x14ac:dyDescent="0.25">
      <c r="A8406"/>
    </row>
    <row r="8407" spans="1:1" x14ac:dyDescent="0.25">
      <c r="A8407"/>
    </row>
    <row r="8408" spans="1:1" x14ac:dyDescent="0.25">
      <c r="A8408"/>
    </row>
    <row r="8409" spans="1:1" x14ac:dyDescent="0.25">
      <c r="A8409"/>
    </row>
    <row r="8410" spans="1:1" x14ac:dyDescent="0.25">
      <c r="A8410"/>
    </row>
    <row r="8411" spans="1:1" x14ac:dyDescent="0.25">
      <c r="A8411"/>
    </row>
    <row r="8412" spans="1:1" x14ac:dyDescent="0.25">
      <c r="A8412"/>
    </row>
    <row r="8413" spans="1:1" x14ac:dyDescent="0.25">
      <c r="A8413"/>
    </row>
    <row r="8414" spans="1:1" x14ac:dyDescent="0.25">
      <c r="A8414"/>
    </row>
    <row r="8415" spans="1:1" x14ac:dyDescent="0.25">
      <c r="A8415"/>
    </row>
    <row r="8416" spans="1:1" x14ac:dyDescent="0.25">
      <c r="A8416"/>
    </row>
    <row r="8417" spans="1:1" x14ac:dyDescent="0.25">
      <c r="A8417"/>
    </row>
    <row r="8418" spans="1:1" x14ac:dyDescent="0.25">
      <c r="A8418"/>
    </row>
    <row r="8419" spans="1:1" x14ac:dyDescent="0.25">
      <c r="A8419"/>
    </row>
    <row r="8420" spans="1:1" x14ac:dyDescent="0.25">
      <c r="A8420"/>
    </row>
    <row r="8421" spans="1:1" x14ac:dyDescent="0.25">
      <c r="A8421"/>
    </row>
    <row r="8422" spans="1:1" x14ac:dyDescent="0.25">
      <c r="A8422"/>
    </row>
    <row r="8423" spans="1:1" x14ac:dyDescent="0.25">
      <c r="A8423"/>
    </row>
    <row r="8424" spans="1:1" x14ac:dyDescent="0.25">
      <c r="A8424"/>
    </row>
    <row r="8425" spans="1:1" x14ac:dyDescent="0.25">
      <c r="A8425"/>
    </row>
    <row r="8426" spans="1:1" x14ac:dyDescent="0.25">
      <c r="A8426"/>
    </row>
    <row r="8427" spans="1:1" x14ac:dyDescent="0.25">
      <c r="A8427"/>
    </row>
    <row r="8428" spans="1:1" x14ac:dyDescent="0.25">
      <c r="A8428"/>
    </row>
    <row r="8429" spans="1:1" x14ac:dyDescent="0.25">
      <c r="A8429"/>
    </row>
    <row r="8430" spans="1:1" x14ac:dyDescent="0.25">
      <c r="A8430"/>
    </row>
    <row r="8431" spans="1:1" x14ac:dyDescent="0.25">
      <c r="A8431"/>
    </row>
    <row r="8432" spans="1:1" x14ac:dyDescent="0.25">
      <c r="A8432"/>
    </row>
    <row r="8433" spans="1:1" x14ac:dyDescent="0.25">
      <c r="A8433"/>
    </row>
    <row r="8434" spans="1:1" x14ac:dyDescent="0.25">
      <c r="A8434"/>
    </row>
    <row r="8435" spans="1:1" x14ac:dyDescent="0.25">
      <c r="A8435"/>
    </row>
    <row r="8436" spans="1:1" x14ac:dyDescent="0.25">
      <c r="A8436"/>
    </row>
    <row r="8437" spans="1:1" x14ac:dyDescent="0.25">
      <c r="A8437"/>
    </row>
    <row r="8438" spans="1:1" x14ac:dyDescent="0.25">
      <c r="A8438"/>
    </row>
    <row r="8439" spans="1:1" x14ac:dyDescent="0.25">
      <c r="A8439"/>
    </row>
    <row r="8440" spans="1:1" x14ac:dyDescent="0.25">
      <c r="A8440"/>
    </row>
    <row r="8441" spans="1:1" x14ac:dyDescent="0.25">
      <c r="A8441"/>
    </row>
    <row r="8442" spans="1:1" x14ac:dyDescent="0.25">
      <c r="A8442"/>
    </row>
    <row r="8443" spans="1:1" x14ac:dyDescent="0.25">
      <c r="A8443"/>
    </row>
    <row r="8444" spans="1:1" x14ac:dyDescent="0.25">
      <c r="A8444"/>
    </row>
    <row r="8445" spans="1:1" x14ac:dyDescent="0.25">
      <c r="A8445"/>
    </row>
    <row r="8446" spans="1:1" x14ac:dyDescent="0.25">
      <c r="A8446"/>
    </row>
    <row r="8447" spans="1:1" x14ac:dyDescent="0.25">
      <c r="A8447"/>
    </row>
    <row r="8448" spans="1:1" x14ac:dyDescent="0.25">
      <c r="A8448"/>
    </row>
    <row r="8449" spans="1:1" x14ac:dyDescent="0.25">
      <c r="A8449"/>
    </row>
    <row r="8450" spans="1:1" x14ac:dyDescent="0.25">
      <c r="A8450"/>
    </row>
    <row r="8451" spans="1:1" x14ac:dyDescent="0.25">
      <c r="A8451"/>
    </row>
    <row r="8452" spans="1:1" x14ac:dyDescent="0.25">
      <c r="A8452"/>
    </row>
    <row r="8453" spans="1:1" x14ac:dyDescent="0.25">
      <c r="A8453"/>
    </row>
    <row r="8454" spans="1:1" x14ac:dyDescent="0.25">
      <c r="A8454"/>
    </row>
    <row r="8455" spans="1:1" x14ac:dyDescent="0.25">
      <c r="A8455"/>
    </row>
    <row r="8456" spans="1:1" x14ac:dyDescent="0.25">
      <c r="A8456"/>
    </row>
    <row r="8457" spans="1:1" x14ac:dyDescent="0.25">
      <c r="A8457"/>
    </row>
    <row r="8458" spans="1:1" x14ac:dyDescent="0.25">
      <c r="A8458"/>
    </row>
    <row r="8459" spans="1:1" x14ac:dyDescent="0.25">
      <c r="A8459"/>
    </row>
    <row r="8460" spans="1:1" x14ac:dyDescent="0.25">
      <c r="A8460"/>
    </row>
    <row r="8461" spans="1:1" x14ac:dyDescent="0.25">
      <c r="A8461"/>
    </row>
    <row r="8462" spans="1:1" x14ac:dyDescent="0.25">
      <c r="A8462"/>
    </row>
    <row r="8463" spans="1:1" x14ac:dyDescent="0.25">
      <c r="A8463"/>
    </row>
    <row r="8464" spans="1:1" x14ac:dyDescent="0.25">
      <c r="A8464"/>
    </row>
    <row r="8465" spans="1:1" x14ac:dyDescent="0.25">
      <c r="A8465"/>
    </row>
    <row r="8466" spans="1:1" x14ac:dyDescent="0.25">
      <c r="A8466"/>
    </row>
    <row r="8467" spans="1:1" x14ac:dyDescent="0.25">
      <c r="A8467"/>
    </row>
    <row r="8468" spans="1:1" x14ac:dyDescent="0.25">
      <c r="A8468"/>
    </row>
    <row r="8469" spans="1:1" x14ac:dyDescent="0.25">
      <c r="A8469"/>
    </row>
    <row r="8470" spans="1:1" x14ac:dyDescent="0.25">
      <c r="A8470"/>
    </row>
    <row r="8471" spans="1:1" x14ac:dyDescent="0.25">
      <c r="A8471"/>
    </row>
    <row r="8472" spans="1:1" x14ac:dyDescent="0.25">
      <c r="A8472"/>
    </row>
    <row r="8473" spans="1:1" x14ac:dyDescent="0.25">
      <c r="A8473"/>
    </row>
    <row r="8474" spans="1:1" x14ac:dyDescent="0.25">
      <c r="A8474"/>
    </row>
    <row r="8475" spans="1:1" x14ac:dyDescent="0.25">
      <c r="A8475"/>
    </row>
    <row r="8476" spans="1:1" x14ac:dyDescent="0.25">
      <c r="A8476"/>
    </row>
    <row r="8477" spans="1:1" x14ac:dyDescent="0.25">
      <c r="A8477"/>
    </row>
    <row r="8478" spans="1:1" x14ac:dyDescent="0.25">
      <c r="A8478"/>
    </row>
    <row r="8479" spans="1:1" x14ac:dyDescent="0.25">
      <c r="A8479"/>
    </row>
    <row r="8480" spans="1:1" x14ac:dyDescent="0.25">
      <c r="A8480"/>
    </row>
    <row r="8481" spans="1:1" x14ac:dyDescent="0.25">
      <c r="A8481"/>
    </row>
    <row r="8482" spans="1:1" x14ac:dyDescent="0.25">
      <c r="A8482"/>
    </row>
    <row r="8483" spans="1:1" x14ac:dyDescent="0.25">
      <c r="A8483"/>
    </row>
    <row r="8484" spans="1:1" x14ac:dyDescent="0.25">
      <c r="A8484"/>
    </row>
    <row r="8485" spans="1:1" x14ac:dyDescent="0.25">
      <c r="A8485"/>
    </row>
    <row r="8486" spans="1:1" x14ac:dyDescent="0.25">
      <c r="A8486"/>
    </row>
    <row r="8487" spans="1:1" x14ac:dyDescent="0.25">
      <c r="A8487"/>
    </row>
    <row r="8488" spans="1:1" x14ac:dyDescent="0.25">
      <c r="A8488"/>
    </row>
    <row r="8489" spans="1:1" x14ac:dyDescent="0.25">
      <c r="A8489"/>
    </row>
    <row r="8490" spans="1:1" x14ac:dyDescent="0.25">
      <c r="A8490"/>
    </row>
    <row r="8491" spans="1:1" x14ac:dyDescent="0.25">
      <c r="A8491"/>
    </row>
    <row r="8492" spans="1:1" x14ac:dyDescent="0.25">
      <c r="A8492"/>
    </row>
    <row r="8493" spans="1:1" x14ac:dyDescent="0.25">
      <c r="A8493"/>
    </row>
    <row r="8494" spans="1:1" x14ac:dyDescent="0.25">
      <c r="A8494"/>
    </row>
    <row r="8495" spans="1:1" x14ac:dyDescent="0.25">
      <c r="A8495"/>
    </row>
    <row r="8496" spans="1:1" x14ac:dyDescent="0.25">
      <c r="A8496"/>
    </row>
    <row r="8497" spans="1:1" x14ac:dyDescent="0.25">
      <c r="A8497"/>
    </row>
    <row r="8498" spans="1:1" x14ac:dyDescent="0.25">
      <c r="A8498"/>
    </row>
    <row r="8499" spans="1:1" x14ac:dyDescent="0.25">
      <c r="A8499"/>
    </row>
    <row r="8500" spans="1:1" x14ac:dyDescent="0.25">
      <c r="A8500"/>
    </row>
    <row r="8501" spans="1:1" x14ac:dyDescent="0.25">
      <c r="A8501"/>
    </row>
    <row r="8502" spans="1:1" x14ac:dyDescent="0.25">
      <c r="A8502"/>
    </row>
    <row r="8503" spans="1:1" x14ac:dyDescent="0.25">
      <c r="A8503"/>
    </row>
    <row r="8504" spans="1:1" x14ac:dyDescent="0.25">
      <c r="A8504"/>
    </row>
    <row r="8505" spans="1:1" x14ac:dyDescent="0.25">
      <c r="A8505"/>
    </row>
    <row r="8506" spans="1:1" x14ac:dyDescent="0.25">
      <c r="A8506"/>
    </row>
    <row r="8507" spans="1:1" x14ac:dyDescent="0.25">
      <c r="A8507"/>
    </row>
    <row r="8508" spans="1:1" x14ac:dyDescent="0.25">
      <c r="A8508"/>
    </row>
    <row r="8509" spans="1:1" x14ac:dyDescent="0.25">
      <c r="A8509"/>
    </row>
    <row r="8510" spans="1:1" x14ac:dyDescent="0.25">
      <c r="A8510"/>
    </row>
    <row r="8511" spans="1:1" x14ac:dyDescent="0.25">
      <c r="A8511"/>
    </row>
    <row r="8512" spans="1:1" x14ac:dyDescent="0.25">
      <c r="A8512"/>
    </row>
    <row r="8513" spans="1:1" x14ac:dyDescent="0.25">
      <c r="A8513"/>
    </row>
    <row r="8514" spans="1:1" x14ac:dyDescent="0.25">
      <c r="A8514"/>
    </row>
    <row r="8515" spans="1:1" x14ac:dyDescent="0.25">
      <c r="A8515"/>
    </row>
    <row r="8516" spans="1:1" x14ac:dyDescent="0.25">
      <c r="A8516"/>
    </row>
    <row r="8517" spans="1:1" x14ac:dyDescent="0.25">
      <c r="A8517"/>
    </row>
    <row r="8518" spans="1:1" x14ac:dyDescent="0.25">
      <c r="A8518"/>
    </row>
    <row r="8519" spans="1:1" x14ac:dyDescent="0.25">
      <c r="A8519"/>
    </row>
    <row r="8520" spans="1:1" x14ac:dyDescent="0.25">
      <c r="A8520"/>
    </row>
    <row r="8521" spans="1:1" x14ac:dyDescent="0.25">
      <c r="A8521"/>
    </row>
    <row r="8522" spans="1:1" x14ac:dyDescent="0.25">
      <c r="A8522"/>
    </row>
    <row r="8523" spans="1:1" x14ac:dyDescent="0.25">
      <c r="A8523"/>
    </row>
    <row r="8524" spans="1:1" x14ac:dyDescent="0.25">
      <c r="A8524"/>
    </row>
    <row r="8525" spans="1:1" x14ac:dyDescent="0.25">
      <c r="A8525"/>
    </row>
    <row r="8526" spans="1:1" x14ac:dyDescent="0.25">
      <c r="A8526"/>
    </row>
    <row r="8527" spans="1:1" x14ac:dyDescent="0.25">
      <c r="A8527"/>
    </row>
    <row r="8528" spans="1:1" x14ac:dyDescent="0.25">
      <c r="A8528"/>
    </row>
    <row r="8529" spans="1:1" x14ac:dyDescent="0.25">
      <c r="A8529"/>
    </row>
    <row r="8530" spans="1:1" x14ac:dyDescent="0.25">
      <c r="A8530"/>
    </row>
    <row r="8531" spans="1:1" x14ac:dyDescent="0.25">
      <c r="A8531"/>
    </row>
    <row r="8532" spans="1:1" x14ac:dyDescent="0.25">
      <c r="A8532"/>
    </row>
    <row r="8533" spans="1:1" x14ac:dyDescent="0.25">
      <c r="A8533"/>
    </row>
    <row r="8534" spans="1:1" x14ac:dyDescent="0.25">
      <c r="A8534"/>
    </row>
    <row r="8535" spans="1:1" x14ac:dyDescent="0.25">
      <c r="A8535"/>
    </row>
    <row r="8536" spans="1:1" x14ac:dyDescent="0.25">
      <c r="A8536"/>
    </row>
    <row r="8537" spans="1:1" x14ac:dyDescent="0.25">
      <c r="A8537"/>
    </row>
    <row r="8538" spans="1:1" x14ac:dyDescent="0.25">
      <c r="A8538"/>
    </row>
    <row r="8539" spans="1:1" x14ac:dyDescent="0.25">
      <c r="A8539"/>
    </row>
    <row r="8540" spans="1:1" x14ac:dyDescent="0.25">
      <c r="A8540"/>
    </row>
    <row r="8541" spans="1:1" x14ac:dyDescent="0.25">
      <c r="A8541"/>
    </row>
    <row r="8542" spans="1:1" x14ac:dyDescent="0.25">
      <c r="A8542"/>
    </row>
    <row r="8543" spans="1:1" x14ac:dyDescent="0.25">
      <c r="A8543"/>
    </row>
    <row r="8544" spans="1:1" x14ac:dyDescent="0.25">
      <c r="A8544"/>
    </row>
    <row r="8545" spans="1:1" x14ac:dyDescent="0.25">
      <c r="A8545"/>
    </row>
    <row r="8546" spans="1:1" x14ac:dyDescent="0.25">
      <c r="A8546"/>
    </row>
    <row r="8547" spans="1:1" x14ac:dyDescent="0.25">
      <c r="A8547"/>
    </row>
  </sheetData>
  <mergeCells count="24">
    <mergeCell ref="B36:E36"/>
    <mergeCell ref="B37:E37"/>
    <mergeCell ref="B38:E38"/>
    <mergeCell ref="B39:E39"/>
    <mergeCell ref="P35:Y35"/>
    <mergeCell ref="B34:E34"/>
    <mergeCell ref="B35:E35"/>
    <mergeCell ref="P12:Y12"/>
    <mergeCell ref="B27:E27"/>
    <mergeCell ref="B28:E28"/>
    <mergeCell ref="A23:G24"/>
    <mergeCell ref="B29:E29"/>
    <mergeCell ref="B30:E30"/>
    <mergeCell ref="B31:E31"/>
    <mergeCell ref="B32:E32"/>
    <mergeCell ref="B33:E33"/>
    <mergeCell ref="A9:N9"/>
    <mergeCell ref="A25:N25"/>
    <mergeCell ref="A2:A7"/>
    <mergeCell ref="B2:G2"/>
    <mergeCell ref="B3:G3"/>
    <mergeCell ref="B4:G4"/>
    <mergeCell ref="B5:G5"/>
    <mergeCell ref="B6:G6"/>
  </mergeCells>
  <conditionalFormatting sqref="A27:A37">
    <cfRule type="expression" dxfId="4" priority="6" stopIfTrue="1">
      <formula>"E2=SD"</formula>
    </cfRule>
  </conditionalFormatting>
  <conditionalFormatting sqref="A27:A37">
    <cfRule type="containsText" dxfId="3" priority="2" operator="containsText" text="TIPO CULTIVO_1">
      <formula>NOT(ISERROR(SEARCH("TIPO CULTIVO_1",A27)))</formula>
    </cfRule>
    <cfRule type="containsText" dxfId="2" priority="3" operator="containsText" text="SD">
      <formula>NOT(ISERROR(SEARCH("SD",A27)))</formula>
    </cfRule>
    <cfRule type="cellIs" dxfId="1" priority="4" operator="equal">
      <formula>"SD"</formula>
    </cfRule>
  </conditionalFormatting>
  <conditionalFormatting sqref="A27:A37">
    <cfRule type="containsText" dxfId="0" priority="1" operator="containsText" text="SD">
      <formula>NOT(ISERROR(SEARCH("SD",A27)))</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7" r:id="rId4" name="Drop Down 3">
              <controlPr defaultSize="0" autoLine="0" autoPict="0">
                <anchor moveWithCells="1">
                  <from>
                    <xdr:col>1</xdr:col>
                    <xdr:colOff>219075</xdr:colOff>
                    <xdr:row>10</xdr:row>
                    <xdr:rowOff>9525</xdr:rowOff>
                  </from>
                  <to>
                    <xdr:col>5</xdr:col>
                    <xdr:colOff>19050</xdr:colOff>
                    <xdr:row>10</xdr:row>
                    <xdr:rowOff>533400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2:AF57"/>
  <sheetViews>
    <sheetView showGridLines="0" zoomScale="70" zoomScaleNormal="70" workbookViewId="0">
      <selection activeCell="H11" sqref="H11"/>
    </sheetView>
  </sheetViews>
  <sheetFormatPr baseColWidth="10" defaultRowHeight="15" x14ac:dyDescent="0.25"/>
  <cols>
    <col min="1" max="1" width="38" customWidth="1"/>
    <col min="13" max="13" width="13.7109375" customWidth="1"/>
    <col min="14" max="14" width="15.42578125" customWidth="1"/>
  </cols>
  <sheetData>
    <row r="2" spans="1:25" ht="15" customHeight="1" x14ac:dyDescent="0.25">
      <c r="B2" s="146" t="s">
        <v>0</v>
      </c>
      <c r="C2" s="146"/>
      <c r="D2" s="146"/>
      <c r="E2" s="146"/>
      <c r="F2" s="146"/>
      <c r="G2" s="146"/>
      <c r="H2" s="145"/>
    </row>
    <row r="3" spans="1:25" ht="15" customHeight="1" x14ac:dyDescent="0.25">
      <c r="B3" s="146" t="s">
        <v>1</v>
      </c>
      <c r="C3" s="146"/>
      <c r="D3" s="146"/>
      <c r="E3" s="146"/>
      <c r="F3" s="146"/>
      <c r="G3" s="146"/>
      <c r="H3" s="145"/>
    </row>
    <row r="4" spans="1:25" ht="15" customHeight="1" x14ac:dyDescent="0.25">
      <c r="B4" s="146" t="s">
        <v>2</v>
      </c>
      <c r="C4" s="146"/>
      <c r="D4" s="146"/>
      <c r="E4" s="146"/>
      <c r="F4" s="146"/>
      <c r="G4" s="146"/>
      <c r="H4" s="145"/>
    </row>
    <row r="5" spans="1:25" ht="15" customHeight="1" x14ac:dyDescent="0.25">
      <c r="B5" s="146" t="s">
        <v>33</v>
      </c>
      <c r="C5" s="146"/>
      <c r="D5" s="146"/>
      <c r="E5" s="146"/>
      <c r="F5" s="146"/>
      <c r="G5" s="146"/>
      <c r="H5" s="145"/>
    </row>
    <row r="6" spans="1:25" ht="15" customHeight="1" x14ac:dyDescent="0.25">
      <c r="B6" s="146" t="s">
        <v>3</v>
      </c>
      <c r="C6" s="146"/>
      <c r="D6" s="146"/>
      <c r="E6" s="146"/>
      <c r="F6" s="146"/>
      <c r="G6" s="146"/>
      <c r="H6" s="146"/>
    </row>
    <row r="9" spans="1:25" x14ac:dyDescent="0.25">
      <c r="A9" s="147" t="s">
        <v>205</v>
      </c>
      <c r="B9" s="147"/>
      <c r="C9" s="147"/>
      <c r="D9" s="147"/>
      <c r="E9" s="147"/>
      <c r="F9" s="147"/>
      <c r="G9" s="147"/>
      <c r="H9" s="147"/>
      <c r="I9" s="147"/>
      <c r="J9" s="147"/>
      <c r="K9" s="147"/>
      <c r="L9" s="147"/>
      <c r="M9" s="147"/>
      <c r="N9" s="147"/>
    </row>
    <row r="10" spans="1:25" ht="15.75" thickBot="1" x14ac:dyDescent="0.3">
      <c r="F10" s="85">
        <v>20</v>
      </c>
    </row>
    <row r="11" spans="1:25" ht="30.75" customHeight="1" thickBot="1" x14ac:dyDescent="0.3">
      <c r="A11" s="87" t="s">
        <v>158</v>
      </c>
    </row>
    <row r="12" spans="1:25" x14ac:dyDescent="0.25">
      <c r="P12" s="142" t="s">
        <v>177</v>
      </c>
      <c r="Q12" s="142"/>
      <c r="R12" s="142"/>
      <c r="S12" s="142"/>
      <c r="T12" s="142"/>
      <c r="U12" s="142"/>
      <c r="V12" s="142"/>
      <c r="W12" s="142"/>
      <c r="X12" s="142"/>
      <c r="Y12" s="142"/>
    </row>
    <row r="13" spans="1:25" x14ac:dyDescent="0.25">
      <c r="A13" s="74" t="s">
        <v>157</v>
      </c>
      <c r="B13" s="75">
        <v>2012</v>
      </c>
      <c r="C13" s="75">
        <v>2013</v>
      </c>
      <c r="D13" s="75">
        <v>2014</v>
      </c>
      <c r="E13" s="75">
        <v>2015</v>
      </c>
      <c r="F13" s="75">
        <v>2016</v>
      </c>
      <c r="G13" s="75">
        <v>2017</v>
      </c>
      <c r="H13" s="75">
        <v>2018</v>
      </c>
      <c r="I13" s="75">
        <v>2019</v>
      </c>
      <c r="J13" s="75">
        <v>2020</v>
      </c>
      <c r="K13" s="75">
        <v>2021</v>
      </c>
      <c r="L13" s="75">
        <v>2022</v>
      </c>
      <c r="M13" s="82" t="s">
        <v>155</v>
      </c>
      <c r="N13" s="81" t="s">
        <v>156</v>
      </c>
    </row>
    <row r="14" spans="1:25" x14ac:dyDescent="0.25">
      <c r="A14" s="76" t="s">
        <v>41</v>
      </c>
      <c r="B14" s="100">
        <f>SUMIFS(BRUTO!$M:$M,BRUTO!$H:$H,ANALISIS_CAPTURAS_TM!$F$10,BRUTO!$B:$B,ANALISIS_CAPTURAS_TM!$A14,BRUTO!$A:$A,ANALISIS_CAPTURAS_TM!B$13)+SUMIFS(BRUTO!$O:$O,BRUTO!$H:$H,ANALISIS_CAPTURAS_TM!$F$10,BRUTO!$B:$B,ANALISIS_CAPTURAS_TM!$A14,BRUTO!$A:$A,ANALISIS_CAPTURAS_TM!B$13)+SUMIFS(BRUTO!$Q:$Q,BRUTO!$H:$H,ANALISIS_CAPTURAS_TM!$F$10,BRUTO!$B:$B,ANALISIS_CAPTURAS_TM!$A14,BRUTO!$A:$A,ANALISIS_CAPTURAS_TM!B$13)+SUMIFS(BRUTO!$S:$S,BRUTO!$I:$I,ANALISIS_CAPTURAS_TM!$F$10,BRUTO!$B:$B,ANALISIS_CAPTURAS_TM!$A14,BRUTO!$A:$A,ANALISIS_CAPTURAS_TM!B$13)+SUMIFS(BRUTO!$U:$U,BRUTO!$I:$I,ANALISIS_CAPTURAS_TM!$F$10,BRUTO!$B:$B,ANALISIS_CAPTURAS_TM!$A14,BRUTO!$A:$A,ANALISIS_CAPTURAS_TM!B$13)+SUMIFS(BRUTO!$W:$W,BRUTO!$J:$J,ANALISIS_CAPTURAS_TM!$F$10,BRUTO!$B:$B,ANALISIS_CAPTURAS_TM!$A14,BRUTO!$A:$A,ANALISIS_CAPTURAS_TM!B$13)+SUMIFS(BRUTO!$Y:$Y,BRUTO!$K:$K,ANALISIS_CAPTURAS_TM!$F$10,BRUTO!$B:$B,ANALISIS_CAPTURAS_TM!$A14,BRUTO!$A:$A,ANALISIS_CAPTURAS_TM!B$13)+SUMIFS(BRUTO!$AA:$AA,BRUTO!$K:$K,ANALISIS_CAPTURAS_TM!$F$10,BRUTO!$B:$B,ANALISIS_CAPTURAS_TM!$A14,BRUTO!$A:$A,ANALISIS_CAPTURAS_TM!B$13)</f>
        <v>0</v>
      </c>
      <c r="C14" s="100">
        <f>SUMIFS(BRUTO!$M:$M,BRUTO!$H:$H,ANALISIS_CAPTURAS_TM!$F$10,BRUTO!$B:$B,ANALISIS_CAPTURAS_TM!$A14,BRUTO!$A:$A,ANALISIS_CAPTURAS_TM!C$13)+SUMIFS(BRUTO!$O:$O,BRUTO!$H:$H,ANALISIS_CAPTURAS_TM!$F$10,BRUTO!$B:$B,ANALISIS_CAPTURAS_TM!$A14,BRUTO!$A:$A,ANALISIS_CAPTURAS_TM!C$13)+SUMIFS(BRUTO!$Q:$Q,BRUTO!$H:$H,ANALISIS_CAPTURAS_TM!$F$10,BRUTO!$B:$B,ANALISIS_CAPTURAS_TM!$A14,BRUTO!$A:$A,ANALISIS_CAPTURAS_TM!C$13)+SUMIFS(BRUTO!$S:$S,BRUTO!$I:$I,ANALISIS_CAPTURAS_TM!$F$10,BRUTO!$B:$B,ANALISIS_CAPTURAS_TM!$A14,BRUTO!$A:$A,ANALISIS_CAPTURAS_TM!C$13)+SUMIFS(BRUTO!$U:$U,BRUTO!$I:$I,ANALISIS_CAPTURAS_TM!$F$10,BRUTO!$B:$B,ANALISIS_CAPTURAS_TM!$A14,BRUTO!$A:$A,ANALISIS_CAPTURAS_TM!C$13)+SUMIFS(BRUTO!$W:$W,BRUTO!$J:$J,ANALISIS_CAPTURAS_TM!$F$10,BRUTO!$B:$B,ANALISIS_CAPTURAS_TM!$A14,BRUTO!$A:$A,ANALISIS_CAPTURAS_TM!C$13)+SUMIFS(BRUTO!$Y:$Y,BRUTO!$K:$K,ANALISIS_CAPTURAS_TM!$F$10,BRUTO!$B:$B,ANALISIS_CAPTURAS_TM!$A14,BRUTO!$A:$A,ANALISIS_CAPTURAS_TM!C$13)+SUMIFS(BRUTO!$AA:$AA,BRUTO!$K:$K,ANALISIS_CAPTURAS_TM!$F$10,BRUTO!$B:$B,ANALISIS_CAPTURAS_TM!$A14,BRUTO!$A:$A,ANALISIS_CAPTURAS_TM!C$13)</f>
        <v>0</v>
      </c>
      <c r="D14" s="100">
        <f>SUMIFS(BRUTO!$M:$M,BRUTO!$H:$H,ANALISIS_CAPTURAS_TM!$F$10,BRUTO!$B:$B,ANALISIS_CAPTURAS_TM!$A14,BRUTO!$A:$A,ANALISIS_CAPTURAS_TM!D$13)+SUMIFS(BRUTO!$O:$O,BRUTO!$H:$H,ANALISIS_CAPTURAS_TM!$F$10,BRUTO!$B:$B,ANALISIS_CAPTURAS_TM!$A14,BRUTO!$A:$A,ANALISIS_CAPTURAS_TM!D$13)+SUMIFS(BRUTO!$Q:$Q,BRUTO!$H:$H,ANALISIS_CAPTURAS_TM!$F$10,BRUTO!$B:$B,ANALISIS_CAPTURAS_TM!$A14,BRUTO!$A:$A,ANALISIS_CAPTURAS_TM!D$13)+SUMIFS(BRUTO!$S:$S,BRUTO!$I:$I,ANALISIS_CAPTURAS_TM!$F$10,BRUTO!$B:$B,ANALISIS_CAPTURAS_TM!$A14,BRUTO!$A:$A,ANALISIS_CAPTURAS_TM!D$13)+SUMIFS(BRUTO!$U:$U,BRUTO!$I:$I,ANALISIS_CAPTURAS_TM!$F$10,BRUTO!$B:$B,ANALISIS_CAPTURAS_TM!$A14,BRUTO!$A:$A,ANALISIS_CAPTURAS_TM!D$13)+SUMIFS(BRUTO!$W:$W,BRUTO!$J:$J,ANALISIS_CAPTURAS_TM!$F$10,BRUTO!$B:$B,ANALISIS_CAPTURAS_TM!$A14,BRUTO!$A:$A,ANALISIS_CAPTURAS_TM!D$13)+SUMIFS(BRUTO!$Y:$Y,BRUTO!$K:$K,ANALISIS_CAPTURAS_TM!$F$10,BRUTO!$B:$B,ANALISIS_CAPTURAS_TM!$A14,BRUTO!$A:$A,ANALISIS_CAPTURAS_TM!D$13)+SUMIFS(BRUTO!$AA:$AA,BRUTO!$K:$K,ANALISIS_CAPTURAS_TM!$F$10,BRUTO!$B:$B,ANALISIS_CAPTURAS_TM!$A14,BRUTO!$A:$A,ANALISIS_CAPTURAS_TM!D$13)</f>
        <v>0</v>
      </c>
      <c r="E14" s="100">
        <f>SUMIFS(BRUTO!$M:$M,BRUTO!$H:$H,ANALISIS_CAPTURAS_TM!$F$10,BRUTO!$B:$B,ANALISIS_CAPTURAS_TM!$A14,BRUTO!$A:$A,ANALISIS_CAPTURAS_TM!E$13)+SUMIFS(BRUTO!$O:$O,BRUTO!$H:$H,ANALISIS_CAPTURAS_TM!$F$10,BRUTO!$B:$B,ANALISIS_CAPTURAS_TM!$A14,BRUTO!$A:$A,ANALISIS_CAPTURAS_TM!E$13)+SUMIFS(BRUTO!$Q:$Q,BRUTO!$H:$H,ANALISIS_CAPTURAS_TM!$F$10,BRUTO!$B:$B,ANALISIS_CAPTURAS_TM!$A14,BRUTO!$A:$A,ANALISIS_CAPTURAS_TM!E$13)+SUMIFS(BRUTO!$S:$S,BRUTO!$I:$I,ANALISIS_CAPTURAS_TM!$F$10,BRUTO!$B:$B,ANALISIS_CAPTURAS_TM!$A14,BRUTO!$A:$A,ANALISIS_CAPTURAS_TM!E$13)+SUMIFS(BRUTO!$U:$U,BRUTO!$I:$I,ANALISIS_CAPTURAS_TM!$F$10,BRUTO!$B:$B,ANALISIS_CAPTURAS_TM!$A14,BRUTO!$A:$A,ANALISIS_CAPTURAS_TM!E$13)+SUMIFS(BRUTO!$W:$W,BRUTO!$J:$J,ANALISIS_CAPTURAS_TM!$F$10,BRUTO!$B:$B,ANALISIS_CAPTURAS_TM!$A14,BRUTO!$A:$A,ANALISIS_CAPTURAS_TM!E$13)+SUMIFS(BRUTO!$Y:$Y,BRUTO!$K:$K,ANALISIS_CAPTURAS_TM!$F$10,BRUTO!$B:$B,ANALISIS_CAPTURAS_TM!$A14,BRUTO!$A:$A,ANALISIS_CAPTURAS_TM!E$13)+SUMIFS(BRUTO!$AA:$AA,BRUTO!$K:$K,ANALISIS_CAPTURAS_TM!$F$10,BRUTO!$B:$B,ANALISIS_CAPTURAS_TM!$A14,BRUTO!$A:$A,ANALISIS_CAPTURAS_TM!E$13)</f>
        <v>0</v>
      </c>
      <c r="F14" s="100">
        <f>SUMIFS(BRUTO!$M:$M,BRUTO!$H:$H,ANALISIS_CAPTURAS_TM!$F$10,BRUTO!$B:$B,ANALISIS_CAPTURAS_TM!$A14,BRUTO!$A:$A,ANALISIS_CAPTURAS_TM!F$13)+SUMIFS(BRUTO!$O:$O,BRUTO!$H:$H,ANALISIS_CAPTURAS_TM!$F$10,BRUTO!$B:$B,ANALISIS_CAPTURAS_TM!$A14,BRUTO!$A:$A,ANALISIS_CAPTURAS_TM!F$13)+SUMIFS(BRUTO!$Q:$Q,BRUTO!$H:$H,ANALISIS_CAPTURAS_TM!$F$10,BRUTO!$B:$B,ANALISIS_CAPTURAS_TM!$A14,BRUTO!$A:$A,ANALISIS_CAPTURAS_TM!F$13)+SUMIFS(BRUTO!$S:$S,BRUTO!$I:$I,ANALISIS_CAPTURAS_TM!$F$10,BRUTO!$B:$B,ANALISIS_CAPTURAS_TM!$A14,BRUTO!$A:$A,ANALISIS_CAPTURAS_TM!F$13)+SUMIFS(BRUTO!$U:$U,BRUTO!$I:$I,ANALISIS_CAPTURAS_TM!$F$10,BRUTO!$B:$B,ANALISIS_CAPTURAS_TM!$A14,BRUTO!$A:$A,ANALISIS_CAPTURAS_TM!F$13)+SUMIFS(BRUTO!$W:$W,BRUTO!$J:$J,ANALISIS_CAPTURAS_TM!$F$10,BRUTO!$B:$B,ANALISIS_CAPTURAS_TM!$A14,BRUTO!$A:$A,ANALISIS_CAPTURAS_TM!F$13)+SUMIFS(BRUTO!$Y:$Y,BRUTO!$K:$K,ANALISIS_CAPTURAS_TM!$F$10,BRUTO!$B:$B,ANALISIS_CAPTURAS_TM!$A14,BRUTO!$A:$A,ANALISIS_CAPTURAS_TM!F$13)+SUMIFS(BRUTO!$AA:$AA,BRUTO!$K:$K,ANALISIS_CAPTURAS_TM!$F$10,BRUTO!$B:$B,ANALISIS_CAPTURAS_TM!$A14,BRUTO!$A:$A,ANALISIS_CAPTURAS_TM!F$13)</f>
        <v>0</v>
      </c>
      <c r="G14" s="100">
        <f>SUMIFS(BRUTO!$M:$M,BRUTO!$H:$H,ANALISIS_CAPTURAS_TM!$F$10,BRUTO!$B:$B,ANALISIS_CAPTURAS_TM!$A14,BRUTO!$A:$A,ANALISIS_CAPTURAS_TM!G$13)+SUMIFS(BRUTO!$O:$O,BRUTO!$H:$H,ANALISIS_CAPTURAS_TM!$F$10,BRUTO!$B:$B,ANALISIS_CAPTURAS_TM!$A14,BRUTO!$A:$A,ANALISIS_CAPTURAS_TM!G$13)+SUMIFS(BRUTO!$Q:$Q,BRUTO!$H:$H,ANALISIS_CAPTURAS_TM!$F$10,BRUTO!$B:$B,ANALISIS_CAPTURAS_TM!$A14,BRUTO!$A:$A,ANALISIS_CAPTURAS_TM!G$13)+SUMIFS(BRUTO!$S:$S,BRUTO!$I:$I,ANALISIS_CAPTURAS_TM!$F$10,BRUTO!$B:$B,ANALISIS_CAPTURAS_TM!$A14,BRUTO!$A:$A,ANALISIS_CAPTURAS_TM!G$13)+SUMIFS(BRUTO!$U:$U,BRUTO!$I:$I,ANALISIS_CAPTURAS_TM!$F$10,BRUTO!$B:$B,ANALISIS_CAPTURAS_TM!$A14,BRUTO!$A:$A,ANALISIS_CAPTURAS_TM!G$13)+SUMIFS(BRUTO!$W:$W,BRUTO!$J:$J,ANALISIS_CAPTURAS_TM!$F$10,BRUTO!$B:$B,ANALISIS_CAPTURAS_TM!$A14,BRUTO!$A:$A,ANALISIS_CAPTURAS_TM!G$13)+SUMIFS(BRUTO!$Y:$Y,BRUTO!$K:$K,ANALISIS_CAPTURAS_TM!$F$10,BRUTO!$B:$B,ANALISIS_CAPTURAS_TM!$A14,BRUTO!$A:$A,ANALISIS_CAPTURAS_TM!G$13)+SUMIFS(BRUTO!$AA:$AA,BRUTO!$K:$K,ANALISIS_CAPTURAS_TM!$F$10,BRUTO!$B:$B,ANALISIS_CAPTURAS_TM!$A14,BRUTO!$A:$A,ANALISIS_CAPTURAS_TM!G$13)</f>
        <v>0</v>
      </c>
      <c r="H14" s="100">
        <f>SUMIFS(BRUTO!$M:$M,BRUTO!$H:$H,ANALISIS_CAPTURAS_TM!$F$10,BRUTO!$B:$B,ANALISIS_CAPTURAS_TM!$A14,BRUTO!$A:$A,ANALISIS_CAPTURAS_TM!H$13)+SUMIFS(BRUTO!$O:$O,BRUTO!$H:$H,ANALISIS_CAPTURAS_TM!$F$10,BRUTO!$B:$B,ANALISIS_CAPTURAS_TM!$A14,BRUTO!$A:$A,ANALISIS_CAPTURAS_TM!H$13)+SUMIFS(BRUTO!$Q:$Q,BRUTO!$H:$H,ANALISIS_CAPTURAS_TM!$F$10,BRUTO!$B:$B,ANALISIS_CAPTURAS_TM!$A14,BRUTO!$A:$A,ANALISIS_CAPTURAS_TM!H$13)+SUMIFS(BRUTO!$S:$S,BRUTO!$I:$I,ANALISIS_CAPTURAS_TM!$F$10,BRUTO!$B:$B,ANALISIS_CAPTURAS_TM!$A14,BRUTO!$A:$A,ANALISIS_CAPTURAS_TM!H$13)+SUMIFS(BRUTO!$U:$U,BRUTO!$I:$I,ANALISIS_CAPTURAS_TM!$F$10,BRUTO!$B:$B,ANALISIS_CAPTURAS_TM!$A14,BRUTO!$A:$A,ANALISIS_CAPTURAS_TM!H$13)+SUMIFS(BRUTO!$W:$W,BRUTO!$J:$J,ANALISIS_CAPTURAS_TM!$F$10,BRUTO!$B:$B,ANALISIS_CAPTURAS_TM!$A14,BRUTO!$A:$A,ANALISIS_CAPTURAS_TM!H$13)+SUMIFS(BRUTO!$Y:$Y,BRUTO!$K:$K,ANALISIS_CAPTURAS_TM!$F$10,BRUTO!$B:$B,ANALISIS_CAPTURAS_TM!$A14,BRUTO!$A:$A,ANALISIS_CAPTURAS_TM!H$13)+SUMIFS(BRUTO!$AA:$AA,BRUTO!$K:$K,ANALISIS_CAPTURAS_TM!$F$10,BRUTO!$B:$B,ANALISIS_CAPTURAS_TM!$A14,BRUTO!$A:$A,ANALISIS_CAPTURAS_TM!H$13)</f>
        <v>0</v>
      </c>
      <c r="I14" s="100">
        <f>SUMIFS(BRUTO!$M:$M,BRUTO!$H:$H,ANALISIS_CAPTURAS_TM!$F$10,BRUTO!$B:$B,ANALISIS_CAPTURAS_TM!$A14,BRUTO!$A:$A,ANALISIS_CAPTURAS_TM!I$13)+SUMIFS(BRUTO!$O:$O,BRUTO!$H:$H,ANALISIS_CAPTURAS_TM!$F$10,BRUTO!$B:$B,ANALISIS_CAPTURAS_TM!$A14,BRUTO!$A:$A,ANALISIS_CAPTURAS_TM!I$13)+SUMIFS(BRUTO!$Q:$Q,BRUTO!$H:$H,ANALISIS_CAPTURAS_TM!$F$10,BRUTO!$B:$B,ANALISIS_CAPTURAS_TM!$A14,BRUTO!$A:$A,ANALISIS_CAPTURAS_TM!I$13)+SUMIFS(BRUTO!$S:$S,BRUTO!$I:$I,ANALISIS_CAPTURAS_TM!$F$10,BRUTO!$B:$B,ANALISIS_CAPTURAS_TM!$A14,BRUTO!$A:$A,ANALISIS_CAPTURAS_TM!I$13)+SUMIFS(BRUTO!$U:$U,BRUTO!$I:$I,ANALISIS_CAPTURAS_TM!$F$10,BRUTO!$B:$B,ANALISIS_CAPTURAS_TM!$A14,BRUTO!$A:$A,ANALISIS_CAPTURAS_TM!I$13)+SUMIFS(BRUTO!$W:$W,BRUTO!$J:$J,ANALISIS_CAPTURAS_TM!$F$10,BRUTO!$B:$B,ANALISIS_CAPTURAS_TM!$A14,BRUTO!$A:$A,ANALISIS_CAPTURAS_TM!I$13)+SUMIFS(BRUTO!$Y:$Y,BRUTO!$K:$K,ANALISIS_CAPTURAS_TM!$F$10,BRUTO!$B:$B,ANALISIS_CAPTURAS_TM!$A14,BRUTO!$A:$A,ANALISIS_CAPTURAS_TM!I$13)+SUMIFS(BRUTO!$AA:$AA,BRUTO!$K:$K,ANALISIS_CAPTURAS_TM!$F$10,BRUTO!$B:$B,ANALISIS_CAPTURAS_TM!$A14,BRUTO!$A:$A,ANALISIS_CAPTURAS_TM!I$13)</f>
        <v>0</v>
      </c>
      <c r="J14" s="100">
        <f>SUMIFS(BRUTO!$M:$M,BRUTO!$H:$H,ANALISIS_CAPTURAS_TM!$F$10,BRUTO!$B:$B,ANALISIS_CAPTURAS_TM!$A14,BRUTO!$A:$A,ANALISIS_CAPTURAS_TM!J$13)+SUMIFS(BRUTO!$O:$O,BRUTO!$H:$H,ANALISIS_CAPTURAS_TM!$F$10,BRUTO!$B:$B,ANALISIS_CAPTURAS_TM!$A14,BRUTO!$A:$A,ANALISIS_CAPTURAS_TM!J$13)+SUMIFS(BRUTO!$Q:$Q,BRUTO!$H:$H,ANALISIS_CAPTURAS_TM!$F$10,BRUTO!$B:$B,ANALISIS_CAPTURAS_TM!$A14,BRUTO!$A:$A,ANALISIS_CAPTURAS_TM!J$13)+SUMIFS(BRUTO!$S:$S,BRUTO!$I:$I,ANALISIS_CAPTURAS_TM!$F$10,BRUTO!$B:$B,ANALISIS_CAPTURAS_TM!$A14,BRUTO!$A:$A,ANALISIS_CAPTURAS_TM!J$13)+SUMIFS(BRUTO!$U:$U,BRUTO!$I:$I,ANALISIS_CAPTURAS_TM!$F$10,BRUTO!$B:$B,ANALISIS_CAPTURAS_TM!$A14,BRUTO!$A:$A,ANALISIS_CAPTURAS_TM!J$13)+SUMIFS(BRUTO!$W:$W,BRUTO!$J:$J,ANALISIS_CAPTURAS_TM!$F$10,BRUTO!$B:$B,ANALISIS_CAPTURAS_TM!$A14,BRUTO!$A:$A,ANALISIS_CAPTURAS_TM!J$13)+SUMIFS(BRUTO!$Y:$Y,BRUTO!$K:$K,ANALISIS_CAPTURAS_TM!$F$10,BRUTO!$B:$B,ANALISIS_CAPTURAS_TM!$A14,BRUTO!$A:$A,ANALISIS_CAPTURAS_TM!J$13)+SUMIFS(BRUTO!$AA:$AA,BRUTO!$K:$K,ANALISIS_CAPTURAS_TM!$F$10,BRUTO!$B:$B,ANALISIS_CAPTURAS_TM!$A14,BRUTO!$A:$A,ANALISIS_CAPTURAS_TM!J$13)</f>
        <v>0</v>
      </c>
      <c r="K14" s="100">
        <f>SUMIFS(BRUTO!$M:$M,BRUTO!$H:$H,ANALISIS_CAPTURAS_TM!$F$10,BRUTO!$B:$B,ANALISIS_CAPTURAS_TM!$A14,BRUTO!$A:$A,ANALISIS_CAPTURAS_TM!K$13)+SUMIFS(BRUTO!$O:$O,BRUTO!$H:$H,ANALISIS_CAPTURAS_TM!$F$10,BRUTO!$B:$B,ANALISIS_CAPTURAS_TM!$A14,BRUTO!$A:$A,ANALISIS_CAPTURAS_TM!K$13)+SUMIFS(BRUTO!$Q:$Q,BRUTO!$H:$H,ANALISIS_CAPTURAS_TM!$F$10,BRUTO!$B:$B,ANALISIS_CAPTURAS_TM!$A14,BRUTO!$A:$A,ANALISIS_CAPTURAS_TM!K$13)+SUMIFS(BRUTO!$S:$S,BRUTO!$I:$I,ANALISIS_CAPTURAS_TM!$F$10,BRUTO!$B:$B,ANALISIS_CAPTURAS_TM!$A14,BRUTO!$A:$A,ANALISIS_CAPTURAS_TM!K$13)+SUMIFS(BRUTO!$U:$U,BRUTO!$I:$I,ANALISIS_CAPTURAS_TM!$F$10,BRUTO!$B:$B,ANALISIS_CAPTURAS_TM!$A14,BRUTO!$A:$A,ANALISIS_CAPTURAS_TM!K$13)+SUMIFS(BRUTO!$W:$W,BRUTO!$J:$J,ANALISIS_CAPTURAS_TM!$F$10,BRUTO!$B:$B,ANALISIS_CAPTURAS_TM!$A14,BRUTO!$A:$A,ANALISIS_CAPTURAS_TM!K$13)+SUMIFS(BRUTO!$Y:$Y,BRUTO!$K:$K,ANALISIS_CAPTURAS_TM!$F$10,BRUTO!$B:$B,ANALISIS_CAPTURAS_TM!$A14,BRUTO!$A:$A,ANALISIS_CAPTURAS_TM!K$13)+SUMIFS(BRUTO!$AA:$AA,BRUTO!$K:$K,ANALISIS_CAPTURAS_TM!$F$10,BRUTO!$B:$B,ANALISIS_CAPTURAS_TM!$A14,BRUTO!$A:$A,ANALISIS_CAPTURAS_TM!K$13)</f>
        <v>0</v>
      </c>
      <c r="L14" s="100">
        <f>SUMIFS(BRUTO!$M:$M,BRUTO!$H:$H,ANALISIS_CAPTURAS_TM!$F$10,BRUTO!$B:$B,ANALISIS_CAPTURAS_TM!$A14,BRUTO!$A:$A,ANALISIS_CAPTURAS_TM!L$13)+SUMIFS(BRUTO!$O:$O,BRUTO!$H:$H,ANALISIS_CAPTURAS_TM!$F$10,BRUTO!$B:$B,ANALISIS_CAPTURAS_TM!$A14,BRUTO!$A:$A,ANALISIS_CAPTURAS_TM!L$13)+SUMIFS(BRUTO!$Q:$Q,BRUTO!$H:$H,ANALISIS_CAPTURAS_TM!$F$10,BRUTO!$B:$B,ANALISIS_CAPTURAS_TM!$A14,BRUTO!$A:$A,ANALISIS_CAPTURAS_TM!L$13)+SUMIFS(BRUTO!$S:$S,BRUTO!$I:$I,ANALISIS_CAPTURAS_TM!$F$10,BRUTO!$B:$B,ANALISIS_CAPTURAS_TM!$A14,BRUTO!$A:$A,ANALISIS_CAPTURAS_TM!L$13)+SUMIFS(BRUTO!$U:$U,BRUTO!$I:$I,ANALISIS_CAPTURAS_TM!$F$10,BRUTO!$B:$B,ANALISIS_CAPTURAS_TM!$A14,BRUTO!$A:$A,ANALISIS_CAPTURAS_TM!L$13)+SUMIFS(BRUTO!$W:$W,BRUTO!$J:$J,ANALISIS_CAPTURAS_TM!$F$10,BRUTO!$B:$B,ANALISIS_CAPTURAS_TM!$A14,BRUTO!$A:$A,ANALISIS_CAPTURAS_TM!L$13)+SUMIFS(BRUTO!$Y:$Y,BRUTO!$K:$K,ANALISIS_CAPTURAS_TM!$F$10,BRUTO!$B:$B,ANALISIS_CAPTURAS_TM!$A14,BRUTO!$A:$A,ANALISIS_CAPTURAS_TM!L$13)+SUMIFS(BRUTO!$AA:$AA,BRUTO!$K:$K,ANALISIS_CAPTURAS_TM!$F$10,BRUTO!$B:$B,ANALISIS_CAPTURAS_TM!$A14,BRUTO!$A:$A,ANALISIS_CAPTURAS_TM!L$13)</f>
        <v>0</v>
      </c>
      <c r="M14" s="83">
        <f>SUM(B14:L14)</f>
        <v>0</v>
      </c>
      <c r="N14" s="135">
        <f>M14*100/$M$57</f>
        <v>0</v>
      </c>
    </row>
    <row r="15" spans="1:25" x14ac:dyDescent="0.25">
      <c r="A15" s="76" t="s">
        <v>42</v>
      </c>
      <c r="B15" s="100">
        <f>SUMIFS(BRUTO!$M:$M,BRUTO!$H:$H,ANALISIS_CAPTURAS_TM!$F$10,BRUTO!$B:$B,ANALISIS_CAPTURAS_TM!$A15,BRUTO!$A:$A,ANALISIS_CAPTURAS_TM!B$13)+SUMIFS(BRUTO!$O:$O,BRUTO!$H:$H,ANALISIS_CAPTURAS_TM!$F$10,BRUTO!$B:$B,ANALISIS_CAPTURAS_TM!$A15,BRUTO!$A:$A,ANALISIS_CAPTURAS_TM!B$13)+SUMIFS(BRUTO!$Q:$Q,BRUTO!$H:$H,ANALISIS_CAPTURAS_TM!$F$10,BRUTO!$B:$B,ANALISIS_CAPTURAS_TM!$A15,BRUTO!$A:$A,ANALISIS_CAPTURAS_TM!B$13)+SUMIFS(BRUTO!$S:$S,BRUTO!$I:$I,ANALISIS_CAPTURAS_TM!$F$10,BRUTO!$B:$B,ANALISIS_CAPTURAS_TM!$A15,BRUTO!$A:$A,ANALISIS_CAPTURAS_TM!B$13)+SUMIFS(BRUTO!$U:$U,BRUTO!$I:$I,ANALISIS_CAPTURAS_TM!$F$10,BRUTO!$B:$B,ANALISIS_CAPTURAS_TM!$A15,BRUTO!$A:$A,ANALISIS_CAPTURAS_TM!B$13)+SUMIFS(BRUTO!$W:$W,BRUTO!$J:$J,ANALISIS_CAPTURAS_TM!$F$10,BRUTO!$B:$B,ANALISIS_CAPTURAS_TM!$A15,BRUTO!$A:$A,ANALISIS_CAPTURAS_TM!B$13)+SUMIFS(BRUTO!$Y:$Y,BRUTO!$K:$K,ANALISIS_CAPTURAS_TM!$F$10,BRUTO!$B:$B,ANALISIS_CAPTURAS_TM!$A15,BRUTO!$A:$A,ANALISIS_CAPTURAS_TM!B$13)+SUMIFS(BRUTO!$AA:$AA,BRUTO!$K:$K,ANALISIS_CAPTURAS_TM!$F$10,BRUTO!$B:$B,ANALISIS_CAPTURAS_TM!$A15,BRUTO!$A:$A,ANALISIS_CAPTURAS_TM!B$13)</f>
        <v>0</v>
      </c>
      <c r="C15" s="100">
        <f>SUMIFS(BRUTO!$M:$M,BRUTO!$H:$H,ANALISIS_CAPTURAS_TM!$F$10,BRUTO!$B:$B,ANALISIS_CAPTURAS_TM!$A15,BRUTO!$A:$A,ANALISIS_CAPTURAS_TM!C$13)+SUMIFS(BRUTO!$O:$O,BRUTO!$H:$H,ANALISIS_CAPTURAS_TM!$F$10,BRUTO!$B:$B,ANALISIS_CAPTURAS_TM!$A15,BRUTO!$A:$A,ANALISIS_CAPTURAS_TM!C$13)+SUMIFS(BRUTO!$Q:$Q,BRUTO!$H:$H,ANALISIS_CAPTURAS_TM!$F$10,BRUTO!$B:$B,ANALISIS_CAPTURAS_TM!$A15,BRUTO!$A:$A,ANALISIS_CAPTURAS_TM!C$13)+SUMIFS(BRUTO!$S:$S,BRUTO!$I:$I,ANALISIS_CAPTURAS_TM!$F$10,BRUTO!$B:$B,ANALISIS_CAPTURAS_TM!$A15,BRUTO!$A:$A,ANALISIS_CAPTURAS_TM!C$13)+SUMIFS(BRUTO!$U:$U,BRUTO!$I:$I,ANALISIS_CAPTURAS_TM!$F$10,BRUTO!$B:$B,ANALISIS_CAPTURAS_TM!$A15,BRUTO!$A:$A,ANALISIS_CAPTURAS_TM!C$13)+SUMIFS(BRUTO!$W:$W,BRUTO!$J:$J,ANALISIS_CAPTURAS_TM!$F$10,BRUTO!$B:$B,ANALISIS_CAPTURAS_TM!$A15,BRUTO!$A:$A,ANALISIS_CAPTURAS_TM!C$13)+SUMIFS(BRUTO!$Y:$Y,BRUTO!$K:$K,ANALISIS_CAPTURAS_TM!$F$10,BRUTO!$B:$B,ANALISIS_CAPTURAS_TM!$A15,BRUTO!$A:$A,ANALISIS_CAPTURAS_TM!C$13)+SUMIFS(BRUTO!$AA:$AA,BRUTO!$K:$K,ANALISIS_CAPTURAS_TM!$F$10,BRUTO!$B:$B,ANALISIS_CAPTURAS_TM!$A15,BRUTO!$A:$A,ANALISIS_CAPTURAS_TM!C$13)</f>
        <v>0</v>
      </c>
      <c r="D15" s="100">
        <f>SUMIFS(BRUTO!$M:$M,BRUTO!$H:$H,ANALISIS_CAPTURAS_TM!$F$10,BRUTO!$B:$B,ANALISIS_CAPTURAS_TM!$A15,BRUTO!$A:$A,ANALISIS_CAPTURAS_TM!D$13)+SUMIFS(BRUTO!$O:$O,BRUTO!$H:$H,ANALISIS_CAPTURAS_TM!$F$10,BRUTO!$B:$B,ANALISIS_CAPTURAS_TM!$A15,BRUTO!$A:$A,ANALISIS_CAPTURAS_TM!D$13)+SUMIFS(BRUTO!$Q:$Q,BRUTO!$H:$H,ANALISIS_CAPTURAS_TM!$F$10,BRUTO!$B:$B,ANALISIS_CAPTURAS_TM!$A15,BRUTO!$A:$A,ANALISIS_CAPTURAS_TM!D$13)+SUMIFS(BRUTO!$S:$S,BRUTO!$I:$I,ANALISIS_CAPTURAS_TM!$F$10,BRUTO!$B:$B,ANALISIS_CAPTURAS_TM!$A15,BRUTO!$A:$A,ANALISIS_CAPTURAS_TM!D$13)+SUMIFS(BRUTO!$U:$U,BRUTO!$I:$I,ANALISIS_CAPTURAS_TM!$F$10,BRUTO!$B:$B,ANALISIS_CAPTURAS_TM!$A15,BRUTO!$A:$A,ANALISIS_CAPTURAS_TM!D$13)+SUMIFS(BRUTO!$W:$W,BRUTO!$J:$J,ANALISIS_CAPTURAS_TM!$F$10,BRUTO!$B:$B,ANALISIS_CAPTURAS_TM!$A15,BRUTO!$A:$A,ANALISIS_CAPTURAS_TM!D$13)+SUMIFS(BRUTO!$Y:$Y,BRUTO!$K:$K,ANALISIS_CAPTURAS_TM!$F$10,BRUTO!$B:$B,ANALISIS_CAPTURAS_TM!$A15,BRUTO!$A:$A,ANALISIS_CAPTURAS_TM!D$13)+SUMIFS(BRUTO!$AA:$AA,BRUTO!$K:$K,ANALISIS_CAPTURAS_TM!$F$10,BRUTO!$B:$B,ANALISIS_CAPTURAS_TM!$A15,BRUTO!$A:$A,ANALISIS_CAPTURAS_TM!D$13)</f>
        <v>0</v>
      </c>
      <c r="E15" s="100">
        <f>SUMIFS(BRUTO!$M:$M,BRUTO!$H:$H,ANALISIS_CAPTURAS_TM!$F$10,BRUTO!$B:$B,ANALISIS_CAPTURAS_TM!$A15,BRUTO!$A:$A,ANALISIS_CAPTURAS_TM!E$13)+SUMIFS(BRUTO!$O:$O,BRUTO!$H:$H,ANALISIS_CAPTURAS_TM!$F$10,BRUTO!$B:$B,ANALISIS_CAPTURAS_TM!$A15,BRUTO!$A:$A,ANALISIS_CAPTURAS_TM!E$13)+SUMIFS(BRUTO!$Q:$Q,BRUTO!$H:$H,ANALISIS_CAPTURAS_TM!$F$10,BRUTO!$B:$B,ANALISIS_CAPTURAS_TM!$A15,BRUTO!$A:$A,ANALISIS_CAPTURAS_TM!E$13)+SUMIFS(BRUTO!$S:$S,BRUTO!$I:$I,ANALISIS_CAPTURAS_TM!$F$10,BRUTO!$B:$B,ANALISIS_CAPTURAS_TM!$A15,BRUTO!$A:$A,ANALISIS_CAPTURAS_TM!E$13)+SUMIFS(BRUTO!$U:$U,BRUTO!$I:$I,ANALISIS_CAPTURAS_TM!$F$10,BRUTO!$B:$B,ANALISIS_CAPTURAS_TM!$A15,BRUTO!$A:$A,ANALISIS_CAPTURAS_TM!E$13)+SUMIFS(BRUTO!$W:$W,BRUTO!$J:$J,ANALISIS_CAPTURAS_TM!$F$10,BRUTO!$B:$B,ANALISIS_CAPTURAS_TM!$A15,BRUTO!$A:$A,ANALISIS_CAPTURAS_TM!E$13)+SUMIFS(BRUTO!$Y:$Y,BRUTO!$K:$K,ANALISIS_CAPTURAS_TM!$F$10,BRUTO!$B:$B,ANALISIS_CAPTURAS_TM!$A15,BRUTO!$A:$A,ANALISIS_CAPTURAS_TM!E$13)+SUMIFS(BRUTO!$AA:$AA,BRUTO!$K:$K,ANALISIS_CAPTURAS_TM!$F$10,BRUTO!$B:$B,ANALISIS_CAPTURAS_TM!$A15,BRUTO!$A:$A,ANALISIS_CAPTURAS_TM!E$13)</f>
        <v>0</v>
      </c>
      <c r="F15" s="100">
        <f>SUMIFS(BRUTO!$M:$M,BRUTO!$H:$H,ANALISIS_CAPTURAS_TM!$F$10,BRUTO!$B:$B,ANALISIS_CAPTURAS_TM!$A15,BRUTO!$A:$A,ANALISIS_CAPTURAS_TM!F$13)+SUMIFS(BRUTO!$O:$O,BRUTO!$H:$H,ANALISIS_CAPTURAS_TM!$F$10,BRUTO!$B:$B,ANALISIS_CAPTURAS_TM!$A15,BRUTO!$A:$A,ANALISIS_CAPTURAS_TM!F$13)+SUMIFS(BRUTO!$Q:$Q,BRUTO!$H:$H,ANALISIS_CAPTURAS_TM!$F$10,BRUTO!$B:$B,ANALISIS_CAPTURAS_TM!$A15,BRUTO!$A:$A,ANALISIS_CAPTURAS_TM!F$13)+SUMIFS(BRUTO!$S:$S,BRUTO!$I:$I,ANALISIS_CAPTURAS_TM!$F$10,BRUTO!$B:$B,ANALISIS_CAPTURAS_TM!$A15,BRUTO!$A:$A,ANALISIS_CAPTURAS_TM!F$13)+SUMIFS(BRUTO!$U:$U,BRUTO!$I:$I,ANALISIS_CAPTURAS_TM!$F$10,BRUTO!$B:$B,ANALISIS_CAPTURAS_TM!$A15,BRUTO!$A:$A,ANALISIS_CAPTURAS_TM!F$13)+SUMIFS(BRUTO!$W:$W,BRUTO!$J:$J,ANALISIS_CAPTURAS_TM!$F$10,BRUTO!$B:$B,ANALISIS_CAPTURAS_TM!$A15,BRUTO!$A:$A,ANALISIS_CAPTURAS_TM!F$13)+SUMIFS(BRUTO!$Y:$Y,BRUTO!$K:$K,ANALISIS_CAPTURAS_TM!$F$10,BRUTO!$B:$B,ANALISIS_CAPTURAS_TM!$A15,BRUTO!$A:$A,ANALISIS_CAPTURAS_TM!F$13)+SUMIFS(BRUTO!$AA:$AA,BRUTO!$K:$K,ANALISIS_CAPTURAS_TM!$F$10,BRUTO!$B:$B,ANALISIS_CAPTURAS_TM!$A15,BRUTO!$A:$A,ANALISIS_CAPTURAS_TM!F$13)</f>
        <v>0</v>
      </c>
      <c r="G15" s="100">
        <f>SUMIFS(BRUTO!$M:$M,BRUTO!$H:$H,ANALISIS_CAPTURAS_TM!$F$10,BRUTO!$B:$B,ANALISIS_CAPTURAS_TM!$A15,BRUTO!$A:$A,ANALISIS_CAPTURAS_TM!G$13)+SUMIFS(BRUTO!$O:$O,BRUTO!$H:$H,ANALISIS_CAPTURAS_TM!$F$10,BRUTO!$B:$B,ANALISIS_CAPTURAS_TM!$A15,BRUTO!$A:$A,ANALISIS_CAPTURAS_TM!G$13)+SUMIFS(BRUTO!$Q:$Q,BRUTO!$H:$H,ANALISIS_CAPTURAS_TM!$F$10,BRUTO!$B:$B,ANALISIS_CAPTURAS_TM!$A15,BRUTO!$A:$A,ANALISIS_CAPTURAS_TM!G$13)+SUMIFS(BRUTO!$S:$S,BRUTO!$I:$I,ANALISIS_CAPTURAS_TM!$F$10,BRUTO!$B:$B,ANALISIS_CAPTURAS_TM!$A15,BRUTO!$A:$A,ANALISIS_CAPTURAS_TM!G$13)+SUMIFS(BRUTO!$U:$U,BRUTO!$I:$I,ANALISIS_CAPTURAS_TM!$F$10,BRUTO!$B:$B,ANALISIS_CAPTURAS_TM!$A15,BRUTO!$A:$A,ANALISIS_CAPTURAS_TM!G$13)+SUMIFS(BRUTO!$W:$W,BRUTO!$J:$J,ANALISIS_CAPTURAS_TM!$F$10,BRUTO!$B:$B,ANALISIS_CAPTURAS_TM!$A15,BRUTO!$A:$A,ANALISIS_CAPTURAS_TM!G$13)+SUMIFS(BRUTO!$Y:$Y,BRUTO!$K:$K,ANALISIS_CAPTURAS_TM!$F$10,BRUTO!$B:$B,ANALISIS_CAPTURAS_TM!$A15,BRUTO!$A:$A,ANALISIS_CAPTURAS_TM!G$13)+SUMIFS(BRUTO!$AA:$AA,BRUTO!$K:$K,ANALISIS_CAPTURAS_TM!$F$10,BRUTO!$B:$B,ANALISIS_CAPTURAS_TM!$A15,BRUTO!$A:$A,ANALISIS_CAPTURAS_TM!G$13)</f>
        <v>0</v>
      </c>
      <c r="H15" s="100">
        <f>SUMIFS(BRUTO!$M:$M,BRUTO!$H:$H,ANALISIS_CAPTURAS_TM!$F$10,BRUTO!$B:$B,ANALISIS_CAPTURAS_TM!$A15,BRUTO!$A:$A,ANALISIS_CAPTURAS_TM!H$13)+SUMIFS(BRUTO!$O:$O,BRUTO!$H:$H,ANALISIS_CAPTURAS_TM!$F$10,BRUTO!$B:$B,ANALISIS_CAPTURAS_TM!$A15,BRUTO!$A:$A,ANALISIS_CAPTURAS_TM!H$13)+SUMIFS(BRUTO!$Q:$Q,BRUTO!$H:$H,ANALISIS_CAPTURAS_TM!$F$10,BRUTO!$B:$B,ANALISIS_CAPTURAS_TM!$A15,BRUTO!$A:$A,ANALISIS_CAPTURAS_TM!H$13)+SUMIFS(BRUTO!$S:$S,BRUTO!$I:$I,ANALISIS_CAPTURAS_TM!$F$10,BRUTO!$B:$B,ANALISIS_CAPTURAS_TM!$A15,BRUTO!$A:$A,ANALISIS_CAPTURAS_TM!H$13)+SUMIFS(BRUTO!$U:$U,BRUTO!$I:$I,ANALISIS_CAPTURAS_TM!$F$10,BRUTO!$B:$B,ANALISIS_CAPTURAS_TM!$A15,BRUTO!$A:$A,ANALISIS_CAPTURAS_TM!H$13)+SUMIFS(BRUTO!$W:$W,BRUTO!$J:$J,ANALISIS_CAPTURAS_TM!$F$10,BRUTO!$B:$B,ANALISIS_CAPTURAS_TM!$A15,BRUTO!$A:$A,ANALISIS_CAPTURAS_TM!H$13)+SUMIFS(BRUTO!$Y:$Y,BRUTO!$K:$K,ANALISIS_CAPTURAS_TM!$F$10,BRUTO!$B:$B,ANALISIS_CAPTURAS_TM!$A15,BRUTO!$A:$A,ANALISIS_CAPTURAS_TM!H$13)+SUMIFS(BRUTO!$AA:$AA,BRUTO!$K:$K,ANALISIS_CAPTURAS_TM!$F$10,BRUTO!$B:$B,ANALISIS_CAPTURAS_TM!$A15,BRUTO!$A:$A,ANALISIS_CAPTURAS_TM!H$13)</f>
        <v>0</v>
      </c>
      <c r="I15" s="100">
        <f>SUMIFS(BRUTO!$M:$M,BRUTO!$H:$H,ANALISIS_CAPTURAS_TM!$F$10,BRUTO!$B:$B,ANALISIS_CAPTURAS_TM!$A15,BRUTO!$A:$A,ANALISIS_CAPTURAS_TM!I$13)+SUMIFS(BRUTO!$O:$O,BRUTO!$H:$H,ANALISIS_CAPTURAS_TM!$F$10,BRUTO!$B:$B,ANALISIS_CAPTURAS_TM!$A15,BRUTO!$A:$A,ANALISIS_CAPTURAS_TM!I$13)+SUMIFS(BRUTO!$Q:$Q,BRUTO!$H:$H,ANALISIS_CAPTURAS_TM!$F$10,BRUTO!$B:$B,ANALISIS_CAPTURAS_TM!$A15,BRUTO!$A:$A,ANALISIS_CAPTURAS_TM!I$13)+SUMIFS(BRUTO!$S:$S,BRUTO!$I:$I,ANALISIS_CAPTURAS_TM!$F$10,BRUTO!$B:$B,ANALISIS_CAPTURAS_TM!$A15,BRUTO!$A:$A,ANALISIS_CAPTURAS_TM!I$13)+SUMIFS(BRUTO!$U:$U,BRUTO!$I:$I,ANALISIS_CAPTURAS_TM!$F$10,BRUTO!$B:$B,ANALISIS_CAPTURAS_TM!$A15,BRUTO!$A:$A,ANALISIS_CAPTURAS_TM!I$13)+SUMIFS(BRUTO!$W:$W,BRUTO!$J:$J,ANALISIS_CAPTURAS_TM!$F$10,BRUTO!$B:$B,ANALISIS_CAPTURAS_TM!$A15,BRUTO!$A:$A,ANALISIS_CAPTURAS_TM!I$13)+SUMIFS(BRUTO!$Y:$Y,BRUTO!$K:$K,ANALISIS_CAPTURAS_TM!$F$10,BRUTO!$B:$B,ANALISIS_CAPTURAS_TM!$A15,BRUTO!$A:$A,ANALISIS_CAPTURAS_TM!I$13)+SUMIFS(BRUTO!$AA:$AA,BRUTO!$K:$K,ANALISIS_CAPTURAS_TM!$F$10,BRUTO!$B:$B,ANALISIS_CAPTURAS_TM!$A15,BRUTO!$A:$A,ANALISIS_CAPTURAS_TM!I$13)</f>
        <v>0</v>
      </c>
      <c r="J15" s="100">
        <f>SUMIFS(BRUTO!$M:$M,BRUTO!$H:$H,ANALISIS_CAPTURAS_TM!$F$10,BRUTO!$B:$B,ANALISIS_CAPTURAS_TM!$A15,BRUTO!$A:$A,ANALISIS_CAPTURAS_TM!J$13)+SUMIFS(BRUTO!$O:$O,BRUTO!$H:$H,ANALISIS_CAPTURAS_TM!$F$10,BRUTO!$B:$B,ANALISIS_CAPTURAS_TM!$A15,BRUTO!$A:$A,ANALISIS_CAPTURAS_TM!J$13)+SUMIFS(BRUTO!$Q:$Q,BRUTO!$H:$H,ANALISIS_CAPTURAS_TM!$F$10,BRUTO!$B:$B,ANALISIS_CAPTURAS_TM!$A15,BRUTO!$A:$A,ANALISIS_CAPTURAS_TM!J$13)+SUMIFS(BRUTO!$S:$S,BRUTO!$I:$I,ANALISIS_CAPTURAS_TM!$F$10,BRUTO!$B:$B,ANALISIS_CAPTURAS_TM!$A15,BRUTO!$A:$A,ANALISIS_CAPTURAS_TM!J$13)+SUMIFS(BRUTO!$U:$U,BRUTO!$I:$I,ANALISIS_CAPTURAS_TM!$F$10,BRUTO!$B:$B,ANALISIS_CAPTURAS_TM!$A15,BRUTO!$A:$A,ANALISIS_CAPTURAS_TM!J$13)+SUMIFS(BRUTO!$W:$W,BRUTO!$J:$J,ANALISIS_CAPTURAS_TM!$F$10,BRUTO!$B:$B,ANALISIS_CAPTURAS_TM!$A15,BRUTO!$A:$A,ANALISIS_CAPTURAS_TM!J$13)+SUMIFS(BRUTO!$Y:$Y,BRUTO!$K:$K,ANALISIS_CAPTURAS_TM!$F$10,BRUTO!$B:$B,ANALISIS_CAPTURAS_TM!$A15,BRUTO!$A:$A,ANALISIS_CAPTURAS_TM!J$13)+SUMIFS(BRUTO!$AA:$AA,BRUTO!$K:$K,ANALISIS_CAPTURAS_TM!$F$10,BRUTO!$B:$B,ANALISIS_CAPTURAS_TM!$A15,BRUTO!$A:$A,ANALISIS_CAPTURAS_TM!J$13)</f>
        <v>0</v>
      </c>
      <c r="K15" s="100">
        <f>SUMIFS(BRUTO!$M:$M,BRUTO!$H:$H,ANALISIS_CAPTURAS_TM!$F$10,BRUTO!$B:$B,ANALISIS_CAPTURAS_TM!$A15,BRUTO!$A:$A,ANALISIS_CAPTURAS_TM!K$13)+SUMIFS(BRUTO!$O:$O,BRUTO!$H:$H,ANALISIS_CAPTURAS_TM!$F$10,BRUTO!$B:$B,ANALISIS_CAPTURAS_TM!$A15,BRUTO!$A:$A,ANALISIS_CAPTURAS_TM!K$13)+SUMIFS(BRUTO!$Q:$Q,BRUTO!$H:$H,ANALISIS_CAPTURAS_TM!$F$10,BRUTO!$B:$B,ANALISIS_CAPTURAS_TM!$A15,BRUTO!$A:$A,ANALISIS_CAPTURAS_TM!K$13)+SUMIFS(BRUTO!$S:$S,BRUTO!$I:$I,ANALISIS_CAPTURAS_TM!$F$10,BRUTO!$B:$B,ANALISIS_CAPTURAS_TM!$A15,BRUTO!$A:$A,ANALISIS_CAPTURAS_TM!K$13)+SUMIFS(BRUTO!$U:$U,BRUTO!$I:$I,ANALISIS_CAPTURAS_TM!$F$10,BRUTO!$B:$B,ANALISIS_CAPTURAS_TM!$A15,BRUTO!$A:$A,ANALISIS_CAPTURAS_TM!K$13)+SUMIFS(BRUTO!$W:$W,BRUTO!$J:$J,ANALISIS_CAPTURAS_TM!$F$10,BRUTO!$B:$B,ANALISIS_CAPTURAS_TM!$A15,BRUTO!$A:$A,ANALISIS_CAPTURAS_TM!K$13)+SUMIFS(BRUTO!$Y:$Y,BRUTO!$K:$K,ANALISIS_CAPTURAS_TM!$F$10,BRUTO!$B:$B,ANALISIS_CAPTURAS_TM!$A15,BRUTO!$A:$A,ANALISIS_CAPTURAS_TM!K$13)+SUMIFS(BRUTO!$AA:$AA,BRUTO!$K:$K,ANALISIS_CAPTURAS_TM!$F$10,BRUTO!$B:$B,ANALISIS_CAPTURAS_TM!$A15,BRUTO!$A:$A,ANALISIS_CAPTURAS_TM!K$13)</f>
        <v>0</v>
      </c>
      <c r="L15" s="100">
        <f>SUMIFS(BRUTO!$M:$M,BRUTO!$H:$H,ANALISIS_CAPTURAS_TM!$F$10,BRUTO!$B:$B,ANALISIS_CAPTURAS_TM!$A15,BRUTO!$A:$A,ANALISIS_CAPTURAS_TM!L$13)+SUMIFS(BRUTO!$O:$O,BRUTO!$H:$H,ANALISIS_CAPTURAS_TM!$F$10,BRUTO!$B:$B,ANALISIS_CAPTURAS_TM!$A15,BRUTO!$A:$A,ANALISIS_CAPTURAS_TM!L$13)+SUMIFS(BRUTO!$Q:$Q,BRUTO!$H:$H,ANALISIS_CAPTURAS_TM!$F$10,BRUTO!$B:$B,ANALISIS_CAPTURAS_TM!$A15,BRUTO!$A:$A,ANALISIS_CAPTURAS_TM!L$13)+SUMIFS(BRUTO!$S:$S,BRUTO!$I:$I,ANALISIS_CAPTURAS_TM!$F$10,BRUTO!$B:$B,ANALISIS_CAPTURAS_TM!$A15,BRUTO!$A:$A,ANALISIS_CAPTURAS_TM!L$13)+SUMIFS(BRUTO!$U:$U,BRUTO!$I:$I,ANALISIS_CAPTURAS_TM!$F$10,BRUTO!$B:$B,ANALISIS_CAPTURAS_TM!$A15,BRUTO!$A:$A,ANALISIS_CAPTURAS_TM!L$13)+SUMIFS(BRUTO!$W:$W,BRUTO!$J:$J,ANALISIS_CAPTURAS_TM!$F$10,BRUTO!$B:$B,ANALISIS_CAPTURAS_TM!$A15,BRUTO!$A:$A,ANALISIS_CAPTURAS_TM!L$13)+SUMIFS(BRUTO!$Y:$Y,BRUTO!$K:$K,ANALISIS_CAPTURAS_TM!$F$10,BRUTO!$B:$B,ANALISIS_CAPTURAS_TM!$A15,BRUTO!$A:$A,ANALISIS_CAPTURAS_TM!L$13)+SUMIFS(BRUTO!$AA:$AA,BRUTO!$K:$K,ANALISIS_CAPTURAS_TM!$F$10,BRUTO!$B:$B,ANALISIS_CAPTURAS_TM!$A15,BRUTO!$A:$A,ANALISIS_CAPTURAS_TM!L$13)</f>
        <v>0</v>
      </c>
      <c r="M15" s="83">
        <f t="shared" ref="M15:M56" si="0">SUM(B15:L15)</f>
        <v>0</v>
      </c>
      <c r="N15" s="135">
        <f t="shared" ref="N15:N56" si="1">M15*100/$M$57</f>
        <v>0</v>
      </c>
    </row>
    <row r="16" spans="1:25" x14ac:dyDescent="0.25">
      <c r="A16" s="76" t="s">
        <v>43</v>
      </c>
      <c r="B16" s="100">
        <f>SUMIFS(BRUTO!$M:$M,BRUTO!$H:$H,ANALISIS_CAPTURAS_TM!$F$10,BRUTO!$B:$B,ANALISIS_CAPTURAS_TM!$A16,BRUTO!$A:$A,ANALISIS_CAPTURAS_TM!B$13)+SUMIFS(BRUTO!$O:$O,BRUTO!$H:$H,ANALISIS_CAPTURAS_TM!$F$10,BRUTO!$B:$B,ANALISIS_CAPTURAS_TM!$A16,BRUTO!$A:$A,ANALISIS_CAPTURAS_TM!B$13)+SUMIFS(BRUTO!$Q:$Q,BRUTO!$H:$H,ANALISIS_CAPTURAS_TM!$F$10,BRUTO!$B:$B,ANALISIS_CAPTURAS_TM!$A16,BRUTO!$A:$A,ANALISIS_CAPTURAS_TM!B$13)+SUMIFS(BRUTO!$S:$S,BRUTO!$I:$I,ANALISIS_CAPTURAS_TM!$F$10,BRUTO!$B:$B,ANALISIS_CAPTURAS_TM!$A16,BRUTO!$A:$A,ANALISIS_CAPTURAS_TM!B$13)+SUMIFS(BRUTO!$U:$U,BRUTO!$I:$I,ANALISIS_CAPTURAS_TM!$F$10,BRUTO!$B:$B,ANALISIS_CAPTURAS_TM!$A16,BRUTO!$A:$A,ANALISIS_CAPTURAS_TM!B$13)+SUMIFS(BRUTO!$W:$W,BRUTO!$J:$J,ANALISIS_CAPTURAS_TM!$F$10,BRUTO!$B:$B,ANALISIS_CAPTURAS_TM!$A16,BRUTO!$A:$A,ANALISIS_CAPTURAS_TM!B$13)+SUMIFS(BRUTO!$Y:$Y,BRUTO!$K:$K,ANALISIS_CAPTURAS_TM!$F$10,BRUTO!$B:$B,ANALISIS_CAPTURAS_TM!$A16,BRUTO!$A:$A,ANALISIS_CAPTURAS_TM!B$13)+SUMIFS(BRUTO!$AA:$AA,BRUTO!$K:$K,ANALISIS_CAPTURAS_TM!$F$10,BRUTO!$B:$B,ANALISIS_CAPTURAS_TM!$A16,BRUTO!$A:$A,ANALISIS_CAPTURAS_TM!B$13)</f>
        <v>0</v>
      </c>
      <c r="C16" s="100">
        <f>SUMIFS(BRUTO!$M:$M,BRUTO!$H:$H,ANALISIS_CAPTURAS_TM!$F$10,BRUTO!$B:$B,ANALISIS_CAPTURAS_TM!$A16,BRUTO!$A:$A,ANALISIS_CAPTURAS_TM!C$13)+SUMIFS(BRUTO!$O:$O,BRUTO!$H:$H,ANALISIS_CAPTURAS_TM!$F$10,BRUTO!$B:$B,ANALISIS_CAPTURAS_TM!$A16,BRUTO!$A:$A,ANALISIS_CAPTURAS_TM!C$13)+SUMIFS(BRUTO!$Q:$Q,BRUTO!$H:$H,ANALISIS_CAPTURAS_TM!$F$10,BRUTO!$B:$B,ANALISIS_CAPTURAS_TM!$A16,BRUTO!$A:$A,ANALISIS_CAPTURAS_TM!C$13)+SUMIFS(BRUTO!$S:$S,BRUTO!$I:$I,ANALISIS_CAPTURAS_TM!$F$10,BRUTO!$B:$B,ANALISIS_CAPTURAS_TM!$A16,BRUTO!$A:$A,ANALISIS_CAPTURAS_TM!C$13)+SUMIFS(BRUTO!$U:$U,BRUTO!$I:$I,ANALISIS_CAPTURAS_TM!$F$10,BRUTO!$B:$B,ANALISIS_CAPTURAS_TM!$A16,BRUTO!$A:$A,ANALISIS_CAPTURAS_TM!C$13)+SUMIFS(BRUTO!$W:$W,BRUTO!$J:$J,ANALISIS_CAPTURAS_TM!$F$10,BRUTO!$B:$B,ANALISIS_CAPTURAS_TM!$A16,BRUTO!$A:$A,ANALISIS_CAPTURAS_TM!C$13)+SUMIFS(BRUTO!$Y:$Y,BRUTO!$K:$K,ANALISIS_CAPTURAS_TM!$F$10,BRUTO!$B:$B,ANALISIS_CAPTURAS_TM!$A16,BRUTO!$A:$A,ANALISIS_CAPTURAS_TM!C$13)+SUMIFS(BRUTO!$AA:$AA,BRUTO!$K:$K,ANALISIS_CAPTURAS_TM!$F$10,BRUTO!$B:$B,ANALISIS_CAPTURAS_TM!$A16,BRUTO!$A:$A,ANALISIS_CAPTURAS_TM!C$13)</f>
        <v>0</v>
      </c>
      <c r="D16" s="100">
        <f>SUMIFS(BRUTO!$M:$M,BRUTO!$H:$H,ANALISIS_CAPTURAS_TM!$F$10,BRUTO!$B:$B,ANALISIS_CAPTURAS_TM!$A16,BRUTO!$A:$A,ANALISIS_CAPTURAS_TM!D$13)+SUMIFS(BRUTO!$O:$O,BRUTO!$H:$H,ANALISIS_CAPTURAS_TM!$F$10,BRUTO!$B:$B,ANALISIS_CAPTURAS_TM!$A16,BRUTO!$A:$A,ANALISIS_CAPTURAS_TM!D$13)+SUMIFS(BRUTO!$Q:$Q,BRUTO!$H:$H,ANALISIS_CAPTURAS_TM!$F$10,BRUTO!$B:$B,ANALISIS_CAPTURAS_TM!$A16,BRUTO!$A:$A,ANALISIS_CAPTURAS_TM!D$13)+SUMIFS(BRUTO!$S:$S,BRUTO!$I:$I,ANALISIS_CAPTURAS_TM!$F$10,BRUTO!$B:$B,ANALISIS_CAPTURAS_TM!$A16,BRUTO!$A:$A,ANALISIS_CAPTURAS_TM!D$13)+SUMIFS(BRUTO!$U:$U,BRUTO!$I:$I,ANALISIS_CAPTURAS_TM!$F$10,BRUTO!$B:$B,ANALISIS_CAPTURAS_TM!$A16,BRUTO!$A:$A,ANALISIS_CAPTURAS_TM!D$13)+SUMIFS(BRUTO!$W:$W,BRUTO!$J:$J,ANALISIS_CAPTURAS_TM!$F$10,BRUTO!$B:$B,ANALISIS_CAPTURAS_TM!$A16,BRUTO!$A:$A,ANALISIS_CAPTURAS_TM!D$13)+SUMIFS(BRUTO!$Y:$Y,BRUTO!$K:$K,ANALISIS_CAPTURAS_TM!$F$10,BRUTO!$B:$B,ANALISIS_CAPTURAS_TM!$A16,BRUTO!$A:$A,ANALISIS_CAPTURAS_TM!D$13)+SUMIFS(BRUTO!$AA:$AA,BRUTO!$K:$K,ANALISIS_CAPTURAS_TM!$F$10,BRUTO!$B:$B,ANALISIS_CAPTURAS_TM!$A16,BRUTO!$A:$A,ANALISIS_CAPTURAS_TM!D$13)</f>
        <v>0</v>
      </c>
      <c r="E16" s="100">
        <f>SUMIFS(BRUTO!$M:$M,BRUTO!$H:$H,ANALISIS_CAPTURAS_TM!$F$10,BRUTO!$B:$B,ANALISIS_CAPTURAS_TM!$A16,BRUTO!$A:$A,ANALISIS_CAPTURAS_TM!E$13)+SUMIFS(BRUTO!$O:$O,BRUTO!$H:$H,ANALISIS_CAPTURAS_TM!$F$10,BRUTO!$B:$B,ANALISIS_CAPTURAS_TM!$A16,BRUTO!$A:$A,ANALISIS_CAPTURAS_TM!E$13)+SUMIFS(BRUTO!$Q:$Q,BRUTO!$H:$H,ANALISIS_CAPTURAS_TM!$F$10,BRUTO!$B:$B,ANALISIS_CAPTURAS_TM!$A16,BRUTO!$A:$A,ANALISIS_CAPTURAS_TM!E$13)+SUMIFS(BRUTO!$S:$S,BRUTO!$I:$I,ANALISIS_CAPTURAS_TM!$F$10,BRUTO!$B:$B,ANALISIS_CAPTURAS_TM!$A16,BRUTO!$A:$A,ANALISIS_CAPTURAS_TM!E$13)+SUMIFS(BRUTO!$U:$U,BRUTO!$I:$I,ANALISIS_CAPTURAS_TM!$F$10,BRUTO!$B:$B,ANALISIS_CAPTURAS_TM!$A16,BRUTO!$A:$A,ANALISIS_CAPTURAS_TM!E$13)+SUMIFS(BRUTO!$W:$W,BRUTO!$J:$J,ANALISIS_CAPTURAS_TM!$F$10,BRUTO!$B:$B,ANALISIS_CAPTURAS_TM!$A16,BRUTO!$A:$A,ANALISIS_CAPTURAS_TM!E$13)+SUMIFS(BRUTO!$Y:$Y,BRUTO!$K:$K,ANALISIS_CAPTURAS_TM!$F$10,BRUTO!$B:$B,ANALISIS_CAPTURAS_TM!$A16,BRUTO!$A:$A,ANALISIS_CAPTURAS_TM!E$13)+SUMIFS(BRUTO!$AA:$AA,BRUTO!$K:$K,ANALISIS_CAPTURAS_TM!$F$10,BRUTO!$B:$B,ANALISIS_CAPTURAS_TM!$A16,BRUTO!$A:$A,ANALISIS_CAPTURAS_TM!E$13)</f>
        <v>0</v>
      </c>
      <c r="F16" s="100">
        <f>SUMIFS(BRUTO!$M:$M,BRUTO!$H:$H,ANALISIS_CAPTURAS_TM!$F$10,BRUTO!$B:$B,ANALISIS_CAPTURAS_TM!$A16,BRUTO!$A:$A,ANALISIS_CAPTURAS_TM!F$13)+SUMIFS(BRUTO!$O:$O,BRUTO!$H:$H,ANALISIS_CAPTURAS_TM!$F$10,BRUTO!$B:$B,ANALISIS_CAPTURAS_TM!$A16,BRUTO!$A:$A,ANALISIS_CAPTURAS_TM!F$13)+SUMIFS(BRUTO!$Q:$Q,BRUTO!$H:$H,ANALISIS_CAPTURAS_TM!$F$10,BRUTO!$B:$B,ANALISIS_CAPTURAS_TM!$A16,BRUTO!$A:$A,ANALISIS_CAPTURAS_TM!F$13)+SUMIFS(BRUTO!$S:$S,BRUTO!$I:$I,ANALISIS_CAPTURAS_TM!$F$10,BRUTO!$B:$B,ANALISIS_CAPTURAS_TM!$A16,BRUTO!$A:$A,ANALISIS_CAPTURAS_TM!F$13)+SUMIFS(BRUTO!$U:$U,BRUTO!$I:$I,ANALISIS_CAPTURAS_TM!$F$10,BRUTO!$B:$B,ANALISIS_CAPTURAS_TM!$A16,BRUTO!$A:$A,ANALISIS_CAPTURAS_TM!F$13)+SUMIFS(BRUTO!$W:$W,BRUTO!$J:$J,ANALISIS_CAPTURAS_TM!$F$10,BRUTO!$B:$B,ANALISIS_CAPTURAS_TM!$A16,BRUTO!$A:$A,ANALISIS_CAPTURAS_TM!F$13)+SUMIFS(BRUTO!$Y:$Y,BRUTO!$K:$K,ANALISIS_CAPTURAS_TM!$F$10,BRUTO!$B:$B,ANALISIS_CAPTURAS_TM!$A16,BRUTO!$A:$A,ANALISIS_CAPTURAS_TM!F$13)+SUMIFS(BRUTO!$AA:$AA,BRUTO!$K:$K,ANALISIS_CAPTURAS_TM!$F$10,BRUTO!$B:$B,ANALISIS_CAPTURAS_TM!$A16,BRUTO!$A:$A,ANALISIS_CAPTURAS_TM!F$13)</f>
        <v>0</v>
      </c>
      <c r="G16" s="100">
        <f>SUMIFS(BRUTO!$M:$M,BRUTO!$H:$H,ANALISIS_CAPTURAS_TM!$F$10,BRUTO!$B:$B,ANALISIS_CAPTURAS_TM!$A16,BRUTO!$A:$A,ANALISIS_CAPTURAS_TM!G$13)+SUMIFS(BRUTO!$O:$O,BRUTO!$H:$H,ANALISIS_CAPTURAS_TM!$F$10,BRUTO!$B:$B,ANALISIS_CAPTURAS_TM!$A16,BRUTO!$A:$A,ANALISIS_CAPTURAS_TM!G$13)+SUMIFS(BRUTO!$Q:$Q,BRUTO!$H:$H,ANALISIS_CAPTURAS_TM!$F$10,BRUTO!$B:$B,ANALISIS_CAPTURAS_TM!$A16,BRUTO!$A:$A,ANALISIS_CAPTURAS_TM!G$13)+SUMIFS(BRUTO!$S:$S,BRUTO!$I:$I,ANALISIS_CAPTURAS_TM!$F$10,BRUTO!$B:$B,ANALISIS_CAPTURAS_TM!$A16,BRUTO!$A:$A,ANALISIS_CAPTURAS_TM!G$13)+SUMIFS(BRUTO!$U:$U,BRUTO!$I:$I,ANALISIS_CAPTURAS_TM!$F$10,BRUTO!$B:$B,ANALISIS_CAPTURAS_TM!$A16,BRUTO!$A:$A,ANALISIS_CAPTURAS_TM!G$13)+SUMIFS(BRUTO!$W:$W,BRUTO!$J:$J,ANALISIS_CAPTURAS_TM!$F$10,BRUTO!$B:$B,ANALISIS_CAPTURAS_TM!$A16,BRUTO!$A:$A,ANALISIS_CAPTURAS_TM!G$13)+SUMIFS(BRUTO!$Y:$Y,BRUTO!$K:$K,ANALISIS_CAPTURAS_TM!$F$10,BRUTO!$B:$B,ANALISIS_CAPTURAS_TM!$A16,BRUTO!$A:$A,ANALISIS_CAPTURAS_TM!G$13)+SUMIFS(BRUTO!$AA:$AA,BRUTO!$K:$K,ANALISIS_CAPTURAS_TM!$F$10,BRUTO!$B:$B,ANALISIS_CAPTURAS_TM!$A16,BRUTO!$A:$A,ANALISIS_CAPTURAS_TM!G$13)</f>
        <v>0</v>
      </c>
      <c r="H16" s="100">
        <f>SUMIFS(BRUTO!$M:$M,BRUTO!$H:$H,ANALISIS_CAPTURAS_TM!$F$10,BRUTO!$B:$B,ANALISIS_CAPTURAS_TM!$A16,BRUTO!$A:$A,ANALISIS_CAPTURAS_TM!H$13)+SUMIFS(BRUTO!$O:$O,BRUTO!$H:$H,ANALISIS_CAPTURAS_TM!$F$10,BRUTO!$B:$B,ANALISIS_CAPTURAS_TM!$A16,BRUTO!$A:$A,ANALISIS_CAPTURAS_TM!H$13)+SUMIFS(BRUTO!$Q:$Q,BRUTO!$H:$H,ANALISIS_CAPTURAS_TM!$F$10,BRUTO!$B:$B,ANALISIS_CAPTURAS_TM!$A16,BRUTO!$A:$A,ANALISIS_CAPTURAS_TM!H$13)+SUMIFS(BRUTO!$S:$S,BRUTO!$I:$I,ANALISIS_CAPTURAS_TM!$F$10,BRUTO!$B:$B,ANALISIS_CAPTURAS_TM!$A16,BRUTO!$A:$A,ANALISIS_CAPTURAS_TM!H$13)+SUMIFS(BRUTO!$U:$U,BRUTO!$I:$I,ANALISIS_CAPTURAS_TM!$F$10,BRUTO!$B:$B,ANALISIS_CAPTURAS_TM!$A16,BRUTO!$A:$A,ANALISIS_CAPTURAS_TM!H$13)+SUMIFS(BRUTO!$W:$W,BRUTO!$J:$J,ANALISIS_CAPTURAS_TM!$F$10,BRUTO!$B:$B,ANALISIS_CAPTURAS_TM!$A16,BRUTO!$A:$A,ANALISIS_CAPTURAS_TM!H$13)+SUMIFS(BRUTO!$Y:$Y,BRUTO!$K:$K,ANALISIS_CAPTURAS_TM!$F$10,BRUTO!$B:$B,ANALISIS_CAPTURAS_TM!$A16,BRUTO!$A:$A,ANALISIS_CAPTURAS_TM!H$13)+SUMIFS(BRUTO!$AA:$AA,BRUTO!$K:$K,ANALISIS_CAPTURAS_TM!$F$10,BRUTO!$B:$B,ANALISIS_CAPTURAS_TM!$A16,BRUTO!$A:$A,ANALISIS_CAPTURAS_TM!H$13)</f>
        <v>0</v>
      </c>
      <c r="I16" s="100">
        <f>SUMIFS(BRUTO!$M:$M,BRUTO!$H:$H,ANALISIS_CAPTURAS_TM!$F$10,BRUTO!$B:$B,ANALISIS_CAPTURAS_TM!$A16,BRUTO!$A:$A,ANALISIS_CAPTURAS_TM!I$13)+SUMIFS(BRUTO!$O:$O,BRUTO!$H:$H,ANALISIS_CAPTURAS_TM!$F$10,BRUTO!$B:$B,ANALISIS_CAPTURAS_TM!$A16,BRUTO!$A:$A,ANALISIS_CAPTURAS_TM!I$13)+SUMIFS(BRUTO!$Q:$Q,BRUTO!$H:$H,ANALISIS_CAPTURAS_TM!$F$10,BRUTO!$B:$B,ANALISIS_CAPTURAS_TM!$A16,BRUTO!$A:$A,ANALISIS_CAPTURAS_TM!I$13)+SUMIFS(BRUTO!$S:$S,BRUTO!$I:$I,ANALISIS_CAPTURAS_TM!$F$10,BRUTO!$B:$B,ANALISIS_CAPTURAS_TM!$A16,BRUTO!$A:$A,ANALISIS_CAPTURAS_TM!I$13)+SUMIFS(BRUTO!$U:$U,BRUTO!$I:$I,ANALISIS_CAPTURAS_TM!$F$10,BRUTO!$B:$B,ANALISIS_CAPTURAS_TM!$A16,BRUTO!$A:$A,ANALISIS_CAPTURAS_TM!I$13)+SUMIFS(BRUTO!$W:$W,BRUTO!$J:$J,ANALISIS_CAPTURAS_TM!$F$10,BRUTO!$B:$B,ANALISIS_CAPTURAS_TM!$A16,BRUTO!$A:$A,ANALISIS_CAPTURAS_TM!I$13)+SUMIFS(BRUTO!$Y:$Y,BRUTO!$K:$K,ANALISIS_CAPTURAS_TM!$F$10,BRUTO!$B:$B,ANALISIS_CAPTURAS_TM!$A16,BRUTO!$A:$A,ANALISIS_CAPTURAS_TM!I$13)+SUMIFS(BRUTO!$AA:$AA,BRUTO!$K:$K,ANALISIS_CAPTURAS_TM!$F$10,BRUTO!$B:$B,ANALISIS_CAPTURAS_TM!$A16,BRUTO!$A:$A,ANALISIS_CAPTURAS_TM!I$13)</f>
        <v>0</v>
      </c>
      <c r="J16" s="100">
        <f>SUMIFS(BRUTO!$M:$M,BRUTO!$H:$H,ANALISIS_CAPTURAS_TM!$F$10,BRUTO!$B:$B,ANALISIS_CAPTURAS_TM!$A16,BRUTO!$A:$A,ANALISIS_CAPTURAS_TM!J$13)+SUMIFS(BRUTO!$O:$O,BRUTO!$H:$H,ANALISIS_CAPTURAS_TM!$F$10,BRUTO!$B:$B,ANALISIS_CAPTURAS_TM!$A16,BRUTO!$A:$A,ANALISIS_CAPTURAS_TM!J$13)+SUMIFS(BRUTO!$Q:$Q,BRUTO!$H:$H,ANALISIS_CAPTURAS_TM!$F$10,BRUTO!$B:$B,ANALISIS_CAPTURAS_TM!$A16,BRUTO!$A:$A,ANALISIS_CAPTURAS_TM!J$13)+SUMIFS(BRUTO!$S:$S,BRUTO!$I:$I,ANALISIS_CAPTURAS_TM!$F$10,BRUTO!$B:$B,ANALISIS_CAPTURAS_TM!$A16,BRUTO!$A:$A,ANALISIS_CAPTURAS_TM!J$13)+SUMIFS(BRUTO!$U:$U,BRUTO!$I:$I,ANALISIS_CAPTURAS_TM!$F$10,BRUTO!$B:$B,ANALISIS_CAPTURAS_TM!$A16,BRUTO!$A:$A,ANALISIS_CAPTURAS_TM!J$13)+SUMIFS(BRUTO!$W:$W,BRUTO!$J:$J,ANALISIS_CAPTURAS_TM!$F$10,BRUTO!$B:$B,ANALISIS_CAPTURAS_TM!$A16,BRUTO!$A:$A,ANALISIS_CAPTURAS_TM!J$13)+SUMIFS(BRUTO!$Y:$Y,BRUTO!$K:$K,ANALISIS_CAPTURAS_TM!$F$10,BRUTO!$B:$B,ANALISIS_CAPTURAS_TM!$A16,BRUTO!$A:$A,ANALISIS_CAPTURAS_TM!J$13)+SUMIFS(BRUTO!$AA:$AA,BRUTO!$K:$K,ANALISIS_CAPTURAS_TM!$F$10,BRUTO!$B:$B,ANALISIS_CAPTURAS_TM!$A16,BRUTO!$A:$A,ANALISIS_CAPTURAS_TM!J$13)</f>
        <v>0</v>
      </c>
      <c r="K16" s="100">
        <f>SUMIFS(BRUTO!$M:$M,BRUTO!$H:$H,ANALISIS_CAPTURAS_TM!$F$10,BRUTO!$B:$B,ANALISIS_CAPTURAS_TM!$A16,BRUTO!$A:$A,ANALISIS_CAPTURAS_TM!K$13)+SUMIFS(BRUTO!$O:$O,BRUTO!$H:$H,ANALISIS_CAPTURAS_TM!$F$10,BRUTO!$B:$B,ANALISIS_CAPTURAS_TM!$A16,BRUTO!$A:$A,ANALISIS_CAPTURAS_TM!K$13)+SUMIFS(BRUTO!$Q:$Q,BRUTO!$H:$H,ANALISIS_CAPTURAS_TM!$F$10,BRUTO!$B:$B,ANALISIS_CAPTURAS_TM!$A16,BRUTO!$A:$A,ANALISIS_CAPTURAS_TM!K$13)+SUMIFS(BRUTO!$S:$S,BRUTO!$I:$I,ANALISIS_CAPTURAS_TM!$F$10,BRUTO!$B:$B,ANALISIS_CAPTURAS_TM!$A16,BRUTO!$A:$A,ANALISIS_CAPTURAS_TM!K$13)+SUMIFS(BRUTO!$U:$U,BRUTO!$I:$I,ANALISIS_CAPTURAS_TM!$F$10,BRUTO!$B:$B,ANALISIS_CAPTURAS_TM!$A16,BRUTO!$A:$A,ANALISIS_CAPTURAS_TM!K$13)+SUMIFS(BRUTO!$W:$W,BRUTO!$J:$J,ANALISIS_CAPTURAS_TM!$F$10,BRUTO!$B:$B,ANALISIS_CAPTURAS_TM!$A16,BRUTO!$A:$A,ANALISIS_CAPTURAS_TM!K$13)+SUMIFS(BRUTO!$Y:$Y,BRUTO!$K:$K,ANALISIS_CAPTURAS_TM!$F$10,BRUTO!$B:$B,ANALISIS_CAPTURAS_TM!$A16,BRUTO!$A:$A,ANALISIS_CAPTURAS_TM!K$13)+SUMIFS(BRUTO!$AA:$AA,BRUTO!$K:$K,ANALISIS_CAPTURAS_TM!$F$10,BRUTO!$B:$B,ANALISIS_CAPTURAS_TM!$A16,BRUTO!$A:$A,ANALISIS_CAPTURAS_TM!K$13)</f>
        <v>0</v>
      </c>
      <c r="L16" s="100">
        <f>SUMIFS(BRUTO!$M:$M,BRUTO!$H:$H,ANALISIS_CAPTURAS_TM!$F$10,BRUTO!$B:$B,ANALISIS_CAPTURAS_TM!$A16,BRUTO!$A:$A,ANALISIS_CAPTURAS_TM!L$13)+SUMIFS(BRUTO!$O:$O,BRUTO!$H:$H,ANALISIS_CAPTURAS_TM!$F$10,BRUTO!$B:$B,ANALISIS_CAPTURAS_TM!$A16,BRUTO!$A:$A,ANALISIS_CAPTURAS_TM!L$13)+SUMIFS(BRUTO!$Q:$Q,BRUTO!$H:$H,ANALISIS_CAPTURAS_TM!$F$10,BRUTO!$B:$B,ANALISIS_CAPTURAS_TM!$A16,BRUTO!$A:$A,ANALISIS_CAPTURAS_TM!L$13)+SUMIFS(BRUTO!$S:$S,BRUTO!$I:$I,ANALISIS_CAPTURAS_TM!$F$10,BRUTO!$B:$B,ANALISIS_CAPTURAS_TM!$A16,BRUTO!$A:$A,ANALISIS_CAPTURAS_TM!L$13)+SUMIFS(BRUTO!$U:$U,BRUTO!$I:$I,ANALISIS_CAPTURAS_TM!$F$10,BRUTO!$B:$B,ANALISIS_CAPTURAS_TM!$A16,BRUTO!$A:$A,ANALISIS_CAPTURAS_TM!L$13)+SUMIFS(BRUTO!$W:$W,BRUTO!$J:$J,ANALISIS_CAPTURAS_TM!$F$10,BRUTO!$B:$B,ANALISIS_CAPTURAS_TM!$A16,BRUTO!$A:$A,ANALISIS_CAPTURAS_TM!L$13)+SUMIFS(BRUTO!$Y:$Y,BRUTO!$K:$K,ANALISIS_CAPTURAS_TM!$F$10,BRUTO!$B:$B,ANALISIS_CAPTURAS_TM!$A16,BRUTO!$A:$A,ANALISIS_CAPTURAS_TM!L$13)+SUMIFS(BRUTO!$AA:$AA,BRUTO!$K:$K,ANALISIS_CAPTURAS_TM!$F$10,BRUTO!$B:$B,ANALISIS_CAPTURAS_TM!$A16,BRUTO!$A:$A,ANALISIS_CAPTURAS_TM!L$13)</f>
        <v>0</v>
      </c>
      <c r="M16" s="83">
        <f t="shared" si="0"/>
        <v>0</v>
      </c>
      <c r="N16" s="135">
        <f t="shared" si="1"/>
        <v>0</v>
      </c>
    </row>
    <row r="17" spans="1:14" x14ac:dyDescent="0.25">
      <c r="A17" s="77" t="s">
        <v>44</v>
      </c>
      <c r="B17" s="100">
        <f>SUMIFS(BRUTO!$M:$M,BRUTO!$H:$H,ANALISIS_CAPTURAS_TM!$F$10,BRUTO!$B:$B,ANALISIS_CAPTURAS_TM!$A17,BRUTO!$A:$A,ANALISIS_CAPTURAS_TM!B$13)+SUMIFS(BRUTO!$O:$O,BRUTO!$H:$H,ANALISIS_CAPTURAS_TM!$F$10,BRUTO!$B:$B,ANALISIS_CAPTURAS_TM!$A17,BRUTO!$A:$A,ANALISIS_CAPTURAS_TM!B$13)+SUMIFS(BRUTO!$Q:$Q,BRUTO!$H:$H,ANALISIS_CAPTURAS_TM!$F$10,BRUTO!$B:$B,ANALISIS_CAPTURAS_TM!$A17,BRUTO!$A:$A,ANALISIS_CAPTURAS_TM!B$13)+SUMIFS(BRUTO!$S:$S,BRUTO!$I:$I,ANALISIS_CAPTURAS_TM!$F$10,BRUTO!$B:$B,ANALISIS_CAPTURAS_TM!$A17,BRUTO!$A:$A,ANALISIS_CAPTURAS_TM!B$13)+SUMIFS(BRUTO!$U:$U,BRUTO!$I:$I,ANALISIS_CAPTURAS_TM!$F$10,BRUTO!$B:$B,ANALISIS_CAPTURAS_TM!$A17,BRUTO!$A:$A,ANALISIS_CAPTURAS_TM!B$13)+SUMIFS(BRUTO!$W:$W,BRUTO!$J:$J,ANALISIS_CAPTURAS_TM!$F$10,BRUTO!$B:$B,ANALISIS_CAPTURAS_TM!$A17,BRUTO!$A:$A,ANALISIS_CAPTURAS_TM!B$13)+SUMIFS(BRUTO!$Y:$Y,BRUTO!$K:$K,ANALISIS_CAPTURAS_TM!$F$10,BRUTO!$B:$B,ANALISIS_CAPTURAS_TM!$A17,BRUTO!$A:$A,ANALISIS_CAPTURAS_TM!B$13)+SUMIFS(BRUTO!$AA:$AA,BRUTO!$K:$K,ANALISIS_CAPTURAS_TM!$F$10,BRUTO!$B:$B,ANALISIS_CAPTURAS_TM!$A17,BRUTO!$A:$A,ANALISIS_CAPTURAS_TM!B$13)</f>
        <v>0</v>
      </c>
      <c r="C17" s="100">
        <f>SUMIFS(BRUTO!$M:$M,BRUTO!$H:$H,ANALISIS_CAPTURAS_TM!$F$10,BRUTO!$B:$B,ANALISIS_CAPTURAS_TM!$A17,BRUTO!$A:$A,ANALISIS_CAPTURAS_TM!C$13)+SUMIFS(BRUTO!$O:$O,BRUTO!$H:$H,ANALISIS_CAPTURAS_TM!$F$10,BRUTO!$B:$B,ANALISIS_CAPTURAS_TM!$A17,BRUTO!$A:$A,ANALISIS_CAPTURAS_TM!C$13)+SUMIFS(BRUTO!$Q:$Q,BRUTO!$H:$H,ANALISIS_CAPTURAS_TM!$F$10,BRUTO!$B:$B,ANALISIS_CAPTURAS_TM!$A17,BRUTO!$A:$A,ANALISIS_CAPTURAS_TM!C$13)+SUMIFS(BRUTO!$S:$S,BRUTO!$I:$I,ANALISIS_CAPTURAS_TM!$F$10,BRUTO!$B:$B,ANALISIS_CAPTURAS_TM!$A17,BRUTO!$A:$A,ANALISIS_CAPTURAS_TM!C$13)+SUMIFS(BRUTO!$U:$U,BRUTO!$I:$I,ANALISIS_CAPTURAS_TM!$F$10,BRUTO!$B:$B,ANALISIS_CAPTURAS_TM!$A17,BRUTO!$A:$A,ANALISIS_CAPTURAS_TM!C$13)+SUMIFS(BRUTO!$W:$W,BRUTO!$J:$J,ANALISIS_CAPTURAS_TM!$F$10,BRUTO!$B:$B,ANALISIS_CAPTURAS_TM!$A17,BRUTO!$A:$A,ANALISIS_CAPTURAS_TM!C$13)+SUMIFS(BRUTO!$Y:$Y,BRUTO!$K:$K,ANALISIS_CAPTURAS_TM!$F$10,BRUTO!$B:$B,ANALISIS_CAPTURAS_TM!$A17,BRUTO!$A:$A,ANALISIS_CAPTURAS_TM!C$13)+SUMIFS(BRUTO!$AA:$AA,BRUTO!$K:$K,ANALISIS_CAPTURAS_TM!$F$10,BRUTO!$B:$B,ANALISIS_CAPTURAS_TM!$A17,BRUTO!$A:$A,ANALISIS_CAPTURAS_TM!C$13)</f>
        <v>0</v>
      </c>
      <c r="D17" s="100">
        <f>SUMIFS(BRUTO!$M:$M,BRUTO!$H:$H,ANALISIS_CAPTURAS_TM!$F$10,BRUTO!$B:$B,ANALISIS_CAPTURAS_TM!$A17,BRUTO!$A:$A,ANALISIS_CAPTURAS_TM!D$13)+SUMIFS(BRUTO!$O:$O,BRUTO!$H:$H,ANALISIS_CAPTURAS_TM!$F$10,BRUTO!$B:$B,ANALISIS_CAPTURAS_TM!$A17,BRUTO!$A:$A,ANALISIS_CAPTURAS_TM!D$13)+SUMIFS(BRUTO!$Q:$Q,BRUTO!$H:$H,ANALISIS_CAPTURAS_TM!$F$10,BRUTO!$B:$B,ANALISIS_CAPTURAS_TM!$A17,BRUTO!$A:$A,ANALISIS_CAPTURAS_TM!D$13)+SUMIFS(BRUTO!$S:$S,BRUTO!$I:$I,ANALISIS_CAPTURAS_TM!$F$10,BRUTO!$B:$B,ANALISIS_CAPTURAS_TM!$A17,BRUTO!$A:$A,ANALISIS_CAPTURAS_TM!D$13)+SUMIFS(BRUTO!$U:$U,BRUTO!$I:$I,ANALISIS_CAPTURAS_TM!$F$10,BRUTO!$B:$B,ANALISIS_CAPTURAS_TM!$A17,BRUTO!$A:$A,ANALISIS_CAPTURAS_TM!D$13)+SUMIFS(BRUTO!$W:$W,BRUTO!$J:$J,ANALISIS_CAPTURAS_TM!$F$10,BRUTO!$B:$B,ANALISIS_CAPTURAS_TM!$A17,BRUTO!$A:$A,ANALISIS_CAPTURAS_TM!D$13)+SUMIFS(BRUTO!$Y:$Y,BRUTO!$K:$K,ANALISIS_CAPTURAS_TM!$F$10,BRUTO!$B:$B,ANALISIS_CAPTURAS_TM!$A17,BRUTO!$A:$A,ANALISIS_CAPTURAS_TM!D$13)+SUMIFS(BRUTO!$AA:$AA,BRUTO!$K:$K,ANALISIS_CAPTURAS_TM!$F$10,BRUTO!$B:$B,ANALISIS_CAPTURAS_TM!$A17,BRUTO!$A:$A,ANALISIS_CAPTURAS_TM!D$13)</f>
        <v>0</v>
      </c>
      <c r="E17" s="100">
        <f>SUMIFS(BRUTO!$M:$M,BRUTO!$H:$H,ANALISIS_CAPTURAS_TM!$F$10,BRUTO!$B:$B,ANALISIS_CAPTURAS_TM!$A17,BRUTO!$A:$A,ANALISIS_CAPTURAS_TM!E$13)+SUMIFS(BRUTO!$O:$O,BRUTO!$H:$H,ANALISIS_CAPTURAS_TM!$F$10,BRUTO!$B:$B,ANALISIS_CAPTURAS_TM!$A17,BRUTO!$A:$A,ANALISIS_CAPTURAS_TM!E$13)+SUMIFS(BRUTO!$Q:$Q,BRUTO!$H:$H,ANALISIS_CAPTURAS_TM!$F$10,BRUTO!$B:$B,ANALISIS_CAPTURAS_TM!$A17,BRUTO!$A:$A,ANALISIS_CAPTURAS_TM!E$13)+SUMIFS(BRUTO!$S:$S,BRUTO!$I:$I,ANALISIS_CAPTURAS_TM!$F$10,BRUTO!$B:$B,ANALISIS_CAPTURAS_TM!$A17,BRUTO!$A:$A,ANALISIS_CAPTURAS_TM!E$13)+SUMIFS(BRUTO!$U:$U,BRUTO!$I:$I,ANALISIS_CAPTURAS_TM!$F$10,BRUTO!$B:$B,ANALISIS_CAPTURAS_TM!$A17,BRUTO!$A:$A,ANALISIS_CAPTURAS_TM!E$13)+SUMIFS(BRUTO!$W:$W,BRUTO!$J:$J,ANALISIS_CAPTURAS_TM!$F$10,BRUTO!$B:$B,ANALISIS_CAPTURAS_TM!$A17,BRUTO!$A:$A,ANALISIS_CAPTURAS_TM!E$13)+SUMIFS(BRUTO!$Y:$Y,BRUTO!$K:$K,ANALISIS_CAPTURAS_TM!$F$10,BRUTO!$B:$B,ANALISIS_CAPTURAS_TM!$A17,BRUTO!$A:$A,ANALISIS_CAPTURAS_TM!E$13)+SUMIFS(BRUTO!$AA:$AA,BRUTO!$K:$K,ANALISIS_CAPTURAS_TM!$F$10,BRUTO!$B:$B,ANALISIS_CAPTURAS_TM!$A17,BRUTO!$A:$A,ANALISIS_CAPTURAS_TM!E$13)</f>
        <v>0</v>
      </c>
      <c r="F17" s="100">
        <f>SUMIFS(BRUTO!$M:$M,BRUTO!$H:$H,ANALISIS_CAPTURAS_TM!$F$10,BRUTO!$B:$B,ANALISIS_CAPTURAS_TM!$A17,BRUTO!$A:$A,ANALISIS_CAPTURAS_TM!F$13)+SUMIFS(BRUTO!$O:$O,BRUTO!$H:$H,ANALISIS_CAPTURAS_TM!$F$10,BRUTO!$B:$B,ANALISIS_CAPTURAS_TM!$A17,BRUTO!$A:$A,ANALISIS_CAPTURAS_TM!F$13)+SUMIFS(BRUTO!$Q:$Q,BRUTO!$H:$H,ANALISIS_CAPTURAS_TM!$F$10,BRUTO!$B:$B,ANALISIS_CAPTURAS_TM!$A17,BRUTO!$A:$A,ANALISIS_CAPTURAS_TM!F$13)+SUMIFS(BRUTO!$S:$S,BRUTO!$I:$I,ANALISIS_CAPTURAS_TM!$F$10,BRUTO!$B:$B,ANALISIS_CAPTURAS_TM!$A17,BRUTO!$A:$A,ANALISIS_CAPTURAS_TM!F$13)+SUMIFS(BRUTO!$U:$U,BRUTO!$I:$I,ANALISIS_CAPTURAS_TM!$F$10,BRUTO!$B:$B,ANALISIS_CAPTURAS_TM!$A17,BRUTO!$A:$A,ANALISIS_CAPTURAS_TM!F$13)+SUMIFS(BRUTO!$W:$W,BRUTO!$J:$J,ANALISIS_CAPTURAS_TM!$F$10,BRUTO!$B:$B,ANALISIS_CAPTURAS_TM!$A17,BRUTO!$A:$A,ANALISIS_CAPTURAS_TM!F$13)+SUMIFS(BRUTO!$Y:$Y,BRUTO!$K:$K,ANALISIS_CAPTURAS_TM!$F$10,BRUTO!$B:$B,ANALISIS_CAPTURAS_TM!$A17,BRUTO!$A:$A,ANALISIS_CAPTURAS_TM!F$13)+SUMIFS(BRUTO!$AA:$AA,BRUTO!$K:$K,ANALISIS_CAPTURAS_TM!$F$10,BRUTO!$B:$B,ANALISIS_CAPTURAS_TM!$A17,BRUTO!$A:$A,ANALISIS_CAPTURAS_TM!F$13)</f>
        <v>0</v>
      </c>
      <c r="G17" s="100">
        <f>SUMIFS(BRUTO!$M:$M,BRUTO!$H:$H,ANALISIS_CAPTURAS_TM!$F$10,BRUTO!$B:$B,ANALISIS_CAPTURAS_TM!$A17,BRUTO!$A:$A,ANALISIS_CAPTURAS_TM!G$13)+SUMIFS(BRUTO!$O:$O,BRUTO!$H:$H,ANALISIS_CAPTURAS_TM!$F$10,BRUTO!$B:$B,ANALISIS_CAPTURAS_TM!$A17,BRUTO!$A:$A,ANALISIS_CAPTURAS_TM!G$13)+SUMIFS(BRUTO!$Q:$Q,BRUTO!$H:$H,ANALISIS_CAPTURAS_TM!$F$10,BRUTO!$B:$B,ANALISIS_CAPTURAS_TM!$A17,BRUTO!$A:$A,ANALISIS_CAPTURAS_TM!G$13)+SUMIFS(BRUTO!$S:$S,BRUTO!$I:$I,ANALISIS_CAPTURAS_TM!$F$10,BRUTO!$B:$B,ANALISIS_CAPTURAS_TM!$A17,BRUTO!$A:$A,ANALISIS_CAPTURAS_TM!G$13)+SUMIFS(BRUTO!$U:$U,BRUTO!$I:$I,ANALISIS_CAPTURAS_TM!$F$10,BRUTO!$B:$B,ANALISIS_CAPTURAS_TM!$A17,BRUTO!$A:$A,ANALISIS_CAPTURAS_TM!G$13)+SUMIFS(BRUTO!$W:$W,BRUTO!$J:$J,ANALISIS_CAPTURAS_TM!$F$10,BRUTO!$B:$B,ANALISIS_CAPTURAS_TM!$A17,BRUTO!$A:$A,ANALISIS_CAPTURAS_TM!G$13)+SUMIFS(BRUTO!$Y:$Y,BRUTO!$K:$K,ANALISIS_CAPTURAS_TM!$F$10,BRUTO!$B:$B,ANALISIS_CAPTURAS_TM!$A17,BRUTO!$A:$A,ANALISIS_CAPTURAS_TM!G$13)+SUMIFS(BRUTO!$AA:$AA,BRUTO!$K:$K,ANALISIS_CAPTURAS_TM!$F$10,BRUTO!$B:$B,ANALISIS_CAPTURAS_TM!$A17,BRUTO!$A:$A,ANALISIS_CAPTURAS_TM!G$13)</f>
        <v>0</v>
      </c>
      <c r="H17" s="100">
        <f>SUMIFS(BRUTO!$M:$M,BRUTO!$H:$H,ANALISIS_CAPTURAS_TM!$F$10,BRUTO!$B:$B,ANALISIS_CAPTURAS_TM!$A17,BRUTO!$A:$A,ANALISIS_CAPTURAS_TM!H$13)+SUMIFS(BRUTO!$O:$O,BRUTO!$H:$H,ANALISIS_CAPTURAS_TM!$F$10,BRUTO!$B:$B,ANALISIS_CAPTURAS_TM!$A17,BRUTO!$A:$A,ANALISIS_CAPTURAS_TM!H$13)+SUMIFS(BRUTO!$Q:$Q,BRUTO!$H:$H,ANALISIS_CAPTURAS_TM!$F$10,BRUTO!$B:$B,ANALISIS_CAPTURAS_TM!$A17,BRUTO!$A:$A,ANALISIS_CAPTURAS_TM!H$13)+SUMIFS(BRUTO!$S:$S,BRUTO!$I:$I,ANALISIS_CAPTURAS_TM!$F$10,BRUTO!$B:$B,ANALISIS_CAPTURAS_TM!$A17,BRUTO!$A:$A,ANALISIS_CAPTURAS_TM!H$13)+SUMIFS(BRUTO!$U:$U,BRUTO!$I:$I,ANALISIS_CAPTURAS_TM!$F$10,BRUTO!$B:$B,ANALISIS_CAPTURAS_TM!$A17,BRUTO!$A:$A,ANALISIS_CAPTURAS_TM!H$13)+SUMIFS(BRUTO!$W:$W,BRUTO!$J:$J,ANALISIS_CAPTURAS_TM!$F$10,BRUTO!$B:$B,ANALISIS_CAPTURAS_TM!$A17,BRUTO!$A:$A,ANALISIS_CAPTURAS_TM!H$13)+SUMIFS(BRUTO!$Y:$Y,BRUTO!$K:$K,ANALISIS_CAPTURAS_TM!$F$10,BRUTO!$B:$B,ANALISIS_CAPTURAS_TM!$A17,BRUTO!$A:$A,ANALISIS_CAPTURAS_TM!H$13)+SUMIFS(BRUTO!$AA:$AA,BRUTO!$K:$K,ANALISIS_CAPTURAS_TM!$F$10,BRUTO!$B:$B,ANALISIS_CAPTURAS_TM!$A17,BRUTO!$A:$A,ANALISIS_CAPTURAS_TM!H$13)</f>
        <v>0</v>
      </c>
      <c r="I17" s="100">
        <f>SUMIFS(BRUTO!$M:$M,BRUTO!$H:$H,ANALISIS_CAPTURAS_TM!$F$10,BRUTO!$B:$B,ANALISIS_CAPTURAS_TM!$A17,BRUTO!$A:$A,ANALISIS_CAPTURAS_TM!I$13)+SUMIFS(BRUTO!$O:$O,BRUTO!$H:$H,ANALISIS_CAPTURAS_TM!$F$10,BRUTO!$B:$B,ANALISIS_CAPTURAS_TM!$A17,BRUTO!$A:$A,ANALISIS_CAPTURAS_TM!I$13)+SUMIFS(BRUTO!$Q:$Q,BRUTO!$H:$H,ANALISIS_CAPTURAS_TM!$F$10,BRUTO!$B:$B,ANALISIS_CAPTURAS_TM!$A17,BRUTO!$A:$A,ANALISIS_CAPTURAS_TM!I$13)+SUMIFS(BRUTO!$S:$S,BRUTO!$I:$I,ANALISIS_CAPTURAS_TM!$F$10,BRUTO!$B:$B,ANALISIS_CAPTURAS_TM!$A17,BRUTO!$A:$A,ANALISIS_CAPTURAS_TM!I$13)+SUMIFS(BRUTO!$U:$U,BRUTO!$I:$I,ANALISIS_CAPTURAS_TM!$F$10,BRUTO!$B:$B,ANALISIS_CAPTURAS_TM!$A17,BRUTO!$A:$A,ANALISIS_CAPTURAS_TM!I$13)+SUMIFS(BRUTO!$W:$W,BRUTO!$J:$J,ANALISIS_CAPTURAS_TM!$F$10,BRUTO!$B:$B,ANALISIS_CAPTURAS_TM!$A17,BRUTO!$A:$A,ANALISIS_CAPTURAS_TM!I$13)+SUMIFS(BRUTO!$Y:$Y,BRUTO!$K:$K,ANALISIS_CAPTURAS_TM!$F$10,BRUTO!$B:$B,ANALISIS_CAPTURAS_TM!$A17,BRUTO!$A:$A,ANALISIS_CAPTURAS_TM!I$13)+SUMIFS(BRUTO!$AA:$AA,BRUTO!$K:$K,ANALISIS_CAPTURAS_TM!$F$10,BRUTO!$B:$B,ANALISIS_CAPTURAS_TM!$A17,BRUTO!$A:$A,ANALISIS_CAPTURAS_TM!I$13)</f>
        <v>0</v>
      </c>
      <c r="J17" s="100">
        <f>SUMIFS(BRUTO!$M:$M,BRUTO!$H:$H,ANALISIS_CAPTURAS_TM!$F$10,BRUTO!$B:$B,ANALISIS_CAPTURAS_TM!$A17,BRUTO!$A:$A,ANALISIS_CAPTURAS_TM!J$13)+SUMIFS(BRUTO!$O:$O,BRUTO!$H:$H,ANALISIS_CAPTURAS_TM!$F$10,BRUTO!$B:$B,ANALISIS_CAPTURAS_TM!$A17,BRUTO!$A:$A,ANALISIS_CAPTURAS_TM!J$13)+SUMIFS(BRUTO!$Q:$Q,BRUTO!$H:$H,ANALISIS_CAPTURAS_TM!$F$10,BRUTO!$B:$B,ANALISIS_CAPTURAS_TM!$A17,BRUTO!$A:$A,ANALISIS_CAPTURAS_TM!J$13)+SUMIFS(BRUTO!$S:$S,BRUTO!$I:$I,ANALISIS_CAPTURAS_TM!$F$10,BRUTO!$B:$B,ANALISIS_CAPTURAS_TM!$A17,BRUTO!$A:$A,ANALISIS_CAPTURAS_TM!J$13)+SUMIFS(BRUTO!$U:$U,BRUTO!$I:$I,ANALISIS_CAPTURAS_TM!$F$10,BRUTO!$B:$B,ANALISIS_CAPTURAS_TM!$A17,BRUTO!$A:$A,ANALISIS_CAPTURAS_TM!J$13)+SUMIFS(BRUTO!$W:$W,BRUTO!$J:$J,ANALISIS_CAPTURAS_TM!$F$10,BRUTO!$B:$B,ANALISIS_CAPTURAS_TM!$A17,BRUTO!$A:$A,ANALISIS_CAPTURAS_TM!J$13)+SUMIFS(BRUTO!$Y:$Y,BRUTO!$K:$K,ANALISIS_CAPTURAS_TM!$F$10,BRUTO!$B:$B,ANALISIS_CAPTURAS_TM!$A17,BRUTO!$A:$A,ANALISIS_CAPTURAS_TM!J$13)+SUMIFS(BRUTO!$AA:$AA,BRUTO!$K:$K,ANALISIS_CAPTURAS_TM!$F$10,BRUTO!$B:$B,ANALISIS_CAPTURAS_TM!$A17,BRUTO!$A:$A,ANALISIS_CAPTURAS_TM!J$13)</f>
        <v>0</v>
      </c>
      <c r="K17" s="100">
        <f>SUMIFS(BRUTO!$M:$M,BRUTO!$H:$H,ANALISIS_CAPTURAS_TM!$F$10,BRUTO!$B:$B,ANALISIS_CAPTURAS_TM!$A17,BRUTO!$A:$A,ANALISIS_CAPTURAS_TM!K$13)+SUMIFS(BRUTO!$O:$O,BRUTO!$H:$H,ANALISIS_CAPTURAS_TM!$F$10,BRUTO!$B:$B,ANALISIS_CAPTURAS_TM!$A17,BRUTO!$A:$A,ANALISIS_CAPTURAS_TM!K$13)+SUMIFS(BRUTO!$Q:$Q,BRUTO!$H:$H,ANALISIS_CAPTURAS_TM!$F$10,BRUTO!$B:$B,ANALISIS_CAPTURAS_TM!$A17,BRUTO!$A:$A,ANALISIS_CAPTURAS_TM!K$13)+SUMIFS(BRUTO!$S:$S,BRUTO!$I:$I,ANALISIS_CAPTURAS_TM!$F$10,BRUTO!$B:$B,ANALISIS_CAPTURAS_TM!$A17,BRUTO!$A:$A,ANALISIS_CAPTURAS_TM!K$13)+SUMIFS(BRUTO!$U:$U,BRUTO!$I:$I,ANALISIS_CAPTURAS_TM!$F$10,BRUTO!$B:$B,ANALISIS_CAPTURAS_TM!$A17,BRUTO!$A:$A,ANALISIS_CAPTURAS_TM!K$13)+SUMIFS(BRUTO!$W:$W,BRUTO!$J:$J,ANALISIS_CAPTURAS_TM!$F$10,BRUTO!$B:$B,ANALISIS_CAPTURAS_TM!$A17,BRUTO!$A:$A,ANALISIS_CAPTURAS_TM!K$13)+SUMIFS(BRUTO!$Y:$Y,BRUTO!$K:$K,ANALISIS_CAPTURAS_TM!$F$10,BRUTO!$B:$B,ANALISIS_CAPTURAS_TM!$A17,BRUTO!$A:$A,ANALISIS_CAPTURAS_TM!K$13)+SUMIFS(BRUTO!$AA:$AA,BRUTO!$K:$K,ANALISIS_CAPTURAS_TM!$F$10,BRUTO!$B:$B,ANALISIS_CAPTURAS_TM!$A17,BRUTO!$A:$A,ANALISIS_CAPTURAS_TM!K$13)</f>
        <v>0</v>
      </c>
      <c r="L17" s="100">
        <f>SUMIFS(BRUTO!$M:$M,BRUTO!$H:$H,ANALISIS_CAPTURAS_TM!$F$10,BRUTO!$B:$B,ANALISIS_CAPTURAS_TM!$A17,BRUTO!$A:$A,ANALISIS_CAPTURAS_TM!L$13)+SUMIFS(BRUTO!$O:$O,BRUTO!$H:$H,ANALISIS_CAPTURAS_TM!$F$10,BRUTO!$B:$B,ANALISIS_CAPTURAS_TM!$A17,BRUTO!$A:$A,ANALISIS_CAPTURAS_TM!L$13)+SUMIFS(BRUTO!$Q:$Q,BRUTO!$H:$H,ANALISIS_CAPTURAS_TM!$F$10,BRUTO!$B:$B,ANALISIS_CAPTURAS_TM!$A17,BRUTO!$A:$A,ANALISIS_CAPTURAS_TM!L$13)+SUMIFS(BRUTO!$S:$S,BRUTO!$I:$I,ANALISIS_CAPTURAS_TM!$F$10,BRUTO!$B:$B,ANALISIS_CAPTURAS_TM!$A17,BRUTO!$A:$A,ANALISIS_CAPTURAS_TM!L$13)+SUMIFS(BRUTO!$U:$U,BRUTO!$I:$I,ANALISIS_CAPTURAS_TM!$F$10,BRUTO!$B:$B,ANALISIS_CAPTURAS_TM!$A17,BRUTO!$A:$A,ANALISIS_CAPTURAS_TM!L$13)+SUMIFS(BRUTO!$W:$W,BRUTO!$J:$J,ANALISIS_CAPTURAS_TM!$F$10,BRUTO!$B:$B,ANALISIS_CAPTURAS_TM!$A17,BRUTO!$A:$A,ANALISIS_CAPTURAS_TM!L$13)+SUMIFS(BRUTO!$Y:$Y,BRUTO!$K:$K,ANALISIS_CAPTURAS_TM!$F$10,BRUTO!$B:$B,ANALISIS_CAPTURAS_TM!$A17,BRUTO!$A:$A,ANALISIS_CAPTURAS_TM!L$13)+SUMIFS(BRUTO!$AA:$AA,BRUTO!$K:$K,ANALISIS_CAPTURAS_TM!$F$10,BRUTO!$B:$B,ANALISIS_CAPTURAS_TM!$A17,BRUTO!$A:$A,ANALISIS_CAPTURAS_TM!L$13)</f>
        <v>0</v>
      </c>
      <c r="M17" s="83">
        <f t="shared" si="0"/>
        <v>0</v>
      </c>
      <c r="N17" s="135">
        <f t="shared" si="1"/>
        <v>0</v>
      </c>
    </row>
    <row r="18" spans="1:14" x14ac:dyDescent="0.25">
      <c r="A18" s="76" t="s">
        <v>45</v>
      </c>
      <c r="B18" s="100">
        <f>SUMIFS(BRUTO!$M:$M,BRUTO!$H:$H,ANALISIS_CAPTURAS_TM!$F$10,BRUTO!$B:$B,ANALISIS_CAPTURAS_TM!$A18,BRUTO!$A:$A,ANALISIS_CAPTURAS_TM!B$13)+SUMIFS(BRUTO!$O:$O,BRUTO!$H:$H,ANALISIS_CAPTURAS_TM!$F$10,BRUTO!$B:$B,ANALISIS_CAPTURAS_TM!$A18,BRUTO!$A:$A,ANALISIS_CAPTURAS_TM!B$13)+SUMIFS(BRUTO!$Q:$Q,BRUTO!$H:$H,ANALISIS_CAPTURAS_TM!$F$10,BRUTO!$B:$B,ANALISIS_CAPTURAS_TM!$A18,BRUTO!$A:$A,ANALISIS_CAPTURAS_TM!B$13)+SUMIFS(BRUTO!$S:$S,BRUTO!$I:$I,ANALISIS_CAPTURAS_TM!$F$10,BRUTO!$B:$B,ANALISIS_CAPTURAS_TM!$A18,BRUTO!$A:$A,ANALISIS_CAPTURAS_TM!B$13)+SUMIFS(BRUTO!$U:$U,BRUTO!$I:$I,ANALISIS_CAPTURAS_TM!$F$10,BRUTO!$B:$B,ANALISIS_CAPTURAS_TM!$A18,BRUTO!$A:$A,ANALISIS_CAPTURAS_TM!B$13)+SUMIFS(BRUTO!$W:$W,BRUTO!$J:$J,ANALISIS_CAPTURAS_TM!$F$10,BRUTO!$B:$B,ANALISIS_CAPTURAS_TM!$A18,BRUTO!$A:$A,ANALISIS_CAPTURAS_TM!B$13)+SUMIFS(BRUTO!$Y:$Y,BRUTO!$K:$K,ANALISIS_CAPTURAS_TM!$F$10,BRUTO!$B:$B,ANALISIS_CAPTURAS_TM!$A18,BRUTO!$A:$A,ANALISIS_CAPTURAS_TM!B$13)+SUMIFS(BRUTO!$AA:$AA,BRUTO!$K:$K,ANALISIS_CAPTURAS_TM!$F$10,BRUTO!$B:$B,ANALISIS_CAPTURAS_TM!$A18,BRUTO!$A:$A,ANALISIS_CAPTURAS_TM!B$13)</f>
        <v>4</v>
      </c>
      <c r="C18" s="100">
        <f>SUMIFS(BRUTO!$M:$M,BRUTO!$H:$H,ANALISIS_CAPTURAS_TM!$F$10,BRUTO!$B:$B,ANALISIS_CAPTURAS_TM!$A18,BRUTO!$A:$A,ANALISIS_CAPTURAS_TM!C$13)+SUMIFS(BRUTO!$O:$O,BRUTO!$H:$H,ANALISIS_CAPTURAS_TM!$F$10,BRUTO!$B:$B,ANALISIS_CAPTURAS_TM!$A18,BRUTO!$A:$A,ANALISIS_CAPTURAS_TM!C$13)+SUMIFS(BRUTO!$Q:$Q,BRUTO!$H:$H,ANALISIS_CAPTURAS_TM!$F$10,BRUTO!$B:$B,ANALISIS_CAPTURAS_TM!$A18,BRUTO!$A:$A,ANALISIS_CAPTURAS_TM!C$13)+SUMIFS(BRUTO!$S:$S,BRUTO!$I:$I,ANALISIS_CAPTURAS_TM!$F$10,BRUTO!$B:$B,ANALISIS_CAPTURAS_TM!$A18,BRUTO!$A:$A,ANALISIS_CAPTURAS_TM!C$13)+SUMIFS(BRUTO!$U:$U,BRUTO!$I:$I,ANALISIS_CAPTURAS_TM!$F$10,BRUTO!$B:$B,ANALISIS_CAPTURAS_TM!$A18,BRUTO!$A:$A,ANALISIS_CAPTURAS_TM!C$13)+SUMIFS(BRUTO!$W:$W,BRUTO!$J:$J,ANALISIS_CAPTURAS_TM!$F$10,BRUTO!$B:$B,ANALISIS_CAPTURAS_TM!$A18,BRUTO!$A:$A,ANALISIS_CAPTURAS_TM!C$13)+SUMIFS(BRUTO!$Y:$Y,BRUTO!$K:$K,ANALISIS_CAPTURAS_TM!$F$10,BRUTO!$B:$B,ANALISIS_CAPTURAS_TM!$A18,BRUTO!$A:$A,ANALISIS_CAPTURAS_TM!C$13)+SUMIFS(BRUTO!$AA:$AA,BRUTO!$K:$K,ANALISIS_CAPTURAS_TM!$F$10,BRUTO!$B:$B,ANALISIS_CAPTURAS_TM!$A18,BRUTO!$A:$A,ANALISIS_CAPTURAS_TM!C$13)</f>
        <v>2</v>
      </c>
      <c r="D18" s="100">
        <f>SUMIFS(BRUTO!$M:$M,BRUTO!$H:$H,ANALISIS_CAPTURAS_TM!$F$10,BRUTO!$B:$B,ANALISIS_CAPTURAS_TM!$A18,BRUTO!$A:$A,ANALISIS_CAPTURAS_TM!D$13)+SUMIFS(BRUTO!$O:$O,BRUTO!$H:$H,ANALISIS_CAPTURAS_TM!$F$10,BRUTO!$B:$B,ANALISIS_CAPTURAS_TM!$A18,BRUTO!$A:$A,ANALISIS_CAPTURAS_TM!D$13)+SUMIFS(BRUTO!$Q:$Q,BRUTO!$H:$H,ANALISIS_CAPTURAS_TM!$F$10,BRUTO!$B:$B,ANALISIS_CAPTURAS_TM!$A18,BRUTO!$A:$A,ANALISIS_CAPTURAS_TM!D$13)+SUMIFS(BRUTO!$S:$S,BRUTO!$I:$I,ANALISIS_CAPTURAS_TM!$F$10,BRUTO!$B:$B,ANALISIS_CAPTURAS_TM!$A18,BRUTO!$A:$A,ANALISIS_CAPTURAS_TM!D$13)+SUMIFS(BRUTO!$U:$U,BRUTO!$I:$I,ANALISIS_CAPTURAS_TM!$F$10,BRUTO!$B:$B,ANALISIS_CAPTURAS_TM!$A18,BRUTO!$A:$A,ANALISIS_CAPTURAS_TM!D$13)+SUMIFS(BRUTO!$W:$W,BRUTO!$J:$J,ANALISIS_CAPTURAS_TM!$F$10,BRUTO!$B:$B,ANALISIS_CAPTURAS_TM!$A18,BRUTO!$A:$A,ANALISIS_CAPTURAS_TM!D$13)+SUMIFS(BRUTO!$Y:$Y,BRUTO!$K:$K,ANALISIS_CAPTURAS_TM!$F$10,BRUTO!$B:$B,ANALISIS_CAPTURAS_TM!$A18,BRUTO!$A:$A,ANALISIS_CAPTURAS_TM!D$13)+SUMIFS(BRUTO!$AA:$AA,BRUTO!$K:$K,ANALISIS_CAPTURAS_TM!$F$10,BRUTO!$B:$B,ANALISIS_CAPTURAS_TM!$A18,BRUTO!$A:$A,ANALISIS_CAPTURAS_TM!D$13)</f>
        <v>26</v>
      </c>
      <c r="E18" s="100">
        <f>SUMIFS(BRUTO!$M:$M,BRUTO!$H:$H,ANALISIS_CAPTURAS_TM!$F$10,BRUTO!$B:$B,ANALISIS_CAPTURAS_TM!$A18,BRUTO!$A:$A,ANALISIS_CAPTURAS_TM!E$13)+SUMIFS(BRUTO!$O:$O,BRUTO!$H:$H,ANALISIS_CAPTURAS_TM!$F$10,BRUTO!$B:$B,ANALISIS_CAPTURAS_TM!$A18,BRUTO!$A:$A,ANALISIS_CAPTURAS_TM!E$13)+SUMIFS(BRUTO!$Q:$Q,BRUTO!$H:$H,ANALISIS_CAPTURAS_TM!$F$10,BRUTO!$B:$B,ANALISIS_CAPTURAS_TM!$A18,BRUTO!$A:$A,ANALISIS_CAPTURAS_TM!E$13)+SUMIFS(BRUTO!$S:$S,BRUTO!$I:$I,ANALISIS_CAPTURAS_TM!$F$10,BRUTO!$B:$B,ANALISIS_CAPTURAS_TM!$A18,BRUTO!$A:$A,ANALISIS_CAPTURAS_TM!E$13)+SUMIFS(BRUTO!$U:$U,BRUTO!$I:$I,ANALISIS_CAPTURAS_TM!$F$10,BRUTO!$B:$B,ANALISIS_CAPTURAS_TM!$A18,BRUTO!$A:$A,ANALISIS_CAPTURAS_TM!E$13)+SUMIFS(BRUTO!$W:$W,BRUTO!$J:$J,ANALISIS_CAPTURAS_TM!$F$10,BRUTO!$B:$B,ANALISIS_CAPTURAS_TM!$A18,BRUTO!$A:$A,ANALISIS_CAPTURAS_TM!E$13)+SUMIFS(BRUTO!$Y:$Y,BRUTO!$K:$K,ANALISIS_CAPTURAS_TM!$F$10,BRUTO!$B:$B,ANALISIS_CAPTURAS_TM!$A18,BRUTO!$A:$A,ANALISIS_CAPTURAS_TM!E$13)+SUMIFS(BRUTO!$AA:$AA,BRUTO!$K:$K,ANALISIS_CAPTURAS_TM!$F$10,BRUTO!$B:$B,ANALISIS_CAPTURAS_TM!$A18,BRUTO!$A:$A,ANALISIS_CAPTURAS_TM!E$13)</f>
        <v>0</v>
      </c>
      <c r="F18" s="100">
        <f>SUMIFS(BRUTO!$M:$M,BRUTO!$H:$H,ANALISIS_CAPTURAS_TM!$F$10,BRUTO!$B:$B,ANALISIS_CAPTURAS_TM!$A18,BRUTO!$A:$A,ANALISIS_CAPTURAS_TM!F$13)+SUMIFS(BRUTO!$O:$O,BRUTO!$H:$H,ANALISIS_CAPTURAS_TM!$F$10,BRUTO!$B:$B,ANALISIS_CAPTURAS_TM!$A18,BRUTO!$A:$A,ANALISIS_CAPTURAS_TM!F$13)+SUMIFS(BRUTO!$Q:$Q,BRUTO!$H:$H,ANALISIS_CAPTURAS_TM!$F$10,BRUTO!$B:$B,ANALISIS_CAPTURAS_TM!$A18,BRUTO!$A:$A,ANALISIS_CAPTURAS_TM!F$13)+SUMIFS(BRUTO!$S:$S,BRUTO!$I:$I,ANALISIS_CAPTURAS_TM!$F$10,BRUTO!$B:$B,ANALISIS_CAPTURAS_TM!$A18,BRUTO!$A:$A,ANALISIS_CAPTURAS_TM!F$13)+SUMIFS(BRUTO!$U:$U,BRUTO!$I:$I,ANALISIS_CAPTURAS_TM!$F$10,BRUTO!$B:$B,ANALISIS_CAPTURAS_TM!$A18,BRUTO!$A:$A,ANALISIS_CAPTURAS_TM!F$13)+SUMIFS(BRUTO!$W:$W,BRUTO!$J:$J,ANALISIS_CAPTURAS_TM!$F$10,BRUTO!$B:$B,ANALISIS_CAPTURAS_TM!$A18,BRUTO!$A:$A,ANALISIS_CAPTURAS_TM!F$13)+SUMIFS(BRUTO!$Y:$Y,BRUTO!$K:$K,ANALISIS_CAPTURAS_TM!$F$10,BRUTO!$B:$B,ANALISIS_CAPTURAS_TM!$A18,BRUTO!$A:$A,ANALISIS_CAPTURAS_TM!F$13)+SUMIFS(BRUTO!$AA:$AA,BRUTO!$K:$K,ANALISIS_CAPTURAS_TM!$F$10,BRUTO!$B:$B,ANALISIS_CAPTURAS_TM!$A18,BRUTO!$A:$A,ANALISIS_CAPTURAS_TM!F$13)</f>
        <v>21</v>
      </c>
      <c r="G18" s="100">
        <f>SUMIFS(BRUTO!$M:$M,BRUTO!$H:$H,ANALISIS_CAPTURAS_TM!$F$10,BRUTO!$B:$B,ANALISIS_CAPTURAS_TM!$A18,BRUTO!$A:$A,ANALISIS_CAPTURAS_TM!G$13)+SUMIFS(BRUTO!$O:$O,BRUTO!$H:$H,ANALISIS_CAPTURAS_TM!$F$10,BRUTO!$B:$B,ANALISIS_CAPTURAS_TM!$A18,BRUTO!$A:$A,ANALISIS_CAPTURAS_TM!G$13)+SUMIFS(BRUTO!$Q:$Q,BRUTO!$H:$H,ANALISIS_CAPTURAS_TM!$F$10,BRUTO!$B:$B,ANALISIS_CAPTURAS_TM!$A18,BRUTO!$A:$A,ANALISIS_CAPTURAS_TM!G$13)+SUMIFS(BRUTO!$S:$S,BRUTO!$I:$I,ANALISIS_CAPTURAS_TM!$F$10,BRUTO!$B:$B,ANALISIS_CAPTURAS_TM!$A18,BRUTO!$A:$A,ANALISIS_CAPTURAS_TM!G$13)+SUMIFS(BRUTO!$U:$U,BRUTO!$I:$I,ANALISIS_CAPTURAS_TM!$F$10,BRUTO!$B:$B,ANALISIS_CAPTURAS_TM!$A18,BRUTO!$A:$A,ANALISIS_CAPTURAS_TM!G$13)+SUMIFS(BRUTO!$W:$W,BRUTO!$J:$J,ANALISIS_CAPTURAS_TM!$F$10,BRUTO!$B:$B,ANALISIS_CAPTURAS_TM!$A18,BRUTO!$A:$A,ANALISIS_CAPTURAS_TM!G$13)+SUMIFS(BRUTO!$Y:$Y,BRUTO!$K:$K,ANALISIS_CAPTURAS_TM!$F$10,BRUTO!$B:$B,ANALISIS_CAPTURAS_TM!$A18,BRUTO!$A:$A,ANALISIS_CAPTURAS_TM!G$13)+SUMIFS(BRUTO!$AA:$AA,BRUTO!$K:$K,ANALISIS_CAPTURAS_TM!$F$10,BRUTO!$B:$B,ANALISIS_CAPTURAS_TM!$A18,BRUTO!$A:$A,ANALISIS_CAPTURAS_TM!G$13)</f>
        <v>0</v>
      </c>
      <c r="H18" s="100">
        <f>SUMIFS(BRUTO!$M:$M,BRUTO!$H:$H,ANALISIS_CAPTURAS_TM!$F$10,BRUTO!$B:$B,ANALISIS_CAPTURAS_TM!$A18,BRUTO!$A:$A,ANALISIS_CAPTURAS_TM!H$13)+SUMIFS(BRUTO!$O:$O,BRUTO!$H:$H,ANALISIS_CAPTURAS_TM!$F$10,BRUTO!$B:$B,ANALISIS_CAPTURAS_TM!$A18,BRUTO!$A:$A,ANALISIS_CAPTURAS_TM!H$13)+SUMIFS(BRUTO!$Q:$Q,BRUTO!$H:$H,ANALISIS_CAPTURAS_TM!$F$10,BRUTO!$B:$B,ANALISIS_CAPTURAS_TM!$A18,BRUTO!$A:$A,ANALISIS_CAPTURAS_TM!H$13)+SUMIFS(BRUTO!$S:$S,BRUTO!$I:$I,ANALISIS_CAPTURAS_TM!$F$10,BRUTO!$B:$B,ANALISIS_CAPTURAS_TM!$A18,BRUTO!$A:$A,ANALISIS_CAPTURAS_TM!H$13)+SUMIFS(BRUTO!$U:$U,BRUTO!$I:$I,ANALISIS_CAPTURAS_TM!$F$10,BRUTO!$B:$B,ANALISIS_CAPTURAS_TM!$A18,BRUTO!$A:$A,ANALISIS_CAPTURAS_TM!H$13)+SUMIFS(BRUTO!$W:$W,BRUTO!$J:$J,ANALISIS_CAPTURAS_TM!$F$10,BRUTO!$B:$B,ANALISIS_CAPTURAS_TM!$A18,BRUTO!$A:$A,ANALISIS_CAPTURAS_TM!H$13)+SUMIFS(BRUTO!$Y:$Y,BRUTO!$K:$K,ANALISIS_CAPTURAS_TM!$F$10,BRUTO!$B:$B,ANALISIS_CAPTURAS_TM!$A18,BRUTO!$A:$A,ANALISIS_CAPTURAS_TM!H$13)+SUMIFS(BRUTO!$AA:$AA,BRUTO!$K:$K,ANALISIS_CAPTURAS_TM!$F$10,BRUTO!$B:$B,ANALISIS_CAPTURAS_TM!$A18,BRUTO!$A:$A,ANALISIS_CAPTURAS_TM!H$13)</f>
        <v>16</v>
      </c>
      <c r="I18" s="100">
        <f>SUMIFS(BRUTO!$M:$M,BRUTO!$H:$H,ANALISIS_CAPTURAS_TM!$F$10,BRUTO!$B:$B,ANALISIS_CAPTURAS_TM!$A18,BRUTO!$A:$A,ANALISIS_CAPTURAS_TM!I$13)+SUMIFS(BRUTO!$O:$O,BRUTO!$H:$H,ANALISIS_CAPTURAS_TM!$F$10,BRUTO!$B:$B,ANALISIS_CAPTURAS_TM!$A18,BRUTO!$A:$A,ANALISIS_CAPTURAS_TM!I$13)+SUMIFS(BRUTO!$Q:$Q,BRUTO!$H:$H,ANALISIS_CAPTURAS_TM!$F$10,BRUTO!$B:$B,ANALISIS_CAPTURAS_TM!$A18,BRUTO!$A:$A,ANALISIS_CAPTURAS_TM!I$13)+SUMIFS(BRUTO!$S:$S,BRUTO!$I:$I,ANALISIS_CAPTURAS_TM!$F$10,BRUTO!$B:$B,ANALISIS_CAPTURAS_TM!$A18,BRUTO!$A:$A,ANALISIS_CAPTURAS_TM!I$13)+SUMIFS(BRUTO!$U:$U,BRUTO!$I:$I,ANALISIS_CAPTURAS_TM!$F$10,BRUTO!$B:$B,ANALISIS_CAPTURAS_TM!$A18,BRUTO!$A:$A,ANALISIS_CAPTURAS_TM!I$13)+SUMIFS(BRUTO!$W:$W,BRUTO!$J:$J,ANALISIS_CAPTURAS_TM!$F$10,BRUTO!$B:$B,ANALISIS_CAPTURAS_TM!$A18,BRUTO!$A:$A,ANALISIS_CAPTURAS_TM!I$13)+SUMIFS(BRUTO!$Y:$Y,BRUTO!$K:$K,ANALISIS_CAPTURAS_TM!$F$10,BRUTO!$B:$B,ANALISIS_CAPTURAS_TM!$A18,BRUTO!$A:$A,ANALISIS_CAPTURAS_TM!I$13)+SUMIFS(BRUTO!$AA:$AA,BRUTO!$K:$K,ANALISIS_CAPTURAS_TM!$F$10,BRUTO!$B:$B,ANALISIS_CAPTURAS_TM!$A18,BRUTO!$A:$A,ANALISIS_CAPTURAS_TM!I$13)</f>
        <v>7</v>
      </c>
      <c r="J18" s="100">
        <f>SUMIFS(BRUTO!$M:$M,BRUTO!$H:$H,ANALISIS_CAPTURAS_TM!$F$10,BRUTO!$B:$B,ANALISIS_CAPTURAS_TM!$A18,BRUTO!$A:$A,ANALISIS_CAPTURAS_TM!J$13)+SUMIFS(BRUTO!$O:$O,BRUTO!$H:$H,ANALISIS_CAPTURAS_TM!$F$10,BRUTO!$B:$B,ANALISIS_CAPTURAS_TM!$A18,BRUTO!$A:$A,ANALISIS_CAPTURAS_TM!J$13)+SUMIFS(BRUTO!$Q:$Q,BRUTO!$H:$H,ANALISIS_CAPTURAS_TM!$F$10,BRUTO!$B:$B,ANALISIS_CAPTURAS_TM!$A18,BRUTO!$A:$A,ANALISIS_CAPTURAS_TM!J$13)+SUMIFS(BRUTO!$S:$S,BRUTO!$I:$I,ANALISIS_CAPTURAS_TM!$F$10,BRUTO!$B:$B,ANALISIS_CAPTURAS_TM!$A18,BRUTO!$A:$A,ANALISIS_CAPTURAS_TM!J$13)+SUMIFS(BRUTO!$U:$U,BRUTO!$I:$I,ANALISIS_CAPTURAS_TM!$F$10,BRUTO!$B:$B,ANALISIS_CAPTURAS_TM!$A18,BRUTO!$A:$A,ANALISIS_CAPTURAS_TM!J$13)+SUMIFS(BRUTO!$W:$W,BRUTO!$J:$J,ANALISIS_CAPTURAS_TM!$F$10,BRUTO!$B:$B,ANALISIS_CAPTURAS_TM!$A18,BRUTO!$A:$A,ANALISIS_CAPTURAS_TM!J$13)+SUMIFS(BRUTO!$Y:$Y,BRUTO!$K:$K,ANALISIS_CAPTURAS_TM!$F$10,BRUTO!$B:$B,ANALISIS_CAPTURAS_TM!$A18,BRUTO!$A:$A,ANALISIS_CAPTURAS_TM!J$13)+SUMIFS(BRUTO!$AA:$AA,BRUTO!$K:$K,ANALISIS_CAPTURAS_TM!$F$10,BRUTO!$B:$B,ANALISIS_CAPTURAS_TM!$A18,BRUTO!$A:$A,ANALISIS_CAPTURAS_TM!J$13)</f>
        <v>1</v>
      </c>
      <c r="K18" s="100">
        <f>SUMIFS(BRUTO!$M:$M,BRUTO!$H:$H,ANALISIS_CAPTURAS_TM!$F$10,BRUTO!$B:$B,ANALISIS_CAPTURAS_TM!$A18,BRUTO!$A:$A,ANALISIS_CAPTURAS_TM!K$13)+SUMIFS(BRUTO!$O:$O,BRUTO!$H:$H,ANALISIS_CAPTURAS_TM!$F$10,BRUTO!$B:$B,ANALISIS_CAPTURAS_TM!$A18,BRUTO!$A:$A,ANALISIS_CAPTURAS_TM!K$13)+SUMIFS(BRUTO!$Q:$Q,BRUTO!$H:$H,ANALISIS_CAPTURAS_TM!$F$10,BRUTO!$B:$B,ANALISIS_CAPTURAS_TM!$A18,BRUTO!$A:$A,ANALISIS_CAPTURAS_TM!K$13)+SUMIFS(BRUTO!$S:$S,BRUTO!$I:$I,ANALISIS_CAPTURAS_TM!$F$10,BRUTO!$B:$B,ANALISIS_CAPTURAS_TM!$A18,BRUTO!$A:$A,ANALISIS_CAPTURAS_TM!K$13)+SUMIFS(BRUTO!$U:$U,BRUTO!$I:$I,ANALISIS_CAPTURAS_TM!$F$10,BRUTO!$B:$B,ANALISIS_CAPTURAS_TM!$A18,BRUTO!$A:$A,ANALISIS_CAPTURAS_TM!K$13)+SUMIFS(BRUTO!$W:$W,BRUTO!$J:$J,ANALISIS_CAPTURAS_TM!$F$10,BRUTO!$B:$B,ANALISIS_CAPTURAS_TM!$A18,BRUTO!$A:$A,ANALISIS_CAPTURAS_TM!K$13)+SUMIFS(BRUTO!$Y:$Y,BRUTO!$K:$K,ANALISIS_CAPTURAS_TM!$F$10,BRUTO!$B:$B,ANALISIS_CAPTURAS_TM!$A18,BRUTO!$A:$A,ANALISIS_CAPTURAS_TM!K$13)+SUMIFS(BRUTO!$AA:$AA,BRUTO!$K:$K,ANALISIS_CAPTURAS_TM!$F$10,BRUTO!$B:$B,ANALISIS_CAPTURAS_TM!$A18,BRUTO!$A:$A,ANALISIS_CAPTURAS_TM!K$13)</f>
        <v>2</v>
      </c>
      <c r="L18" s="100">
        <f>SUMIFS(BRUTO!$M:$M,BRUTO!$H:$H,ANALISIS_CAPTURAS_TM!$F$10,BRUTO!$B:$B,ANALISIS_CAPTURAS_TM!$A18,BRUTO!$A:$A,ANALISIS_CAPTURAS_TM!L$13)+SUMIFS(BRUTO!$O:$O,BRUTO!$H:$H,ANALISIS_CAPTURAS_TM!$F$10,BRUTO!$B:$B,ANALISIS_CAPTURAS_TM!$A18,BRUTO!$A:$A,ANALISIS_CAPTURAS_TM!L$13)+SUMIFS(BRUTO!$Q:$Q,BRUTO!$H:$H,ANALISIS_CAPTURAS_TM!$F$10,BRUTO!$B:$B,ANALISIS_CAPTURAS_TM!$A18,BRUTO!$A:$A,ANALISIS_CAPTURAS_TM!L$13)+SUMIFS(BRUTO!$S:$S,BRUTO!$I:$I,ANALISIS_CAPTURAS_TM!$F$10,BRUTO!$B:$B,ANALISIS_CAPTURAS_TM!$A18,BRUTO!$A:$A,ANALISIS_CAPTURAS_TM!L$13)+SUMIFS(BRUTO!$U:$U,BRUTO!$I:$I,ANALISIS_CAPTURAS_TM!$F$10,BRUTO!$B:$B,ANALISIS_CAPTURAS_TM!$A18,BRUTO!$A:$A,ANALISIS_CAPTURAS_TM!L$13)+SUMIFS(BRUTO!$W:$W,BRUTO!$J:$J,ANALISIS_CAPTURAS_TM!$F$10,BRUTO!$B:$B,ANALISIS_CAPTURAS_TM!$A18,BRUTO!$A:$A,ANALISIS_CAPTURAS_TM!L$13)+SUMIFS(BRUTO!$Y:$Y,BRUTO!$K:$K,ANALISIS_CAPTURAS_TM!$F$10,BRUTO!$B:$B,ANALISIS_CAPTURAS_TM!$A18,BRUTO!$A:$A,ANALISIS_CAPTURAS_TM!L$13)+SUMIFS(BRUTO!$AA:$AA,BRUTO!$K:$K,ANALISIS_CAPTURAS_TM!$F$10,BRUTO!$B:$B,ANALISIS_CAPTURAS_TM!$A18,BRUTO!$A:$A,ANALISIS_CAPTURAS_TM!L$13)</f>
        <v>0</v>
      </c>
      <c r="M18" s="83">
        <f t="shared" si="0"/>
        <v>79</v>
      </c>
      <c r="N18" s="135">
        <f t="shared" si="1"/>
        <v>2.8800583302952969</v>
      </c>
    </row>
    <row r="19" spans="1:14" x14ac:dyDescent="0.25">
      <c r="A19" s="76" t="s">
        <v>46</v>
      </c>
      <c r="B19" s="100">
        <f>SUMIFS(BRUTO!$M:$M,BRUTO!$H:$H,ANALISIS_CAPTURAS_TM!$F$10,BRUTO!$B:$B,ANALISIS_CAPTURAS_TM!$A19,BRUTO!$A:$A,ANALISIS_CAPTURAS_TM!B$13)+SUMIFS(BRUTO!$O:$O,BRUTO!$H:$H,ANALISIS_CAPTURAS_TM!$F$10,BRUTO!$B:$B,ANALISIS_CAPTURAS_TM!$A19,BRUTO!$A:$A,ANALISIS_CAPTURAS_TM!B$13)+SUMIFS(BRUTO!$Q:$Q,BRUTO!$H:$H,ANALISIS_CAPTURAS_TM!$F$10,BRUTO!$B:$B,ANALISIS_CAPTURAS_TM!$A19,BRUTO!$A:$A,ANALISIS_CAPTURAS_TM!B$13)+SUMIFS(BRUTO!$S:$S,BRUTO!$I:$I,ANALISIS_CAPTURAS_TM!$F$10,BRUTO!$B:$B,ANALISIS_CAPTURAS_TM!$A19,BRUTO!$A:$A,ANALISIS_CAPTURAS_TM!B$13)+SUMIFS(BRUTO!$U:$U,BRUTO!$I:$I,ANALISIS_CAPTURAS_TM!$F$10,BRUTO!$B:$B,ANALISIS_CAPTURAS_TM!$A19,BRUTO!$A:$A,ANALISIS_CAPTURAS_TM!B$13)+SUMIFS(BRUTO!$W:$W,BRUTO!$J:$J,ANALISIS_CAPTURAS_TM!$F$10,BRUTO!$B:$B,ANALISIS_CAPTURAS_TM!$A19,BRUTO!$A:$A,ANALISIS_CAPTURAS_TM!B$13)+SUMIFS(BRUTO!$Y:$Y,BRUTO!$K:$K,ANALISIS_CAPTURAS_TM!$F$10,BRUTO!$B:$B,ANALISIS_CAPTURAS_TM!$A19,BRUTO!$A:$A,ANALISIS_CAPTURAS_TM!B$13)+SUMIFS(BRUTO!$AA:$AA,BRUTO!$K:$K,ANALISIS_CAPTURAS_TM!$F$10,BRUTO!$B:$B,ANALISIS_CAPTURAS_TM!$A19,BRUTO!$A:$A,ANALISIS_CAPTURAS_TM!B$13)</f>
        <v>0</v>
      </c>
      <c r="C19" s="100">
        <f>SUMIFS(BRUTO!$M:$M,BRUTO!$H:$H,ANALISIS_CAPTURAS_TM!$F$10,BRUTO!$B:$B,ANALISIS_CAPTURAS_TM!$A19,BRUTO!$A:$A,ANALISIS_CAPTURAS_TM!C$13)+SUMIFS(BRUTO!$O:$O,BRUTO!$H:$H,ANALISIS_CAPTURAS_TM!$F$10,BRUTO!$B:$B,ANALISIS_CAPTURAS_TM!$A19,BRUTO!$A:$A,ANALISIS_CAPTURAS_TM!C$13)+SUMIFS(BRUTO!$Q:$Q,BRUTO!$H:$H,ANALISIS_CAPTURAS_TM!$F$10,BRUTO!$B:$B,ANALISIS_CAPTURAS_TM!$A19,BRUTO!$A:$A,ANALISIS_CAPTURAS_TM!C$13)+SUMIFS(BRUTO!$S:$S,BRUTO!$I:$I,ANALISIS_CAPTURAS_TM!$F$10,BRUTO!$B:$B,ANALISIS_CAPTURAS_TM!$A19,BRUTO!$A:$A,ANALISIS_CAPTURAS_TM!C$13)+SUMIFS(BRUTO!$U:$U,BRUTO!$I:$I,ANALISIS_CAPTURAS_TM!$F$10,BRUTO!$B:$B,ANALISIS_CAPTURAS_TM!$A19,BRUTO!$A:$A,ANALISIS_CAPTURAS_TM!C$13)+SUMIFS(BRUTO!$W:$W,BRUTO!$J:$J,ANALISIS_CAPTURAS_TM!$F$10,BRUTO!$B:$B,ANALISIS_CAPTURAS_TM!$A19,BRUTO!$A:$A,ANALISIS_CAPTURAS_TM!C$13)+SUMIFS(BRUTO!$Y:$Y,BRUTO!$K:$K,ANALISIS_CAPTURAS_TM!$F$10,BRUTO!$B:$B,ANALISIS_CAPTURAS_TM!$A19,BRUTO!$A:$A,ANALISIS_CAPTURAS_TM!C$13)+SUMIFS(BRUTO!$AA:$AA,BRUTO!$K:$K,ANALISIS_CAPTURAS_TM!$F$10,BRUTO!$B:$B,ANALISIS_CAPTURAS_TM!$A19,BRUTO!$A:$A,ANALISIS_CAPTURAS_TM!C$13)</f>
        <v>0</v>
      </c>
      <c r="D19" s="100">
        <f>SUMIFS(BRUTO!$M:$M,BRUTO!$H:$H,ANALISIS_CAPTURAS_TM!$F$10,BRUTO!$B:$B,ANALISIS_CAPTURAS_TM!$A19,BRUTO!$A:$A,ANALISIS_CAPTURAS_TM!D$13)+SUMIFS(BRUTO!$O:$O,BRUTO!$H:$H,ANALISIS_CAPTURAS_TM!$F$10,BRUTO!$B:$B,ANALISIS_CAPTURAS_TM!$A19,BRUTO!$A:$A,ANALISIS_CAPTURAS_TM!D$13)+SUMIFS(BRUTO!$Q:$Q,BRUTO!$H:$H,ANALISIS_CAPTURAS_TM!$F$10,BRUTO!$B:$B,ANALISIS_CAPTURAS_TM!$A19,BRUTO!$A:$A,ANALISIS_CAPTURAS_TM!D$13)+SUMIFS(BRUTO!$S:$S,BRUTO!$I:$I,ANALISIS_CAPTURAS_TM!$F$10,BRUTO!$B:$B,ANALISIS_CAPTURAS_TM!$A19,BRUTO!$A:$A,ANALISIS_CAPTURAS_TM!D$13)+SUMIFS(BRUTO!$U:$U,BRUTO!$I:$I,ANALISIS_CAPTURAS_TM!$F$10,BRUTO!$B:$B,ANALISIS_CAPTURAS_TM!$A19,BRUTO!$A:$A,ANALISIS_CAPTURAS_TM!D$13)+SUMIFS(BRUTO!$W:$W,BRUTO!$J:$J,ANALISIS_CAPTURAS_TM!$F$10,BRUTO!$B:$B,ANALISIS_CAPTURAS_TM!$A19,BRUTO!$A:$A,ANALISIS_CAPTURAS_TM!D$13)+SUMIFS(BRUTO!$Y:$Y,BRUTO!$K:$K,ANALISIS_CAPTURAS_TM!$F$10,BRUTO!$B:$B,ANALISIS_CAPTURAS_TM!$A19,BRUTO!$A:$A,ANALISIS_CAPTURAS_TM!D$13)+SUMIFS(BRUTO!$AA:$AA,BRUTO!$K:$K,ANALISIS_CAPTURAS_TM!$F$10,BRUTO!$B:$B,ANALISIS_CAPTURAS_TM!$A19,BRUTO!$A:$A,ANALISIS_CAPTURAS_TM!D$13)</f>
        <v>0</v>
      </c>
      <c r="E19" s="100">
        <f>SUMIFS(BRUTO!$M:$M,BRUTO!$H:$H,ANALISIS_CAPTURAS_TM!$F$10,BRUTO!$B:$B,ANALISIS_CAPTURAS_TM!$A19,BRUTO!$A:$A,ANALISIS_CAPTURAS_TM!E$13)+SUMIFS(BRUTO!$O:$O,BRUTO!$H:$H,ANALISIS_CAPTURAS_TM!$F$10,BRUTO!$B:$B,ANALISIS_CAPTURAS_TM!$A19,BRUTO!$A:$A,ANALISIS_CAPTURAS_TM!E$13)+SUMIFS(BRUTO!$Q:$Q,BRUTO!$H:$H,ANALISIS_CAPTURAS_TM!$F$10,BRUTO!$B:$B,ANALISIS_CAPTURAS_TM!$A19,BRUTO!$A:$A,ANALISIS_CAPTURAS_TM!E$13)+SUMIFS(BRUTO!$S:$S,BRUTO!$I:$I,ANALISIS_CAPTURAS_TM!$F$10,BRUTO!$B:$B,ANALISIS_CAPTURAS_TM!$A19,BRUTO!$A:$A,ANALISIS_CAPTURAS_TM!E$13)+SUMIFS(BRUTO!$U:$U,BRUTO!$I:$I,ANALISIS_CAPTURAS_TM!$F$10,BRUTO!$B:$B,ANALISIS_CAPTURAS_TM!$A19,BRUTO!$A:$A,ANALISIS_CAPTURAS_TM!E$13)+SUMIFS(BRUTO!$W:$W,BRUTO!$J:$J,ANALISIS_CAPTURAS_TM!$F$10,BRUTO!$B:$B,ANALISIS_CAPTURAS_TM!$A19,BRUTO!$A:$A,ANALISIS_CAPTURAS_TM!E$13)+SUMIFS(BRUTO!$Y:$Y,BRUTO!$K:$K,ANALISIS_CAPTURAS_TM!$F$10,BRUTO!$B:$B,ANALISIS_CAPTURAS_TM!$A19,BRUTO!$A:$A,ANALISIS_CAPTURAS_TM!E$13)+SUMIFS(BRUTO!$AA:$AA,BRUTO!$K:$K,ANALISIS_CAPTURAS_TM!$F$10,BRUTO!$B:$B,ANALISIS_CAPTURAS_TM!$A19,BRUTO!$A:$A,ANALISIS_CAPTURAS_TM!E$13)</f>
        <v>0</v>
      </c>
      <c r="F19" s="100">
        <f>SUMIFS(BRUTO!$M:$M,BRUTO!$H:$H,ANALISIS_CAPTURAS_TM!$F$10,BRUTO!$B:$B,ANALISIS_CAPTURAS_TM!$A19,BRUTO!$A:$A,ANALISIS_CAPTURAS_TM!F$13)+SUMIFS(BRUTO!$O:$O,BRUTO!$H:$H,ANALISIS_CAPTURAS_TM!$F$10,BRUTO!$B:$B,ANALISIS_CAPTURAS_TM!$A19,BRUTO!$A:$A,ANALISIS_CAPTURAS_TM!F$13)+SUMIFS(BRUTO!$Q:$Q,BRUTO!$H:$H,ANALISIS_CAPTURAS_TM!$F$10,BRUTO!$B:$B,ANALISIS_CAPTURAS_TM!$A19,BRUTO!$A:$A,ANALISIS_CAPTURAS_TM!F$13)+SUMIFS(BRUTO!$S:$S,BRUTO!$I:$I,ANALISIS_CAPTURAS_TM!$F$10,BRUTO!$B:$B,ANALISIS_CAPTURAS_TM!$A19,BRUTO!$A:$A,ANALISIS_CAPTURAS_TM!F$13)+SUMIFS(BRUTO!$U:$U,BRUTO!$I:$I,ANALISIS_CAPTURAS_TM!$F$10,BRUTO!$B:$B,ANALISIS_CAPTURAS_TM!$A19,BRUTO!$A:$A,ANALISIS_CAPTURAS_TM!F$13)+SUMIFS(BRUTO!$W:$W,BRUTO!$J:$J,ANALISIS_CAPTURAS_TM!$F$10,BRUTO!$B:$B,ANALISIS_CAPTURAS_TM!$A19,BRUTO!$A:$A,ANALISIS_CAPTURAS_TM!F$13)+SUMIFS(BRUTO!$Y:$Y,BRUTO!$K:$K,ANALISIS_CAPTURAS_TM!$F$10,BRUTO!$B:$B,ANALISIS_CAPTURAS_TM!$A19,BRUTO!$A:$A,ANALISIS_CAPTURAS_TM!F$13)+SUMIFS(BRUTO!$AA:$AA,BRUTO!$K:$K,ANALISIS_CAPTURAS_TM!$F$10,BRUTO!$B:$B,ANALISIS_CAPTURAS_TM!$A19,BRUTO!$A:$A,ANALISIS_CAPTURAS_TM!F$13)</f>
        <v>0</v>
      </c>
      <c r="G19" s="100">
        <f>SUMIFS(BRUTO!$M:$M,BRUTO!$H:$H,ANALISIS_CAPTURAS_TM!$F$10,BRUTO!$B:$B,ANALISIS_CAPTURAS_TM!$A19,BRUTO!$A:$A,ANALISIS_CAPTURAS_TM!G$13)+SUMIFS(BRUTO!$O:$O,BRUTO!$H:$H,ANALISIS_CAPTURAS_TM!$F$10,BRUTO!$B:$B,ANALISIS_CAPTURAS_TM!$A19,BRUTO!$A:$A,ANALISIS_CAPTURAS_TM!G$13)+SUMIFS(BRUTO!$Q:$Q,BRUTO!$H:$H,ANALISIS_CAPTURAS_TM!$F$10,BRUTO!$B:$B,ANALISIS_CAPTURAS_TM!$A19,BRUTO!$A:$A,ANALISIS_CAPTURAS_TM!G$13)+SUMIFS(BRUTO!$S:$S,BRUTO!$I:$I,ANALISIS_CAPTURAS_TM!$F$10,BRUTO!$B:$B,ANALISIS_CAPTURAS_TM!$A19,BRUTO!$A:$A,ANALISIS_CAPTURAS_TM!G$13)+SUMIFS(BRUTO!$U:$U,BRUTO!$I:$I,ANALISIS_CAPTURAS_TM!$F$10,BRUTO!$B:$B,ANALISIS_CAPTURAS_TM!$A19,BRUTO!$A:$A,ANALISIS_CAPTURAS_TM!G$13)+SUMIFS(BRUTO!$W:$W,BRUTO!$J:$J,ANALISIS_CAPTURAS_TM!$F$10,BRUTO!$B:$B,ANALISIS_CAPTURAS_TM!$A19,BRUTO!$A:$A,ANALISIS_CAPTURAS_TM!G$13)+SUMIFS(BRUTO!$Y:$Y,BRUTO!$K:$K,ANALISIS_CAPTURAS_TM!$F$10,BRUTO!$B:$B,ANALISIS_CAPTURAS_TM!$A19,BRUTO!$A:$A,ANALISIS_CAPTURAS_TM!G$13)+SUMIFS(BRUTO!$AA:$AA,BRUTO!$K:$K,ANALISIS_CAPTURAS_TM!$F$10,BRUTO!$B:$B,ANALISIS_CAPTURAS_TM!$A19,BRUTO!$A:$A,ANALISIS_CAPTURAS_TM!G$13)</f>
        <v>0</v>
      </c>
      <c r="H19" s="100">
        <f>SUMIFS(BRUTO!$M:$M,BRUTO!$H:$H,ANALISIS_CAPTURAS_TM!$F$10,BRUTO!$B:$B,ANALISIS_CAPTURAS_TM!$A19,BRUTO!$A:$A,ANALISIS_CAPTURAS_TM!H$13)+SUMIFS(BRUTO!$O:$O,BRUTO!$H:$H,ANALISIS_CAPTURAS_TM!$F$10,BRUTO!$B:$B,ANALISIS_CAPTURAS_TM!$A19,BRUTO!$A:$A,ANALISIS_CAPTURAS_TM!H$13)+SUMIFS(BRUTO!$Q:$Q,BRUTO!$H:$H,ANALISIS_CAPTURAS_TM!$F$10,BRUTO!$B:$B,ANALISIS_CAPTURAS_TM!$A19,BRUTO!$A:$A,ANALISIS_CAPTURAS_TM!H$13)+SUMIFS(BRUTO!$S:$S,BRUTO!$I:$I,ANALISIS_CAPTURAS_TM!$F$10,BRUTO!$B:$B,ANALISIS_CAPTURAS_TM!$A19,BRUTO!$A:$A,ANALISIS_CAPTURAS_TM!H$13)+SUMIFS(BRUTO!$U:$U,BRUTO!$I:$I,ANALISIS_CAPTURAS_TM!$F$10,BRUTO!$B:$B,ANALISIS_CAPTURAS_TM!$A19,BRUTO!$A:$A,ANALISIS_CAPTURAS_TM!H$13)+SUMIFS(BRUTO!$W:$W,BRUTO!$J:$J,ANALISIS_CAPTURAS_TM!$F$10,BRUTO!$B:$B,ANALISIS_CAPTURAS_TM!$A19,BRUTO!$A:$A,ANALISIS_CAPTURAS_TM!H$13)+SUMIFS(BRUTO!$Y:$Y,BRUTO!$K:$K,ANALISIS_CAPTURAS_TM!$F$10,BRUTO!$B:$B,ANALISIS_CAPTURAS_TM!$A19,BRUTO!$A:$A,ANALISIS_CAPTURAS_TM!H$13)+SUMIFS(BRUTO!$AA:$AA,BRUTO!$K:$K,ANALISIS_CAPTURAS_TM!$F$10,BRUTO!$B:$B,ANALISIS_CAPTURAS_TM!$A19,BRUTO!$A:$A,ANALISIS_CAPTURAS_TM!H$13)</f>
        <v>0</v>
      </c>
      <c r="I19" s="100">
        <f>SUMIFS(BRUTO!$M:$M,BRUTO!$H:$H,ANALISIS_CAPTURAS_TM!$F$10,BRUTO!$B:$B,ANALISIS_CAPTURAS_TM!$A19,BRUTO!$A:$A,ANALISIS_CAPTURAS_TM!I$13)+SUMIFS(BRUTO!$O:$O,BRUTO!$H:$H,ANALISIS_CAPTURAS_TM!$F$10,BRUTO!$B:$B,ANALISIS_CAPTURAS_TM!$A19,BRUTO!$A:$A,ANALISIS_CAPTURAS_TM!I$13)+SUMIFS(BRUTO!$Q:$Q,BRUTO!$H:$H,ANALISIS_CAPTURAS_TM!$F$10,BRUTO!$B:$B,ANALISIS_CAPTURAS_TM!$A19,BRUTO!$A:$A,ANALISIS_CAPTURAS_TM!I$13)+SUMIFS(BRUTO!$S:$S,BRUTO!$I:$I,ANALISIS_CAPTURAS_TM!$F$10,BRUTO!$B:$B,ANALISIS_CAPTURAS_TM!$A19,BRUTO!$A:$A,ANALISIS_CAPTURAS_TM!I$13)+SUMIFS(BRUTO!$U:$U,BRUTO!$I:$I,ANALISIS_CAPTURAS_TM!$F$10,BRUTO!$B:$B,ANALISIS_CAPTURAS_TM!$A19,BRUTO!$A:$A,ANALISIS_CAPTURAS_TM!I$13)+SUMIFS(BRUTO!$W:$W,BRUTO!$J:$J,ANALISIS_CAPTURAS_TM!$F$10,BRUTO!$B:$B,ANALISIS_CAPTURAS_TM!$A19,BRUTO!$A:$A,ANALISIS_CAPTURAS_TM!I$13)+SUMIFS(BRUTO!$Y:$Y,BRUTO!$K:$K,ANALISIS_CAPTURAS_TM!$F$10,BRUTO!$B:$B,ANALISIS_CAPTURAS_TM!$A19,BRUTO!$A:$A,ANALISIS_CAPTURAS_TM!I$13)+SUMIFS(BRUTO!$AA:$AA,BRUTO!$K:$K,ANALISIS_CAPTURAS_TM!$F$10,BRUTO!$B:$B,ANALISIS_CAPTURAS_TM!$A19,BRUTO!$A:$A,ANALISIS_CAPTURAS_TM!I$13)</f>
        <v>0</v>
      </c>
      <c r="J19" s="100">
        <f>SUMIFS(BRUTO!$M:$M,BRUTO!$H:$H,ANALISIS_CAPTURAS_TM!$F$10,BRUTO!$B:$B,ANALISIS_CAPTURAS_TM!$A19,BRUTO!$A:$A,ANALISIS_CAPTURAS_TM!J$13)+SUMIFS(BRUTO!$O:$O,BRUTO!$H:$H,ANALISIS_CAPTURAS_TM!$F$10,BRUTO!$B:$B,ANALISIS_CAPTURAS_TM!$A19,BRUTO!$A:$A,ANALISIS_CAPTURAS_TM!J$13)+SUMIFS(BRUTO!$Q:$Q,BRUTO!$H:$H,ANALISIS_CAPTURAS_TM!$F$10,BRUTO!$B:$B,ANALISIS_CAPTURAS_TM!$A19,BRUTO!$A:$A,ANALISIS_CAPTURAS_TM!J$13)+SUMIFS(BRUTO!$S:$S,BRUTO!$I:$I,ANALISIS_CAPTURAS_TM!$F$10,BRUTO!$B:$B,ANALISIS_CAPTURAS_TM!$A19,BRUTO!$A:$A,ANALISIS_CAPTURAS_TM!J$13)+SUMIFS(BRUTO!$U:$U,BRUTO!$I:$I,ANALISIS_CAPTURAS_TM!$F$10,BRUTO!$B:$B,ANALISIS_CAPTURAS_TM!$A19,BRUTO!$A:$A,ANALISIS_CAPTURAS_TM!J$13)+SUMIFS(BRUTO!$W:$W,BRUTO!$J:$J,ANALISIS_CAPTURAS_TM!$F$10,BRUTO!$B:$B,ANALISIS_CAPTURAS_TM!$A19,BRUTO!$A:$A,ANALISIS_CAPTURAS_TM!J$13)+SUMIFS(BRUTO!$Y:$Y,BRUTO!$K:$K,ANALISIS_CAPTURAS_TM!$F$10,BRUTO!$B:$B,ANALISIS_CAPTURAS_TM!$A19,BRUTO!$A:$A,ANALISIS_CAPTURAS_TM!J$13)+SUMIFS(BRUTO!$AA:$AA,BRUTO!$K:$K,ANALISIS_CAPTURAS_TM!$F$10,BRUTO!$B:$B,ANALISIS_CAPTURAS_TM!$A19,BRUTO!$A:$A,ANALISIS_CAPTURAS_TM!J$13)</f>
        <v>0</v>
      </c>
      <c r="K19" s="100">
        <f>SUMIFS(BRUTO!$M:$M,BRUTO!$H:$H,ANALISIS_CAPTURAS_TM!$F$10,BRUTO!$B:$B,ANALISIS_CAPTURAS_TM!$A19,BRUTO!$A:$A,ANALISIS_CAPTURAS_TM!K$13)+SUMIFS(BRUTO!$O:$O,BRUTO!$H:$H,ANALISIS_CAPTURAS_TM!$F$10,BRUTO!$B:$B,ANALISIS_CAPTURAS_TM!$A19,BRUTO!$A:$A,ANALISIS_CAPTURAS_TM!K$13)+SUMIFS(BRUTO!$Q:$Q,BRUTO!$H:$H,ANALISIS_CAPTURAS_TM!$F$10,BRUTO!$B:$B,ANALISIS_CAPTURAS_TM!$A19,BRUTO!$A:$A,ANALISIS_CAPTURAS_TM!K$13)+SUMIFS(BRUTO!$S:$S,BRUTO!$I:$I,ANALISIS_CAPTURAS_TM!$F$10,BRUTO!$B:$B,ANALISIS_CAPTURAS_TM!$A19,BRUTO!$A:$A,ANALISIS_CAPTURAS_TM!K$13)+SUMIFS(BRUTO!$U:$U,BRUTO!$I:$I,ANALISIS_CAPTURAS_TM!$F$10,BRUTO!$B:$B,ANALISIS_CAPTURAS_TM!$A19,BRUTO!$A:$A,ANALISIS_CAPTURAS_TM!K$13)+SUMIFS(BRUTO!$W:$W,BRUTO!$J:$J,ANALISIS_CAPTURAS_TM!$F$10,BRUTO!$B:$B,ANALISIS_CAPTURAS_TM!$A19,BRUTO!$A:$A,ANALISIS_CAPTURAS_TM!K$13)+SUMIFS(BRUTO!$Y:$Y,BRUTO!$K:$K,ANALISIS_CAPTURAS_TM!$F$10,BRUTO!$B:$B,ANALISIS_CAPTURAS_TM!$A19,BRUTO!$A:$A,ANALISIS_CAPTURAS_TM!K$13)+SUMIFS(BRUTO!$AA:$AA,BRUTO!$K:$K,ANALISIS_CAPTURAS_TM!$F$10,BRUTO!$B:$B,ANALISIS_CAPTURAS_TM!$A19,BRUTO!$A:$A,ANALISIS_CAPTURAS_TM!K$13)</f>
        <v>0</v>
      </c>
      <c r="L19" s="100">
        <f>SUMIFS(BRUTO!$M:$M,BRUTO!$H:$H,ANALISIS_CAPTURAS_TM!$F$10,BRUTO!$B:$B,ANALISIS_CAPTURAS_TM!$A19,BRUTO!$A:$A,ANALISIS_CAPTURAS_TM!L$13)+SUMIFS(BRUTO!$O:$O,BRUTO!$H:$H,ANALISIS_CAPTURAS_TM!$F$10,BRUTO!$B:$B,ANALISIS_CAPTURAS_TM!$A19,BRUTO!$A:$A,ANALISIS_CAPTURAS_TM!L$13)+SUMIFS(BRUTO!$Q:$Q,BRUTO!$H:$H,ANALISIS_CAPTURAS_TM!$F$10,BRUTO!$B:$B,ANALISIS_CAPTURAS_TM!$A19,BRUTO!$A:$A,ANALISIS_CAPTURAS_TM!L$13)+SUMIFS(BRUTO!$S:$S,BRUTO!$I:$I,ANALISIS_CAPTURAS_TM!$F$10,BRUTO!$B:$B,ANALISIS_CAPTURAS_TM!$A19,BRUTO!$A:$A,ANALISIS_CAPTURAS_TM!L$13)+SUMIFS(BRUTO!$U:$U,BRUTO!$I:$I,ANALISIS_CAPTURAS_TM!$F$10,BRUTO!$B:$B,ANALISIS_CAPTURAS_TM!$A19,BRUTO!$A:$A,ANALISIS_CAPTURAS_TM!L$13)+SUMIFS(BRUTO!$W:$W,BRUTO!$J:$J,ANALISIS_CAPTURAS_TM!$F$10,BRUTO!$B:$B,ANALISIS_CAPTURAS_TM!$A19,BRUTO!$A:$A,ANALISIS_CAPTURAS_TM!L$13)+SUMIFS(BRUTO!$Y:$Y,BRUTO!$K:$K,ANALISIS_CAPTURAS_TM!$F$10,BRUTO!$B:$B,ANALISIS_CAPTURAS_TM!$A19,BRUTO!$A:$A,ANALISIS_CAPTURAS_TM!L$13)+SUMIFS(BRUTO!$AA:$AA,BRUTO!$K:$K,ANALISIS_CAPTURAS_TM!$F$10,BRUTO!$B:$B,ANALISIS_CAPTURAS_TM!$A19,BRUTO!$A:$A,ANALISIS_CAPTURAS_TM!L$13)</f>
        <v>0</v>
      </c>
      <c r="M19" s="83">
        <f t="shared" si="0"/>
        <v>0</v>
      </c>
      <c r="N19" s="135">
        <f t="shared" si="1"/>
        <v>0</v>
      </c>
    </row>
    <row r="20" spans="1:14" x14ac:dyDescent="0.25">
      <c r="A20" s="76" t="s">
        <v>47</v>
      </c>
      <c r="B20" s="100">
        <f>SUMIFS(BRUTO!$M:$M,BRUTO!$H:$H,ANALISIS_CAPTURAS_TM!$F$10,BRUTO!$B:$B,ANALISIS_CAPTURAS_TM!$A20,BRUTO!$A:$A,ANALISIS_CAPTURAS_TM!B$13)+SUMIFS(BRUTO!$O:$O,BRUTO!$H:$H,ANALISIS_CAPTURAS_TM!$F$10,BRUTO!$B:$B,ANALISIS_CAPTURAS_TM!$A20,BRUTO!$A:$A,ANALISIS_CAPTURAS_TM!B$13)+SUMIFS(BRUTO!$Q:$Q,BRUTO!$H:$H,ANALISIS_CAPTURAS_TM!$F$10,BRUTO!$B:$B,ANALISIS_CAPTURAS_TM!$A20,BRUTO!$A:$A,ANALISIS_CAPTURAS_TM!B$13)+SUMIFS(BRUTO!$S:$S,BRUTO!$I:$I,ANALISIS_CAPTURAS_TM!$F$10,BRUTO!$B:$B,ANALISIS_CAPTURAS_TM!$A20,BRUTO!$A:$A,ANALISIS_CAPTURAS_TM!B$13)+SUMIFS(BRUTO!$U:$U,BRUTO!$I:$I,ANALISIS_CAPTURAS_TM!$F$10,BRUTO!$B:$B,ANALISIS_CAPTURAS_TM!$A20,BRUTO!$A:$A,ANALISIS_CAPTURAS_TM!B$13)+SUMIFS(BRUTO!$W:$W,BRUTO!$J:$J,ANALISIS_CAPTURAS_TM!$F$10,BRUTO!$B:$B,ANALISIS_CAPTURAS_TM!$A20,BRUTO!$A:$A,ANALISIS_CAPTURAS_TM!B$13)+SUMIFS(BRUTO!$Y:$Y,BRUTO!$K:$K,ANALISIS_CAPTURAS_TM!$F$10,BRUTO!$B:$B,ANALISIS_CAPTURAS_TM!$A20,BRUTO!$A:$A,ANALISIS_CAPTURAS_TM!B$13)+SUMIFS(BRUTO!$AA:$AA,BRUTO!$K:$K,ANALISIS_CAPTURAS_TM!$F$10,BRUTO!$B:$B,ANALISIS_CAPTURAS_TM!$A20,BRUTO!$A:$A,ANALISIS_CAPTURAS_TM!B$13)</f>
        <v>0</v>
      </c>
      <c r="C20" s="100">
        <f>SUMIFS(BRUTO!$M:$M,BRUTO!$H:$H,ANALISIS_CAPTURAS_TM!$F$10,BRUTO!$B:$B,ANALISIS_CAPTURAS_TM!$A20,BRUTO!$A:$A,ANALISIS_CAPTURAS_TM!C$13)+SUMIFS(BRUTO!$O:$O,BRUTO!$H:$H,ANALISIS_CAPTURAS_TM!$F$10,BRUTO!$B:$B,ANALISIS_CAPTURAS_TM!$A20,BRUTO!$A:$A,ANALISIS_CAPTURAS_TM!C$13)+SUMIFS(BRUTO!$Q:$Q,BRUTO!$H:$H,ANALISIS_CAPTURAS_TM!$F$10,BRUTO!$B:$B,ANALISIS_CAPTURAS_TM!$A20,BRUTO!$A:$A,ANALISIS_CAPTURAS_TM!C$13)+SUMIFS(BRUTO!$S:$S,BRUTO!$I:$I,ANALISIS_CAPTURAS_TM!$F$10,BRUTO!$B:$B,ANALISIS_CAPTURAS_TM!$A20,BRUTO!$A:$A,ANALISIS_CAPTURAS_TM!C$13)+SUMIFS(BRUTO!$U:$U,BRUTO!$I:$I,ANALISIS_CAPTURAS_TM!$F$10,BRUTO!$B:$B,ANALISIS_CAPTURAS_TM!$A20,BRUTO!$A:$A,ANALISIS_CAPTURAS_TM!C$13)+SUMIFS(BRUTO!$W:$W,BRUTO!$J:$J,ANALISIS_CAPTURAS_TM!$F$10,BRUTO!$B:$B,ANALISIS_CAPTURAS_TM!$A20,BRUTO!$A:$A,ANALISIS_CAPTURAS_TM!C$13)+SUMIFS(BRUTO!$Y:$Y,BRUTO!$K:$K,ANALISIS_CAPTURAS_TM!$F$10,BRUTO!$B:$B,ANALISIS_CAPTURAS_TM!$A20,BRUTO!$A:$A,ANALISIS_CAPTURAS_TM!C$13)+SUMIFS(BRUTO!$AA:$AA,BRUTO!$K:$K,ANALISIS_CAPTURAS_TM!$F$10,BRUTO!$B:$B,ANALISIS_CAPTURAS_TM!$A20,BRUTO!$A:$A,ANALISIS_CAPTURAS_TM!C$13)</f>
        <v>0</v>
      </c>
      <c r="D20" s="100">
        <f>SUMIFS(BRUTO!$M:$M,BRUTO!$H:$H,ANALISIS_CAPTURAS_TM!$F$10,BRUTO!$B:$B,ANALISIS_CAPTURAS_TM!$A20,BRUTO!$A:$A,ANALISIS_CAPTURAS_TM!D$13)+SUMIFS(BRUTO!$O:$O,BRUTO!$H:$H,ANALISIS_CAPTURAS_TM!$F$10,BRUTO!$B:$B,ANALISIS_CAPTURAS_TM!$A20,BRUTO!$A:$A,ANALISIS_CAPTURAS_TM!D$13)+SUMIFS(BRUTO!$Q:$Q,BRUTO!$H:$H,ANALISIS_CAPTURAS_TM!$F$10,BRUTO!$B:$B,ANALISIS_CAPTURAS_TM!$A20,BRUTO!$A:$A,ANALISIS_CAPTURAS_TM!D$13)+SUMIFS(BRUTO!$S:$S,BRUTO!$I:$I,ANALISIS_CAPTURAS_TM!$F$10,BRUTO!$B:$B,ANALISIS_CAPTURAS_TM!$A20,BRUTO!$A:$A,ANALISIS_CAPTURAS_TM!D$13)+SUMIFS(BRUTO!$U:$U,BRUTO!$I:$I,ANALISIS_CAPTURAS_TM!$F$10,BRUTO!$B:$B,ANALISIS_CAPTURAS_TM!$A20,BRUTO!$A:$A,ANALISIS_CAPTURAS_TM!D$13)+SUMIFS(BRUTO!$W:$W,BRUTO!$J:$J,ANALISIS_CAPTURAS_TM!$F$10,BRUTO!$B:$B,ANALISIS_CAPTURAS_TM!$A20,BRUTO!$A:$A,ANALISIS_CAPTURAS_TM!D$13)+SUMIFS(BRUTO!$Y:$Y,BRUTO!$K:$K,ANALISIS_CAPTURAS_TM!$F$10,BRUTO!$B:$B,ANALISIS_CAPTURAS_TM!$A20,BRUTO!$A:$A,ANALISIS_CAPTURAS_TM!D$13)+SUMIFS(BRUTO!$AA:$AA,BRUTO!$K:$K,ANALISIS_CAPTURAS_TM!$F$10,BRUTO!$B:$B,ANALISIS_CAPTURAS_TM!$A20,BRUTO!$A:$A,ANALISIS_CAPTURAS_TM!D$13)</f>
        <v>3</v>
      </c>
      <c r="E20" s="100">
        <f>SUMIFS(BRUTO!$M:$M,BRUTO!$H:$H,ANALISIS_CAPTURAS_TM!$F$10,BRUTO!$B:$B,ANALISIS_CAPTURAS_TM!$A20,BRUTO!$A:$A,ANALISIS_CAPTURAS_TM!E$13)+SUMIFS(BRUTO!$O:$O,BRUTO!$H:$H,ANALISIS_CAPTURAS_TM!$F$10,BRUTO!$B:$B,ANALISIS_CAPTURAS_TM!$A20,BRUTO!$A:$A,ANALISIS_CAPTURAS_TM!E$13)+SUMIFS(BRUTO!$Q:$Q,BRUTO!$H:$H,ANALISIS_CAPTURAS_TM!$F$10,BRUTO!$B:$B,ANALISIS_CAPTURAS_TM!$A20,BRUTO!$A:$A,ANALISIS_CAPTURAS_TM!E$13)+SUMIFS(BRUTO!$S:$S,BRUTO!$I:$I,ANALISIS_CAPTURAS_TM!$F$10,BRUTO!$B:$B,ANALISIS_CAPTURAS_TM!$A20,BRUTO!$A:$A,ANALISIS_CAPTURAS_TM!E$13)+SUMIFS(BRUTO!$U:$U,BRUTO!$I:$I,ANALISIS_CAPTURAS_TM!$F$10,BRUTO!$B:$B,ANALISIS_CAPTURAS_TM!$A20,BRUTO!$A:$A,ANALISIS_CAPTURAS_TM!E$13)+SUMIFS(BRUTO!$W:$W,BRUTO!$J:$J,ANALISIS_CAPTURAS_TM!$F$10,BRUTO!$B:$B,ANALISIS_CAPTURAS_TM!$A20,BRUTO!$A:$A,ANALISIS_CAPTURAS_TM!E$13)+SUMIFS(BRUTO!$Y:$Y,BRUTO!$K:$K,ANALISIS_CAPTURAS_TM!$F$10,BRUTO!$B:$B,ANALISIS_CAPTURAS_TM!$A20,BRUTO!$A:$A,ANALISIS_CAPTURAS_TM!E$13)+SUMIFS(BRUTO!$AA:$AA,BRUTO!$K:$K,ANALISIS_CAPTURAS_TM!$F$10,BRUTO!$B:$B,ANALISIS_CAPTURAS_TM!$A20,BRUTO!$A:$A,ANALISIS_CAPTURAS_TM!E$13)</f>
        <v>0</v>
      </c>
      <c r="F20" s="100">
        <f>SUMIFS(BRUTO!$M:$M,BRUTO!$H:$H,ANALISIS_CAPTURAS_TM!$F$10,BRUTO!$B:$B,ANALISIS_CAPTURAS_TM!$A20,BRUTO!$A:$A,ANALISIS_CAPTURAS_TM!F$13)+SUMIFS(BRUTO!$O:$O,BRUTO!$H:$H,ANALISIS_CAPTURAS_TM!$F$10,BRUTO!$B:$B,ANALISIS_CAPTURAS_TM!$A20,BRUTO!$A:$A,ANALISIS_CAPTURAS_TM!F$13)+SUMIFS(BRUTO!$Q:$Q,BRUTO!$H:$H,ANALISIS_CAPTURAS_TM!$F$10,BRUTO!$B:$B,ANALISIS_CAPTURAS_TM!$A20,BRUTO!$A:$A,ANALISIS_CAPTURAS_TM!F$13)+SUMIFS(BRUTO!$S:$S,BRUTO!$I:$I,ANALISIS_CAPTURAS_TM!$F$10,BRUTO!$B:$B,ANALISIS_CAPTURAS_TM!$A20,BRUTO!$A:$A,ANALISIS_CAPTURAS_TM!F$13)+SUMIFS(BRUTO!$U:$U,BRUTO!$I:$I,ANALISIS_CAPTURAS_TM!$F$10,BRUTO!$B:$B,ANALISIS_CAPTURAS_TM!$A20,BRUTO!$A:$A,ANALISIS_CAPTURAS_TM!F$13)+SUMIFS(BRUTO!$W:$W,BRUTO!$J:$J,ANALISIS_CAPTURAS_TM!$F$10,BRUTO!$B:$B,ANALISIS_CAPTURAS_TM!$A20,BRUTO!$A:$A,ANALISIS_CAPTURAS_TM!F$13)+SUMIFS(BRUTO!$Y:$Y,BRUTO!$K:$K,ANALISIS_CAPTURAS_TM!$F$10,BRUTO!$B:$B,ANALISIS_CAPTURAS_TM!$A20,BRUTO!$A:$A,ANALISIS_CAPTURAS_TM!F$13)+SUMIFS(BRUTO!$AA:$AA,BRUTO!$K:$K,ANALISIS_CAPTURAS_TM!$F$10,BRUTO!$B:$B,ANALISIS_CAPTURAS_TM!$A20,BRUTO!$A:$A,ANALISIS_CAPTURAS_TM!F$13)</f>
        <v>1</v>
      </c>
      <c r="G20" s="100">
        <f>SUMIFS(BRUTO!$M:$M,BRUTO!$H:$H,ANALISIS_CAPTURAS_TM!$F$10,BRUTO!$B:$B,ANALISIS_CAPTURAS_TM!$A20,BRUTO!$A:$A,ANALISIS_CAPTURAS_TM!G$13)+SUMIFS(BRUTO!$O:$O,BRUTO!$H:$H,ANALISIS_CAPTURAS_TM!$F$10,BRUTO!$B:$B,ANALISIS_CAPTURAS_TM!$A20,BRUTO!$A:$A,ANALISIS_CAPTURAS_TM!G$13)+SUMIFS(BRUTO!$Q:$Q,BRUTO!$H:$H,ANALISIS_CAPTURAS_TM!$F$10,BRUTO!$B:$B,ANALISIS_CAPTURAS_TM!$A20,BRUTO!$A:$A,ANALISIS_CAPTURAS_TM!G$13)+SUMIFS(BRUTO!$S:$S,BRUTO!$I:$I,ANALISIS_CAPTURAS_TM!$F$10,BRUTO!$B:$B,ANALISIS_CAPTURAS_TM!$A20,BRUTO!$A:$A,ANALISIS_CAPTURAS_TM!G$13)+SUMIFS(BRUTO!$U:$U,BRUTO!$I:$I,ANALISIS_CAPTURAS_TM!$F$10,BRUTO!$B:$B,ANALISIS_CAPTURAS_TM!$A20,BRUTO!$A:$A,ANALISIS_CAPTURAS_TM!G$13)+SUMIFS(BRUTO!$W:$W,BRUTO!$J:$J,ANALISIS_CAPTURAS_TM!$F$10,BRUTO!$B:$B,ANALISIS_CAPTURAS_TM!$A20,BRUTO!$A:$A,ANALISIS_CAPTURAS_TM!G$13)+SUMIFS(BRUTO!$Y:$Y,BRUTO!$K:$K,ANALISIS_CAPTURAS_TM!$F$10,BRUTO!$B:$B,ANALISIS_CAPTURAS_TM!$A20,BRUTO!$A:$A,ANALISIS_CAPTURAS_TM!G$13)+SUMIFS(BRUTO!$AA:$AA,BRUTO!$K:$K,ANALISIS_CAPTURAS_TM!$F$10,BRUTO!$B:$B,ANALISIS_CAPTURAS_TM!$A20,BRUTO!$A:$A,ANALISIS_CAPTURAS_TM!G$13)</f>
        <v>0</v>
      </c>
      <c r="H20" s="100">
        <f>SUMIFS(BRUTO!$M:$M,BRUTO!$H:$H,ANALISIS_CAPTURAS_TM!$F$10,BRUTO!$B:$B,ANALISIS_CAPTURAS_TM!$A20,BRUTO!$A:$A,ANALISIS_CAPTURAS_TM!H$13)+SUMIFS(BRUTO!$O:$O,BRUTO!$H:$H,ANALISIS_CAPTURAS_TM!$F$10,BRUTO!$B:$B,ANALISIS_CAPTURAS_TM!$A20,BRUTO!$A:$A,ANALISIS_CAPTURAS_TM!H$13)+SUMIFS(BRUTO!$Q:$Q,BRUTO!$H:$H,ANALISIS_CAPTURAS_TM!$F$10,BRUTO!$B:$B,ANALISIS_CAPTURAS_TM!$A20,BRUTO!$A:$A,ANALISIS_CAPTURAS_TM!H$13)+SUMIFS(BRUTO!$S:$S,BRUTO!$I:$I,ANALISIS_CAPTURAS_TM!$F$10,BRUTO!$B:$B,ANALISIS_CAPTURAS_TM!$A20,BRUTO!$A:$A,ANALISIS_CAPTURAS_TM!H$13)+SUMIFS(BRUTO!$U:$U,BRUTO!$I:$I,ANALISIS_CAPTURAS_TM!$F$10,BRUTO!$B:$B,ANALISIS_CAPTURAS_TM!$A20,BRUTO!$A:$A,ANALISIS_CAPTURAS_TM!H$13)+SUMIFS(BRUTO!$W:$W,BRUTO!$J:$J,ANALISIS_CAPTURAS_TM!$F$10,BRUTO!$B:$B,ANALISIS_CAPTURAS_TM!$A20,BRUTO!$A:$A,ANALISIS_CAPTURAS_TM!H$13)+SUMIFS(BRUTO!$Y:$Y,BRUTO!$K:$K,ANALISIS_CAPTURAS_TM!$F$10,BRUTO!$B:$B,ANALISIS_CAPTURAS_TM!$A20,BRUTO!$A:$A,ANALISIS_CAPTURAS_TM!H$13)+SUMIFS(BRUTO!$AA:$AA,BRUTO!$K:$K,ANALISIS_CAPTURAS_TM!$F$10,BRUTO!$B:$B,ANALISIS_CAPTURAS_TM!$A20,BRUTO!$A:$A,ANALISIS_CAPTURAS_TM!H$13)</f>
        <v>0</v>
      </c>
      <c r="I20" s="100">
        <f>SUMIFS(BRUTO!$M:$M,BRUTO!$H:$H,ANALISIS_CAPTURAS_TM!$F$10,BRUTO!$B:$B,ANALISIS_CAPTURAS_TM!$A20,BRUTO!$A:$A,ANALISIS_CAPTURAS_TM!I$13)+SUMIFS(BRUTO!$O:$O,BRUTO!$H:$H,ANALISIS_CAPTURAS_TM!$F$10,BRUTO!$B:$B,ANALISIS_CAPTURAS_TM!$A20,BRUTO!$A:$A,ANALISIS_CAPTURAS_TM!I$13)+SUMIFS(BRUTO!$Q:$Q,BRUTO!$H:$H,ANALISIS_CAPTURAS_TM!$F$10,BRUTO!$B:$B,ANALISIS_CAPTURAS_TM!$A20,BRUTO!$A:$A,ANALISIS_CAPTURAS_TM!I$13)+SUMIFS(BRUTO!$S:$S,BRUTO!$I:$I,ANALISIS_CAPTURAS_TM!$F$10,BRUTO!$B:$B,ANALISIS_CAPTURAS_TM!$A20,BRUTO!$A:$A,ANALISIS_CAPTURAS_TM!I$13)+SUMIFS(BRUTO!$U:$U,BRUTO!$I:$I,ANALISIS_CAPTURAS_TM!$F$10,BRUTO!$B:$B,ANALISIS_CAPTURAS_TM!$A20,BRUTO!$A:$A,ANALISIS_CAPTURAS_TM!I$13)+SUMIFS(BRUTO!$W:$W,BRUTO!$J:$J,ANALISIS_CAPTURAS_TM!$F$10,BRUTO!$B:$B,ANALISIS_CAPTURAS_TM!$A20,BRUTO!$A:$A,ANALISIS_CAPTURAS_TM!I$13)+SUMIFS(BRUTO!$Y:$Y,BRUTO!$K:$K,ANALISIS_CAPTURAS_TM!$F$10,BRUTO!$B:$B,ANALISIS_CAPTURAS_TM!$A20,BRUTO!$A:$A,ANALISIS_CAPTURAS_TM!I$13)+SUMIFS(BRUTO!$AA:$AA,BRUTO!$K:$K,ANALISIS_CAPTURAS_TM!$F$10,BRUTO!$B:$B,ANALISIS_CAPTURAS_TM!$A20,BRUTO!$A:$A,ANALISIS_CAPTURAS_TM!I$13)</f>
        <v>3</v>
      </c>
      <c r="J20" s="100">
        <f>SUMIFS(BRUTO!$M:$M,BRUTO!$H:$H,ANALISIS_CAPTURAS_TM!$F$10,BRUTO!$B:$B,ANALISIS_CAPTURAS_TM!$A20,BRUTO!$A:$A,ANALISIS_CAPTURAS_TM!J$13)+SUMIFS(BRUTO!$O:$O,BRUTO!$H:$H,ANALISIS_CAPTURAS_TM!$F$10,BRUTO!$B:$B,ANALISIS_CAPTURAS_TM!$A20,BRUTO!$A:$A,ANALISIS_CAPTURAS_TM!J$13)+SUMIFS(BRUTO!$Q:$Q,BRUTO!$H:$H,ANALISIS_CAPTURAS_TM!$F$10,BRUTO!$B:$B,ANALISIS_CAPTURAS_TM!$A20,BRUTO!$A:$A,ANALISIS_CAPTURAS_TM!J$13)+SUMIFS(BRUTO!$S:$S,BRUTO!$I:$I,ANALISIS_CAPTURAS_TM!$F$10,BRUTO!$B:$B,ANALISIS_CAPTURAS_TM!$A20,BRUTO!$A:$A,ANALISIS_CAPTURAS_TM!J$13)+SUMIFS(BRUTO!$U:$U,BRUTO!$I:$I,ANALISIS_CAPTURAS_TM!$F$10,BRUTO!$B:$B,ANALISIS_CAPTURAS_TM!$A20,BRUTO!$A:$A,ANALISIS_CAPTURAS_TM!J$13)+SUMIFS(BRUTO!$W:$W,BRUTO!$J:$J,ANALISIS_CAPTURAS_TM!$F$10,BRUTO!$B:$B,ANALISIS_CAPTURAS_TM!$A20,BRUTO!$A:$A,ANALISIS_CAPTURAS_TM!J$13)+SUMIFS(BRUTO!$Y:$Y,BRUTO!$K:$K,ANALISIS_CAPTURAS_TM!$F$10,BRUTO!$B:$B,ANALISIS_CAPTURAS_TM!$A20,BRUTO!$A:$A,ANALISIS_CAPTURAS_TM!J$13)+SUMIFS(BRUTO!$AA:$AA,BRUTO!$K:$K,ANALISIS_CAPTURAS_TM!$F$10,BRUTO!$B:$B,ANALISIS_CAPTURAS_TM!$A20,BRUTO!$A:$A,ANALISIS_CAPTURAS_TM!J$13)</f>
        <v>0</v>
      </c>
      <c r="K20" s="100">
        <f>SUMIFS(BRUTO!$M:$M,BRUTO!$H:$H,ANALISIS_CAPTURAS_TM!$F$10,BRUTO!$B:$B,ANALISIS_CAPTURAS_TM!$A20,BRUTO!$A:$A,ANALISIS_CAPTURAS_TM!K$13)+SUMIFS(BRUTO!$O:$O,BRUTO!$H:$H,ANALISIS_CAPTURAS_TM!$F$10,BRUTO!$B:$B,ANALISIS_CAPTURAS_TM!$A20,BRUTO!$A:$A,ANALISIS_CAPTURAS_TM!K$13)+SUMIFS(BRUTO!$Q:$Q,BRUTO!$H:$H,ANALISIS_CAPTURAS_TM!$F$10,BRUTO!$B:$B,ANALISIS_CAPTURAS_TM!$A20,BRUTO!$A:$A,ANALISIS_CAPTURAS_TM!K$13)+SUMIFS(BRUTO!$S:$S,BRUTO!$I:$I,ANALISIS_CAPTURAS_TM!$F$10,BRUTO!$B:$B,ANALISIS_CAPTURAS_TM!$A20,BRUTO!$A:$A,ANALISIS_CAPTURAS_TM!K$13)+SUMIFS(BRUTO!$U:$U,BRUTO!$I:$I,ANALISIS_CAPTURAS_TM!$F$10,BRUTO!$B:$B,ANALISIS_CAPTURAS_TM!$A20,BRUTO!$A:$A,ANALISIS_CAPTURAS_TM!K$13)+SUMIFS(BRUTO!$W:$W,BRUTO!$J:$J,ANALISIS_CAPTURAS_TM!$F$10,BRUTO!$B:$B,ANALISIS_CAPTURAS_TM!$A20,BRUTO!$A:$A,ANALISIS_CAPTURAS_TM!K$13)+SUMIFS(BRUTO!$Y:$Y,BRUTO!$K:$K,ANALISIS_CAPTURAS_TM!$F$10,BRUTO!$B:$B,ANALISIS_CAPTURAS_TM!$A20,BRUTO!$A:$A,ANALISIS_CAPTURAS_TM!K$13)+SUMIFS(BRUTO!$AA:$AA,BRUTO!$K:$K,ANALISIS_CAPTURAS_TM!$F$10,BRUTO!$B:$B,ANALISIS_CAPTURAS_TM!$A20,BRUTO!$A:$A,ANALISIS_CAPTURAS_TM!K$13)</f>
        <v>2</v>
      </c>
      <c r="L20" s="100">
        <f>SUMIFS(BRUTO!$M:$M,BRUTO!$H:$H,ANALISIS_CAPTURAS_TM!$F$10,BRUTO!$B:$B,ANALISIS_CAPTURAS_TM!$A20,BRUTO!$A:$A,ANALISIS_CAPTURAS_TM!L$13)+SUMIFS(BRUTO!$O:$O,BRUTO!$H:$H,ANALISIS_CAPTURAS_TM!$F$10,BRUTO!$B:$B,ANALISIS_CAPTURAS_TM!$A20,BRUTO!$A:$A,ANALISIS_CAPTURAS_TM!L$13)+SUMIFS(BRUTO!$Q:$Q,BRUTO!$H:$H,ANALISIS_CAPTURAS_TM!$F$10,BRUTO!$B:$B,ANALISIS_CAPTURAS_TM!$A20,BRUTO!$A:$A,ANALISIS_CAPTURAS_TM!L$13)+SUMIFS(BRUTO!$S:$S,BRUTO!$I:$I,ANALISIS_CAPTURAS_TM!$F$10,BRUTO!$B:$B,ANALISIS_CAPTURAS_TM!$A20,BRUTO!$A:$A,ANALISIS_CAPTURAS_TM!L$13)+SUMIFS(BRUTO!$U:$U,BRUTO!$I:$I,ANALISIS_CAPTURAS_TM!$F$10,BRUTO!$B:$B,ANALISIS_CAPTURAS_TM!$A20,BRUTO!$A:$A,ANALISIS_CAPTURAS_TM!L$13)+SUMIFS(BRUTO!$W:$W,BRUTO!$J:$J,ANALISIS_CAPTURAS_TM!$F$10,BRUTO!$B:$B,ANALISIS_CAPTURAS_TM!$A20,BRUTO!$A:$A,ANALISIS_CAPTURAS_TM!L$13)+SUMIFS(BRUTO!$Y:$Y,BRUTO!$K:$K,ANALISIS_CAPTURAS_TM!$F$10,BRUTO!$B:$B,ANALISIS_CAPTURAS_TM!$A20,BRUTO!$A:$A,ANALISIS_CAPTURAS_TM!L$13)+SUMIFS(BRUTO!$AA:$AA,BRUTO!$K:$K,ANALISIS_CAPTURAS_TM!$F$10,BRUTO!$B:$B,ANALISIS_CAPTURAS_TM!$A20,BRUTO!$A:$A,ANALISIS_CAPTURAS_TM!L$13)</f>
        <v>0</v>
      </c>
      <c r="M20" s="83">
        <f t="shared" si="0"/>
        <v>9</v>
      </c>
      <c r="N20" s="135">
        <f t="shared" si="1"/>
        <v>0.32810791104629966</v>
      </c>
    </row>
    <row r="21" spans="1:14" x14ac:dyDescent="0.25">
      <c r="A21" s="78" t="s">
        <v>48</v>
      </c>
      <c r="B21" s="100">
        <f>SUMIFS(BRUTO!$M:$M,BRUTO!$H:$H,ANALISIS_CAPTURAS_TM!$F$10,BRUTO!$B:$B,ANALISIS_CAPTURAS_TM!$A21,BRUTO!$A:$A,ANALISIS_CAPTURAS_TM!B$13)+SUMIFS(BRUTO!$O:$O,BRUTO!$H:$H,ANALISIS_CAPTURAS_TM!$F$10,BRUTO!$B:$B,ANALISIS_CAPTURAS_TM!$A21,BRUTO!$A:$A,ANALISIS_CAPTURAS_TM!B$13)+SUMIFS(BRUTO!$Q:$Q,BRUTO!$H:$H,ANALISIS_CAPTURAS_TM!$F$10,BRUTO!$B:$B,ANALISIS_CAPTURAS_TM!$A21,BRUTO!$A:$A,ANALISIS_CAPTURAS_TM!B$13)+SUMIFS(BRUTO!$S:$S,BRUTO!$I:$I,ANALISIS_CAPTURAS_TM!$F$10,BRUTO!$B:$B,ANALISIS_CAPTURAS_TM!$A21,BRUTO!$A:$A,ANALISIS_CAPTURAS_TM!B$13)+SUMIFS(BRUTO!$U:$U,BRUTO!$I:$I,ANALISIS_CAPTURAS_TM!$F$10,BRUTO!$B:$B,ANALISIS_CAPTURAS_TM!$A21,BRUTO!$A:$A,ANALISIS_CAPTURAS_TM!B$13)+SUMIFS(BRUTO!$W:$W,BRUTO!$J:$J,ANALISIS_CAPTURAS_TM!$F$10,BRUTO!$B:$B,ANALISIS_CAPTURAS_TM!$A21,BRUTO!$A:$A,ANALISIS_CAPTURAS_TM!B$13)+SUMIFS(BRUTO!$Y:$Y,BRUTO!$K:$K,ANALISIS_CAPTURAS_TM!$F$10,BRUTO!$B:$B,ANALISIS_CAPTURAS_TM!$A21,BRUTO!$A:$A,ANALISIS_CAPTURAS_TM!B$13)+SUMIFS(BRUTO!$AA:$AA,BRUTO!$K:$K,ANALISIS_CAPTURAS_TM!$F$10,BRUTO!$B:$B,ANALISIS_CAPTURAS_TM!$A21,BRUTO!$A:$A,ANALISIS_CAPTURAS_TM!B$13)</f>
        <v>0</v>
      </c>
      <c r="C21" s="100">
        <f>SUMIFS(BRUTO!$M:$M,BRUTO!$H:$H,ANALISIS_CAPTURAS_TM!$F$10,BRUTO!$B:$B,ANALISIS_CAPTURAS_TM!$A21,BRUTO!$A:$A,ANALISIS_CAPTURAS_TM!C$13)+SUMIFS(BRUTO!$O:$O,BRUTO!$H:$H,ANALISIS_CAPTURAS_TM!$F$10,BRUTO!$B:$B,ANALISIS_CAPTURAS_TM!$A21,BRUTO!$A:$A,ANALISIS_CAPTURAS_TM!C$13)+SUMIFS(BRUTO!$Q:$Q,BRUTO!$H:$H,ANALISIS_CAPTURAS_TM!$F$10,BRUTO!$B:$B,ANALISIS_CAPTURAS_TM!$A21,BRUTO!$A:$A,ANALISIS_CAPTURAS_TM!C$13)+SUMIFS(BRUTO!$S:$S,BRUTO!$I:$I,ANALISIS_CAPTURAS_TM!$F$10,BRUTO!$B:$B,ANALISIS_CAPTURAS_TM!$A21,BRUTO!$A:$A,ANALISIS_CAPTURAS_TM!C$13)+SUMIFS(BRUTO!$U:$U,BRUTO!$I:$I,ANALISIS_CAPTURAS_TM!$F$10,BRUTO!$B:$B,ANALISIS_CAPTURAS_TM!$A21,BRUTO!$A:$A,ANALISIS_CAPTURAS_TM!C$13)+SUMIFS(BRUTO!$W:$W,BRUTO!$J:$J,ANALISIS_CAPTURAS_TM!$F$10,BRUTO!$B:$B,ANALISIS_CAPTURAS_TM!$A21,BRUTO!$A:$A,ANALISIS_CAPTURAS_TM!C$13)+SUMIFS(BRUTO!$Y:$Y,BRUTO!$K:$K,ANALISIS_CAPTURAS_TM!$F$10,BRUTO!$B:$B,ANALISIS_CAPTURAS_TM!$A21,BRUTO!$A:$A,ANALISIS_CAPTURAS_TM!C$13)+SUMIFS(BRUTO!$AA:$AA,BRUTO!$K:$K,ANALISIS_CAPTURAS_TM!$F$10,BRUTO!$B:$B,ANALISIS_CAPTURAS_TM!$A21,BRUTO!$A:$A,ANALISIS_CAPTURAS_TM!C$13)</f>
        <v>0</v>
      </c>
      <c r="D21" s="100">
        <f>SUMIFS(BRUTO!$M:$M,BRUTO!$H:$H,ANALISIS_CAPTURAS_TM!$F$10,BRUTO!$B:$B,ANALISIS_CAPTURAS_TM!$A21,BRUTO!$A:$A,ANALISIS_CAPTURAS_TM!D$13)+SUMIFS(BRUTO!$O:$O,BRUTO!$H:$H,ANALISIS_CAPTURAS_TM!$F$10,BRUTO!$B:$B,ANALISIS_CAPTURAS_TM!$A21,BRUTO!$A:$A,ANALISIS_CAPTURAS_TM!D$13)+SUMIFS(BRUTO!$Q:$Q,BRUTO!$H:$H,ANALISIS_CAPTURAS_TM!$F$10,BRUTO!$B:$B,ANALISIS_CAPTURAS_TM!$A21,BRUTO!$A:$A,ANALISIS_CAPTURAS_TM!D$13)+SUMIFS(BRUTO!$S:$S,BRUTO!$I:$I,ANALISIS_CAPTURAS_TM!$F$10,BRUTO!$B:$B,ANALISIS_CAPTURAS_TM!$A21,BRUTO!$A:$A,ANALISIS_CAPTURAS_TM!D$13)+SUMIFS(BRUTO!$U:$U,BRUTO!$I:$I,ANALISIS_CAPTURAS_TM!$F$10,BRUTO!$B:$B,ANALISIS_CAPTURAS_TM!$A21,BRUTO!$A:$A,ANALISIS_CAPTURAS_TM!D$13)+SUMIFS(BRUTO!$W:$W,BRUTO!$J:$J,ANALISIS_CAPTURAS_TM!$F$10,BRUTO!$B:$B,ANALISIS_CAPTURAS_TM!$A21,BRUTO!$A:$A,ANALISIS_CAPTURAS_TM!D$13)+SUMIFS(BRUTO!$Y:$Y,BRUTO!$K:$K,ANALISIS_CAPTURAS_TM!$F$10,BRUTO!$B:$B,ANALISIS_CAPTURAS_TM!$A21,BRUTO!$A:$A,ANALISIS_CAPTURAS_TM!D$13)+SUMIFS(BRUTO!$AA:$AA,BRUTO!$K:$K,ANALISIS_CAPTURAS_TM!$F$10,BRUTO!$B:$B,ANALISIS_CAPTURAS_TM!$A21,BRUTO!$A:$A,ANALISIS_CAPTURAS_TM!D$13)</f>
        <v>0</v>
      </c>
      <c r="E21" s="100">
        <f>SUMIFS(BRUTO!$M:$M,BRUTO!$H:$H,ANALISIS_CAPTURAS_TM!$F$10,BRUTO!$B:$B,ANALISIS_CAPTURAS_TM!$A21,BRUTO!$A:$A,ANALISIS_CAPTURAS_TM!E$13)+SUMIFS(BRUTO!$O:$O,BRUTO!$H:$H,ANALISIS_CAPTURAS_TM!$F$10,BRUTO!$B:$B,ANALISIS_CAPTURAS_TM!$A21,BRUTO!$A:$A,ANALISIS_CAPTURAS_TM!E$13)+SUMIFS(BRUTO!$Q:$Q,BRUTO!$H:$H,ANALISIS_CAPTURAS_TM!$F$10,BRUTO!$B:$B,ANALISIS_CAPTURAS_TM!$A21,BRUTO!$A:$A,ANALISIS_CAPTURAS_TM!E$13)+SUMIFS(BRUTO!$S:$S,BRUTO!$I:$I,ANALISIS_CAPTURAS_TM!$F$10,BRUTO!$B:$B,ANALISIS_CAPTURAS_TM!$A21,BRUTO!$A:$A,ANALISIS_CAPTURAS_TM!E$13)+SUMIFS(BRUTO!$U:$U,BRUTO!$I:$I,ANALISIS_CAPTURAS_TM!$F$10,BRUTO!$B:$B,ANALISIS_CAPTURAS_TM!$A21,BRUTO!$A:$A,ANALISIS_CAPTURAS_TM!E$13)+SUMIFS(BRUTO!$W:$W,BRUTO!$J:$J,ANALISIS_CAPTURAS_TM!$F$10,BRUTO!$B:$B,ANALISIS_CAPTURAS_TM!$A21,BRUTO!$A:$A,ANALISIS_CAPTURAS_TM!E$13)+SUMIFS(BRUTO!$Y:$Y,BRUTO!$K:$K,ANALISIS_CAPTURAS_TM!$F$10,BRUTO!$B:$B,ANALISIS_CAPTURAS_TM!$A21,BRUTO!$A:$A,ANALISIS_CAPTURAS_TM!E$13)+SUMIFS(BRUTO!$AA:$AA,BRUTO!$K:$K,ANALISIS_CAPTURAS_TM!$F$10,BRUTO!$B:$B,ANALISIS_CAPTURAS_TM!$A21,BRUTO!$A:$A,ANALISIS_CAPTURAS_TM!E$13)</f>
        <v>0</v>
      </c>
      <c r="F21" s="100">
        <f>SUMIFS(BRUTO!$M:$M,BRUTO!$H:$H,ANALISIS_CAPTURAS_TM!$F$10,BRUTO!$B:$B,ANALISIS_CAPTURAS_TM!$A21,BRUTO!$A:$A,ANALISIS_CAPTURAS_TM!F$13)+SUMIFS(BRUTO!$O:$O,BRUTO!$H:$H,ANALISIS_CAPTURAS_TM!$F$10,BRUTO!$B:$B,ANALISIS_CAPTURAS_TM!$A21,BRUTO!$A:$A,ANALISIS_CAPTURAS_TM!F$13)+SUMIFS(BRUTO!$Q:$Q,BRUTO!$H:$H,ANALISIS_CAPTURAS_TM!$F$10,BRUTO!$B:$B,ANALISIS_CAPTURAS_TM!$A21,BRUTO!$A:$A,ANALISIS_CAPTURAS_TM!F$13)+SUMIFS(BRUTO!$S:$S,BRUTO!$I:$I,ANALISIS_CAPTURAS_TM!$F$10,BRUTO!$B:$B,ANALISIS_CAPTURAS_TM!$A21,BRUTO!$A:$A,ANALISIS_CAPTURAS_TM!F$13)+SUMIFS(BRUTO!$U:$U,BRUTO!$I:$I,ANALISIS_CAPTURAS_TM!$F$10,BRUTO!$B:$B,ANALISIS_CAPTURAS_TM!$A21,BRUTO!$A:$A,ANALISIS_CAPTURAS_TM!F$13)+SUMIFS(BRUTO!$W:$W,BRUTO!$J:$J,ANALISIS_CAPTURAS_TM!$F$10,BRUTO!$B:$B,ANALISIS_CAPTURAS_TM!$A21,BRUTO!$A:$A,ANALISIS_CAPTURAS_TM!F$13)+SUMIFS(BRUTO!$Y:$Y,BRUTO!$K:$K,ANALISIS_CAPTURAS_TM!$F$10,BRUTO!$B:$B,ANALISIS_CAPTURAS_TM!$A21,BRUTO!$A:$A,ANALISIS_CAPTURAS_TM!F$13)+SUMIFS(BRUTO!$AA:$AA,BRUTO!$K:$K,ANALISIS_CAPTURAS_TM!$F$10,BRUTO!$B:$B,ANALISIS_CAPTURAS_TM!$A21,BRUTO!$A:$A,ANALISIS_CAPTURAS_TM!F$13)</f>
        <v>0</v>
      </c>
      <c r="G21" s="100">
        <f>SUMIFS(BRUTO!$M:$M,BRUTO!$H:$H,ANALISIS_CAPTURAS_TM!$F$10,BRUTO!$B:$B,ANALISIS_CAPTURAS_TM!$A21,BRUTO!$A:$A,ANALISIS_CAPTURAS_TM!G$13)+SUMIFS(BRUTO!$O:$O,BRUTO!$H:$H,ANALISIS_CAPTURAS_TM!$F$10,BRUTO!$B:$B,ANALISIS_CAPTURAS_TM!$A21,BRUTO!$A:$A,ANALISIS_CAPTURAS_TM!G$13)+SUMIFS(BRUTO!$Q:$Q,BRUTO!$H:$H,ANALISIS_CAPTURAS_TM!$F$10,BRUTO!$B:$B,ANALISIS_CAPTURAS_TM!$A21,BRUTO!$A:$A,ANALISIS_CAPTURAS_TM!G$13)+SUMIFS(BRUTO!$S:$S,BRUTO!$I:$I,ANALISIS_CAPTURAS_TM!$F$10,BRUTO!$B:$B,ANALISIS_CAPTURAS_TM!$A21,BRUTO!$A:$A,ANALISIS_CAPTURAS_TM!G$13)+SUMIFS(BRUTO!$U:$U,BRUTO!$I:$I,ANALISIS_CAPTURAS_TM!$F$10,BRUTO!$B:$B,ANALISIS_CAPTURAS_TM!$A21,BRUTO!$A:$A,ANALISIS_CAPTURAS_TM!G$13)+SUMIFS(BRUTO!$W:$W,BRUTO!$J:$J,ANALISIS_CAPTURAS_TM!$F$10,BRUTO!$B:$B,ANALISIS_CAPTURAS_TM!$A21,BRUTO!$A:$A,ANALISIS_CAPTURAS_TM!G$13)+SUMIFS(BRUTO!$Y:$Y,BRUTO!$K:$K,ANALISIS_CAPTURAS_TM!$F$10,BRUTO!$B:$B,ANALISIS_CAPTURAS_TM!$A21,BRUTO!$A:$A,ANALISIS_CAPTURAS_TM!G$13)+SUMIFS(BRUTO!$AA:$AA,BRUTO!$K:$K,ANALISIS_CAPTURAS_TM!$F$10,BRUTO!$B:$B,ANALISIS_CAPTURAS_TM!$A21,BRUTO!$A:$A,ANALISIS_CAPTURAS_TM!G$13)</f>
        <v>0</v>
      </c>
      <c r="H21" s="100">
        <f>SUMIFS(BRUTO!$M:$M,BRUTO!$H:$H,ANALISIS_CAPTURAS_TM!$F$10,BRUTO!$B:$B,ANALISIS_CAPTURAS_TM!$A21,BRUTO!$A:$A,ANALISIS_CAPTURAS_TM!H$13)+SUMIFS(BRUTO!$O:$O,BRUTO!$H:$H,ANALISIS_CAPTURAS_TM!$F$10,BRUTO!$B:$B,ANALISIS_CAPTURAS_TM!$A21,BRUTO!$A:$A,ANALISIS_CAPTURAS_TM!H$13)+SUMIFS(BRUTO!$Q:$Q,BRUTO!$H:$H,ANALISIS_CAPTURAS_TM!$F$10,BRUTO!$B:$B,ANALISIS_CAPTURAS_TM!$A21,BRUTO!$A:$A,ANALISIS_CAPTURAS_TM!H$13)+SUMIFS(BRUTO!$S:$S,BRUTO!$I:$I,ANALISIS_CAPTURAS_TM!$F$10,BRUTO!$B:$B,ANALISIS_CAPTURAS_TM!$A21,BRUTO!$A:$A,ANALISIS_CAPTURAS_TM!H$13)+SUMIFS(BRUTO!$U:$U,BRUTO!$I:$I,ANALISIS_CAPTURAS_TM!$F$10,BRUTO!$B:$B,ANALISIS_CAPTURAS_TM!$A21,BRUTO!$A:$A,ANALISIS_CAPTURAS_TM!H$13)+SUMIFS(BRUTO!$W:$W,BRUTO!$J:$J,ANALISIS_CAPTURAS_TM!$F$10,BRUTO!$B:$B,ANALISIS_CAPTURAS_TM!$A21,BRUTO!$A:$A,ANALISIS_CAPTURAS_TM!H$13)+SUMIFS(BRUTO!$Y:$Y,BRUTO!$K:$K,ANALISIS_CAPTURAS_TM!$F$10,BRUTO!$B:$B,ANALISIS_CAPTURAS_TM!$A21,BRUTO!$A:$A,ANALISIS_CAPTURAS_TM!H$13)+SUMIFS(BRUTO!$AA:$AA,BRUTO!$K:$K,ANALISIS_CAPTURAS_TM!$F$10,BRUTO!$B:$B,ANALISIS_CAPTURAS_TM!$A21,BRUTO!$A:$A,ANALISIS_CAPTURAS_TM!H$13)</f>
        <v>0</v>
      </c>
      <c r="I21" s="100">
        <f>SUMIFS(BRUTO!$M:$M,BRUTO!$H:$H,ANALISIS_CAPTURAS_TM!$F$10,BRUTO!$B:$B,ANALISIS_CAPTURAS_TM!$A21,BRUTO!$A:$A,ANALISIS_CAPTURAS_TM!I$13)+SUMIFS(BRUTO!$O:$O,BRUTO!$H:$H,ANALISIS_CAPTURAS_TM!$F$10,BRUTO!$B:$B,ANALISIS_CAPTURAS_TM!$A21,BRUTO!$A:$A,ANALISIS_CAPTURAS_TM!I$13)+SUMIFS(BRUTO!$Q:$Q,BRUTO!$H:$H,ANALISIS_CAPTURAS_TM!$F$10,BRUTO!$B:$B,ANALISIS_CAPTURAS_TM!$A21,BRUTO!$A:$A,ANALISIS_CAPTURAS_TM!I$13)+SUMIFS(BRUTO!$S:$S,BRUTO!$I:$I,ANALISIS_CAPTURAS_TM!$F$10,BRUTO!$B:$B,ANALISIS_CAPTURAS_TM!$A21,BRUTO!$A:$A,ANALISIS_CAPTURAS_TM!I$13)+SUMIFS(BRUTO!$U:$U,BRUTO!$I:$I,ANALISIS_CAPTURAS_TM!$F$10,BRUTO!$B:$B,ANALISIS_CAPTURAS_TM!$A21,BRUTO!$A:$A,ANALISIS_CAPTURAS_TM!I$13)+SUMIFS(BRUTO!$W:$W,BRUTO!$J:$J,ANALISIS_CAPTURAS_TM!$F$10,BRUTO!$B:$B,ANALISIS_CAPTURAS_TM!$A21,BRUTO!$A:$A,ANALISIS_CAPTURAS_TM!I$13)+SUMIFS(BRUTO!$Y:$Y,BRUTO!$K:$K,ANALISIS_CAPTURAS_TM!$F$10,BRUTO!$B:$B,ANALISIS_CAPTURAS_TM!$A21,BRUTO!$A:$A,ANALISIS_CAPTURAS_TM!I$13)+SUMIFS(BRUTO!$AA:$AA,BRUTO!$K:$K,ANALISIS_CAPTURAS_TM!$F$10,BRUTO!$B:$B,ANALISIS_CAPTURAS_TM!$A21,BRUTO!$A:$A,ANALISIS_CAPTURAS_TM!I$13)</f>
        <v>0</v>
      </c>
      <c r="J21" s="100">
        <f>SUMIFS(BRUTO!$M:$M,BRUTO!$H:$H,ANALISIS_CAPTURAS_TM!$F$10,BRUTO!$B:$B,ANALISIS_CAPTURAS_TM!$A21,BRUTO!$A:$A,ANALISIS_CAPTURAS_TM!J$13)+SUMIFS(BRUTO!$O:$O,BRUTO!$H:$H,ANALISIS_CAPTURAS_TM!$F$10,BRUTO!$B:$B,ANALISIS_CAPTURAS_TM!$A21,BRUTO!$A:$A,ANALISIS_CAPTURAS_TM!J$13)+SUMIFS(BRUTO!$Q:$Q,BRUTO!$H:$H,ANALISIS_CAPTURAS_TM!$F$10,BRUTO!$B:$B,ANALISIS_CAPTURAS_TM!$A21,BRUTO!$A:$A,ANALISIS_CAPTURAS_TM!J$13)+SUMIFS(BRUTO!$S:$S,BRUTO!$I:$I,ANALISIS_CAPTURAS_TM!$F$10,BRUTO!$B:$B,ANALISIS_CAPTURAS_TM!$A21,BRUTO!$A:$A,ANALISIS_CAPTURAS_TM!J$13)+SUMIFS(BRUTO!$U:$U,BRUTO!$I:$I,ANALISIS_CAPTURAS_TM!$F$10,BRUTO!$B:$B,ANALISIS_CAPTURAS_TM!$A21,BRUTO!$A:$A,ANALISIS_CAPTURAS_TM!J$13)+SUMIFS(BRUTO!$W:$W,BRUTO!$J:$J,ANALISIS_CAPTURAS_TM!$F$10,BRUTO!$B:$B,ANALISIS_CAPTURAS_TM!$A21,BRUTO!$A:$A,ANALISIS_CAPTURAS_TM!J$13)+SUMIFS(BRUTO!$Y:$Y,BRUTO!$K:$K,ANALISIS_CAPTURAS_TM!$F$10,BRUTO!$B:$B,ANALISIS_CAPTURAS_TM!$A21,BRUTO!$A:$A,ANALISIS_CAPTURAS_TM!J$13)+SUMIFS(BRUTO!$AA:$AA,BRUTO!$K:$K,ANALISIS_CAPTURAS_TM!$F$10,BRUTO!$B:$B,ANALISIS_CAPTURAS_TM!$A21,BRUTO!$A:$A,ANALISIS_CAPTURAS_TM!J$13)</f>
        <v>0</v>
      </c>
      <c r="K21" s="100">
        <f>SUMIFS(BRUTO!$M:$M,BRUTO!$H:$H,ANALISIS_CAPTURAS_TM!$F$10,BRUTO!$B:$B,ANALISIS_CAPTURAS_TM!$A21,BRUTO!$A:$A,ANALISIS_CAPTURAS_TM!K$13)+SUMIFS(BRUTO!$O:$O,BRUTO!$H:$H,ANALISIS_CAPTURAS_TM!$F$10,BRUTO!$B:$B,ANALISIS_CAPTURAS_TM!$A21,BRUTO!$A:$A,ANALISIS_CAPTURAS_TM!K$13)+SUMIFS(BRUTO!$Q:$Q,BRUTO!$H:$H,ANALISIS_CAPTURAS_TM!$F$10,BRUTO!$B:$B,ANALISIS_CAPTURAS_TM!$A21,BRUTO!$A:$A,ANALISIS_CAPTURAS_TM!K$13)+SUMIFS(BRUTO!$S:$S,BRUTO!$I:$I,ANALISIS_CAPTURAS_TM!$F$10,BRUTO!$B:$B,ANALISIS_CAPTURAS_TM!$A21,BRUTO!$A:$A,ANALISIS_CAPTURAS_TM!K$13)+SUMIFS(BRUTO!$U:$U,BRUTO!$I:$I,ANALISIS_CAPTURAS_TM!$F$10,BRUTO!$B:$B,ANALISIS_CAPTURAS_TM!$A21,BRUTO!$A:$A,ANALISIS_CAPTURAS_TM!K$13)+SUMIFS(BRUTO!$W:$W,BRUTO!$J:$J,ANALISIS_CAPTURAS_TM!$F$10,BRUTO!$B:$B,ANALISIS_CAPTURAS_TM!$A21,BRUTO!$A:$A,ANALISIS_CAPTURAS_TM!K$13)+SUMIFS(BRUTO!$Y:$Y,BRUTO!$K:$K,ANALISIS_CAPTURAS_TM!$F$10,BRUTO!$B:$B,ANALISIS_CAPTURAS_TM!$A21,BRUTO!$A:$A,ANALISIS_CAPTURAS_TM!K$13)+SUMIFS(BRUTO!$AA:$AA,BRUTO!$K:$K,ANALISIS_CAPTURAS_TM!$F$10,BRUTO!$B:$B,ANALISIS_CAPTURAS_TM!$A21,BRUTO!$A:$A,ANALISIS_CAPTURAS_TM!K$13)</f>
        <v>1</v>
      </c>
      <c r="L21" s="100">
        <f>SUMIFS(BRUTO!$M:$M,BRUTO!$H:$H,ANALISIS_CAPTURAS_TM!$F$10,BRUTO!$B:$B,ANALISIS_CAPTURAS_TM!$A21,BRUTO!$A:$A,ANALISIS_CAPTURAS_TM!L$13)+SUMIFS(BRUTO!$O:$O,BRUTO!$H:$H,ANALISIS_CAPTURAS_TM!$F$10,BRUTO!$B:$B,ANALISIS_CAPTURAS_TM!$A21,BRUTO!$A:$A,ANALISIS_CAPTURAS_TM!L$13)+SUMIFS(BRUTO!$Q:$Q,BRUTO!$H:$H,ANALISIS_CAPTURAS_TM!$F$10,BRUTO!$B:$B,ANALISIS_CAPTURAS_TM!$A21,BRUTO!$A:$A,ANALISIS_CAPTURAS_TM!L$13)+SUMIFS(BRUTO!$S:$S,BRUTO!$I:$I,ANALISIS_CAPTURAS_TM!$F$10,BRUTO!$B:$B,ANALISIS_CAPTURAS_TM!$A21,BRUTO!$A:$A,ANALISIS_CAPTURAS_TM!L$13)+SUMIFS(BRUTO!$U:$U,BRUTO!$I:$I,ANALISIS_CAPTURAS_TM!$F$10,BRUTO!$B:$B,ANALISIS_CAPTURAS_TM!$A21,BRUTO!$A:$A,ANALISIS_CAPTURAS_TM!L$13)+SUMIFS(BRUTO!$W:$W,BRUTO!$J:$J,ANALISIS_CAPTURAS_TM!$F$10,BRUTO!$B:$B,ANALISIS_CAPTURAS_TM!$A21,BRUTO!$A:$A,ANALISIS_CAPTURAS_TM!L$13)+SUMIFS(BRUTO!$Y:$Y,BRUTO!$K:$K,ANALISIS_CAPTURAS_TM!$F$10,BRUTO!$B:$B,ANALISIS_CAPTURAS_TM!$A21,BRUTO!$A:$A,ANALISIS_CAPTURAS_TM!L$13)+SUMIFS(BRUTO!$AA:$AA,BRUTO!$K:$K,ANALISIS_CAPTURAS_TM!$F$10,BRUTO!$B:$B,ANALISIS_CAPTURAS_TM!$A21,BRUTO!$A:$A,ANALISIS_CAPTURAS_TM!L$13)</f>
        <v>0</v>
      </c>
      <c r="M21" s="83">
        <f t="shared" si="0"/>
        <v>1</v>
      </c>
      <c r="N21" s="135">
        <f t="shared" si="1"/>
        <v>3.6456434560699962E-2</v>
      </c>
    </row>
    <row r="22" spans="1:14" x14ac:dyDescent="0.25">
      <c r="A22" s="76" t="s">
        <v>37</v>
      </c>
      <c r="B22" s="100">
        <f>SUMIFS(BRUTO!$M:$M,BRUTO!$H:$H,ANALISIS_CAPTURAS_TM!$F$10,BRUTO!$B:$B,ANALISIS_CAPTURAS_TM!$A22,BRUTO!$A:$A,ANALISIS_CAPTURAS_TM!B$13)+SUMIFS(BRUTO!$O:$O,BRUTO!$H:$H,ANALISIS_CAPTURAS_TM!$F$10,BRUTO!$B:$B,ANALISIS_CAPTURAS_TM!$A22,BRUTO!$A:$A,ANALISIS_CAPTURAS_TM!B$13)+SUMIFS(BRUTO!$Q:$Q,BRUTO!$H:$H,ANALISIS_CAPTURAS_TM!$F$10,BRUTO!$B:$B,ANALISIS_CAPTURAS_TM!$A22,BRUTO!$A:$A,ANALISIS_CAPTURAS_TM!B$13)+SUMIFS(BRUTO!$S:$S,BRUTO!$I:$I,ANALISIS_CAPTURAS_TM!$F$10,BRUTO!$B:$B,ANALISIS_CAPTURAS_TM!$A22,BRUTO!$A:$A,ANALISIS_CAPTURAS_TM!B$13)+SUMIFS(BRUTO!$U:$U,BRUTO!$I:$I,ANALISIS_CAPTURAS_TM!$F$10,BRUTO!$B:$B,ANALISIS_CAPTURAS_TM!$A22,BRUTO!$A:$A,ANALISIS_CAPTURAS_TM!B$13)+SUMIFS(BRUTO!$W:$W,BRUTO!$J:$J,ANALISIS_CAPTURAS_TM!$F$10,BRUTO!$B:$B,ANALISIS_CAPTURAS_TM!$A22,BRUTO!$A:$A,ANALISIS_CAPTURAS_TM!B$13)+SUMIFS(BRUTO!$Y:$Y,BRUTO!$K:$K,ANALISIS_CAPTURAS_TM!$F$10,BRUTO!$B:$B,ANALISIS_CAPTURAS_TM!$A22,BRUTO!$A:$A,ANALISIS_CAPTURAS_TM!B$13)+SUMIFS(BRUTO!$AA:$AA,BRUTO!$K:$K,ANALISIS_CAPTURAS_TM!$F$10,BRUTO!$B:$B,ANALISIS_CAPTURAS_TM!$A22,BRUTO!$A:$A,ANALISIS_CAPTURAS_TM!B$13)</f>
        <v>0</v>
      </c>
      <c r="C22" s="100">
        <f>SUMIFS(BRUTO!$M:$M,BRUTO!$H:$H,ANALISIS_CAPTURAS_TM!$F$10,BRUTO!$B:$B,ANALISIS_CAPTURAS_TM!$A22,BRUTO!$A:$A,ANALISIS_CAPTURAS_TM!C$13)+SUMIFS(BRUTO!$O:$O,BRUTO!$H:$H,ANALISIS_CAPTURAS_TM!$F$10,BRUTO!$B:$B,ANALISIS_CAPTURAS_TM!$A22,BRUTO!$A:$A,ANALISIS_CAPTURAS_TM!C$13)+SUMIFS(BRUTO!$Q:$Q,BRUTO!$H:$H,ANALISIS_CAPTURAS_TM!$F$10,BRUTO!$B:$B,ANALISIS_CAPTURAS_TM!$A22,BRUTO!$A:$A,ANALISIS_CAPTURAS_TM!C$13)+SUMIFS(BRUTO!$S:$S,BRUTO!$I:$I,ANALISIS_CAPTURAS_TM!$F$10,BRUTO!$B:$B,ANALISIS_CAPTURAS_TM!$A22,BRUTO!$A:$A,ANALISIS_CAPTURAS_TM!C$13)+SUMIFS(BRUTO!$U:$U,BRUTO!$I:$I,ANALISIS_CAPTURAS_TM!$F$10,BRUTO!$B:$B,ANALISIS_CAPTURAS_TM!$A22,BRUTO!$A:$A,ANALISIS_CAPTURAS_TM!C$13)+SUMIFS(BRUTO!$W:$W,BRUTO!$J:$J,ANALISIS_CAPTURAS_TM!$F$10,BRUTO!$B:$B,ANALISIS_CAPTURAS_TM!$A22,BRUTO!$A:$A,ANALISIS_CAPTURAS_TM!C$13)+SUMIFS(BRUTO!$Y:$Y,BRUTO!$K:$K,ANALISIS_CAPTURAS_TM!$F$10,BRUTO!$B:$B,ANALISIS_CAPTURAS_TM!$A22,BRUTO!$A:$A,ANALISIS_CAPTURAS_TM!C$13)+SUMIFS(BRUTO!$AA:$AA,BRUTO!$K:$K,ANALISIS_CAPTURAS_TM!$F$10,BRUTO!$B:$B,ANALISIS_CAPTURAS_TM!$A22,BRUTO!$A:$A,ANALISIS_CAPTURAS_TM!C$13)</f>
        <v>0</v>
      </c>
      <c r="D22" s="100">
        <f>SUMIFS(BRUTO!$M:$M,BRUTO!$H:$H,ANALISIS_CAPTURAS_TM!$F$10,BRUTO!$B:$B,ANALISIS_CAPTURAS_TM!$A22,BRUTO!$A:$A,ANALISIS_CAPTURAS_TM!D$13)+SUMIFS(BRUTO!$O:$O,BRUTO!$H:$H,ANALISIS_CAPTURAS_TM!$F$10,BRUTO!$B:$B,ANALISIS_CAPTURAS_TM!$A22,BRUTO!$A:$A,ANALISIS_CAPTURAS_TM!D$13)+SUMIFS(BRUTO!$Q:$Q,BRUTO!$H:$H,ANALISIS_CAPTURAS_TM!$F$10,BRUTO!$B:$B,ANALISIS_CAPTURAS_TM!$A22,BRUTO!$A:$A,ANALISIS_CAPTURAS_TM!D$13)+SUMIFS(BRUTO!$S:$S,BRUTO!$I:$I,ANALISIS_CAPTURAS_TM!$F$10,BRUTO!$B:$B,ANALISIS_CAPTURAS_TM!$A22,BRUTO!$A:$A,ANALISIS_CAPTURAS_TM!D$13)+SUMIFS(BRUTO!$U:$U,BRUTO!$I:$I,ANALISIS_CAPTURAS_TM!$F$10,BRUTO!$B:$B,ANALISIS_CAPTURAS_TM!$A22,BRUTO!$A:$A,ANALISIS_CAPTURAS_TM!D$13)+SUMIFS(BRUTO!$W:$W,BRUTO!$J:$J,ANALISIS_CAPTURAS_TM!$F$10,BRUTO!$B:$B,ANALISIS_CAPTURAS_TM!$A22,BRUTO!$A:$A,ANALISIS_CAPTURAS_TM!D$13)+SUMIFS(BRUTO!$Y:$Y,BRUTO!$K:$K,ANALISIS_CAPTURAS_TM!$F$10,BRUTO!$B:$B,ANALISIS_CAPTURAS_TM!$A22,BRUTO!$A:$A,ANALISIS_CAPTURAS_TM!D$13)+SUMIFS(BRUTO!$AA:$AA,BRUTO!$K:$K,ANALISIS_CAPTURAS_TM!$F$10,BRUTO!$B:$B,ANALISIS_CAPTURAS_TM!$A22,BRUTO!$A:$A,ANALISIS_CAPTURAS_TM!D$13)</f>
        <v>0</v>
      </c>
      <c r="E22" s="100">
        <f>SUMIFS(BRUTO!$M:$M,BRUTO!$H:$H,ANALISIS_CAPTURAS_TM!$F$10,BRUTO!$B:$B,ANALISIS_CAPTURAS_TM!$A22,BRUTO!$A:$A,ANALISIS_CAPTURAS_TM!E$13)+SUMIFS(BRUTO!$O:$O,BRUTO!$H:$H,ANALISIS_CAPTURAS_TM!$F$10,BRUTO!$B:$B,ANALISIS_CAPTURAS_TM!$A22,BRUTO!$A:$A,ANALISIS_CAPTURAS_TM!E$13)+SUMIFS(BRUTO!$Q:$Q,BRUTO!$H:$H,ANALISIS_CAPTURAS_TM!$F$10,BRUTO!$B:$B,ANALISIS_CAPTURAS_TM!$A22,BRUTO!$A:$A,ANALISIS_CAPTURAS_TM!E$13)+SUMIFS(BRUTO!$S:$S,BRUTO!$I:$I,ANALISIS_CAPTURAS_TM!$F$10,BRUTO!$B:$B,ANALISIS_CAPTURAS_TM!$A22,BRUTO!$A:$A,ANALISIS_CAPTURAS_TM!E$13)+SUMIFS(BRUTO!$U:$U,BRUTO!$I:$I,ANALISIS_CAPTURAS_TM!$F$10,BRUTO!$B:$B,ANALISIS_CAPTURAS_TM!$A22,BRUTO!$A:$A,ANALISIS_CAPTURAS_TM!E$13)+SUMIFS(BRUTO!$W:$W,BRUTO!$J:$J,ANALISIS_CAPTURAS_TM!$F$10,BRUTO!$B:$B,ANALISIS_CAPTURAS_TM!$A22,BRUTO!$A:$A,ANALISIS_CAPTURAS_TM!E$13)+SUMIFS(BRUTO!$Y:$Y,BRUTO!$K:$K,ANALISIS_CAPTURAS_TM!$F$10,BRUTO!$B:$B,ANALISIS_CAPTURAS_TM!$A22,BRUTO!$A:$A,ANALISIS_CAPTURAS_TM!E$13)+SUMIFS(BRUTO!$AA:$AA,BRUTO!$K:$K,ANALISIS_CAPTURAS_TM!$F$10,BRUTO!$B:$B,ANALISIS_CAPTURAS_TM!$A22,BRUTO!$A:$A,ANALISIS_CAPTURAS_TM!E$13)</f>
        <v>0</v>
      </c>
      <c r="F22" s="100">
        <f>SUMIFS(BRUTO!$M:$M,BRUTO!$H:$H,ANALISIS_CAPTURAS_TM!$F$10,BRUTO!$B:$B,ANALISIS_CAPTURAS_TM!$A22,BRUTO!$A:$A,ANALISIS_CAPTURAS_TM!F$13)+SUMIFS(BRUTO!$O:$O,BRUTO!$H:$H,ANALISIS_CAPTURAS_TM!$F$10,BRUTO!$B:$B,ANALISIS_CAPTURAS_TM!$A22,BRUTO!$A:$A,ANALISIS_CAPTURAS_TM!F$13)+SUMIFS(BRUTO!$Q:$Q,BRUTO!$H:$H,ANALISIS_CAPTURAS_TM!$F$10,BRUTO!$B:$B,ANALISIS_CAPTURAS_TM!$A22,BRUTO!$A:$A,ANALISIS_CAPTURAS_TM!F$13)+SUMIFS(BRUTO!$S:$S,BRUTO!$I:$I,ANALISIS_CAPTURAS_TM!$F$10,BRUTO!$B:$B,ANALISIS_CAPTURAS_TM!$A22,BRUTO!$A:$A,ANALISIS_CAPTURAS_TM!F$13)+SUMIFS(BRUTO!$U:$U,BRUTO!$I:$I,ANALISIS_CAPTURAS_TM!$F$10,BRUTO!$B:$B,ANALISIS_CAPTURAS_TM!$A22,BRUTO!$A:$A,ANALISIS_CAPTURAS_TM!F$13)+SUMIFS(BRUTO!$W:$W,BRUTO!$J:$J,ANALISIS_CAPTURAS_TM!$F$10,BRUTO!$B:$B,ANALISIS_CAPTURAS_TM!$A22,BRUTO!$A:$A,ANALISIS_CAPTURAS_TM!F$13)+SUMIFS(BRUTO!$Y:$Y,BRUTO!$K:$K,ANALISIS_CAPTURAS_TM!$F$10,BRUTO!$B:$B,ANALISIS_CAPTURAS_TM!$A22,BRUTO!$A:$A,ANALISIS_CAPTURAS_TM!F$13)+SUMIFS(BRUTO!$AA:$AA,BRUTO!$K:$K,ANALISIS_CAPTURAS_TM!$F$10,BRUTO!$B:$B,ANALISIS_CAPTURAS_TM!$A22,BRUTO!$A:$A,ANALISIS_CAPTURAS_TM!F$13)</f>
        <v>0</v>
      </c>
      <c r="G22" s="100">
        <f>SUMIFS(BRUTO!$M:$M,BRUTO!$H:$H,ANALISIS_CAPTURAS_TM!$F$10,BRUTO!$B:$B,ANALISIS_CAPTURAS_TM!$A22,BRUTO!$A:$A,ANALISIS_CAPTURAS_TM!G$13)+SUMIFS(BRUTO!$O:$O,BRUTO!$H:$H,ANALISIS_CAPTURAS_TM!$F$10,BRUTO!$B:$B,ANALISIS_CAPTURAS_TM!$A22,BRUTO!$A:$A,ANALISIS_CAPTURAS_TM!G$13)+SUMIFS(BRUTO!$Q:$Q,BRUTO!$H:$H,ANALISIS_CAPTURAS_TM!$F$10,BRUTO!$B:$B,ANALISIS_CAPTURAS_TM!$A22,BRUTO!$A:$A,ANALISIS_CAPTURAS_TM!G$13)+SUMIFS(BRUTO!$S:$S,BRUTO!$I:$I,ANALISIS_CAPTURAS_TM!$F$10,BRUTO!$B:$B,ANALISIS_CAPTURAS_TM!$A22,BRUTO!$A:$A,ANALISIS_CAPTURAS_TM!G$13)+SUMIFS(BRUTO!$U:$U,BRUTO!$I:$I,ANALISIS_CAPTURAS_TM!$F$10,BRUTO!$B:$B,ANALISIS_CAPTURAS_TM!$A22,BRUTO!$A:$A,ANALISIS_CAPTURAS_TM!G$13)+SUMIFS(BRUTO!$W:$W,BRUTO!$J:$J,ANALISIS_CAPTURAS_TM!$F$10,BRUTO!$B:$B,ANALISIS_CAPTURAS_TM!$A22,BRUTO!$A:$A,ANALISIS_CAPTURAS_TM!G$13)+SUMIFS(BRUTO!$Y:$Y,BRUTO!$K:$K,ANALISIS_CAPTURAS_TM!$F$10,BRUTO!$B:$B,ANALISIS_CAPTURAS_TM!$A22,BRUTO!$A:$A,ANALISIS_CAPTURAS_TM!G$13)+SUMIFS(BRUTO!$AA:$AA,BRUTO!$K:$K,ANALISIS_CAPTURAS_TM!$F$10,BRUTO!$B:$B,ANALISIS_CAPTURAS_TM!$A22,BRUTO!$A:$A,ANALISIS_CAPTURAS_TM!G$13)</f>
        <v>0</v>
      </c>
      <c r="H22" s="100">
        <f>SUMIFS(BRUTO!$M:$M,BRUTO!$H:$H,ANALISIS_CAPTURAS_TM!$F$10,BRUTO!$B:$B,ANALISIS_CAPTURAS_TM!$A22,BRUTO!$A:$A,ANALISIS_CAPTURAS_TM!H$13)+SUMIFS(BRUTO!$O:$O,BRUTO!$H:$H,ANALISIS_CAPTURAS_TM!$F$10,BRUTO!$B:$B,ANALISIS_CAPTURAS_TM!$A22,BRUTO!$A:$A,ANALISIS_CAPTURAS_TM!H$13)+SUMIFS(BRUTO!$Q:$Q,BRUTO!$H:$H,ANALISIS_CAPTURAS_TM!$F$10,BRUTO!$B:$B,ANALISIS_CAPTURAS_TM!$A22,BRUTO!$A:$A,ANALISIS_CAPTURAS_TM!H$13)+SUMIFS(BRUTO!$S:$S,BRUTO!$I:$I,ANALISIS_CAPTURAS_TM!$F$10,BRUTO!$B:$B,ANALISIS_CAPTURAS_TM!$A22,BRUTO!$A:$A,ANALISIS_CAPTURAS_TM!H$13)+SUMIFS(BRUTO!$U:$U,BRUTO!$I:$I,ANALISIS_CAPTURAS_TM!$F$10,BRUTO!$B:$B,ANALISIS_CAPTURAS_TM!$A22,BRUTO!$A:$A,ANALISIS_CAPTURAS_TM!H$13)+SUMIFS(BRUTO!$W:$W,BRUTO!$J:$J,ANALISIS_CAPTURAS_TM!$F$10,BRUTO!$B:$B,ANALISIS_CAPTURAS_TM!$A22,BRUTO!$A:$A,ANALISIS_CAPTURAS_TM!H$13)+SUMIFS(BRUTO!$Y:$Y,BRUTO!$K:$K,ANALISIS_CAPTURAS_TM!$F$10,BRUTO!$B:$B,ANALISIS_CAPTURAS_TM!$A22,BRUTO!$A:$A,ANALISIS_CAPTURAS_TM!H$13)+SUMIFS(BRUTO!$AA:$AA,BRUTO!$K:$K,ANALISIS_CAPTURAS_TM!$F$10,BRUTO!$B:$B,ANALISIS_CAPTURAS_TM!$A22,BRUTO!$A:$A,ANALISIS_CAPTURAS_TM!H$13)</f>
        <v>0</v>
      </c>
      <c r="I22" s="100">
        <f>SUMIFS(BRUTO!$M:$M,BRUTO!$H:$H,ANALISIS_CAPTURAS_TM!$F$10,BRUTO!$B:$B,ANALISIS_CAPTURAS_TM!$A22,BRUTO!$A:$A,ANALISIS_CAPTURAS_TM!I$13)+SUMIFS(BRUTO!$O:$O,BRUTO!$H:$H,ANALISIS_CAPTURAS_TM!$F$10,BRUTO!$B:$B,ANALISIS_CAPTURAS_TM!$A22,BRUTO!$A:$A,ANALISIS_CAPTURAS_TM!I$13)+SUMIFS(BRUTO!$Q:$Q,BRUTO!$H:$H,ANALISIS_CAPTURAS_TM!$F$10,BRUTO!$B:$B,ANALISIS_CAPTURAS_TM!$A22,BRUTO!$A:$A,ANALISIS_CAPTURAS_TM!I$13)+SUMIFS(BRUTO!$S:$S,BRUTO!$I:$I,ANALISIS_CAPTURAS_TM!$F$10,BRUTO!$B:$B,ANALISIS_CAPTURAS_TM!$A22,BRUTO!$A:$A,ANALISIS_CAPTURAS_TM!I$13)+SUMIFS(BRUTO!$U:$U,BRUTO!$I:$I,ANALISIS_CAPTURAS_TM!$F$10,BRUTO!$B:$B,ANALISIS_CAPTURAS_TM!$A22,BRUTO!$A:$A,ANALISIS_CAPTURAS_TM!I$13)+SUMIFS(BRUTO!$W:$W,BRUTO!$J:$J,ANALISIS_CAPTURAS_TM!$F$10,BRUTO!$B:$B,ANALISIS_CAPTURAS_TM!$A22,BRUTO!$A:$A,ANALISIS_CAPTURAS_TM!I$13)+SUMIFS(BRUTO!$Y:$Y,BRUTO!$K:$K,ANALISIS_CAPTURAS_TM!$F$10,BRUTO!$B:$B,ANALISIS_CAPTURAS_TM!$A22,BRUTO!$A:$A,ANALISIS_CAPTURAS_TM!I$13)+SUMIFS(BRUTO!$AA:$AA,BRUTO!$K:$K,ANALISIS_CAPTURAS_TM!$F$10,BRUTO!$B:$B,ANALISIS_CAPTURAS_TM!$A22,BRUTO!$A:$A,ANALISIS_CAPTURAS_TM!I$13)</f>
        <v>0</v>
      </c>
      <c r="J22" s="100">
        <f>SUMIFS(BRUTO!$M:$M,BRUTO!$H:$H,ANALISIS_CAPTURAS_TM!$F$10,BRUTO!$B:$B,ANALISIS_CAPTURAS_TM!$A22,BRUTO!$A:$A,ANALISIS_CAPTURAS_TM!J$13)+SUMIFS(BRUTO!$O:$O,BRUTO!$H:$H,ANALISIS_CAPTURAS_TM!$F$10,BRUTO!$B:$B,ANALISIS_CAPTURAS_TM!$A22,BRUTO!$A:$A,ANALISIS_CAPTURAS_TM!J$13)+SUMIFS(BRUTO!$Q:$Q,BRUTO!$H:$H,ANALISIS_CAPTURAS_TM!$F$10,BRUTO!$B:$B,ANALISIS_CAPTURAS_TM!$A22,BRUTO!$A:$A,ANALISIS_CAPTURAS_TM!J$13)+SUMIFS(BRUTO!$S:$S,BRUTO!$I:$I,ANALISIS_CAPTURAS_TM!$F$10,BRUTO!$B:$B,ANALISIS_CAPTURAS_TM!$A22,BRUTO!$A:$A,ANALISIS_CAPTURAS_TM!J$13)+SUMIFS(BRUTO!$U:$U,BRUTO!$I:$I,ANALISIS_CAPTURAS_TM!$F$10,BRUTO!$B:$B,ANALISIS_CAPTURAS_TM!$A22,BRUTO!$A:$A,ANALISIS_CAPTURAS_TM!J$13)+SUMIFS(BRUTO!$W:$W,BRUTO!$J:$J,ANALISIS_CAPTURAS_TM!$F$10,BRUTO!$B:$B,ANALISIS_CAPTURAS_TM!$A22,BRUTO!$A:$A,ANALISIS_CAPTURAS_TM!J$13)+SUMIFS(BRUTO!$Y:$Y,BRUTO!$K:$K,ANALISIS_CAPTURAS_TM!$F$10,BRUTO!$B:$B,ANALISIS_CAPTURAS_TM!$A22,BRUTO!$A:$A,ANALISIS_CAPTURAS_TM!J$13)+SUMIFS(BRUTO!$AA:$AA,BRUTO!$K:$K,ANALISIS_CAPTURAS_TM!$F$10,BRUTO!$B:$B,ANALISIS_CAPTURAS_TM!$A22,BRUTO!$A:$A,ANALISIS_CAPTURAS_TM!J$13)</f>
        <v>0</v>
      </c>
      <c r="K22" s="100">
        <f>SUMIFS(BRUTO!$M:$M,BRUTO!$H:$H,ANALISIS_CAPTURAS_TM!$F$10,BRUTO!$B:$B,ANALISIS_CAPTURAS_TM!$A22,BRUTO!$A:$A,ANALISIS_CAPTURAS_TM!K$13)+SUMIFS(BRUTO!$O:$O,BRUTO!$H:$H,ANALISIS_CAPTURAS_TM!$F$10,BRUTO!$B:$B,ANALISIS_CAPTURAS_TM!$A22,BRUTO!$A:$A,ANALISIS_CAPTURAS_TM!K$13)+SUMIFS(BRUTO!$Q:$Q,BRUTO!$H:$H,ANALISIS_CAPTURAS_TM!$F$10,BRUTO!$B:$B,ANALISIS_CAPTURAS_TM!$A22,BRUTO!$A:$A,ANALISIS_CAPTURAS_TM!K$13)+SUMIFS(BRUTO!$S:$S,BRUTO!$I:$I,ANALISIS_CAPTURAS_TM!$F$10,BRUTO!$B:$B,ANALISIS_CAPTURAS_TM!$A22,BRUTO!$A:$A,ANALISIS_CAPTURAS_TM!K$13)+SUMIFS(BRUTO!$U:$U,BRUTO!$I:$I,ANALISIS_CAPTURAS_TM!$F$10,BRUTO!$B:$B,ANALISIS_CAPTURAS_TM!$A22,BRUTO!$A:$A,ANALISIS_CAPTURAS_TM!K$13)+SUMIFS(BRUTO!$W:$W,BRUTO!$J:$J,ANALISIS_CAPTURAS_TM!$F$10,BRUTO!$B:$B,ANALISIS_CAPTURAS_TM!$A22,BRUTO!$A:$A,ANALISIS_CAPTURAS_TM!K$13)+SUMIFS(BRUTO!$Y:$Y,BRUTO!$K:$K,ANALISIS_CAPTURAS_TM!$F$10,BRUTO!$B:$B,ANALISIS_CAPTURAS_TM!$A22,BRUTO!$A:$A,ANALISIS_CAPTURAS_TM!K$13)+SUMIFS(BRUTO!$AA:$AA,BRUTO!$K:$K,ANALISIS_CAPTURAS_TM!$F$10,BRUTO!$B:$B,ANALISIS_CAPTURAS_TM!$A22,BRUTO!$A:$A,ANALISIS_CAPTURAS_TM!K$13)</f>
        <v>0</v>
      </c>
      <c r="L22" s="100">
        <f>SUMIFS(BRUTO!$M:$M,BRUTO!$H:$H,ANALISIS_CAPTURAS_TM!$F$10,BRUTO!$B:$B,ANALISIS_CAPTURAS_TM!$A22,BRUTO!$A:$A,ANALISIS_CAPTURAS_TM!L$13)+SUMIFS(BRUTO!$O:$O,BRUTO!$H:$H,ANALISIS_CAPTURAS_TM!$F$10,BRUTO!$B:$B,ANALISIS_CAPTURAS_TM!$A22,BRUTO!$A:$A,ANALISIS_CAPTURAS_TM!L$13)+SUMIFS(BRUTO!$Q:$Q,BRUTO!$H:$H,ANALISIS_CAPTURAS_TM!$F$10,BRUTO!$B:$B,ANALISIS_CAPTURAS_TM!$A22,BRUTO!$A:$A,ANALISIS_CAPTURAS_TM!L$13)+SUMIFS(BRUTO!$S:$S,BRUTO!$I:$I,ANALISIS_CAPTURAS_TM!$F$10,BRUTO!$B:$B,ANALISIS_CAPTURAS_TM!$A22,BRUTO!$A:$A,ANALISIS_CAPTURAS_TM!L$13)+SUMIFS(BRUTO!$U:$U,BRUTO!$I:$I,ANALISIS_CAPTURAS_TM!$F$10,BRUTO!$B:$B,ANALISIS_CAPTURAS_TM!$A22,BRUTO!$A:$A,ANALISIS_CAPTURAS_TM!L$13)+SUMIFS(BRUTO!$W:$W,BRUTO!$J:$J,ANALISIS_CAPTURAS_TM!$F$10,BRUTO!$B:$B,ANALISIS_CAPTURAS_TM!$A22,BRUTO!$A:$A,ANALISIS_CAPTURAS_TM!L$13)+SUMIFS(BRUTO!$Y:$Y,BRUTO!$K:$K,ANALISIS_CAPTURAS_TM!$F$10,BRUTO!$B:$B,ANALISIS_CAPTURAS_TM!$A22,BRUTO!$A:$A,ANALISIS_CAPTURAS_TM!L$13)+SUMIFS(BRUTO!$AA:$AA,BRUTO!$K:$K,ANALISIS_CAPTURAS_TM!$F$10,BRUTO!$B:$B,ANALISIS_CAPTURAS_TM!$A22,BRUTO!$A:$A,ANALISIS_CAPTURAS_TM!L$13)</f>
        <v>0</v>
      </c>
      <c r="M22" s="83">
        <f t="shared" si="0"/>
        <v>0</v>
      </c>
      <c r="N22" s="135">
        <f t="shared" si="1"/>
        <v>0</v>
      </c>
    </row>
    <row r="23" spans="1:14" x14ac:dyDescent="0.25">
      <c r="A23" s="76" t="s">
        <v>49</v>
      </c>
      <c r="B23" s="100">
        <f>SUMIFS(BRUTO!$M:$M,BRUTO!$H:$H,ANALISIS_CAPTURAS_TM!$F$10,BRUTO!$B:$B,ANALISIS_CAPTURAS_TM!$A23,BRUTO!$A:$A,ANALISIS_CAPTURAS_TM!B$13)+SUMIFS(BRUTO!$O:$O,BRUTO!$H:$H,ANALISIS_CAPTURAS_TM!$F$10,BRUTO!$B:$B,ANALISIS_CAPTURAS_TM!$A23,BRUTO!$A:$A,ANALISIS_CAPTURAS_TM!B$13)+SUMIFS(BRUTO!$Q:$Q,BRUTO!$H:$H,ANALISIS_CAPTURAS_TM!$F$10,BRUTO!$B:$B,ANALISIS_CAPTURAS_TM!$A23,BRUTO!$A:$A,ANALISIS_CAPTURAS_TM!B$13)+SUMIFS(BRUTO!$S:$S,BRUTO!$I:$I,ANALISIS_CAPTURAS_TM!$F$10,BRUTO!$B:$B,ANALISIS_CAPTURAS_TM!$A23,BRUTO!$A:$A,ANALISIS_CAPTURAS_TM!B$13)+SUMIFS(BRUTO!$U:$U,BRUTO!$I:$I,ANALISIS_CAPTURAS_TM!$F$10,BRUTO!$B:$B,ANALISIS_CAPTURAS_TM!$A23,BRUTO!$A:$A,ANALISIS_CAPTURAS_TM!B$13)+SUMIFS(BRUTO!$W:$W,BRUTO!$J:$J,ANALISIS_CAPTURAS_TM!$F$10,BRUTO!$B:$B,ANALISIS_CAPTURAS_TM!$A23,BRUTO!$A:$A,ANALISIS_CAPTURAS_TM!B$13)+SUMIFS(BRUTO!$Y:$Y,BRUTO!$K:$K,ANALISIS_CAPTURAS_TM!$F$10,BRUTO!$B:$B,ANALISIS_CAPTURAS_TM!$A23,BRUTO!$A:$A,ANALISIS_CAPTURAS_TM!B$13)+SUMIFS(BRUTO!$AA:$AA,BRUTO!$K:$K,ANALISIS_CAPTURAS_TM!$F$10,BRUTO!$B:$B,ANALISIS_CAPTURAS_TM!$A23,BRUTO!$A:$A,ANALISIS_CAPTURAS_TM!B$13)</f>
        <v>0</v>
      </c>
      <c r="C23" s="100">
        <f>SUMIFS(BRUTO!$M:$M,BRUTO!$H:$H,ANALISIS_CAPTURAS_TM!$F$10,BRUTO!$B:$B,ANALISIS_CAPTURAS_TM!$A23,BRUTO!$A:$A,ANALISIS_CAPTURAS_TM!C$13)+SUMIFS(BRUTO!$O:$O,BRUTO!$H:$H,ANALISIS_CAPTURAS_TM!$F$10,BRUTO!$B:$B,ANALISIS_CAPTURAS_TM!$A23,BRUTO!$A:$A,ANALISIS_CAPTURAS_TM!C$13)+SUMIFS(BRUTO!$Q:$Q,BRUTO!$H:$H,ANALISIS_CAPTURAS_TM!$F$10,BRUTO!$B:$B,ANALISIS_CAPTURAS_TM!$A23,BRUTO!$A:$A,ANALISIS_CAPTURAS_TM!C$13)+SUMIFS(BRUTO!$S:$S,BRUTO!$I:$I,ANALISIS_CAPTURAS_TM!$F$10,BRUTO!$B:$B,ANALISIS_CAPTURAS_TM!$A23,BRUTO!$A:$A,ANALISIS_CAPTURAS_TM!C$13)+SUMIFS(BRUTO!$U:$U,BRUTO!$I:$I,ANALISIS_CAPTURAS_TM!$F$10,BRUTO!$B:$B,ANALISIS_CAPTURAS_TM!$A23,BRUTO!$A:$A,ANALISIS_CAPTURAS_TM!C$13)+SUMIFS(BRUTO!$W:$W,BRUTO!$J:$J,ANALISIS_CAPTURAS_TM!$F$10,BRUTO!$B:$B,ANALISIS_CAPTURAS_TM!$A23,BRUTO!$A:$A,ANALISIS_CAPTURAS_TM!C$13)+SUMIFS(BRUTO!$Y:$Y,BRUTO!$K:$K,ANALISIS_CAPTURAS_TM!$F$10,BRUTO!$B:$B,ANALISIS_CAPTURAS_TM!$A23,BRUTO!$A:$A,ANALISIS_CAPTURAS_TM!C$13)+SUMIFS(BRUTO!$AA:$AA,BRUTO!$K:$K,ANALISIS_CAPTURAS_TM!$F$10,BRUTO!$B:$B,ANALISIS_CAPTURAS_TM!$A23,BRUTO!$A:$A,ANALISIS_CAPTURAS_TM!C$13)</f>
        <v>0</v>
      </c>
      <c r="D23" s="100">
        <f>SUMIFS(BRUTO!$M:$M,BRUTO!$H:$H,ANALISIS_CAPTURAS_TM!$F$10,BRUTO!$B:$B,ANALISIS_CAPTURAS_TM!$A23,BRUTO!$A:$A,ANALISIS_CAPTURAS_TM!D$13)+SUMIFS(BRUTO!$O:$O,BRUTO!$H:$H,ANALISIS_CAPTURAS_TM!$F$10,BRUTO!$B:$B,ANALISIS_CAPTURAS_TM!$A23,BRUTO!$A:$A,ANALISIS_CAPTURAS_TM!D$13)+SUMIFS(BRUTO!$Q:$Q,BRUTO!$H:$H,ANALISIS_CAPTURAS_TM!$F$10,BRUTO!$B:$B,ANALISIS_CAPTURAS_TM!$A23,BRUTO!$A:$A,ANALISIS_CAPTURAS_TM!D$13)+SUMIFS(BRUTO!$S:$S,BRUTO!$I:$I,ANALISIS_CAPTURAS_TM!$F$10,BRUTO!$B:$B,ANALISIS_CAPTURAS_TM!$A23,BRUTO!$A:$A,ANALISIS_CAPTURAS_TM!D$13)+SUMIFS(BRUTO!$U:$U,BRUTO!$I:$I,ANALISIS_CAPTURAS_TM!$F$10,BRUTO!$B:$B,ANALISIS_CAPTURAS_TM!$A23,BRUTO!$A:$A,ANALISIS_CAPTURAS_TM!D$13)+SUMIFS(BRUTO!$W:$W,BRUTO!$J:$J,ANALISIS_CAPTURAS_TM!$F$10,BRUTO!$B:$B,ANALISIS_CAPTURAS_TM!$A23,BRUTO!$A:$A,ANALISIS_CAPTURAS_TM!D$13)+SUMIFS(BRUTO!$Y:$Y,BRUTO!$K:$K,ANALISIS_CAPTURAS_TM!$F$10,BRUTO!$B:$B,ANALISIS_CAPTURAS_TM!$A23,BRUTO!$A:$A,ANALISIS_CAPTURAS_TM!D$13)+SUMIFS(BRUTO!$AA:$AA,BRUTO!$K:$K,ANALISIS_CAPTURAS_TM!$F$10,BRUTO!$B:$B,ANALISIS_CAPTURAS_TM!$A23,BRUTO!$A:$A,ANALISIS_CAPTURAS_TM!D$13)</f>
        <v>0</v>
      </c>
      <c r="E23" s="100">
        <f>SUMIFS(BRUTO!$M:$M,BRUTO!$H:$H,ANALISIS_CAPTURAS_TM!$F$10,BRUTO!$B:$B,ANALISIS_CAPTURAS_TM!$A23,BRUTO!$A:$A,ANALISIS_CAPTURAS_TM!E$13)+SUMIFS(BRUTO!$O:$O,BRUTO!$H:$H,ANALISIS_CAPTURAS_TM!$F$10,BRUTO!$B:$B,ANALISIS_CAPTURAS_TM!$A23,BRUTO!$A:$A,ANALISIS_CAPTURAS_TM!E$13)+SUMIFS(BRUTO!$Q:$Q,BRUTO!$H:$H,ANALISIS_CAPTURAS_TM!$F$10,BRUTO!$B:$B,ANALISIS_CAPTURAS_TM!$A23,BRUTO!$A:$A,ANALISIS_CAPTURAS_TM!E$13)+SUMIFS(BRUTO!$S:$S,BRUTO!$I:$I,ANALISIS_CAPTURAS_TM!$F$10,BRUTO!$B:$B,ANALISIS_CAPTURAS_TM!$A23,BRUTO!$A:$A,ANALISIS_CAPTURAS_TM!E$13)+SUMIFS(BRUTO!$U:$U,BRUTO!$I:$I,ANALISIS_CAPTURAS_TM!$F$10,BRUTO!$B:$B,ANALISIS_CAPTURAS_TM!$A23,BRUTO!$A:$A,ANALISIS_CAPTURAS_TM!E$13)+SUMIFS(BRUTO!$W:$W,BRUTO!$J:$J,ANALISIS_CAPTURAS_TM!$F$10,BRUTO!$B:$B,ANALISIS_CAPTURAS_TM!$A23,BRUTO!$A:$A,ANALISIS_CAPTURAS_TM!E$13)+SUMIFS(BRUTO!$Y:$Y,BRUTO!$K:$K,ANALISIS_CAPTURAS_TM!$F$10,BRUTO!$B:$B,ANALISIS_CAPTURAS_TM!$A23,BRUTO!$A:$A,ANALISIS_CAPTURAS_TM!E$13)+SUMIFS(BRUTO!$AA:$AA,BRUTO!$K:$K,ANALISIS_CAPTURAS_TM!$F$10,BRUTO!$B:$B,ANALISIS_CAPTURAS_TM!$A23,BRUTO!$A:$A,ANALISIS_CAPTURAS_TM!E$13)</f>
        <v>0</v>
      </c>
      <c r="F23" s="100">
        <f>SUMIFS(BRUTO!$M:$M,BRUTO!$H:$H,ANALISIS_CAPTURAS_TM!$F$10,BRUTO!$B:$B,ANALISIS_CAPTURAS_TM!$A23,BRUTO!$A:$A,ANALISIS_CAPTURAS_TM!F$13)+SUMIFS(BRUTO!$O:$O,BRUTO!$H:$H,ANALISIS_CAPTURAS_TM!$F$10,BRUTO!$B:$B,ANALISIS_CAPTURAS_TM!$A23,BRUTO!$A:$A,ANALISIS_CAPTURAS_TM!F$13)+SUMIFS(BRUTO!$Q:$Q,BRUTO!$H:$H,ANALISIS_CAPTURAS_TM!$F$10,BRUTO!$B:$B,ANALISIS_CAPTURAS_TM!$A23,BRUTO!$A:$A,ANALISIS_CAPTURAS_TM!F$13)+SUMIFS(BRUTO!$S:$S,BRUTO!$I:$I,ANALISIS_CAPTURAS_TM!$F$10,BRUTO!$B:$B,ANALISIS_CAPTURAS_TM!$A23,BRUTO!$A:$A,ANALISIS_CAPTURAS_TM!F$13)+SUMIFS(BRUTO!$U:$U,BRUTO!$I:$I,ANALISIS_CAPTURAS_TM!$F$10,BRUTO!$B:$B,ANALISIS_CAPTURAS_TM!$A23,BRUTO!$A:$A,ANALISIS_CAPTURAS_TM!F$13)+SUMIFS(BRUTO!$W:$W,BRUTO!$J:$J,ANALISIS_CAPTURAS_TM!$F$10,BRUTO!$B:$B,ANALISIS_CAPTURAS_TM!$A23,BRUTO!$A:$A,ANALISIS_CAPTURAS_TM!F$13)+SUMIFS(BRUTO!$Y:$Y,BRUTO!$K:$K,ANALISIS_CAPTURAS_TM!$F$10,BRUTO!$B:$B,ANALISIS_CAPTURAS_TM!$A23,BRUTO!$A:$A,ANALISIS_CAPTURAS_TM!F$13)+SUMIFS(BRUTO!$AA:$AA,BRUTO!$K:$K,ANALISIS_CAPTURAS_TM!$F$10,BRUTO!$B:$B,ANALISIS_CAPTURAS_TM!$A23,BRUTO!$A:$A,ANALISIS_CAPTURAS_TM!F$13)</f>
        <v>0</v>
      </c>
      <c r="G23" s="100">
        <f>SUMIFS(BRUTO!$M:$M,BRUTO!$H:$H,ANALISIS_CAPTURAS_TM!$F$10,BRUTO!$B:$B,ANALISIS_CAPTURAS_TM!$A23,BRUTO!$A:$A,ANALISIS_CAPTURAS_TM!G$13)+SUMIFS(BRUTO!$O:$O,BRUTO!$H:$H,ANALISIS_CAPTURAS_TM!$F$10,BRUTO!$B:$B,ANALISIS_CAPTURAS_TM!$A23,BRUTO!$A:$A,ANALISIS_CAPTURAS_TM!G$13)+SUMIFS(BRUTO!$Q:$Q,BRUTO!$H:$H,ANALISIS_CAPTURAS_TM!$F$10,BRUTO!$B:$B,ANALISIS_CAPTURAS_TM!$A23,BRUTO!$A:$A,ANALISIS_CAPTURAS_TM!G$13)+SUMIFS(BRUTO!$S:$S,BRUTO!$I:$I,ANALISIS_CAPTURAS_TM!$F$10,BRUTO!$B:$B,ANALISIS_CAPTURAS_TM!$A23,BRUTO!$A:$A,ANALISIS_CAPTURAS_TM!G$13)+SUMIFS(BRUTO!$U:$U,BRUTO!$I:$I,ANALISIS_CAPTURAS_TM!$F$10,BRUTO!$B:$B,ANALISIS_CAPTURAS_TM!$A23,BRUTO!$A:$A,ANALISIS_CAPTURAS_TM!G$13)+SUMIFS(BRUTO!$W:$W,BRUTO!$J:$J,ANALISIS_CAPTURAS_TM!$F$10,BRUTO!$B:$B,ANALISIS_CAPTURAS_TM!$A23,BRUTO!$A:$A,ANALISIS_CAPTURAS_TM!G$13)+SUMIFS(BRUTO!$Y:$Y,BRUTO!$K:$K,ANALISIS_CAPTURAS_TM!$F$10,BRUTO!$B:$B,ANALISIS_CAPTURAS_TM!$A23,BRUTO!$A:$A,ANALISIS_CAPTURAS_TM!G$13)+SUMIFS(BRUTO!$AA:$AA,BRUTO!$K:$K,ANALISIS_CAPTURAS_TM!$F$10,BRUTO!$B:$B,ANALISIS_CAPTURAS_TM!$A23,BRUTO!$A:$A,ANALISIS_CAPTURAS_TM!G$13)</f>
        <v>0</v>
      </c>
      <c r="H23" s="100">
        <f>SUMIFS(BRUTO!$M:$M,BRUTO!$H:$H,ANALISIS_CAPTURAS_TM!$F$10,BRUTO!$B:$B,ANALISIS_CAPTURAS_TM!$A23,BRUTO!$A:$A,ANALISIS_CAPTURAS_TM!H$13)+SUMIFS(BRUTO!$O:$O,BRUTO!$H:$H,ANALISIS_CAPTURAS_TM!$F$10,BRUTO!$B:$B,ANALISIS_CAPTURAS_TM!$A23,BRUTO!$A:$A,ANALISIS_CAPTURAS_TM!H$13)+SUMIFS(BRUTO!$Q:$Q,BRUTO!$H:$H,ANALISIS_CAPTURAS_TM!$F$10,BRUTO!$B:$B,ANALISIS_CAPTURAS_TM!$A23,BRUTO!$A:$A,ANALISIS_CAPTURAS_TM!H$13)+SUMIFS(BRUTO!$S:$S,BRUTO!$I:$I,ANALISIS_CAPTURAS_TM!$F$10,BRUTO!$B:$B,ANALISIS_CAPTURAS_TM!$A23,BRUTO!$A:$A,ANALISIS_CAPTURAS_TM!H$13)+SUMIFS(BRUTO!$U:$U,BRUTO!$I:$I,ANALISIS_CAPTURAS_TM!$F$10,BRUTO!$B:$B,ANALISIS_CAPTURAS_TM!$A23,BRUTO!$A:$A,ANALISIS_CAPTURAS_TM!H$13)+SUMIFS(BRUTO!$W:$W,BRUTO!$J:$J,ANALISIS_CAPTURAS_TM!$F$10,BRUTO!$B:$B,ANALISIS_CAPTURAS_TM!$A23,BRUTO!$A:$A,ANALISIS_CAPTURAS_TM!H$13)+SUMIFS(BRUTO!$Y:$Y,BRUTO!$K:$K,ANALISIS_CAPTURAS_TM!$F$10,BRUTO!$B:$B,ANALISIS_CAPTURAS_TM!$A23,BRUTO!$A:$A,ANALISIS_CAPTURAS_TM!H$13)+SUMIFS(BRUTO!$AA:$AA,BRUTO!$K:$K,ANALISIS_CAPTURAS_TM!$F$10,BRUTO!$B:$B,ANALISIS_CAPTURAS_TM!$A23,BRUTO!$A:$A,ANALISIS_CAPTURAS_TM!H$13)</f>
        <v>0</v>
      </c>
      <c r="I23" s="100">
        <f>SUMIFS(BRUTO!$M:$M,BRUTO!$H:$H,ANALISIS_CAPTURAS_TM!$F$10,BRUTO!$B:$B,ANALISIS_CAPTURAS_TM!$A23,BRUTO!$A:$A,ANALISIS_CAPTURAS_TM!I$13)+SUMIFS(BRUTO!$O:$O,BRUTO!$H:$H,ANALISIS_CAPTURAS_TM!$F$10,BRUTO!$B:$B,ANALISIS_CAPTURAS_TM!$A23,BRUTO!$A:$A,ANALISIS_CAPTURAS_TM!I$13)+SUMIFS(BRUTO!$Q:$Q,BRUTO!$H:$H,ANALISIS_CAPTURAS_TM!$F$10,BRUTO!$B:$B,ANALISIS_CAPTURAS_TM!$A23,BRUTO!$A:$A,ANALISIS_CAPTURAS_TM!I$13)+SUMIFS(BRUTO!$S:$S,BRUTO!$I:$I,ANALISIS_CAPTURAS_TM!$F$10,BRUTO!$B:$B,ANALISIS_CAPTURAS_TM!$A23,BRUTO!$A:$A,ANALISIS_CAPTURAS_TM!I$13)+SUMIFS(BRUTO!$U:$U,BRUTO!$I:$I,ANALISIS_CAPTURAS_TM!$F$10,BRUTO!$B:$B,ANALISIS_CAPTURAS_TM!$A23,BRUTO!$A:$A,ANALISIS_CAPTURAS_TM!I$13)+SUMIFS(BRUTO!$W:$W,BRUTO!$J:$J,ANALISIS_CAPTURAS_TM!$F$10,BRUTO!$B:$B,ANALISIS_CAPTURAS_TM!$A23,BRUTO!$A:$A,ANALISIS_CAPTURAS_TM!I$13)+SUMIFS(BRUTO!$Y:$Y,BRUTO!$K:$K,ANALISIS_CAPTURAS_TM!$F$10,BRUTO!$B:$B,ANALISIS_CAPTURAS_TM!$A23,BRUTO!$A:$A,ANALISIS_CAPTURAS_TM!I$13)+SUMIFS(BRUTO!$AA:$AA,BRUTO!$K:$K,ANALISIS_CAPTURAS_TM!$F$10,BRUTO!$B:$B,ANALISIS_CAPTURAS_TM!$A23,BRUTO!$A:$A,ANALISIS_CAPTURAS_TM!I$13)</f>
        <v>3</v>
      </c>
      <c r="J23" s="100">
        <f>SUMIFS(BRUTO!$M:$M,BRUTO!$H:$H,ANALISIS_CAPTURAS_TM!$F$10,BRUTO!$B:$B,ANALISIS_CAPTURAS_TM!$A23,BRUTO!$A:$A,ANALISIS_CAPTURAS_TM!J$13)+SUMIFS(BRUTO!$O:$O,BRUTO!$H:$H,ANALISIS_CAPTURAS_TM!$F$10,BRUTO!$B:$B,ANALISIS_CAPTURAS_TM!$A23,BRUTO!$A:$A,ANALISIS_CAPTURAS_TM!J$13)+SUMIFS(BRUTO!$Q:$Q,BRUTO!$H:$H,ANALISIS_CAPTURAS_TM!$F$10,BRUTO!$B:$B,ANALISIS_CAPTURAS_TM!$A23,BRUTO!$A:$A,ANALISIS_CAPTURAS_TM!J$13)+SUMIFS(BRUTO!$S:$S,BRUTO!$I:$I,ANALISIS_CAPTURAS_TM!$F$10,BRUTO!$B:$B,ANALISIS_CAPTURAS_TM!$A23,BRUTO!$A:$A,ANALISIS_CAPTURAS_TM!J$13)+SUMIFS(BRUTO!$U:$U,BRUTO!$I:$I,ANALISIS_CAPTURAS_TM!$F$10,BRUTO!$B:$B,ANALISIS_CAPTURAS_TM!$A23,BRUTO!$A:$A,ANALISIS_CAPTURAS_TM!J$13)+SUMIFS(BRUTO!$W:$W,BRUTO!$J:$J,ANALISIS_CAPTURAS_TM!$F$10,BRUTO!$B:$B,ANALISIS_CAPTURAS_TM!$A23,BRUTO!$A:$A,ANALISIS_CAPTURAS_TM!J$13)+SUMIFS(BRUTO!$Y:$Y,BRUTO!$K:$K,ANALISIS_CAPTURAS_TM!$F$10,BRUTO!$B:$B,ANALISIS_CAPTURAS_TM!$A23,BRUTO!$A:$A,ANALISIS_CAPTURAS_TM!J$13)+SUMIFS(BRUTO!$AA:$AA,BRUTO!$K:$K,ANALISIS_CAPTURAS_TM!$F$10,BRUTO!$B:$B,ANALISIS_CAPTURAS_TM!$A23,BRUTO!$A:$A,ANALISIS_CAPTURAS_TM!J$13)</f>
        <v>0</v>
      </c>
      <c r="K23" s="100">
        <f>SUMIFS(BRUTO!$M:$M,BRUTO!$H:$H,ANALISIS_CAPTURAS_TM!$F$10,BRUTO!$B:$B,ANALISIS_CAPTURAS_TM!$A23,BRUTO!$A:$A,ANALISIS_CAPTURAS_TM!K$13)+SUMIFS(BRUTO!$O:$O,BRUTO!$H:$H,ANALISIS_CAPTURAS_TM!$F$10,BRUTO!$B:$B,ANALISIS_CAPTURAS_TM!$A23,BRUTO!$A:$A,ANALISIS_CAPTURAS_TM!K$13)+SUMIFS(BRUTO!$Q:$Q,BRUTO!$H:$H,ANALISIS_CAPTURAS_TM!$F$10,BRUTO!$B:$B,ANALISIS_CAPTURAS_TM!$A23,BRUTO!$A:$A,ANALISIS_CAPTURAS_TM!K$13)+SUMIFS(BRUTO!$S:$S,BRUTO!$I:$I,ANALISIS_CAPTURAS_TM!$F$10,BRUTO!$B:$B,ANALISIS_CAPTURAS_TM!$A23,BRUTO!$A:$A,ANALISIS_CAPTURAS_TM!K$13)+SUMIFS(BRUTO!$U:$U,BRUTO!$I:$I,ANALISIS_CAPTURAS_TM!$F$10,BRUTO!$B:$B,ANALISIS_CAPTURAS_TM!$A23,BRUTO!$A:$A,ANALISIS_CAPTURAS_TM!K$13)+SUMIFS(BRUTO!$W:$W,BRUTO!$J:$J,ANALISIS_CAPTURAS_TM!$F$10,BRUTO!$B:$B,ANALISIS_CAPTURAS_TM!$A23,BRUTO!$A:$A,ANALISIS_CAPTURAS_TM!K$13)+SUMIFS(BRUTO!$Y:$Y,BRUTO!$K:$K,ANALISIS_CAPTURAS_TM!$F$10,BRUTO!$B:$B,ANALISIS_CAPTURAS_TM!$A23,BRUTO!$A:$A,ANALISIS_CAPTURAS_TM!K$13)+SUMIFS(BRUTO!$AA:$AA,BRUTO!$K:$K,ANALISIS_CAPTURAS_TM!$F$10,BRUTO!$B:$B,ANALISIS_CAPTURAS_TM!$A23,BRUTO!$A:$A,ANALISIS_CAPTURAS_TM!K$13)</f>
        <v>0</v>
      </c>
      <c r="L23" s="100">
        <f>SUMIFS(BRUTO!$M:$M,BRUTO!$H:$H,ANALISIS_CAPTURAS_TM!$F$10,BRUTO!$B:$B,ANALISIS_CAPTURAS_TM!$A23,BRUTO!$A:$A,ANALISIS_CAPTURAS_TM!L$13)+SUMIFS(BRUTO!$O:$O,BRUTO!$H:$H,ANALISIS_CAPTURAS_TM!$F$10,BRUTO!$B:$B,ANALISIS_CAPTURAS_TM!$A23,BRUTO!$A:$A,ANALISIS_CAPTURAS_TM!L$13)+SUMIFS(BRUTO!$Q:$Q,BRUTO!$H:$H,ANALISIS_CAPTURAS_TM!$F$10,BRUTO!$B:$B,ANALISIS_CAPTURAS_TM!$A23,BRUTO!$A:$A,ANALISIS_CAPTURAS_TM!L$13)+SUMIFS(BRUTO!$S:$S,BRUTO!$I:$I,ANALISIS_CAPTURAS_TM!$F$10,BRUTO!$B:$B,ANALISIS_CAPTURAS_TM!$A23,BRUTO!$A:$A,ANALISIS_CAPTURAS_TM!L$13)+SUMIFS(BRUTO!$U:$U,BRUTO!$I:$I,ANALISIS_CAPTURAS_TM!$F$10,BRUTO!$B:$B,ANALISIS_CAPTURAS_TM!$A23,BRUTO!$A:$A,ANALISIS_CAPTURAS_TM!L$13)+SUMIFS(BRUTO!$W:$W,BRUTO!$J:$J,ANALISIS_CAPTURAS_TM!$F$10,BRUTO!$B:$B,ANALISIS_CAPTURAS_TM!$A23,BRUTO!$A:$A,ANALISIS_CAPTURAS_TM!L$13)+SUMIFS(BRUTO!$Y:$Y,BRUTO!$K:$K,ANALISIS_CAPTURAS_TM!$F$10,BRUTO!$B:$B,ANALISIS_CAPTURAS_TM!$A23,BRUTO!$A:$A,ANALISIS_CAPTURAS_TM!L$13)+SUMIFS(BRUTO!$AA:$AA,BRUTO!$K:$K,ANALISIS_CAPTURAS_TM!$F$10,BRUTO!$B:$B,ANALISIS_CAPTURAS_TM!$A23,BRUTO!$A:$A,ANALISIS_CAPTURAS_TM!L$13)</f>
        <v>0</v>
      </c>
      <c r="M23" s="83">
        <f t="shared" si="0"/>
        <v>3</v>
      </c>
      <c r="N23" s="135">
        <f t="shared" si="1"/>
        <v>0.10936930368209989</v>
      </c>
    </row>
    <row r="24" spans="1:14" x14ac:dyDescent="0.25">
      <c r="A24" s="76" t="s">
        <v>50</v>
      </c>
      <c r="B24" s="100">
        <f>SUMIFS(BRUTO!$M:$M,BRUTO!$H:$H,ANALISIS_CAPTURAS_TM!$F$10,BRUTO!$B:$B,ANALISIS_CAPTURAS_TM!$A24,BRUTO!$A:$A,ANALISIS_CAPTURAS_TM!B$13)+SUMIFS(BRUTO!$O:$O,BRUTO!$H:$H,ANALISIS_CAPTURAS_TM!$F$10,BRUTO!$B:$B,ANALISIS_CAPTURAS_TM!$A24,BRUTO!$A:$A,ANALISIS_CAPTURAS_TM!B$13)+SUMIFS(BRUTO!$Q:$Q,BRUTO!$H:$H,ANALISIS_CAPTURAS_TM!$F$10,BRUTO!$B:$B,ANALISIS_CAPTURAS_TM!$A24,BRUTO!$A:$A,ANALISIS_CAPTURAS_TM!B$13)+SUMIFS(BRUTO!$S:$S,BRUTO!$I:$I,ANALISIS_CAPTURAS_TM!$F$10,BRUTO!$B:$B,ANALISIS_CAPTURAS_TM!$A24,BRUTO!$A:$A,ANALISIS_CAPTURAS_TM!B$13)+SUMIFS(BRUTO!$U:$U,BRUTO!$I:$I,ANALISIS_CAPTURAS_TM!$F$10,BRUTO!$B:$B,ANALISIS_CAPTURAS_TM!$A24,BRUTO!$A:$A,ANALISIS_CAPTURAS_TM!B$13)+SUMIFS(BRUTO!$W:$W,BRUTO!$J:$J,ANALISIS_CAPTURAS_TM!$F$10,BRUTO!$B:$B,ANALISIS_CAPTURAS_TM!$A24,BRUTO!$A:$A,ANALISIS_CAPTURAS_TM!B$13)+SUMIFS(BRUTO!$Y:$Y,BRUTO!$K:$K,ANALISIS_CAPTURAS_TM!$F$10,BRUTO!$B:$B,ANALISIS_CAPTURAS_TM!$A24,BRUTO!$A:$A,ANALISIS_CAPTURAS_TM!B$13)+SUMIFS(BRUTO!$AA:$AA,BRUTO!$K:$K,ANALISIS_CAPTURAS_TM!$F$10,BRUTO!$B:$B,ANALISIS_CAPTURAS_TM!$A24,BRUTO!$A:$A,ANALISIS_CAPTURAS_TM!B$13)</f>
        <v>0</v>
      </c>
      <c r="C24" s="100">
        <f>SUMIFS(BRUTO!$M:$M,BRUTO!$H:$H,ANALISIS_CAPTURAS_TM!$F$10,BRUTO!$B:$B,ANALISIS_CAPTURAS_TM!$A24,BRUTO!$A:$A,ANALISIS_CAPTURAS_TM!C$13)+SUMIFS(BRUTO!$O:$O,BRUTO!$H:$H,ANALISIS_CAPTURAS_TM!$F$10,BRUTO!$B:$B,ANALISIS_CAPTURAS_TM!$A24,BRUTO!$A:$A,ANALISIS_CAPTURAS_TM!C$13)+SUMIFS(BRUTO!$Q:$Q,BRUTO!$H:$H,ANALISIS_CAPTURAS_TM!$F$10,BRUTO!$B:$B,ANALISIS_CAPTURAS_TM!$A24,BRUTO!$A:$A,ANALISIS_CAPTURAS_TM!C$13)+SUMIFS(BRUTO!$S:$S,BRUTO!$I:$I,ANALISIS_CAPTURAS_TM!$F$10,BRUTO!$B:$B,ANALISIS_CAPTURAS_TM!$A24,BRUTO!$A:$A,ANALISIS_CAPTURAS_TM!C$13)+SUMIFS(BRUTO!$U:$U,BRUTO!$I:$I,ANALISIS_CAPTURAS_TM!$F$10,BRUTO!$B:$B,ANALISIS_CAPTURAS_TM!$A24,BRUTO!$A:$A,ANALISIS_CAPTURAS_TM!C$13)+SUMIFS(BRUTO!$W:$W,BRUTO!$J:$J,ANALISIS_CAPTURAS_TM!$F$10,BRUTO!$B:$B,ANALISIS_CAPTURAS_TM!$A24,BRUTO!$A:$A,ANALISIS_CAPTURAS_TM!C$13)+SUMIFS(BRUTO!$Y:$Y,BRUTO!$K:$K,ANALISIS_CAPTURAS_TM!$F$10,BRUTO!$B:$B,ANALISIS_CAPTURAS_TM!$A24,BRUTO!$A:$A,ANALISIS_CAPTURAS_TM!C$13)+SUMIFS(BRUTO!$AA:$AA,BRUTO!$K:$K,ANALISIS_CAPTURAS_TM!$F$10,BRUTO!$B:$B,ANALISIS_CAPTURAS_TM!$A24,BRUTO!$A:$A,ANALISIS_CAPTURAS_TM!C$13)</f>
        <v>0</v>
      </c>
      <c r="D24" s="100">
        <f>SUMIFS(BRUTO!$M:$M,BRUTO!$H:$H,ANALISIS_CAPTURAS_TM!$F$10,BRUTO!$B:$B,ANALISIS_CAPTURAS_TM!$A24,BRUTO!$A:$A,ANALISIS_CAPTURAS_TM!D$13)+SUMIFS(BRUTO!$O:$O,BRUTO!$H:$H,ANALISIS_CAPTURAS_TM!$F$10,BRUTO!$B:$B,ANALISIS_CAPTURAS_TM!$A24,BRUTO!$A:$A,ANALISIS_CAPTURAS_TM!D$13)+SUMIFS(BRUTO!$Q:$Q,BRUTO!$H:$H,ANALISIS_CAPTURAS_TM!$F$10,BRUTO!$B:$B,ANALISIS_CAPTURAS_TM!$A24,BRUTO!$A:$A,ANALISIS_CAPTURAS_TM!D$13)+SUMIFS(BRUTO!$S:$S,BRUTO!$I:$I,ANALISIS_CAPTURAS_TM!$F$10,BRUTO!$B:$B,ANALISIS_CAPTURAS_TM!$A24,BRUTO!$A:$A,ANALISIS_CAPTURAS_TM!D$13)+SUMIFS(BRUTO!$U:$U,BRUTO!$I:$I,ANALISIS_CAPTURAS_TM!$F$10,BRUTO!$B:$B,ANALISIS_CAPTURAS_TM!$A24,BRUTO!$A:$A,ANALISIS_CAPTURAS_TM!D$13)+SUMIFS(BRUTO!$W:$W,BRUTO!$J:$J,ANALISIS_CAPTURAS_TM!$F$10,BRUTO!$B:$B,ANALISIS_CAPTURAS_TM!$A24,BRUTO!$A:$A,ANALISIS_CAPTURAS_TM!D$13)+SUMIFS(BRUTO!$Y:$Y,BRUTO!$K:$K,ANALISIS_CAPTURAS_TM!$F$10,BRUTO!$B:$B,ANALISIS_CAPTURAS_TM!$A24,BRUTO!$A:$A,ANALISIS_CAPTURAS_TM!D$13)+SUMIFS(BRUTO!$AA:$AA,BRUTO!$K:$K,ANALISIS_CAPTURAS_TM!$F$10,BRUTO!$B:$B,ANALISIS_CAPTURAS_TM!$A24,BRUTO!$A:$A,ANALISIS_CAPTURAS_TM!D$13)</f>
        <v>0</v>
      </c>
      <c r="E24" s="100">
        <f>SUMIFS(BRUTO!$M:$M,BRUTO!$H:$H,ANALISIS_CAPTURAS_TM!$F$10,BRUTO!$B:$B,ANALISIS_CAPTURAS_TM!$A24,BRUTO!$A:$A,ANALISIS_CAPTURAS_TM!E$13)+SUMIFS(BRUTO!$O:$O,BRUTO!$H:$H,ANALISIS_CAPTURAS_TM!$F$10,BRUTO!$B:$B,ANALISIS_CAPTURAS_TM!$A24,BRUTO!$A:$A,ANALISIS_CAPTURAS_TM!E$13)+SUMIFS(BRUTO!$Q:$Q,BRUTO!$H:$H,ANALISIS_CAPTURAS_TM!$F$10,BRUTO!$B:$B,ANALISIS_CAPTURAS_TM!$A24,BRUTO!$A:$A,ANALISIS_CAPTURAS_TM!E$13)+SUMIFS(BRUTO!$S:$S,BRUTO!$I:$I,ANALISIS_CAPTURAS_TM!$F$10,BRUTO!$B:$B,ANALISIS_CAPTURAS_TM!$A24,BRUTO!$A:$A,ANALISIS_CAPTURAS_TM!E$13)+SUMIFS(BRUTO!$U:$U,BRUTO!$I:$I,ANALISIS_CAPTURAS_TM!$F$10,BRUTO!$B:$B,ANALISIS_CAPTURAS_TM!$A24,BRUTO!$A:$A,ANALISIS_CAPTURAS_TM!E$13)+SUMIFS(BRUTO!$W:$W,BRUTO!$J:$J,ANALISIS_CAPTURAS_TM!$F$10,BRUTO!$B:$B,ANALISIS_CAPTURAS_TM!$A24,BRUTO!$A:$A,ANALISIS_CAPTURAS_TM!E$13)+SUMIFS(BRUTO!$Y:$Y,BRUTO!$K:$K,ANALISIS_CAPTURAS_TM!$F$10,BRUTO!$B:$B,ANALISIS_CAPTURAS_TM!$A24,BRUTO!$A:$A,ANALISIS_CAPTURAS_TM!E$13)+SUMIFS(BRUTO!$AA:$AA,BRUTO!$K:$K,ANALISIS_CAPTURAS_TM!$F$10,BRUTO!$B:$B,ANALISIS_CAPTURAS_TM!$A24,BRUTO!$A:$A,ANALISIS_CAPTURAS_TM!E$13)</f>
        <v>0</v>
      </c>
      <c r="F24" s="100">
        <f>SUMIFS(BRUTO!$M:$M,BRUTO!$H:$H,ANALISIS_CAPTURAS_TM!$F$10,BRUTO!$B:$B,ANALISIS_CAPTURAS_TM!$A24,BRUTO!$A:$A,ANALISIS_CAPTURAS_TM!F$13)+SUMIFS(BRUTO!$O:$O,BRUTO!$H:$H,ANALISIS_CAPTURAS_TM!$F$10,BRUTO!$B:$B,ANALISIS_CAPTURAS_TM!$A24,BRUTO!$A:$A,ANALISIS_CAPTURAS_TM!F$13)+SUMIFS(BRUTO!$Q:$Q,BRUTO!$H:$H,ANALISIS_CAPTURAS_TM!$F$10,BRUTO!$B:$B,ANALISIS_CAPTURAS_TM!$A24,BRUTO!$A:$A,ANALISIS_CAPTURAS_TM!F$13)+SUMIFS(BRUTO!$S:$S,BRUTO!$I:$I,ANALISIS_CAPTURAS_TM!$F$10,BRUTO!$B:$B,ANALISIS_CAPTURAS_TM!$A24,BRUTO!$A:$A,ANALISIS_CAPTURAS_TM!F$13)+SUMIFS(BRUTO!$U:$U,BRUTO!$I:$I,ANALISIS_CAPTURAS_TM!$F$10,BRUTO!$B:$B,ANALISIS_CAPTURAS_TM!$A24,BRUTO!$A:$A,ANALISIS_CAPTURAS_TM!F$13)+SUMIFS(BRUTO!$W:$W,BRUTO!$J:$J,ANALISIS_CAPTURAS_TM!$F$10,BRUTO!$B:$B,ANALISIS_CAPTURAS_TM!$A24,BRUTO!$A:$A,ANALISIS_CAPTURAS_TM!F$13)+SUMIFS(BRUTO!$Y:$Y,BRUTO!$K:$K,ANALISIS_CAPTURAS_TM!$F$10,BRUTO!$B:$B,ANALISIS_CAPTURAS_TM!$A24,BRUTO!$A:$A,ANALISIS_CAPTURAS_TM!F$13)+SUMIFS(BRUTO!$AA:$AA,BRUTO!$K:$K,ANALISIS_CAPTURAS_TM!$F$10,BRUTO!$B:$B,ANALISIS_CAPTURAS_TM!$A24,BRUTO!$A:$A,ANALISIS_CAPTURAS_TM!F$13)</f>
        <v>0</v>
      </c>
      <c r="G24" s="100">
        <f>SUMIFS(BRUTO!$M:$M,BRUTO!$H:$H,ANALISIS_CAPTURAS_TM!$F$10,BRUTO!$B:$B,ANALISIS_CAPTURAS_TM!$A24,BRUTO!$A:$A,ANALISIS_CAPTURAS_TM!G$13)+SUMIFS(BRUTO!$O:$O,BRUTO!$H:$H,ANALISIS_CAPTURAS_TM!$F$10,BRUTO!$B:$B,ANALISIS_CAPTURAS_TM!$A24,BRUTO!$A:$A,ANALISIS_CAPTURAS_TM!G$13)+SUMIFS(BRUTO!$Q:$Q,BRUTO!$H:$H,ANALISIS_CAPTURAS_TM!$F$10,BRUTO!$B:$B,ANALISIS_CAPTURAS_TM!$A24,BRUTO!$A:$A,ANALISIS_CAPTURAS_TM!G$13)+SUMIFS(BRUTO!$S:$S,BRUTO!$I:$I,ANALISIS_CAPTURAS_TM!$F$10,BRUTO!$B:$B,ANALISIS_CAPTURAS_TM!$A24,BRUTO!$A:$A,ANALISIS_CAPTURAS_TM!G$13)+SUMIFS(BRUTO!$U:$U,BRUTO!$I:$I,ANALISIS_CAPTURAS_TM!$F$10,BRUTO!$B:$B,ANALISIS_CAPTURAS_TM!$A24,BRUTO!$A:$A,ANALISIS_CAPTURAS_TM!G$13)+SUMIFS(BRUTO!$W:$W,BRUTO!$J:$J,ANALISIS_CAPTURAS_TM!$F$10,BRUTO!$B:$B,ANALISIS_CAPTURAS_TM!$A24,BRUTO!$A:$A,ANALISIS_CAPTURAS_TM!G$13)+SUMIFS(BRUTO!$Y:$Y,BRUTO!$K:$K,ANALISIS_CAPTURAS_TM!$F$10,BRUTO!$B:$B,ANALISIS_CAPTURAS_TM!$A24,BRUTO!$A:$A,ANALISIS_CAPTURAS_TM!G$13)+SUMIFS(BRUTO!$AA:$AA,BRUTO!$K:$K,ANALISIS_CAPTURAS_TM!$F$10,BRUTO!$B:$B,ANALISIS_CAPTURAS_TM!$A24,BRUTO!$A:$A,ANALISIS_CAPTURAS_TM!G$13)</f>
        <v>0</v>
      </c>
      <c r="H24" s="100">
        <f>SUMIFS(BRUTO!$M:$M,BRUTO!$H:$H,ANALISIS_CAPTURAS_TM!$F$10,BRUTO!$B:$B,ANALISIS_CAPTURAS_TM!$A24,BRUTO!$A:$A,ANALISIS_CAPTURAS_TM!H$13)+SUMIFS(BRUTO!$O:$O,BRUTO!$H:$H,ANALISIS_CAPTURAS_TM!$F$10,BRUTO!$B:$B,ANALISIS_CAPTURAS_TM!$A24,BRUTO!$A:$A,ANALISIS_CAPTURAS_TM!H$13)+SUMIFS(BRUTO!$Q:$Q,BRUTO!$H:$H,ANALISIS_CAPTURAS_TM!$F$10,BRUTO!$B:$B,ANALISIS_CAPTURAS_TM!$A24,BRUTO!$A:$A,ANALISIS_CAPTURAS_TM!H$13)+SUMIFS(BRUTO!$S:$S,BRUTO!$I:$I,ANALISIS_CAPTURAS_TM!$F$10,BRUTO!$B:$B,ANALISIS_CAPTURAS_TM!$A24,BRUTO!$A:$A,ANALISIS_CAPTURAS_TM!H$13)+SUMIFS(BRUTO!$U:$U,BRUTO!$I:$I,ANALISIS_CAPTURAS_TM!$F$10,BRUTO!$B:$B,ANALISIS_CAPTURAS_TM!$A24,BRUTO!$A:$A,ANALISIS_CAPTURAS_TM!H$13)+SUMIFS(BRUTO!$W:$W,BRUTO!$J:$J,ANALISIS_CAPTURAS_TM!$F$10,BRUTO!$B:$B,ANALISIS_CAPTURAS_TM!$A24,BRUTO!$A:$A,ANALISIS_CAPTURAS_TM!H$13)+SUMIFS(BRUTO!$Y:$Y,BRUTO!$K:$K,ANALISIS_CAPTURAS_TM!$F$10,BRUTO!$B:$B,ANALISIS_CAPTURAS_TM!$A24,BRUTO!$A:$A,ANALISIS_CAPTURAS_TM!H$13)+SUMIFS(BRUTO!$AA:$AA,BRUTO!$K:$K,ANALISIS_CAPTURAS_TM!$F$10,BRUTO!$B:$B,ANALISIS_CAPTURAS_TM!$A24,BRUTO!$A:$A,ANALISIS_CAPTURAS_TM!H$13)</f>
        <v>0</v>
      </c>
      <c r="I24" s="100">
        <f>SUMIFS(BRUTO!$M:$M,BRUTO!$H:$H,ANALISIS_CAPTURAS_TM!$F$10,BRUTO!$B:$B,ANALISIS_CAPTURAS_TM!$A24,BRUTO!$A:$A,ANALISIS_CAPTURAS_TM!I$13)+SUMIFS(BRUTO!$O:$O,BRUTO!$H:$H,ANALISIS_CAPTURAS_TM!$F$10,BRUTO!$B:$B,ANALISIS_CAPTURAS_TM!$A24,BRUTO!$A:$A,ANALISIS_CAPTURAS_TM!I$13)+SUMIFS(BRUTO!$Q:$Q,BRUTO!$H:$H,ANALISIS_CAPTURAS_TM!$F$10,BRUTO!$B:$B,ANALISIS_CAPTURAS_TM!$A24,BRUTO!$A:$A,ANALISIS_CAPTURAS_TM!I$13)+SUMIFS(BRUTO!$S:$S,BRUTO!$I:$I,ANALISIS_CAPTURAS_TM!$F$10,BRUTO!$B:$B,ANALISIS_CAPTURAS_TM!$A24,BRUTO!$A:$A,ANALISIS_CAPTURAS_TM!I$13)+SUMIFS(BRUTO!$U:$U,BRUTO!$I:$I,ANALISIS_CAPTURAS_TM!$F$10,BRUTO!$B:$B,ANALISIS_CAPTURAS_TM!$A24,BRUTO!$A:$A,ANALISIS_CAPTURAS_TM!I$13)+SUMIFS(BRUTO!$W:$W,BRUTO!$J:$J,ANALISIS_CAPTURAS_TM!$F$10,BRUTO!$B:$B,ANALISIS_CAPTURAS_TM!$A24,BRUTO!$A:$A,ANALISIS_CAPTURAS_TM!I$13)+SUMIFS(BRUTO!$Y:$Y,BRUTO!$K:$K,ANALISIS_CAPTURAS_TM!$F$10,BRUTO!$B:$B,ANALISIS_CAPTURAS_TM!$A24,BRUTO!$A:$A,ANALISIS_CAPTURAS_TM!I$13)+SUMIFS(BRUTO!$AA:$AA,BRUTO!$K:$K,ANALISIS_CAPTURAS_TM!$F$10,BRUTO!$B:$B,ANALISIS_CAPTURAS_TM!$A24,BRUTO!$A:$A,ANALISIS_CAPTURAS_TM!I$13)</f>
        <v>0</v>
      </c>
      <c r="J24" s="100">
        <f>SUMIFS(BRUTO!$M:$M,BRUTO!$H:$H,ANALISIS_CAPTURAS_TM!$F$10,BRUTO!$B:$B,ANALISIS_CAPTURAS_TM!$A24,BRUTO!$A:$A,ANALISIS_CAPTURAS_TM!J$13)+SUMIFS(BRUTO!$O:$O,BRUTO!$H:$H,ANALISIS_CAPTURAS_TM!$F$10,BRUTO!$B:$B,ANALISIS_CAPTURAS_TM!$A24,BRUTO!$A:$A,ANALISIS_CAPTURAS_TM!J$13)+SUMIFS(BRUTO!$Q:$Q,BRUTO!$H:$H,ANALISIS_CAPTURAS_TM!$F$10,BRUTO!$B:$B,ANALISIS_CAPTURAS_TM!$A24,BRUTO!$A:$A,ANALISIS_CAPTURAS_TM!J$13)+SUMIFS(BRUTO!$S:$S,BRUTO!$I:$I,ANALISIS_CAPTURAS_TM!$F$10,BRUTO!$B:$B,ANALISIS_CAPTURAS_TM!$A24,BRUTO!$A:$A,ANALISIS_CAPTURAS_TM!J$13)+SUMIFS(BRUTO!$U:$U,BRUTO!$I:$I,ANALISIS_CAPTURAS_TM!$F$10,BRUTO!$B:$B,ANALISIS_CAPTURAS_TM!$A24,BRUTO!$A:$A,ANALISIS_CAPTURAS_TM!J$13)+SUMIFS(BRUTO!$W:$W,BRUTO!$J:$J,ANALISIS_CAPTURAS_TM!$F$10,BRUTO!$B:$B,ANALISIS_CAPTURAS_TM!$A24,BRUTO!$A:$A,ANALISIS_CAPTURAS_TM!J$13)+SUMIFS(BRUTO!$Y:$Y,BRUTO!$K:$K,ANALISIS_CAPTURAS_TM!$F$10,BRUTO!$B:$B,ANALISIS_CAPTURAS_TM!$A24,BRUTO!$A:$A,ANALISIS_CAPTURAS_TM!J$13)+SUMIFS(BRUTO!$AA:$AA,BRUTO!$K:$K,ANALISIS_CAPTURAS_TM!$F$10,BRUTO!$B:$B,ANALISIS_CAPTURAS_TM!$A24,BRUTO!$A:$A,ANALISIS_CAPTURAS_TM!J$13)</f>
        <v>3</v>
      </c>
      <c r="K24" s="100">
        <f>SUMIFS(BRUTO!$M:$M,BRUTO!$H:$H,ANALISIS_CAPTURAS_TM!$F$10,BRUTO!$B:$B,ANALISIS_CAPTURAS_TM!$A24,BRUTO!$A:$A,ANALISIS_CAPTURAS_TM!K$13)+SUMIFS(BRUTO!$O:$O,BRUTO!$H:$H,ANALISIS_CAPTURAS_TM!$F$10,BRUTO!$B:$B,ANALISIS_CAPTURAS_TM!$A24,BRUTO!$A:$A,ANALISIS_CAPTURAS_TM!K$13)+SUMIFS(BRUTO!$Q:$Q,BRUTO!$H:$H,ANALISIS_CAPTURAS_TM!$F$10,BRUTO!$B:$B,ANALISIS_CAPTURAS_TM!$A24,BRUTO!$A:$A,ANALISIS_CAPTURAS_TM!K$13)+SUMIFS(BRUTO!$S:$S,BRUTO!$I:$I,ANALISIS_CAPTURAS_TM!$F$10,BRUTO!$B:$B,ANALISIS_CAPTURAS_TM!$A24,BRUTO!$A:$A,ANALISIS_CAPTURAS_TM!K$13)+SUMIFS(BRUTO!$U:$U,BRUTO!$I:$I,ANALISIS_CAPTURAS_TM!$F$10,BRUTO!$B:$B,ANALISIS_CAPTURAS_TM!$A24,BRUTO!$A:$A,ANALISIS_CAPTURAS_TM!K$13)+SUMIFS(BRUTO!$W:$W,BRUTO!$J:$J,ANALISIS_CAPTURAS_TM!$F$10,BRUTO!$B:$B,ANALISIS_CAPTURAS_TM!$A24,BRUTO!$A:$A,ANALISIS_CAPTURAS_TM!K$13)+SUMIFS(BRUTO!$Y:$Y,BRUTO!$K:$K,ANALISIS_CAPTURAS_TM!$F$10,BRUTO!$B:$B,ANALISIS_CAPTURAS_TM!$A24,BRUTO!$A:$A,ANALISIS_CAPTURAS_TM!K$13)+SUMIFS(BRUTO!$AA:$AA,BRUTO!$K:$K,ANALISIS_CAPTURAS_TM!$F$10,BRUTO!$B:$B,ANALISIS_CAPTURAS_TM!$A24,BRUTO!$A:$A,ANALISIS_CAPTURAS_TM!K$13)</f>
        <v>0</v>
      </c>
      <c r="L24" s="100">
        <f>SUMIFS(BRUTO!$M:$M,BRUTO!$H:$H,ANALISIS_CAPTURAS_TM!$F$10,BRUTO!$B:$B,ANALISIS_CAPTURAS_TM!$A24,BRUTO!$A:$A,ANALISIS_CAPTURAS_TM!L$13)+SUMIFS(BRUTO!$O:$O,BRUTO!$H:$H,ANALISIS_CAPTURAS_TM!$F$10,BRUTO!$B:$B,ANALISIS_CAPTURAS_TM!$A24,BRUTO!$A:$A,ANALISIS_CAPTURAS_TM!L$13)+SUMIFS(BRUTO!$Q:$Q,BRUTO!$H:$H,ANALISIS_CAPTURAS_TM!$F$10,BRUTO!$B:$B,ANALISIS_CAPTURAS_TM!$A24,BRUTO!$A:$A,ANALISIS_CAPTURAS_TM!L$13)+SUMIFS(BRUTO!$S:$S,BRUTO!$I:$I,ANALISIS_CAPTURAS_TM!$F$10,BRUTO!$B:$B,ANALISIS_CAPTURAS_TM!$A24,BRUTO!$A:$A,ANALISIS_CAPTURAS_TM!L$13)+SUMIFS(BRUTO!$U:$U,BRUTO!$I:$I,ANALISIS_CAPTURAS_TM!$F$10,BRUTO!$B:$B,ANALISIS_CAPTURAS_TM!$A24,BRUTO!$A:$A,ANALISIS_CAPTURAS_TM!L$13)+SUMIFS(BRUTO!$W:$W,BRUTO!$J:$J,ANALISIS_CAPTURAS_TM!$F$10,BRUTO!$B:$B,ANALISIS_CAPTURAS_TM!$A24,BRUTO!$A:$A,ANALISIS_CAPTURAS_TM!L$13)+SUMIFS(BRUTO!$Y:$Y,BRUTO!$K:$K,ANALISIS_CAPTURAS_TM!$F$10,BRUTO!$B:$B,ANALISIS_CAPTURAS_TM!$A24,BRUTO!$A:$A,ANALISIS_CAPTURAS_TM!L$13)+SUMIFS(BRUTO!$AA:$AA,BRUTO!$K:$K,ANALISIS_CAPTURAS_TM!$F$10,BRUTO!$B:$B,ANALISIS_CAPTURAS_TM!$A24,BRUTO!$A:$A,ANALISIS_CAPTURAS_TM!L$13)</f>
        <v>0</v>
      </c>
      <c r="M24" s="83">
        <f t="shared" si="0"/>
        <v>3</v>
      </c>
      <c r="N24" s="135">
        <f t="shared" si="1"/>
        <v>0.10936930368209989</v>
      </c>
    </row>
    <row r="25" spans="1:14" x14ac:dyDescent="0.25">
      <c r="A25" s="76" t="s">
        <v>51</v>
      </c>
      <c r="B25" s="100">
        <f>SUMIFS(BRUTO!$M:$M,BRUTO!$H:$H,ANALISIS_CAPTURAS_TM!$F$10,BRUTO!$B:$B,ANALISIS_CAPTURAS_TM!$A25,BRUTO!$A:$A,ANALISIS_CAPTURAS_TM!B$13)+SUMIFS(BRUTO!$O:$O,BRUTO!$H:$H,ANALISIS_CAPTURAS_TM!$F$10,BRUTO!$B:$B,ANALISIS_CAPTURAS_TM!$A25,BRUTO!$A:$A,ANALISIS_CAPTURAS_TM!B$13)+SUMIFS(BRUTO!$Q:$Q,BRUTO!$H:$H,ANALISIS_CAPTURAS_TM!$F$10,BRUTO!$B:$B,ANALISIS_CAPTURAS_TM!$A25,BRUTO!$A:$A,ANALISIS_CAPTURAS_TM!B$13)+SUMIFS(BRUTO!$S:$S,BRUTO!$I:$I,ANALISIS_CAPTURAS_TM!$F$10,BRUTO!$B:$B,ANALISIS_CAPTURAS_TM!$A25,BRUTO!$A:$A,ANALISIS_CAPTURAS_TM!B$13)+SUMIFS(BRUTO!$U:$U,BRUTO!$I:$I,ANALISIS_CAPTURAS_TM!$F$10,BRUTO!$B:$B,ANALISIS_CAPTURAS_TM!$A25,BRUTO!$A:$A,ANALISIS_CAPTURAS_TM!B$13)+SUMIFS(BRUTO!$W:$W,BRUTO!$J:$J,ANALISIS_CAPTURAS_TM!$F$10,BRUTO!$B:$B,ANALISIS_CAPTURAS_TM!$A25,BRUTO!$A:$A,ANALISIS_CAPTURAS_TM!B$13)+SUMIFS(BRUTO!$Y:$Y,BRUTO!$K:$K,ANALISIS_CAPTURAS_TM!$F$10,BRUTO!$B:$B,ANALISIS_CAPTURAS_TM!$A25,BRUTO!$A:$A,ANALISIS_CAPTURAS_TM!B$13)+SUMIFS(BRUTO!$AA:$AA,BRUTO!$K:$K,ANALISIS_CAPTURAS_TM!$F$10,BRUTO!$B:$B,ANALISIS_CAPTURAS_TM!$A25,BRUTO!$A:$A,ANALISIS_CAPTURAS_TM!B$13)</f>
        <v>0</v>
      </c>
      <c r="C25" s="100">
        <f>SUMIFS(BRUTO!$M:$M,BRUTO!$H:$H,ANALISIS_CAPTURAS_TM!$F$10,BRUTO!$B:$B,ANALISIS_CAPTURAS_TM!$A25,BRUTO!$A:$A,ANALISIS_CAPTURAS_TM!C$13)+SUMIFS(BRUTO!$O:$O,BRUTO!$H:$H,ANALISIS_CAPTURAS_TM!$F$10,BRUTO!$B:$B,ANALISIS_CAPTURAS_TM!$A25,BRUTO!$A:$A,ANALISIS_CAPTURAS_TM!C$13)+SUMIFS(BRUTO!$Q:$Q,BRUTO!$H:$H,ANALISIS_CAPTURAS_TM!$F$10,BRUTO!$B:$B,ANALISIS_CAPTURAS_TM!$A25,BRUTO!$A:$A,ANALISIS_CAPTURAS_TM!C$13)+SUMIFS(BRUTO!$S:$S,BRUTO!$I:$I,ANALISIS_CAPTURAS_TM!$F$10,BRUTO!$B:$B,ANALISIS_CAPTURAS_TM!$A25,BRUTO!$A:$A,ANALISIS_CAPTURAS_TM!C$13)+SUMIFS(BRUTO!$U:$U,BRUTO!$I:$I,ANALISIS_CAPTURAS_TM!$F$10,BRUTO!$B:$B,ANALISIS_CAPTURAS_TM!$A25,BRUTO!$A:$A,ANALISIS_CAPTURAS_TM!C$13)+SUMIFS(BRUTO!$W:$W,BRUTO!$J:$J,ANALISIS_CAPTURAS_TM!$F$10,BRUTO!$B:$B,ANALISIS_CAPTURAS_TM!$A25,BRUTO!$A:$A,ANALISIS_CAPTURAS_TM!C$13)+SUMIFS(BRUTO!$Y:$Y,BRUTO!$K:$K,ANALISIS_CAPTURAS_TM!$F$10,BRUTO!$B:$B,ANALISIS_CAPTURAS_TM!$A25,BRUTO!$A:$A,ANALISIS_CAPTURAS_TM!C$13)+SUMIFS(BRUTO!$AA:$AA,BRUTO!$K:$K,ANALISIS_CAPTURAS_TM!$F$10,BRUTO!$B:$B,ANALISIS_CAPTURAS_TM!$A25,BRUTO!$A:$A,ANALISIS_CAPTURAS_TM!C$13)</f>
        <v>0</v>
      </c>
      <c r="D25" s="100">
        <f>SUMIFS(BRUTO!$M:$M,BRUTO!$H:$H,ANALISIS_CAPTURAS_TM!$F$10,BRUTO!$B:$B,ANALISIS_CAPTURAS_TM!$A25,BRUTO!$A:$A,ANALISIS_CAPTURAS_TM!D$13)+SUMIFS(BRUTO!$O:$O,BRUTO!$H:$H,ANALISIS_CAPTURAS_TM!$F$10,BRUTO!$B:$B,ANALISIS_CAPTURAS_TM!$A25,BRUTO!$A:$A,ANALISIS_CAPTURAS_TM!D$13)+SUMIFS(BRUTO!$Q:$Q,BRUTO!$H:$H,ANALISIS_CAPTURAS_TM!$F$10,BRUTO!$B:$B,ANALISIS_CAPTURAS_TM!$A25,BRUTO!$A:$A,ANALISIS_CAPTURAS_TM!D$13)+SUMIFS(BRUTO!$S:$S,BRUTO!$I:$I,ANALISIS_CAPTURAS_TM!$F$10,BRUTO!$B:$B,ANALISIS_CAPTURAS_TM!$A25,BRUTO!$A:$A,ANALISIS_CAPTURAS_TM!D$13)+SUMIFS(BRUTO!$U:$U,BRUTO!$I:$I,ANALISIS_CAPTURAS_TM!$F$10,BRUTO!$B:$B,ANALISIS_CAPTURAS_TM!$A25,BRUTO!$A:$A,ANALISIS_CAPTURAS_TM!D$13)+SUMIFS(BRUTO!$W:$W,BRUTO!$J:$J,ANALISIS_CAPTURAS_TM!$F$10,BRUTO!$B:$B,ANALISIS_CAPTURAS_TM!$A25,BRUTO!$A:$A,ANALISIS_CAPTURAS_TM!D$13)+SUMIFS(BRUTO!$Y:$Y,BRUTO!$K:$K,ANALISIS_CAPTURAS_TM!$F$10,BRUTO!$B:$B,ANALISIS_CAPTURAS_TM!$A25,BRUTO!$A:$A,ANALISIS_CAPTURAS_TM!D$13)+SUMIFS(BRUTO!$AA:$AA,BRUTO!$K:$K,ANALISIS_CAPTURAS_TM!$F$10,BRUTO!$B:$B,ANALISIS_CAPTURAS_TM!$A25,BRUTO!$A:$A,ANALISIS_CAPTURAS_TM!D$13)</f>
        <v>0</v>
      </c>
      <c r="E25" s="100">
        <f>SUMIFS(BRUTO!$M:$M,BRUTO!$H:$H,ANALISIS_CAPTURAS_TM!$F$10,BRUTO!$B:$B,ANALISIS_CAPTURAS_TM!$A25,BRUTO!$A:$A,ANALISIS_CAPTURAS_TM!E$13)+SUMIFS(BRUTO!$O:$O,BRUTO!$H:$H,ANALISIS_CAPTURAS_TM!$F$10,BRUTO!$B:$B,ANALISIS_CAPTURAS_TM!$A25,BRUTO!$A:$A,ANALISIS_CAPTURAS_TM!E$13)+SUMIFS(BRUTO!$Q:$Q,BRUTO!$H:$H,ANALISIS_CAPTURAS_TM!$F$10,BRUTO!$B:$B,ANALISIS_CAPTURAS_TM!$A25,BRUTO!$A:$A,ANALISIS_CAPTURAS_TM!E$13)+SUMIFS(BRUTO!$S:$S,BRUTO!$I:$I,ANALISIS_CAPTURAS_TM!$F$10,BRUTO!$B:$B,ANALISIS_CAPTURAS_TM!$A25,BRUTO!$A:$A,ANALISIS_CAPTURAS_TM!E$13)+SUMIFS(BRUTO!$U:$U,BRUTO!$I:$I,ANALISIS_CAPTURAS_TM!$F$10,BRUTO!$B:$B,ANALISIS_CAPTURAS_TM!$A25,BRUTO!$A:$A,ANALISIS_CAPTURAS_TM!E$13)+SUMIFS(BRUTO!$W:$W,BRUTO!$J:$J,ANALISIS_CAPTURAS_TM!$F$10,BRUTO!$B:$B,ANALISIS_CAPTURAS_TM!$A25,BRUTO!$A:$A,ANALISIS_CAPTURAS_TM!E$13)+SUMIFS(BRUTO!$Y:$Y,BRUTO!$K:$K,ANALISIS_CAPTURAS_TM!$F$10,BRUTO!$B:$B,ANALISIS_CAPTURAS_TM!$A25,BRUTO!$A:$A,ANALISIS_CAPTURAS_TM!E$13)+SUMIFS(BRUTO!$AA:$AA,BRUTO!$K:$K,ANALISIS_CAPTURAS_TM!$F$10,BRUTO!$B:$B,ANALISIS_CAPTURAS_TM!$A25,BRUTO!$A:$A,ANALISIS_CAPTURAS_TM!E$13)</f>
        <v>0</v>
      </c>
      <c r="F25" s="100">
        <f>SUMIFS(BRUTO!$M:$M,BRUTO!$H:$H,ANALISIS_CAPTURAS_TM!$F$10,BRUTO!$B:$B,ANALISIS_CAPTURAS_TM!$A25,BRUTO!$A:$A,ANALISIS_CAPTURAS_TM!F$13)+SUMIFS(BRUTO!$O:$O,BRUTO!$H:$H,ANALISIS_CAPTURAS_TM!$F$10,BRUTO!$B:$B,ANALISIS_CAPTURAS_TM!$A25,BRUTO!$A:$A,ANALISIS_CAPTURAS_TM!F$13)+SUMIFS(BRUTO!$Q:$Q,BRUTO!$H:$H,ANALISIS_CAPTURAS_TM!$F$10,BRUTO!$B:$B,ANALISIS_CAPTURAS_TM!$A25,BRUTO!$A:$A,ANALISIS_CAPTURAS_TM!F$13)+SUMIFS(BRUTO!$S:$S,BRUTO!$I:$I,ANALISIS_CAPTURAS_TM!$F$10,BRUTO!$B:$B,ANALISIS_CAPTURAS_TM!$A25,BRUTO!$A:$A,ANALISIS_CAPTURAS_TM!F$13)+SUMIFS(BRUTO!$U:$U,BRUTO!$I:$I,ANALISIS_CAPTURAS_TM!$F$10,BRUTO!$B:$B,ANALISIS_CAPTURAS_TM!$A25,BRUTO!$A:$A,ANALISIS_CAPTURAS_TM!F$13)+SUMIFS(BRUTO!$W:$W,BRUTO!$J:$J,ANALISIS_CAPTURAS_TM!$F$10,BRUTO!$B:$B,ANALISIS_CAPTURAS_TM!$A25,BRUTO!$A:$A,ANALISIS_CAPTURAS_TM!F$13)+SUMIFS(BRUTO!$Y:$Y,BRUTO!$K:$K,ANALISIS_CAPTURAS_TM!$F$10,BRUTO!$B:$B,ANALISIS_CAPTURAS_TM!$A25,BRUTO!$A:$A,ANALISIS_CAPTURAS_TM!F$13)+SUMIFS(BRUTO!$AA:$AA,BRUTO!$K:$K,ANALISIS_CAPTURAS_TM!$F$10,BRUTO!$B:$B,ANALISIS_CAPTURAS_TM!$A25,BRUTO!$A:$A,ANALISIS_CAPTURAS_TM!F$13)</f>
        <v>0</v>
      </c>
      <c r="G25" s="100">
        <f>SUMIFS(BRUTO!$M:$M,BRUTO!$H:$H,ANALISIS_CAPTURAS_TM!$F$10,BRUTO!$B:$B,ANALISIS_CAPTURAS_TM!$A25,BRUTO!$A:$A,ANALISIS_CAPTURAS_TM!G$13)+SUMIFS(BRUTO!$O:$O,BRUTO!$H:$H,ANALISIS_CAPTURAS_TM!$F$10,BRUTO!$B:$B,ANALISIS_CAPTURAS_TM!$A25,BRUTO!$A:$A,ANALISIS_CAPTURAS_TM!G$13)+SUMIFS(BRUTO!$Q:$Q,BRUTO!$H:$H,ANALISIS_CAPTURAS_TM!$F$10,BRUTO!$B:$B,ANALISIS_CAPTURAS_TM!$A25,BRUTO!$A:$A,ANALISIS_CAPTURAS_TM!G$13)+SUMIFS(BRUTO!$S:$S,BRUTO!$I:$I,ANALISIS_CAPTURAS_TM!$F$10,BRUTO!$B:$B,ANALISIS_CAPTURAS_TM!$A25,BRUTO!$A:$A,ANALISIS_CAPTURAS_TM!G$13)+SUMIFS(BRUTO!$U:$U,BRUTO!$I:$I,ANALISIS_CAPTURAS_TM!$F$10,BRUTO!$B:$B,ANALISIS_CAPTURAS_TM!$A25,BRUTO!$A:$A,ANALISIS_CAPTURAS_TM!G$13)+SUMIFS(BRUTO!$W:$W,BRUTO!$J:$J,ANALISIS_CAPTURAS_TM!$F$10,BRUTO!$B:$B,ANALISIS_CAPTURAS_TM!$A25,BRUTO!$A:$A,ANALISIS_CAPTURAS_TM!G$13)+SUMIFS(BRUTO!$Y:$Y,BRUTO!$K:$K,ANALISIS_CAPTURAS_TM!$F$10,BRUTO!$B:$B,ANALISIS_CAPTURAS_TM!$A25,BRUTO!$A:$A,ANALISIS_CAPTURAS_TM!G$13)+SUMIFS(BRUTO!$AA:$AA,BRUTO!$K:$K,ANALISIS_CAPTURAS_TM!$F$10,BRUTO!$B:$B,ANALISIS_CAPTURAS_TM!$A25,BRUTO!$A:$A,ANALISIS_CAPTURAS_TM!G$13)</f>
        <v>0</v>
      </c>
      <c r="H25" s="100">
        <f>SUMIFS(BRUTO!$M:$M,BRUTO!$H:$H,ANALISIS_CAPTURAS_TM!$F$10,BRUTO!$B:$B,ANALISIS_CAPTURAS_TM!$A25,BRUTO!$A:$A,ANALISIS_CAPTURAS_TM!H$13)+SUMIFS(BRUTO!$O:$O,BRUTO!$H:$H,ANALISIS_CAPTURAS_TM!$F$10,BRUTO!$B:$B,ANALISIS_CAPTURAS_TM!$A25,BRUTO!$A:$A,ANALISIS_CAPTURAS_TM!H$13)+SUMIFS(BRUTO!$Q:$Q,BRUTO!$H:$H,ANALISIS_CAPTURAS_TM!$F$10,BRUTO!$B:$B,ANALISIS_CAPTURAS_TM!$A25,BRUTO!$A:$A,ANALISIS_CAPTURAS_TM!H$13)+SUMIFS(BRUTO!$S:$S,BRUTO!$I:$I,ANALISIS_CAPTURAS_TM!$F$10,BRUTO!$B:$B,ANALISIS_CAPTURAS_TM!$A25,BRUTO!$A:$A,ANALISIS_CAPTURAS_TM!H$13)+SUMIFS(BRUTO!$U:$U,BRUTO!$I:$I,ANALISIS_CAPTURAS_TM!$F$10,BRUTO!$B:$B,ANALISIS_CAPTURAS_TM!$A25,BRUTO!$A:$A,ANALISIS_CAPTURAS_TM!H$13)+SUMIFS(BRUTO!$W:$W,BRUTO!$J:$J,ANALISIS_CAPTURAS_TM!$F$10,BRUTO!$B:$B,ANALISIS_CAPTURAS_TM!$A25,BRUTO!$A:$A,ANALISIS_CAPTURAS_TM!H$13)+SUMIFS(BRUTO!$Y:$Y,BRUTO!$K:$K,ANALISIS_CAPTURAS_TM!$F$10,BRUTO!$B:$B,ANALISIS_CAPTURAS_TM!$A25,BRUTO!$A:$A,ANALISIS_CAPTURAS_TM!H$13)+SUMIFS(BRUTO!$AA:$AA,BRUTO!$K:$K,ANALISIS_CAPTURAS_TM!$F$10,BRUTO!$B:$B,ANALISIS_CAPTURAS_TM!$A25,BRUTO!$A:$A,ANALISIS_CAPTURAS_TM!H$13)</f>
        <v>0</v>
      </c>
      <c r="I25" s="100">
        <f>SUMIFS(BRUTO!$M:$M,BRUTO!$H:$H,ANALISIS_CAPTURAS_TM!$F$10,BRUTO!$B:$B,ANALISIS_CAPTURAS_TM!$A25,BRUTO!$A:$A,ANALISIS_CAPTURAS_TM!I$13)+SUMIFS(BRUTO!$O:$O,BRUTO!$H:$H,ANALISIS_CAPTURAS_TM!$F$10,BRUTO!$B:$B,ANALISIS_CAPTURAS_TM!$A25,BRUTO!$A:$A,ANALISIS_CAPTURAS_TM!I$13)+SUMIFS(BRUTO!$Q:$Q,BRUTO!$H:$H,ANALISIS_CAPTURAS_TM!$F$10,BRUTO!$B:$B,ANALISIS_CAPTURAS_TM!$A25,BRUTO!$A:$A,ANALISIS_CAPTURAS_TM!I$13)+SUMIFS(BRUTO!$S:$S,BRUTO!$I:$I,ANALISIS_CAPTURAS_TM!$F$10,BRUTO!$B:$B,ANALISIS_CAPTURAS_TM!$A25,BRUTO!$A:$A,ANALISIS_CAPTURAS_TM!I$13)+SUMIFS(BRUTO!$U:$U,BRUTO!$I:$I,ANALISIS_CAPTURAS_TM!$F$10,BRUTO!$B:$B,ANALISIS_CAPTURAS_TM!$A25,BRUTO!$A:$A,ANALISIS_CAPTURAS_TM!I$13)+SUMIFS(BRUTO!$W:$W,BRUTO!$J:$J,ANALISIS_CAPTURAS_TM!$F$10,BRUTO!$B:$B,ANALISIS_CAPTURAS_TM!$A25,BRUTO!$A:$A,ANALISIS_CAPTURAS_TM!I$13)+SUMIFS(BRUTO!$Y:$Y,BRUTO!$K:$K,ANALISIS_CAPTURAS_TM!$F$10,BRUTO!$B:$B,ANALISIS_CAPTURAS_TM!$A25,BRUTO!$A:$A,ANALISIS_CAPTURAS_TM!I$13)+SUMIFS(BRUTO!$AA:$AA,BRUTO!$K:$K,ANALISIS_CAPTURAS_TM!$F$10,BRUTO!$B:$B,ANALISIS_CAPTURAS_TM!$A25,BRUTO!$A:$A,ANALISIS_CAPTURAS_TM!I$13)</f>
        <v>0</v>
      </c>
      <c r="J25" s="100">
        <f>SUMIFS(BRUTO!$M:$M,BRUTO!$H:$H,ANALISIS_CAPTURAS_TM!$F$10,BRUTO!$B:$B,ANALISIS_CAPTURAS_TM!$A25,BRUTO!$A:$A,ANALISIS_CAPTURAS_TM!J$13)+SUMIFS(BRUTO!$O:$O,BRUTO!$H:$H,ANALISIS_CAPTURAS_TM!$F$10,BRUTO!$B:$B,ANALISIS_CAPTURAS_TM!$A25,BRUTO!$A:$A,ANALISIS_CAPTURAS_TM!J$13)+SUMIFS(BRUTO!$Q:$Q,BRUTO!$H:$H,ANALISIS_CAPTURAS_TM!$F$10,BRUTO!$B:$B,ANALISIS_CAPTURAS_TM!$A25,BRUTO!$A:$A,ANALISIS_CAPTURAS_TM!J$13)+SUMIFS(BRUTO!$S:$S,BRUTO!$I:$I,ANALISIS_CAPTURAS_TM!$F$10,BRUTO!$B:$B,ANALISIS_CAPTURAS_TM!$A25,BRUTO!$A:$A,ANALISIS_CAPTURAS_TM!J$13)+SUMIFS(BRUTO!$U:$U,BRUTO!$I:$I,ANALISIS_CAPTURAS_TM!$F$10,BRUTO!$B:$B,ANALISIS_CAPTURAS_TM!$A25,BRUTO!$A:$A,ANALISIS_CAPTURAS_TM!J$13)+SUMIFS(BRUTO!$W:$W,BRUTO!$J:$J,ANALISIS_CAPTURAS_TM!$F$10,BRUTO!$B:$B,ANALISIS_CAPTURAS_TM!$A25,BRUTO!$A:$A,ANALISIS_CAPTURAS_TM!J$13)+SUMIFS(BRUTO!$Y:$Y,BRUTO!$K:$K,ANALISIS_CAPTURAS_TM!$F$10,BRUTO!$B:$B,ANALISIS_CAPTURAS_TM!$A25,BRUTO!$A:$A,ANALISIS_CAPTURAS_TM!J$13)+SUMIFS(BRUTO!$AA:$AA,BRUTO!$K:$K,ANALISIS_CAPTURAS_TM!$F$10,BRUTO!$B:$B,ANALISIS_CAPTURAS_TM!$A25,BRUTO!$A:$A,ANALISIS_CAPTURAS_TM!J$13)</f>
        <v>0</v>
      </c>
      <c r="K25" s="100">
        <f>SUMIFS(BRUTO!$M:$M,BRUTO!$H:$H,ANALISIS_CAPTURAS_TM!$F$10,BRUTO!$B:$B,ANALISIS_CAPTURAS_TM!$A25,BRUTO!$A:$A,ANALISIS_CAPTURAS_TM!K$13)+SUMIFS(BRUTO!$O:$O,BRUTO!$H:$H,ANALISIS_CAPTURAS_TM!$F$10,BRUTO!$B:$B,ANALISIS_CAPTURAS_TM!$A25,BRUTO!$A:$A,ANALISIS_CAPTURAS_TM!K$13)+SUMIFS(BRUTO!$Q:$Q,BRUTO!$H:$H,ANALISIS_CAPTURAS_TM!$F$10,BRUTO!$B:$B,ANALISIS_CAPTURAS_TM!$A25,BRUTO!$A:$A,ANALISIS_CAPTURAS_TM!K$13)+SUMIFS(BRUTO!$S:$S,BRUTO!$I:$I,ANALISIS_CAPTURAS_TM!$F$10,BRUTO!$B:$B,ANALISIS_CAPTURAS_TM!$A25,BRUTO!$A:$A,ANALISIS_CAPTURAS_TM!K$13)+SUMIFS(BRUTO!$U:$U,BRUTO!$I:$I,ANALISIS_CAPTURAS_TM!$F$10,BRUTO!$B:$B,ANALISIS_CAPTURAS_TM!$A25,BRUTO!$A:$A,ANALISIS_CAPTURAS_TM!K$13)+SUMIFS(BRUTO!$W:$W,BRUTO!$J:$J,ANALISIS_CAPTURAS_TM!$F$10,BRUTO!$B:$B,ANALISIS_CAPTURAS_TM!$A25,BRUTO!$A:$A,ANALISIS_CAPTURAS_TM!K$13)+SUMIFS(BRUTO!$Y:$Y,BRUTO!$K:$K,ANALISIS_CAPTURAS_TM!$F$10,BRUTO!$B:$B,ANALISIS_CAPTURAS_TM!$A25,BRUTO!$A:$A,ANALISIS_CAPTURAS_TM!K$13)+SUMIFS(BRUTO!$AA:$AA,BRUTO!$K:$K,ANALISIS_CAPTURAS_TM!$F$10,BRUTO!$B:$B,ANALISIS_CAPTURAS_TM!$A25,BRUTO!$A:$A,ANALISIS_CAPTURAS_TM!K$13)</f>
        <v>0</v>
      </c>
      <c r="L25" s="100">
        <f>SUMIFS(BRUTO!$M:$M,BRUTO!$H:$H,ANALISIS_CAPTURAS_TM!$F$10,BRUTO!$B:$B,ANALISIS_CAPTURAS_TM!$A25,BRUTO!$A:$A,ANALISIS_CAPTURAS_TM!L$13)+SUMIFS(BRUTO!$O:$O,BRUTO!$H:$H,ANALISIS_CAPTURAS_TM!$F$10,BRUTO!$B:$B,ANALISIS_CAPTURAS_TM!$A25,BRUTO!$A:$A,ANALISIS_CAPTURAS_TM!L$13)+SUMIFS(BRUTO!$Q:$Q,BRUTO!$H:$H,ANALISIS_CAPTURAS_TM!$F$10,BRUTO!$B:$B,ANALISIS_CAPTURAS_TM!$A25,BRUTO!$A:$A,ANALISIS_CAPTURAS_TM!L$13)+SUMIFS(BRUTO!$S:$S,BRUTO!$I:$I,ANALISIS_CAPTURAS_TM!$F$10,BRUTO!$B:$B,ANALISIS_CAPTURAS_TM!$A25,BRUTO!$A:$A,ANALISIS_CAPTURAS_TM!L$13)+SUMIFS(BRUTO!$U:$U,BRUTO!$I:$I,ANALISIS_CAPTURAS_TM!$F$10,BRUTO!$B:$B,ANALISIS_CAPTURAS_TM!$A25,BRUTO!$A:$A,ANALISIS_CAPTURAS_TM!L$13)+SUMIFS(BRUTO!$W:$W,BRUTO!$J:$J,ANALISIS_CAPTURAS_TM!$F$10,BRUTO!$B:$B,ANALISIS_CAPTURAS_TM!$A25,BRUTO!$A:$A,ANALISIS_CAPTURAS_TM!L$13)+SUMIFS(BRUTO!$Y:$Y,BRUTO!$K:$K,ANALISIS_CAPTURAS_TM!$F$10,BRUTO!$B:$B,ANALISIS_CAPTURAS_TM!$A25,BRUTO!$A:$A,ANALISIS_CAPTURAS_TM!L$13)+SUMIFS(BRUTO!$AA:$AA,BRUTO!$K:$K,ANALISIS_CAPTURAS_TM!$F$10,BRUTO!$B:$B,ANALISIS_CAPTURAS_TM!$A25,BRUTO!$A:$A,ANALISIS_CAPTURAS_TM!L$13)</f>
        <v>0</v>
      </c>
      <c r="M25" s="83">
        <f t="shared" si="0"/>
        <v>0</v>
      </c>
      <c r="N25" s="135">
        <f t="shared" si="1"/>
        <v>0</v>
      </c>
    </row>
    <row r="26" spans="1:14" x14ac:dyDescent="0.25">
      <c r="A26" s="76" t="s">
        <v>52</v>
      </c>
      <c r="B26" s="100">
        <f>SUMIFS(BRUTO!$M:$M,BRUTO!$H:$H,ANALISIS_CAPTURAS_TM!$F$10,BRUTO!$B:$B,ANALISIS_CAPTURAS_TM!$A26,BRUTO!$A:$A,ANALISIS_CAPTURAS_TM!B$13)+SUMIFS(BRUTO!$O:$O,BRUTO!$H:$H,ANALISIS_CAPTURAS_TM!$F$10,BRUTO!$B:$B,ANALISIS_CAPTURAS_TM!$A26,BRUTO!$A:$A,ANALISIS_CAPTURAS_TM!B$13)+SUMIFS(BRUTO!$Q:$Q,BRUTO!$H:$H,ANALISIS_CAPTURAS_TM!$F$10,BRUTO!$B:$B,ANALISIS_CAPTURAS_TM!$A26,BRUTO!$A:$A,ANALISIS_CAPTURAS_TM!B$13)+SUMIFS(BRUTO!$S:$S,BRUTO!$I:$I,ANALISIS_CAPTURAS_TM!$F$10,BRUTO!$B:$B,ANALISIS_CAPTURAS_TM!$A26,BRUTO!$A:$A,ANALISIS_CAPTURAS_TM!B$13)+SUMIFS(BRUTO!$U:$U,BRUTO!$I:$I,ANALISIS_CAPTURAS_TM!$F$10,BRUTO!$B:$B,ANALISIS_CAPTURAS_TM!$A26,BRUTO!$A:$A,ANALISIS_CAPTURAS_TM!B$13)+SUMIFS(BRUTO!$W:$W,BRUTO!$J:$J,ANALISIS_CAPTURAS_TM!$F$10,BRUTO!$B:$B,ANALISIS_CAPTURAS_TM!$A26,BRUTO!$A:$A,ANALISIS_CAPTURAS_TM!B$13)+SUMIFS(BRUTO!$Y:$Y,BRUTO!$K:$K,ANALISIS_CAPTURAS_TM!$F$10,BRUTO!$B:$B,ANALISIS_CAPTURAS_TM!$A26,BRUTO!$A:$A,ANALISIS_CAPTURAS_TM!B$13)+SUMIFS(BRUTO!$AA:$AA,BRUTO!$K:$K,ANALISIS_CAPTURAS_TM!$F$10,BRUTO!$B:$B,ANALISIS_CAPTURAS_TM!$A26,BRUTO!$A:$A,ANALISIS_CAPTURAS_TM!B$13)</f>
        <v>0</v>
      </c>
      <c r="C26" s="100">
        <f>SUMIFS(BRUTO!$M:$M,BRUTO!$H:$H,ANALISIS_CAPTURAS_TM!$F$10,BRUTO!$B:$B,ANALISIS_CAPTURAS_TM!$A26,BRUTO!$A:$A,ANALISIS_CAPTURAS_TM!C$13)+SUMIFS(BRUTO!$O:$O,BRUTO!$H:$H,ANALISIS_CAPTURAS_TM!$F$10,BRUTO!$B:$B,ANALISIS_CAPTURAS_TM!$A26,BRUTO!$A:$A,ANALISIS_CAPTURAS_TM!C$13)+SUMIFS(BRUTO!$Q:$Q,BRUTO!$H:$H,ANALISIS_CAPTURAS_TM!$F$10,BRUTO!$B:$B,ANALISIS_CAPTURAS_TM!$A26,BRUTO!$A:$A,ANALISIS_CAPTURAS_TM!C$13)+SUMIFS(BRUTO!$S:$S,BRUTO!$I:$I,ANALISIS_CAPTURAS_TM!$F$10,BRUTO!$B:$B,ANALISIS_CAPTURAS_TM!$A26,BRUTO!$A:$A,ANALISIS_CAPTURAS_TM!C$13)+SUMIFS(BRUTO!$U:$U,BRUTO!$I:$I,ANALISIS_CAPTURAS_TM!$F$10,BRUTO!$B:$B,ANALISIS_CAPTURAS_TM!$A26,BRUTO!$A:$A,ANALISIS_CAPTURAS_TM!C$13)+SUMIFS(BRUTO!$W:$W,BRUTO!$J:$J,ANALISIS_CAPTURAS_TM!$F$10,BRUTO!$B:$B,ANALISIS_CAPTURAS_TM!$A26,BRUTO!$A:$A,ANALISIS_CAPTURAS_TM!C$13)+SUMIFS(BRUTO!$Y:$Y,BRUTO!$K:$K,ANALISIS_CAPTURAS_TM!$F$10,BRUTO!$B:$B,ANALISIS_CAPTURAS_TM!$A26,BRUTO!$A:$A,ANALISIS_CAPTURAS_TM!C$13)+SUMIFS(BRUTO!$AA:$AA,BRUTO!$K:$K,ANALISIS_CAPTURAS_TM!$F$10,BRUTO!$B:$B,ANALISIS_CAPTURAS_TM!$A26,BRUTO!$A:$A,ANALISIS_CAPTURAS_TM!C$13)</f>
        <v>0</v>
      </c>
      <c r="D26" s="100">
        <f>SUMIFS(BRUTO!$M:$M,BRUTO!$H:$H,ANALISIS_CAPTURAS_TM!$F$10,BRUTO!$B:$B,ANALISIS_CAPTURAS_TM!$A26,BRUTO!$A:$A,ANALISIS_CAPTURAS_TM!D$13)+SUMIFS(BRUTO!$O:$O,BRUTO!$H:$H,ANALISIS_CAPTURAS_TM!$F$10,BRUTO!$B:$B,ANALISIS_CAPTURAS_TM!$A26,BRUTO!$A:$A,ANALISIS_CAPTURAS_TM!D$13)+SUMIFS(BRUTO!$Q:$Q,BRUTO!$H:$H,ANALISIS_CAPTURAS_TM!$F$10,BRUTO!$B:$B,ANALISIS_CAPTURAS_TM!$A26,BRUTO!$A:$A,ANALISIS_CAPTURAS_TM!D$13)+SUMIFS(BRUTO!$S:$S,BRUTO!$I:$I,ANALISIS_CAPTURAS_TM!$F$10,BRUTO!$B:$B,ANALISIS_CAPTURAS_TM!$A26,BRUTO!$A:$A,ANALISIS_CAPTURAS_TM!D$13)+SUMIFS(BRUTO!$U:$U,BRUTO!$I:$I,ANALISIS_CAPTURAS_TM!$F$10,BRUTO!$B:$B,ANALISIS_CAPTURAS_TM!$A26,BRUTO!$A:$A,ANALISIS_CAPTURAS_TM!D$13)+SUMIFS(BRUTO!$W:$W,BRUTO!$J:$J,ANALISIS_CAPTURAS_TM!$F$10,BRUTO!$B:$B,ANALISIS_CAPTURAS_TM!$A26,BRUTO!$A:$A,ANALISIS_CAPTURAS_TM!D$13)+SUMIFS(BRUTO!$Y:$Y,BRUTO!$K:$K,ANALISIS_CAPTURAS_TM!$F$10,BRUTO!$B:$B,ANALISIS_CAPTURAS_TM!$A26,BRUTO!$A:$A,ANALISIS_CAPTURAS_TM!D$13)+SUMIFS(BRUTO!$AA:$AA,BRUTO!$K:$K,ANALISIS_CAPTURAS_TM!$F$10,BRUTO!$B:$B,ANALISIS_CAPTURAS_TM!$A26,BRUTO!$A:$A,ANALISIS_CAPTURAS_TM!D$13)</f>
        <v>0</v>
      </c>
      <c r="E26" s="100">
        <f>SUMIFS(BRUTO!$M:$M,BRUTO!$H:$H,ANALISIS_CAPTURAS_TM!$F$10,BRUTO!$B:$B,ANALISIS_CAPTURAS_TM!$A26,BRUTO!$A:$A,ANALISIS_CAPTURAS_TM!E$13)+SUMIFS(BRUTO!$O:$O,BRUTO!$H:$H,ANALISIS_CAPTURAS_TM!$F$10,BRUTO!$B:$B,ANALISIS_CAPTURAS_TM!$A26,BRUTO!$A:$A,ANALISIS_CAPTURAS_TM!E$13)+SUMIFS(BRUTO!$Q:$Q,BRUTO!$H:$H,ANALISIS_CAPTURAS_TM!$F$10,BRUTO!$B:$B,ANALISIS_CAPTURAS_TM!$A26,BRUTO!$A:$A,ANALISIS_CAPTURAS_TM!E$13)+SUMIFS(BRUTO!$S:$S,BRUTO!$I:$I,ANALISIS_CAPTURAS_TM!$F$10,BRUTO!$B:$B,ANALISIS_CAPTURAS_TM!$A26,BRUTO!$A:$A,ANALISIS_CAPTURAS_TM!E$13)+SUMIFS(BRUTO!$U:$U,BRUTO!$I:$I,ANALISIS_CAPTURAS_TM!$F$10,BRUTO!$B:$B,ANALISIS_CAPTURAS_TM!$A26,BRUTO!$A:$A,ANALISIS_CAPTURAS_TM!E$13)+SUMIFS(BRUTO!$W:$W,BRUTO!$J:$J,ANALISIS_CAPTURAS_TM!$F$10,BRUTO!$B:$B,ANALISIS_CAPTURAS_TM!$A26,BRUTO!$A:$A,ANALISIS_CAPTURAS_TM!E$13)+SUMIFS(BRUTO!$Y:$Y,BRUTO!$K:$K,ANALISIS_CAPTURAS_TM!$F$10,BRUTO!$B:$B,ANALISIS_CAPTURAS_TM!$A26,BRUTO!$A:$A,ANALISIS_CAPTURAS_TM!E$13)+SUMIFS(BRUTO!$AA:$AA,BRUTO!$K:$K,ANALISIS_CAPTURAS_TM!$F$10,BRUTO!$B:$B,ANALISIS_CAPTURAS_TM!$A26,BRUTO!$A:$A,ANALISIS_CAPTURAS_TM!E$13)</f>
        <v>0</v>
      </c>
      <c r="F26" s="100">
        <f>SUMIFS(BRUTO!$M:$M,BRUTO!$H:$H,ANALISIS_CAPTURAS_TM!$F$10,BRUTO!$B:$B,ANALISIS_CAPTURAS_TM!$A26,BRUTO!$A:$A,ANALISIS_CAPTURAS_TM!F$13)+SUMIFS(BRUTO!$O:$O,BRUTO!$H:$H,ANALISIS_CAPTURAS_TM!$F$10,BRUTO!$B:$B,ANALISIS_CAPTURAS_TM!$A26,BRUTO!$A:$A,ANALISIS_CAPTURAS_TM!F$13)+SUMIFS(BRUTO!$Q:$Q,BRUTO!$H:$H,ANALISIS_CAPTURAS_TM!$F$10,BRUTO!$B:$B,ANALISIS_CAPTURAS_TM!$A26,BRUTO!$A:$A,ANALISIS_CAPTURAS_TM!F$13)+SUMIFS(BRUTO!$S:$S,BRUTO!$I:$I,ANALISIS_CAPTURAS_TM!$F$10,BRUTO!$B:$B,ANALISIS_CAPTURAS_TM!$A26,BRUTO!$A:$A,ANALISIS_CAPTURAS_TM!F$13)+SUMIFS(BRUTO!$U:$U,BRUTO!$I:$I,ANALISIS_CAPTURAS_TM!$F$10,BRUTO!$B:$B,ANALISIS_CAPTURAS_TM!$A26,BRUTO!$A:$A,ANALISIS_CAPTURAS_TM!F$13)+SUMIFS(BRUTO!$W:$W,BRUTO!$J:$J,ANALISIS_CAPTURAS_TM!$F$10,BRUTO!$B:$B,ANALISIS_CAPTURAS_TM!$A26,BRUTO!$A:$A,ANALISIS_CAPTURAS_TM!F$13)+SUMIFS(BRUTO!$Y:$Y,BRUTO!$K:$K,ANALISIS_CAPTURAS_TM!$F$10,BRUTO!$B:$B,ANALISIS_CAPTURAS_TM!$A26,BRUTO!$A:$A,ANALISIS_CAPTURAS_TM!F$13)+SUMIFS(BRUTO!$AA:$AA,BRUTO!$K:$K,ANALISIS_CAPTURAS_TM!$F$10,BRUTO!$B:$B,ANALISIS_CAPTURAS_TM!$A26,BRUTO!$A:$A,ANALISIS_CAPTURAS_TM!F$13)</f>
        <v>0</v>
      </c>
      <c r="G26" s="100">
        <f>SUMIFS(BRUTO!$M:$M,BRUTO!$H:$H,ANALISIS_CAPTURAS_TM!$F$10,BRUTO!$B:$B,ANALISIS_CAPTURAS_TM!$A26,BRUTO!$A:$A,ANALISIS_CAPTURAS_TM!G$13)+SUMIFS(BRUTO!$O:$O,BRUTO!$H:$H,ANALISIS_CAPTURAS_TM!$F$10,BRUTO!$B:$B,ANALISIS_CAPTURAS_TM!$A26,BRUTO!$A:$A,ANALISIS_CAPTURAS_TM!G$13)+SUMIFS(BRUTO!$Q:$Q,BRUTO!$H:$H,ANALISIS_CAPTURAS_TM!$F$10,BRUTO!$B:$B,ANALISIS_CAPTURAS_TM!$A26,BRUTO!$A:$A,ANALISIS_CAPTURAS_TM!G$13)+SUMIFS(BRUTO!$S:$S,BRUTO!$I:$I,ANALISIS_CAPTURAS_TM!$F$10,BRUTO!$B:$B,ANALISIS_CAPTURAS_TM!$A26,BRUTO!$A:$A,ANALISIS_CAPTURAS_TM!G$13)+SUMIFS(BRUTO!$U:$U,BRUTO!$I:$I,ANALISIS_CAPTURAS_TM!$F$10,BRUTO!$B:$B,ANALISIS_CAPTURAS_TM!$A26,BRUTO!$A:$A,ANALISIS_CAPTURAS_TM!G$13)+SUMIFS(BRUTO!$W:$W,BRUTO!$J:$J,ANALISIS_CAPTURAS_TM!$F$10,BRUTO!$B:$B,ANALISIS_CAPTURAS_TM!$A26,BRUTO!$A:$A,ANALISIS_CAPTURAS_TM!G$13)+SUMIFS(BRUTO!$Y:$Y,BRUTO!$K:$K,ANALISIS_CAPTURAS_TM!$F$10,BRUTO!$B:$B,ANALISIS_CAPTURAS_TM!$A26,BRUTO!$A:$A,ANALISIS_CAPTURAS_TM!G$13)+SUMIFS(BRUTO!$AA:$AA,BRUTO!$K:$K,ANALISIS_CAPTURAS_TM!$F$10,BRUTO!$B:$B,ANALISIS_CAPTURAS_TM!$A26,BRUTO!$A:$A,ANALISIS_CAPTURAS_TM!G$13)</f>
        <v>0</v>
      </c>
      <c r="H26" s="100">
        <f>SUMIFS(BRUTO!$M:$M,BRUTO!$H:$H,ANALISIS_CAPTURAS_TM!$F$10,BRUTO!$B:$B,ANALISIS_CAPTURAS_TM!$A26,BRUTO!$A:$A,ANALISIS_CAPTURAS_TM!H$13)+SUMIFS(BRUTO!$O:$O,BRUTO!$H:$H,ANALISIS_CAPTURAS_TM!$F$10,BRUTO!$B:$B,ANALISIS_CAPTURAS_TM!$A26,BRUTO!$A:$A,ANALISIS_CAPTURAS_TM!H$13)+SUMIFS(BRUTO!$Q:$Q,BRUTO!$H:$H,ANALISIS_CAPTURAS_TM!$F$10,BRUTO!$B:$B,ANALISIS_CAPTURAS_TM!$A26,BRUTO!$A:$A,ANALISIS_CAPTURAS_TM!H$13)+SUMIFS(BRUTO!$S:$S,BRUTO!$I:$I,ANALISIS_CAPTURAS_TM!$F$10,BRUTO!$B:$B,ANALISIS_CAPTURAS_TM!$A26,BRUTO!$A:$A,ANALISIS_CAPTURAS_TM!H$13)+SUMIFS(BRUTO!$U:$U,BRUTO!$I:$I,ANALISIS_CAPTURAS_TM!$F$10,BRUTO!$B:$B,ANALISIS_CAPTURAS_TM!$A26,BRUTO!$A:$A,ANALISIS_CAPTURAS_TM!H$13)+SUMIFS(BRUTO!$W:$W,BRUTO!$J:$J,ANALISIS_CAPTURAS_TM!$F$10,BRUTO!$B:$B,ANALISIS_CAPTURAS_TM!$A26,BRUTO!$A:$A,ANALISIS_CAPTURAS_TM!H$13)+SUMIFS(BRUTO!$Y:$Y,BRUTO!$K:$K,ANALISIS_CAPTURAS_TM!$F$10,BRUTO!$B:$B,ANALISIS_CAPTURAS_TM!$A26,BRUTO!$A:$A,ANALISIS_CAPTURAS_TM!H$13)+SUMIFS(BRUTO!$AA:$AA,BRUTO!$K:$K,ANALISIS_CAPTURAS_TM!$F$10,BRUTO!$B:$B,ANALISIS_CAPTURAS_TM!$A26,BRUTO!$A:$A,ANALISIS_CAPTURAS_TM!H$13)</f>
        <v>0</v>
      </c>
      <c r="I26" s="100">
        <f>SUMIFS(BRUTO!$M:$M,BRUTO!$H:$H,ANALISIS_CAPTURAS_TM!$F$10,BRUTO!$B:$B,ANALISIS_CAPTURAS_TM!$A26,BRUTO!$A:$A,ANALISIS_CAPTURAS_TM!I$13)+SUMIFS(BRUTO!$O:$O,BRUTO!$H:$H,ANALISIS_CAPTURAS_TM!$F$10,BRUTO!$B:$B,ANALISIS_CAPTURAS_TM!$A26,BRUTO!$A:$A,ANALISIS_CAPTURAS_TM!I$13)+SUMIFS(BRUTO!$Q:$Q,BRUTO!$H:$H,ANALISIS_CAPTURAS_TM!$F$10,BRUTO!$B:$B,ANALISIS_CAPTURAS_TM!$A26,BRUTO!$A:$A,ANALISIS_CAPTURAS_TM!I$13)+SUMIFS(BRUTO!$S:$S,BRUTO!$I:$I,ANALISIS_CAPTURAS_TM!$F$10,BRUTO!$B:$B,ANALISIS_CAPTURAS_TM!$A26,BRUTO!$A:$A,ANALISIS_CAPTURAS_TM!I$13)+SUMIFS(BRUTO!$U:$U,BRUTO!$I:$I,ANALISIS_CAPTURAS_TM!$F$10,BRUTO!$B:$B,ANALISIS_CAPTURAS_TM!$A26,BRUTO!$A:$A,ANALISIS_CAPTURAS_TM!I$13)+SUMIFS(BRUTO!$W:$W,BRUTO!$J:$J,ANALISIS_CAPTURAS_TM!$F$10,BRUTO!$B:$B,ANALISIS_CAPTURAS_TM!$A26,BRUTO!$A:$A,ANALISIS_CAPTURAS_TM!I$13)+SUMIFS(BRUTO!$Y:$Y,BRUTO!$K:$K,ANALISIS_CAPTURAS_TM!$F$10,BRUTO!$B:$B,ANALISIS_CAPTURAS_TM!$A26,BRUTO!$A:$A,ANALISIS_CAPTURAS_TM!I$13)+SUMIFS(BRUTO!$AA:$AA,BRUTO!$K:$K,ANALISIS_CAPTURAS_TM!$F$10,BRUTO!$B:$B,ANALISIS_CAPTURAS_TM!$A26,BRUTO!$A:$A,ANALISIS_CAPTURAS_TM!I$13)</f>
        <v>0</v>
      </c>
      <c r="J26" s="100">
        <f>SUMIFS(BRUTO!$M:$M,BRUTO!$H:$H,ANALISIS_CAPTURAS_TM!$F$10,BRUTO!$B:$B,ANALISIS_CAPTURAS_TM!$A26,BRUTO!$A:$A,ANALISIS_CAPTURAS_TM!J$13)+SUMIFS(BRUTO!$O:$O,BRUTO!$H:$H,ANALISIS_CAPTURAS_TM!$F$10,BRUTO!$B:$B,ANALISIS_CAPTURAS_TM!$A26,BRUTO!$A:$A,ANALISIS_CAPTURAS_TM!J$13)+SUMIFS(BRUTO!$Q:$Q,BRUTO!$H:$H,ANALISIS_CAPTURAS_TM!$F$10,BRUTO!$B:$B,ANALISIS_CAPTURAS_TM!$A26,BRUTO!$A:$A,ANALISIS_CAPTURAS_TM!J$13)+SUMIFS(BRUTO!$S:$S,BRUTO!$I:$I,ANALISIS_CAPTURAS_TM!$F$10,BRUTO!$B:$B,ANALISIS_CAPTURAS_TM!$A26,BRUTO!$A:$A,ANALISIS_CAPTURAS_TM!J$13)+SUMIFS(BRUTO!$U:$U,BRUTO!$I:$I,ANALISIS_CAPTURAS_TM!$F$10,BRUTO!$B:$B,ANALISIS_CAPTURAS_TM!$A26,BRUTO!$A:$A,ANALISIS_CAPTURAS_TM!J$13)+SUMIFS(BRUTO!$W:$W,BRUTO!$J:$J,ANALISIS_CAPTURAS_TM!$F$10,BRUTO!$B:$B,ANALISIS_CAPTURAS_TM!$A26,BRUTO!$A:$A,ANALISIS_CAPTURAS_TM!J$13)+SUMIFS(BRUTO!$Y:$Y,BRUTO!$K:$K,ANALISIS_CAPTURAS_TM!$F$10,BRUTO!$B:$B,ANALISIS_CAPTURAS_TM!$A26,BRUTO!$A:$A,ANALISIS_CAPTURAS_TM!J$13)+SUMIFS(BRUTO!$AA:$AA,BRUTO!$K:$K,ANALISIS_CAPTURAS_TM!$F$10,BRUTO!$B:$B,ANALISIS_CAPTURAS_TM!$A26,BRUTO!$A:$A,ANALISIS_CAPTURAS_TM!J$13)</f>
        <v>0</v>
      </c>
      <c r="K26" s="100">
        <f>SUMIFS(BRUTO!$M:$M,BRUTO!$H:$H,ANALISIS_CAPTURAS_TM!$F$10,BRUTO!$B:$B,ANALISIS_CAPTURAS_TM!$A26,BRUTO!$A:$A,ANALISIS_CAPTURAS_TM!K$13)+SUMIFS(BRUTO!$O:$O,BRUTO!$H:$H,ANALISIS_CAPTURAS_TM!$F$10,BRUTO!$B:$B,ANALISIS_CAPTURAS_TM!$A26,BRUTO!$A:$A,ANALISIS_CAPTURAS_TM!K$13)+SUMIFS(BRUTO!$Q:$Q,BRUTO!$H:$H,ANALISIS_CAPTURAS_TM!$F$10,BRUTO!$B:$B,ANALISIS_CAPTURAS_TM!$A26,BRUTO!$A:$A,ANALISIS_CAPTURAS_TM!K$13)+SUMIFS(BRUTO!$S:$S,BRUTO!$I:$I,ANALISIS_CAPTURAS_TM!$F$10,BRUTO!$B:$B,ANALISIS_CAPTURAS_TM!$A26,BRUTO!$A:$A,ANALISIS_CAPTURAS_TM!K$13)+SUMIFS(BRUTO!$U:$U,BRUTO!$I:$I,ANALISIS_CAPTURAS_TM!$F$10,BRUTO!$B:$B,ANALISIS_CAPTURAS_TM!$A26,BRUTO!$A:$A,ANALISIS_CAPTURAS_TM!K$13)+SUMIFS(BRUTO!$W:$W,BRUTO!$J:$J,ANALISIS_CAPTURAS_TM!$F$10,BRUTO!$B:$B,ANALISIS_CAPTURAS_TM!$A26,BRUTO!$A:$A,ANALISIS_CAPTURAS_TM!K$13)+SUMIFS(BRUTO!$Y:$Y,BRUTO!$K:$K,ANALISIS_CAPTURAS_TM!$F$10,BRUTO!$B:$B,ANALISIS_CAPTURAS_TM!$A26,BRUTO!$A:$A,ANALISIS_CAPTURAS_TM!K$13)+SUMIFS(BRUTO!$AA:$AA,BRUTO!$K:$K,ANALISIS_CAPTURAS_TM!$F$10,BRUTO!$B:$B,ANALISIS_CAPTURAS_TM!$A26,BRUTO!$A:$A,ANALISIS_CAPTURAS_TM!K$13)</f>
        <v>0</v>
      </c>
      <c r="L26" s="100">
        <f>SUMIFS(BRUTO!$M:$M,BRUTO!$H:$H,ANALISIS_CAPTURAS_TM!$F$10,BRUTO!$B:$B,ANALISIS_CAPTURAS_TM!$A26,BRUTO!$A:$A,ANALISIS_CAPTURAS_TM!L$13)+SUMIFS(BRUTO!$O:$O,BRUTO!$H:$H,ANALISIS_CAPTURAS_TM!$F$10,BRUTO!$B:$B,ANALISIS_CAPTURAS_TM!$A26,BRUTO!$A:$A,ANALISIS_CAPTURAS_TM!L$13)+SUMIFS(BRUTO!$Q:$Q,BRUTO!$H:$H,ANALISIS_CAPTURAS_TM!$F$10,BRUTO!$B:$B,ANALISIS_CAPTURAS_TM!$A26,BRUTO!$A:$A,ANALISIS_CAPTURAS_TM!L$13)+SUMIFS(BRUTO!$S:$S,BRUTO!$I:$I,ANALISIS_CAPTURAS_TM!$F$10,BRUTO!$B:$B,ANALISIS_CAPTURAS_TM!$A26,BRUTO!$A:$A,ANALISIS_CAPTURAS_TM!L$13)+SUMIFS(BRUTO!$U:$U,BRUTO!$I:$I,ANALISIS_CAPTURAS_TM!$F$10,BRUTO!$B:$B,ANALISIS_CAPTURAS_TM!$A26,BRUTO!$A:$A,ANALISIS_CAPTURAS_TM!L$13)+SUMIFS(BRUTO!$W:$W,BRUTO!$J:$J,ANALISIS_CAPTURAS_TM!$F$10,BRUTO!$B:$B,ANALISIS_CAPTURAS_TM!$A26,BRUTO!$A:$A,ANALISIS_CAPTURAS_TM!L$13)+SUMIFS(BRUTO!$Y:$Y,BRUTO!$K:$K,ANALISIS_CAPTURAS_TM!$F$10,BRUTO!$B:$B,ANALISIS_CAPTURAS_TM!$A26,BRUTO!$A:$A,ANALISIS_CAPTURAS_TM!L$13)+SUMIFS(BRUTO!$AA:$AA,BRUTO!$K:$K,ANALISIS_CAPTURAS_TM!$F$10,BRUTO!$B:$B,ANALISIS_CAPTURAS_TM!$A26,BRUTO!$A:$A,ANALISIS_CAPTURAS_TM!L$13)</f>
        <v>0</v>
      </c>
      <c r="M26" s="83">
        <f t="shared" si="0"/>
        <v>0</v>
      </c>
      <c r="N26" s="135">
        <f t="shared" si="1"/>
        <v>0</v>
      </c>
    </row>
    <row r="27" spans="1:14" x14ac:dyDescent="0.25">
      <c r="A27" s="76" t="s">
        <v>53</v>
      </c>
      <c r="B27" s="100">
        <f>SUMIFS(BRUTO!$M:$M,BRUTO!$H:$H,ANALISIS_CAPTURAS_TM!$F$10,BRUTO!$B:$B,ANALISIS_CAPTURAS_TM!$A27,BRUTO!$A:$A,ANALISIS_CAPTURAS_TM!B$13)+SUMIFS(BRUTO!$O:$O,BRUTO!$H:$H,ANALISIS_CAPTURAS_TM!$F$10,BRUTO!$B:$B,ANALISIS_CAPTURAS_TM!$A27,BRUTO!$A:$A,ANALISIS_CAPTURAS_TM!B$13)+SUMIFS(BRUTO!$Q:$Q,BRUTO!$H:$H,ANALISIS_CAPTURAS_TM!$F$10,BRUTO!$B:$B,ANALISIS_CAPTURAS_TM!$A27,BRUTO!$A:$A,ANALISIS_CAPTURAS_TM!B$13)+SUMIFS(BRUTO!$S:$S,BRUTO!$I:$I,ANALISIS_CAPTURAS_TM!$F$10,BRUTO!$B:$B,ANALISIS_CAPTURAS_TM!$A27,BRUTO!$A:$A,ANALISIS_CAPTURAS_TM!B$13)+SUMIFS(BRUTO!$U:$U,BRUTO!$I:$I,ANALISIS_CAPTURAS_TM!$F$10,BRUTO!$B:$B,ANALISIS_CAPTURAS_TM!$A27,BRUTO!$A:$A,ANALISIS_CAPTURAS_TM!B$13)+SUMIFS(BRUTO!$W:$W,BRUTO!$J:$J,ANALISIS_CAPTURAS_TM!$F$10,BRUTO!$B:$B,ANALISIS_CAPTURAS_TM!$A27,BRUTO!$A:$A,ANALISIS_CAPTURAS_TM!B$13)+SUMIFS(BRUTO!$Y:$Y,BRUTO!$K:$K,ANALISIS_CAPTURAS_TM!$F$10,BRUTO!$B:$B,ANALISIS_CAPTURAS_TM!$A27,BRUTO!$A:$A,ANALISIS_CAPTURAS_TM!B$13)+SUMIFS(BRUTO!$AA:$AA,BRUTO!$K:$K,ANALISIS_CAPTURAS_TM!$F$10,BRUTO!$B:$B,ANALISIS_CAPTURAS_TM!$A27,BRUTO!$A:$A,ANALISIS_CAPTURAS_TM!B$13)</f>
        <v>0</v>
      </c>
      <c r="C27" s="100">
        <f>SUMIFS(BRUTO!$M:$M,BRUTO!$H:$H,ANALISIS_CAPTURAS_TM!$F$10,BRUTO!$B:$B,ANALISIS_CAPTURAS_TM!$A27,BRUTO!$A:$A,ANALISIS_CAPTURAS_TM!C$13)+SUMIFS(BRUTO!$O:$O,BRUTO!$H:$H,ANALISIS_CAPTURAS_TM!$F$10,BRUTO!$B:$B,ANALISIS_CAPTURAS_TM!$A27,BRUTO!$A:$A,ANALISIS_CAPTURAS_TM!C$13)+SUMIFS(BRUTO!$Q:$Q,BRUTO!$H:$H,ANALISIS_CAPTURAS_TM!$F$10,BRUTO!$B:$B,ANALISIS_CAPTURAS_TM!$A27,BRUTO!$A:$A,ANALISIS_CAPTURAS_TM!C$13)+SUMIFS(BRUTO!$S:$S,BRUTO!$I:$I,ANALISIS_CAPTURAS_TM!$F$10,BRUTO!$B:$B,ANALISIS_CAPTURAS_TM!$A27,BRUTO!$A:$A,ANALISIS_CAPTURAS_TM!C$13)+SUMIFS(BRUTO!$U:$U,BRUTO!$I:$I,ANALISIS_CAPTURAS_TM!$F$10,BRUTO!$B:$B,ANALISIS_CAPTURAS_TM!$A27,BRUTO!$A:$A,ANALISIS_CAPTURAS_TM!C$13)+SUMIFS(BRUTO!$W:$W,BRUTO!$J:$J,ANALISIS_CAPTURAS_TM!$F$10,BRUTO!$B:$B,ANALISIS_CAPTURAS_TM!$A27,BRUTO!$A:$A,ANALISIS_CAPTURAS_TM!C$13)+SUMIFS(BRUTO!$Y:$Y,BRUTO!$K:$K,ANALISIS_CAPTURAS_TM!$F$10,BRUTO!$B:$B,ANALISIS_CAPTURAS_TM!$A27,BRUTO!$A:$A,ANALISIS_CAPTURAS_TM!C$13)+SUMIFS(BRUTO!$AA:$AA,BRUTO!$K:$K,ANALISIS_CAPTURAS_TM!$F$10,BRUTO!$B:$B,ANALISIS_CAPTURAS_TM!$A27,BRUTO!$A:$A,ANALISIS_CAPTURAS_TM!C$13)</f>
        <v>0</v>
      </c>
      <c r="D27" s="100">
        <f>SUMIFS(BRUTO!$M:$M,BRUTO!$H:$H,ANALISIS_CAPTURAS_TM!$F$10,BRUTO!$B:$B,ANALISIS_CAPTURAS_TM!$A27,BRUTO!$A:$A,ANALISIS_CAPTURAS_TM!D$13)+SUMIFS(BRUTO!$O:$O,BRUTO!$H:$H,ANALISIS_CAPTURAS_TM!$F$10,BRUTO!$B:$B,ANALISIS_CAPTURAS_TM!$A27,BRUTO!$A:$A,ANALISIS_CAPTURAS_TM!D$13)+SUMIFS(BRUTO!$Q:$Q,BRUTO!$H:$H,ANALISIS_CAPTURAS_TM!$F$10,BRUTO!$B:$B,ANALISIS_CAPTURAS_TM!$A27,BRUTO!$A:$A,ANALISIS_CAPTURAS_TM!D$13)+SUMIFS(BRUTO!$S:$S,BRUTO!$I:$I,ANALISIS_CAPTURAS_TM!$F$10,BRUTO!$B:$B,ANALISIS_CAPTURAS_TM!$A27,BRUTO!$A:$A,ANALISIS_CAPTURAS_TM!D$13)+SUMIFS(BRUTO!$U:$U,BRUTO!$I:$I,ANALISIS_CAPTURAS_TM!$F$10,BRUTO!$B:$B,ANALISIS_CAPTURAS_TM!$A27,BRUTO!$A:$A,ANALISIS_CAPTURAS_TM!D$13)+SUMIFS(BRUTO!$W:$W,BRUTO!$J:$J,ANALISIS_CAPTURAS_TM!$F$10,BRUTO!$B:$B,ANALISIS_CAPTURAS_TM!$A27,BRUTO!$A:$A,ANALISIS_CAPTURAS_TM!D$13)+SUMIFS(BRUTO!$Y:$Y,BRUTO!$K:$K,ANALISIS_CAPTURAS_TM!$F$10,BRUTO!$B:$B,ANALISIS_CAPTURAS_TM!$A27,BRUTO!$A:$A,ANALISIS_CAPTURAS_TM!D$13)+SUMIFS(BRUTO!$AA:$AA,BRUTO!$K:$K,ANALISIS_CAPTURAS_TM!$F$10,BRUTO!$B:$B,ANALISIS_CAPTURAS_TM!$A27,BRUTO!$A:$A,ANALISIS_CAPTURAS_TM!D$13)</f>
        <v>0</v>
      </c>
      <c r="E27" s="100">
        <f>SUMIFS(BRUTO!$M:$M,BRUTO!$H:$H,ANALISIS_CAPTURAS_TM!$F$10,BRUTO!$B:$B,ANALISIS_CAPTURAS_TM!$A27,BRUTO!$A:$A,ANALISIS_CAPTURAS_TM!E$13)+SUMIFS(BRUTO!$O:$O,BRUTO!$H:$H,ANALISIS_CAPTURAS_TM!$F$10,BRUTO!$B:$B,ANALISIS_CAPTURAS_TM!$A27,BRUTO!$A:$A,ANALISIS_CAPTURAS_TM!E$13)+SUMIFS(BRUTO!$Q:$Q,BRUTO!$H:$H,ANALISIS_CAPTURAS_TM!$F$10,BRUTO!$B:$B,ANALISIS_CAPTURAS_TM!$A27,BRUTO!$A:$A,ANALISIS_CAPTURAS_TM!E$13)+SUMIFS(BRUTO!$S:$S,BRUTO!$I:$I,ANALISIS_CAPTURAS_TM!$F$10,BRUTO!$B:$B,ANALISIS_CAPTURAS_TM!$A27,BRUTO!$A:$A,ANALISIS_CAPTURAS_TM!E$13)+SUMIFS(BRUTO!$U:$U,BRUTO!$I:$I,ANALISIS_CAPTURAS_TM!$F$10,BRUTO!$B:$B,ANALISIS_CAPTURAS_TM!$A27,BRUTO!$A:$A,ANALISIS_CAPTURAS_TM!E$13)+SUMIFS(BRUTO!$W:$W,BRUTO!$J:$J,ANALISIS_CAPTURAS_TM!$F$10,BRUTO!$B:$B,ANALISIS_CAPTURAS_TM!$A27,BRUTO!$A:$A,ANALISIS_CAPTURAS_TM!E$13)+SUMIFS(BRUTO!$Y:$Y,BRUTO!$K:$K,ANALISIS_CAPTURAS_TM!$F$10,BRUTO!$B:$B,ANALISIS_CAPTURAS_TM!$A27,BRUTO!$A:$A,ANALISIS_CAPTURAS_TM!E$13)+SUMIFS(BRUTO!$AA:$AA,BRUTO!$K:$K,ANALISIS_CAPTURAS_TM!$F$10,BRUTO!$B:$B,ANALISIS_CAPTURAS_TM!$A27,BRUTO!$A:$A,ANALISIS_CAPTURAS_TM!E$13)</f>
        <v>0</v>
      </c>
      <c r="F27" s="100">
        <f>SUMIFS(BRUTO!$M:$M,BRUTO!$H:$H,ANALISIS_CAPTURAS_TM!$F$10,BRUTO!$B:$B,ANALISIS_CAPTURAS_TM!$A27,BRUTO!$A:$A,ANALISIS_CAPTURAS_TM!F$13)+SUMIFS(BRUTO!$O:$O,BRUTO!$H:$H,ANALISIS_CAPTURAS_TM!$F$10,BRUTO!$B:$B,ANALISIS_CAPTURAS_TM!$A27,BRUTO!$A:$A,ANALISIS_CAPTURAS_TM!F$13)+SUMIFS(BRUTO!$Q:$Q,BRUTO!$H:$H,ANALISIS_CAPTURAS_TM!$F$10,BRUTO!$B:$B,ANALISIS_CAPTURAS_TM!$A27,BRUTO!$A:$A,ANALISIS_CAPTURAS_TM!F$13)+SUMIFS(BRUTO!$S:$S,BRUTO!$I:$I,ANALISIS_CAPTURAS_TM!$F$10,BRUTO!$B:$B,ANALISIS_CAPTURAS_TM!$A27,BRUTO!$A:$A,ANALISIS_CAPTURAS_TM!F$13)+SUMIFS(BRUTO!$U:$U,BRUTO!$I:$I,ANALISIS_CAPTURAS_TM!$F$10,BRUTO!$B:$B,ANALISIS_CAPTURAS_TM!$A27,BRUTO!$A:$A,ANALISIS_CAPTURAS_TM!F$13)+SUMIFS(BRUTO!$W:$W,BRUTO!$J:$J,ANALISIS_CAPTURAS_TM!$F$10,BRUTO!$B:$B,ANALISIS_CAPTURAS_TM!$A27,BRUTO!$A:$A,ANALISIS_CAPTURAS_TM!F$13)+SUMIFS(BRUTO!$Y:$Y,BRUTO!$K:$K,ANALISIS_CAPTURAS_TM!$F$10,BRUTO!$B:$B,ANALISIS_CAPTURAS_TM!$A27,BRUTO!$A:$A,ANALISIS_CAPTURAS_TM!F$13)+SUMIFS(BRUTO!$AA:$AA,BRUTO!$K:$K,ANALISIS_CAPTURAS_TM!$F$10,BRUTO!$B:$B,ANALISIS_CAPTURAS_TM!$A27,BRUTO!$A:$A,ANALISIS_CAPTURAS_TM!F$13)</f>
        <v>0</v>
      </c>
      <c r="G27" s="100">
        <f>SUMIFS(BRUTO!$M:$M,BRUTO!$H:$H,ANALISIS_CAPTURAS_TM!$F$10,BRUTO!$B:$B,ANALISIS_CAPTURAS_TM!$A27,BRUTO!$A:$A,ANALISIS_CAPTURAS_TM!G$13)+SUMIFS(BRUTO!$O:$O,BRUTO!$H:$H,ANALISIS_CAPTURAS_TM!$F$10,BRUTO!$B:$B,ANALISIS_CAPTURAS_TM!$A27,BRUTO!$A:$A,ANALISIS_CAPTURAS_TM!G$13)+SUMIFS(BRUTO!$Q:$Q,BRUTO!$H:$H,ANALISIS_CAPTURAS_TM!$F$10,BRUTO!$B:$B,ANALISIS_CAPTURAS_TM!$A27,BRUTO!$A:$A,ANALISIS_CAPTURAS_TM!G$13)+SUMIFS(BRUTO!$S:$S,BRUTO!$I:$I,ANALISIS_CAPTURAS_TM!$F$10,BRUTO!$B:$B,ANALISIS_CAPTURAS_TM!$A27,BRUTO!$A:$A,ANALISIS_CAPTURAS_TM!G$13)+SUMIFS(BRUTO!$U:$U,BRUTO!$I:$I,ANALISIS_CAPTURAS_TM!$F$10,BRUTO!$B:$B,ANALISIS_CAPTURAS_TM!$A27,BRUTO!$A:$A,ANALISIS_CAPTURAS_TM!G$13)+SUMIFS(BRUTO!$W:$W,BRUTO!$J:$J,ANALISIS_CAPTURAS_TM!$F$10,BRUTO!$B:$B,ANALISIS_CAPTURAS_TM!$A27,BRUTO!$A:$A,ANALISIS_CAPTURAS_TM!G$13)+SUMIFS(BRUTO!$Y:$Y,BRUTO!$K:$K,ANALISIS_CAPTURAS_TM!$F$10,BRUTO!$B:$B,ANALISIS_CAPTURAS_TM!$A27,BRUTO!$A:$A,ANALISIS_CAPTURAS_TM!G$13)+SUMIFS(BRUTO!$AA:$AA,BRUTO!$K:$K,ANALISIS_CAPTURAS_TM!$F$10,BRUTO!$B:$B,ANALISIS_CAPTURAS_TM!$A27,BRUTO!$A:$A,ANALISIS_CAPTURAS_TM!G$13)</f>
        <v>0</v>
      </c>
      <c r="H27" s="100">
        <f>SUMIFS(BRUTO!$M:$M,BRUTO!$H:$H,ANALISIS_CAPTURAS_TM!$F$10,BRUTO!$B:$B,ANALISIS_CAPTURAS_TM!$A27,BRUTO!$A:$A,ANALISIS_CAPTURAS_TM!H$13)+SUMIFS(BRUTO!$O:$O,BRUTO!$H:$H,ANALISIS_CAPTURAS_TM!$F$10,BRUTO!$B:$B,ANALISIS_CAPTURAS_TM!$A27,BRUTO!$A:$A,ANALISIS_CAPTURAS_TM!H$13)+SUMIFS(BRUTO!$Q:$Q,BRUTO!$H:$H,ANALISIS_CAPTURAS_TM!$F$10,BRUTO!$B:$B,ANALISIS_CAPTURAS_TM!$A27,BRUTO!$A:$A,ANALISIS_CAPTURAS_TM!H$13)+SUMIFS(BRUTO!$S:$S,BRUTO!$I:$I,ANALISIS_CAPTURAS_TM!$F$10,BRUTO!$B:$B,ANALISIS_CAPTURAS_TM!$A27,BRUTO!$A:$A,ANALISIS_CAPTURAS_TM!H$13)+SUMIFS(BRUTO!$U:$U,BRUTO!$I:$I,ANALISIS_CAPTURAS_TM!$F$10,BRUTO!$B:$B,ANALISIS_CAPTURAS_TM!$A27,BRUTO!$A:$A,ANALISIS_CAPTURAS_TM!H$13)+SUMIFS(BRUTO!$W:$W,BRUTO!$J:$J,ANALISIS_CAPTURAS_TM!$F$10,BRUTO!$B:$B,ANALISIS_CAPTURAS_TM!$A27,BRUTO!$A:$A,ANALISIS_CAPTURAS_TM!H$13)+SUMIFS(BRUTO!$Y:$Y,BRUTO!$K:$K,ANALISIS_CAPTURAS_TM!$F$10,BRUTO!$B:$B,ANALISIS_CAPTURAS_TM!$A27,BRUTO!$A:$A,ANALISIS_CAPTURAS_TM!H$13)+SUMIFS(BRUTO!$AA:$AA,BRUTO!$K:$K,ANALISIS_CAPTURAS_TM!$F$10,BRUTO!$B:$B,ANALISIS_CAPTURAS_TM!$A27,BRUTO!$A:$A,ANALISIS_CAPTURAS_TM!H$13)</f>
        <v>0</v>
      </c>
      <c r="I27" s="100">
        <f>SUMIFS(BRUTO!$M:$M,BRUTO!$H:$H,ANALISIS_CAPTURAS_TM!$F$10,BRUTO!$B:$B,ANALISIS_CAPTURAS_TM!$A27,BRUTO!$A:$A,ANALISIS_CAPTURAS_TM!I$13)+SUMIFS(BRUTO!$O:$O,BRUTO!$H:$H,ANALISIS_CAPTURAS_TM!$F$10,BRUTO!$B:$B,ANALISIS_CAPTURAS_TM!$A27,BRUTO!$A:$A,ANALISIS_CAPTURAS_TM!I$13)+SUMIFS(BRUTO!$Q:$Q,BRUTO!$H:$H,ANALISIS_CAPTURAS_TM!$F$10,BRUTO!$B:$B,ANALISIS_CAPTURAS_TM!$A27,BRUTO!$A:$A,ANALISIS_CAPTURAS_TM!I$13)+SUMIFS(BRUTO!$S:$S,BRUTO!$I:$I,ANALISIS_CAPTURAS_TM!$F$10,BRUTO!$B:$B,ANALISIS_CAPTURAS_TM!$A27,BRUTO!$A:$A,ANALISIS_CAPTURAS_TM!I$13)+SUMIFS(BRUTO!$U:$U,BRUTO!$I:$I,ANALISIS_CAPTURAS_TM!$F$10,BRUTO!$B:$B,ANALISIS_CAPTURAS_TM!$A27,BRUTO!$A:$A,ANALISIS_CAPTURAS_TM!I$13)+SUMIFS(BRUTO!$W:$W,BRUTO!$J:$J,ANALISIS_CAPTURAS_TM!$F$10,BRUTO!$B:$B,ANALISIS_CAPTURAS_TM!$A27,BRUTO!$A:$A,ANALISIS_CAPTURAS_TM!I$13)+SUMIFS(BRUTO!$Y:$Y,BRUTO!$K:$K,ANALISIS_CAPTURAS_TM!$F$10,BRUTO!$B:$B,ANALISIS_CAPTURAS_TM!$A27,BRUTO!$A:$A,ANALISIS_CAPTURAS_TM!I$13)+SUMIFS(BRUTO!$AA:$AA,BRUTO!$K:$K,ANALISIS_CAPTURAS_TM!$F$10,BRUTO!$B:$B,ANALISIS_CAPTURAS_TM!$A27,BRUTO!$A:$A,ANALISIS_CAPTURAS_TM!I$13)</f>
        <v>0</v>
      </c>
      <c r="J27" s="100">
        <f>SUMIFS(BRUTO!$M:$M,BRUTO!$H:$H,ANALISIS_CAPTURAS_TM!$F$10,BRUTO!$B:$B,ANALISIS_CAPTURAS_TM!$A27,BRUTO!$A:$A,ANALISIS_CAPTURAS_TM!J$13)+SUMIFS(BRUTO!$O:$O,BRUTO!$H:$H,ANALISIS_CAPTURAS_TM!$F$10,BRUTO!$B:$B,ANALISIS_CAPTURAS_TM!$A27,BRUTO!$A:$A,ANALISIS_CAPTURAS_TM!J$13)+SUMIFS(BRUTO!$Q:$Q,BRUTO!$H:$H,ANALISIS_CAPTURAS_TM!$F$10,BRUTO!$B:$B,ANALISIS_CAPTURAS_TM!$A27,BRUTO!$A:$A,ANALISIS_CAPTURAS_TM!J$13)+SUMIFS(BRUTO!$S:$S,BRUTO!$I:$I,ANALISIS_CAPTURAS_TM!$F$10,BRUTO!$B:$B,ANALISIS_CAPTURAS_TM!$A27,BRUTO!$A:$A,ANALISIS_CAPTURAS_TM!J$13)+SUMIFS(BRUTO!$U:$U,BRUTO!$I:$I,ANALISIS_CAPTURAS_TM!$F$10,BRUTO!$B:$B,ANALISIS_CAPTURAS_TM!$A27,BRUTO!$A:$A,ANALISIS_CAPTURAS_TM!J$13)+SUMIFS(BRUTO!$W:$W,BRUTO!$J:$J,ANALISIS_CAPTURAS_TM!$F$10,BRUTO!$B:$B,ANALISIS_CAPTURAS_TM!$A27,BRUTO!$A:$A,ANALISIS_CAPTURAS_TM!J$13)+SUMIFS(BRUTO!$Y:$Y,BRUTO!$K:$K,ANALISIS_CAPTURAS_TM!$F$10,BRUTO!$B:$B,ANALISIS_CAPTURAS_TM!$A27,BRUTO!$A:$A,ANALISIS_CAPTURAS_TM!J$13)+SUMIFS(BRUTO!$AA:$AA,BRUTO!$K:$K,ANALISIS_CAPTURAS_TM!$F$10,BRUTO!$B:$B,ANALISIS_CAPTURAS_TM!$A27,BRUTO!$A:$A,ANALISIS_CAPTURAS_TM!J$13)</f>
        <v>0</v>
      </c>
      <c r="K27" s="100">
        <f>SUMIFS(BRUTO!$M:$M,BRUTO!$H:$H,ANALISIS_CAPTURAS_TM!$F$10,BRUTO!$B:$B,ANALISIS_CAPTURAS_TM!$A27,BRUTO!$A:$A,ANALISIS_CAPTURAS_TM!K$13)+SUMIFS(BRUTO!$O:$O,BRUTO!$H:$H,ANALISIS_CAPTURAS_TM!$F$10,BRUTO!$B:$B,ANALISIS_CAPTURAS_TM!$A27,BRUTO!$A:$A,ANALISIS_CAPTURAS_TM!K$13)+SUMIFS(BRUTO!$Q:$Q,BRUTO!$H:$H,ANALISIS_CAPTURAS_TM!$F$10,BRUTO!$B:$B,ANALISIS_CAPTURAS_TM!$A27,BRUTO!$A:$A,ANALISIS_CAPTURAS_TM!K$13)+SUMIFS(BRUTO!$S:$S,BRUTO!$I:$I,ANALISIS_CAPTURAS_TM!$F$10,BRUTO!$B:$B,ANALISIS_CAPTURAS_TM!$A27,BRUTO!$A:$A,ANALISIS_CAPTURAS_TM!K$13)+SUMIFS(BRUTO!$U:$U,BRUTO!$I:$I,ANALISIS_CAPTURAS_TM!$F$10,BRUTO!$B:$B,ANALISIS_CAPTURAS_TM!$A27,BRUTO!$A:$A,ANALISIS_CAPTURAS_TM!K$13)+SUMIFS(BRUTO!$W:$W,BRUTO!$J:$J,ANALISIS_CAPTURAS_TM!$F$10,BRUTO!$B:$B,ANALISIS_CAPTURAS_TM!$A27,BRUTO!$A:$A,ANALISIS_CAPTURAS_TM!K$13)+SUMIFS(BRUTO!$Y:$Y,BRUTO!$K:$K,ANALISIS_CAPTURAS_TM!$F$10,BRUTO!$B:$B,ANALISIS_CAPTURAS_TM!$A27,BRUTO!$A:$A,ANALISIS_CAPTURAS_TM!K$13)+SUMIFS(BRUTO!$AA:$AA,BRUTO!$K:$K,ANALISIS_CAPTURAS_TM!$F$10,BRUTO!$B:$B,ANALISIS_CAPTURAS_TM!$A27,BRUTO!$A:$A,ANALISIS_CAPTURAS_TM!K$13)</f>
        <v>0</v>
      </c>
      <c r="L27" s="100">
        <f>SUMIFS(BRUTO!$M:$M,BRUTO!$H:$H,ANALISIS_CAPTURAS_TM!$F$10,BRUTO!$B:$B,ANALISIS_CAPTURAS_TM!$A27,BRUTO!$A:$A,ANALISIS_CAPTURAS_TM!L$13)+SUMIFS(BRUTO!$O:$O,BRUTO!$H:$H,ANALISIS_CAPTURAS_TM!$F$10,BRUTO!$B:$B,ANALISIS_CAPTURAS_TM!$A27,BRUTO!$A:$A,ANALISIS_CAPTURAS_TM!L$13)+SUMIFS(BRUTO!$Q:$Q,BRUTO!$H:$H,ANALISIS_CAPTURAS_TM!$F$10,BRUTO!$B:$B,ANALISIS_CAPTURAS_TM!$A27,BRUTO!$A:$A,ANALISIS_CAPTURAS_TM!L$13)+SUMIFS(BRUTO!$S:$S,BRUTO!$I:$I,ANALISIS_CAPTURAS_TM!$F$10,BRUTO!$B:$B,ANALISIS_CAPTURAS_TM!$A27,BRUTO!$A:$A,ANALISIS_CAPTURAS_TM!L$13)+SUMIFS(BRUTO!$U:$U,BRUTO!$I:$I,ANALISIS_CAPTURAS_TM!$F$10,BRUTO!$B:$B,ANALISIS_CAPTURAS_TM!$A27,BRUTO!$A:$A,ANALISIS_CAPTURAS_TM!L$13)+SUMIFS(BRUTO!$W:$W,BRUTO!$J:$J,ANALISIS_CAPTURAS_TM!$F$10,BRUTO!$B:$B,ANALISIS_CAPTURAS_TM!$A27,BRUTO!$A:$A,ANALISIS_CAPTURAS_TM!L$13)+SUMIFS(BRUTO!$Y:$Y,BRUTO!$K:$K,ANALISIS_CAPTURAS_TM!$F$10,BRUTO!$B:$B,ANALISIS_CAPTURAS_TM!$A27,BRUTO!$A:$A,ANALISIS_CAPTURAS_TM!L$13)+SUMIFS(BRUTO!$AA:$AA,BRUTO!$K:$K,ANALISIS_CAPTURAS_TM!$F$10,BRUTO!$B:$B,ANALISIS_CAPTURAS_TM!$A27,BRUTO!$A:$A,ANALISIS_CAPTURAS_TM!L$13)</f>
        <v>0</v>
      </c>
      <c r="M27" s="83">
        <f t="shared" si="0"/>
        <v>0</v>
      </c>
      <c r="N27" s="135">
        <f t="shared" si="1"/>
        <v>0</v>
      </c>
    </row>
    <row r="28" spans="1:14" x14ac:dyDescent="0.25">
      <c r="A28" s="76" t="s">
        <v>54</v>
      </c>
      <c r="B28" s="100">
        <f>SUMIFS(BRUTO!$M:$M,BRUTO!$H:$H,ANALISIS_CAPTURAS_TM!$F$10,BRUTO!$B:$B,ANALISIS_CAPTURAS_TM!$A28,BRUTO!$A:$A,ANALISIS_CAPTURAS_TM!B$13)+SUMIFS(BRUTO!$O:$O,BRUTO!$H:$H,ANALISIS_CAPTURAS_TM!$F$10,BRUTO!$B:$B,ANALISIS_CAPTURAS_TM!$A28,BRUTO!$A:$A,ANALISIS_CAPTURAS_TM!B$13)+SUMIFS(BRUTO!$Q:$Q,BRUTO!$H:$H,ANALISIS_CAPTURAS_TM!$F$10,BRUTO!$B:$B,ANALISIS_CAPTURAS_TM!$A28,BRUTO!$A:$A,ANALISIS_CAPTURAS_TM!B$13)+SUMIFS(BRUTO!$S:$S,BRUTO!$I:$I,ANALISIS_CAPTURAS_TM!$F$10,BRUTO!$B:$B,ANALISIS_CAPTURAS_TM!$A28,BRUTO!$A:$A,ANALISIS_CAPTURAS_TM!B$13)+SUMIFS(BRUTO!$U:$U,BRUTO!$I:$I,ANALISIS_CAPTURAS_TM!$F$10,BRUTO!$B:$B,ANALISIS_CAPTURAS_TM!$A28,BRUTO!$A:$A,ANALISIS_CAPTURAS_TM!B$13)+SUMIFS(BRUTO!$W:$W,BRUTO!$J:$J,ANALISIS_CAPTURAS_TM!$F$10,BRUTO!$B:$B,ANALISIS_CAPTURAS_TM!$A28,BRUTO!$A:$A,ANALISIS_CAPTURAS_TM!B$13)+SUMIFS(BRUTO!$Y:$Y,BRUTO!$K:$K,ANALISIS_CAPTURAS_TM!$F$10,BRUTO!$B:$B,ANALISIS_CAPTURAS_TM!$A28,BRUTO!$A:$A,ANALISIS_CAPTURAS_TM!B$13)+SUMIFS(BRUTO!$AA:$AA,BRUTO!$K:$K,ANALISIS_CAPTURAS_TM!$F$10,BRUTO!$B:$B,ANALISIS_CAPTURAS_TM!$A28,BRUTO!$A:$A,ANALISIS_CAPTURAS_TM!B$13)</f>
        <v>3</v>
      </c>
      <c r="C28" s="100">
        <f>SUMIFS(BRUTO!$M:$M,BRUTO!$H:$H,ANALISIS_CAPTURAS_TM!$F$10,BRUTO!$B:$B,ANALISIS_CAPTURAS_TM!$A28,BRUTO!$A:$A,ANALISIS_CAPTURAS_TM!C$13)+SUMIFS(BRUTO!$O:$O,BRUTO!$H:$H,ANALISIS_CAPTURAS_TM!$F$10,BRUTO!$B:$B,ANALISIS_CAPTURAS_TM!$A28,BRUTO!$A:$A,ANALISIS_CAPTURAS_TM!C$13)+SUMIFS(BRUTO!$Q:$Q,BRUTO!$H:$H,ANALISIS_CAPTURAS_TM!$F$10,BRUTO!$B:$B,ANALISIS_CAPTURAS_TM!$A28,BRUTO!$A:$A,ANALISIS_CAPTURAS_TM!C$13)+SUMIFS(BRUTO!$S:$S,BRUTO!$I:$I,ANALISIS_CAPTURAS_TM!$F$10,BRUTO!$B:$B,ANALISIS_CAPTURAS_TM!$A28,BRUTO!$A:$A,ANALISIS_CAPTURAS_TM!C$13)+SUMIFS(BRUTO!$U:$U,BRUTO!$I:$I,ANALISIS_CAPTURAS_TM!$F$10,BRUTO!$B:$B,ANALISIS_CAPTURAS_TM!$A28,BRUTO!$A:$A,ANALISIS_CAPTURAS_TM!C$13)+SUMIFS(BRUTO!$W:$W,BRUTO!$J:$J,ANALISIS_CAPTURAS_TM!$F$10,BRUTO!$B:$B,ANALISIS_CAPTURAS_TM!$A28,BRUTO!$A:$A,ANALISIS_CAPTURAS_TM!C$13)+SUMIFS(BRUTO!$Y:$Y,BRUTO!$K:$K,ANALISIS_CAPTURAS_TM!$F$10,BRUTO!$B:$B,ANALISIS_CAPTURAS_TM!$A28,BRUTO!$A:$A,ANALISIS_CAPTURAS_TM!C$13)+SUMIFS(BRUTO!$AA:$AA,BRUTO!$K:$K,ANALISIS_CAPTURAS_TM!$F$10,BRUTO!$B:$B,ANALISIS_CAPTURAS_TM!$A28,BRUTO!$A:$A,ANALISIS_CAPTURAS_TM!C$13)</f>
        <v>0</v>
      </c>
      <c r="D28" s="100">
        <f>SUMIFS(BRUTO!$M:$M,BRUTO!$H:$H,ANALISIS_CAPTURAS_TM!$F$10,BRUTO!$B:$B,ANALISIS_CAPTURAS_TM!$A28,BRUTO!$A:$A,ANALISIS_CAPTURAS_TM!D$13)+SUMIFS(BRUTO!$O:$O,BRUTO!$H:$H,ANALISIS_CAPTURAS_TM!$F$10,BRUTO!$B:$B,ANALISIS_CAPTURAS_TM!$A28,BRUTO!$A:$A,ANALISIS_CAPTURAS_TM!D$13)+SUMIFS(BRUTO!$Q:$Q,BRUTO!$H:$H,ANALISIS_CAPTURAS_TM!$F$10,BRUTO!$B:$B,ANALISIS_CAPTURAS_TM!$A28,BRUTO!$A:$A,ANALISIS_CAPTURAS_TM!D$13)+SUMIFS(BRUTO!$S:$S,BRUTO!$I:$I,ANALISIS_CAPTURAS_TM!$F$10,BRUTO!$B:$B,ANALISIS_CAPTURAS_TM!$A28,BRUTO!$A:$A,ANALISIS_CAPTURAS_TM!D$13)+SUMIFS(BRUTO!$U:$U,BRUTO!$I:$I,ANALISIS_CAPTURAS_TM!$F$10,BRUTO!$B:$B,ANALISIS_CAPTURAS_TM!$A28,BRUTO!$A:$A,ANALISIS_CAPTURAS_TM!D$13)+SUMIFS(BRUTO!$W:$W,BRUTO!$J:$J,ANALISIS_CAPTURAS_TM!$F$10,BRUTO!$B:$B,ANALISIS_CAPTURAS_TM!$A28,BRUTO!$A:$A,ANALISIS_CAPTURAS_TM!D$13)+SUMIFS(BRUTO!$Y:$Y,BRUTO!$K:$K,ANALISIS_CAPTURAS_TM!$F$10,BRUTO!$B:$B,ANALISIS_CAPTURAS_TM!$A28,BRUTO!$A:$A,ANALISIS_CAPTURAS_TM!D$13)+SUMIFS(BRUTO!$AA:$AA,BRUTO!$K:$K,ANALISIS_CAPTURAS_TM!$F$10,BRUTO!$B:$B,ANALISIS_CAPTURAS_TM!$A28,BRUTO!$A:$A,ANALISIS_CAPTURAS_TM!D$13)</f>
        <v>71</v>
      </c>
      <c r="E28" s="100">
        <f>SUMIFS(BRUTO!$M:$M,BRUTO!$H:$H,ANALISIS_CAPTURAS_TM!$F$10,BRUTO!$B:$B,ANALISIS_CAPTURAS_TM!$A28,BRUTO!$A:$A,ANALISIS_CAPTURAS_TM!E$13)+SUMIFS(BRUTO!$O:$O,BRUTO!$H:$H,ANALISIS_CAPTURAS_TM!$F$10,BRUTO!$B:$B,ANALISIS_CAPTURAS_TM!$A28,BRUTO!$A:$A,ANALISIS_CAPTURAS_TM!E$13)+SUMIFS(BRUTO!$Q:$Q,BRUTO!$H:$H,ANALISIS_CAPTURAS_TM!$F$10,BRUTO!$B:$B,ANALISIS_CAPTURAS_TM!$A28,BRUTO!$A:$A,ANALISIS_CAPTURAS_TM!E$13)+SUMIFS(BRUTO!$S:$S,BRUTO!$I:$I,ANALISIS_CAPTURAS_TM!$F$10,BRUTO!$B:$B,ANALISIS_CAPTURAS_TM!$A28,BRUTO!$A:$A,ANALISIS_CAPTURAS_TM!E$13)+SUMIFS(BRUTO!$U:$U,BRUTO!$I:$I,ANALISIS_CAPTURAS_TM!$F$10,BRUTO!$B:$B,ANALISIS_CAPTURAS_TM!$A28,BRUTO!$A:$A,ANALISIS_CAPTURAS_TM!E$13)+SUMIFS(BRUTO!$W:$W,BRUTO!$J:$J,ANALISIS_CAPTURAS_TM!$F$10,BRUTO!$B:$B,ANALISIS_CAPTURAS_TM!$A28,BRUTO!$A:$A,ANALISIS_CAPTURAS_TM!E$13)+SUMIFS(BRUTO!$Y:$Y,BRUTO!$K:$K,ANALISIS_CAPTURAS_TM!$F$10,BRUTO!$B:$B,ANALISIS_CAPTURAS_TM!$A28,BRUTO!$A:$A,ANALISIS_CAPTURAS_TM!E$13)+SUMIFS(BRUTO!$AA:$AA,BRUTO!$K:$K,ANALISIS_CAPTURAS_TM!$F$10,BRUTO!$B:$B,ANALISIS_CAPTURAS_TM!$A28,BRUTO!$A:$A,ANALISIS_CAPTURAS_TM!E$13)</f>
        <v>0</v>
      </c>
      <c r="F28" s="100">
        <f>SUMIFS(BRUTO!$M:$M,BRUTO!$H:$H,ANALISIS_CAPTURAS_TM!$F$10,BRUTO!$B:$B,ANALISIS_CAPTURAS_TM!$A28,BRUTO!$A:$A,ANALISIS_CAPTURAS_TM!F$13)+SUMIFS(BRUTO!$O:$O,BRUTO!$H:$H,ANALISIS_CAPTURAS_TM!$F$10,BRUTO!$B:$B,ANALISIS_CAPTURAS_TM!$A28,BRUTO!$A:$A,ANALISIS_CAPTURAS_TM!F$13)+SUMIFS(BRUTO!$Q:$Q,BRUTO!$H:$H,ANALISIS_CAPTURAS_TM!$F$10,BRUTO!$B:$B,ANALISIS_CAPTURAS_TM!$A28,BRUTO!$A:$A,ANALISIS_CAPTURAS_TM!F$13)+SUMIFS(BRUTO!$S:$S,BRUTO!$I:$I,ANALISIS_CAPTURAS_TM!$F$10,BRUTO!$B:$B,ANALISIS_CAPTURAS_TM!$A28,BRUTO!$A:$A,ANALISIS_CAPTURAS_TM!F$13)+SUMIFS(BRUTO!$U:$U,BRUTO!$I:$I,ANALISIS_CAPTURAS_TM!$F$10,BRUTO!$B:$B,ANALISIS_CAPTURAS_TM!$A28,BRUTO!$A:$A,ANALISIS_CAPTURAS_TM!F$13)+SUMIFS(BRUTO!$W:$W,BRUTO!$J:$J,ANALISIS_CAPTURAS_TM!$F$10,BRUTO!$B:$B,ANALISIS_CAPTURAS_TM!$A28,BRUTO!$A:$A,ANALISIS_CAPTURAS_TM!F$13)+SUMIFS(BRUTO!$Y:$Y,BRUTO!$K:$K,ANALISIS_CAPTURAS_TM!$F$10,BRUTO!$B:$B,ANALISIS_CAPTURAS_TM!$A28,BRUTO!$A:$A,ANALISIS_CAPTURAS_TM!F$13)+SUMIFS(BRUTO!$AA:$AA,BRUTO!$K:$K,ANALISIS_CAPTURAS_TM!$F$10,BRUTO!$B:$B,ANALISIS_CAPTURAS_TM!$A28,BRUTO!$A:$A,ANALISIS_CAPTURAS_TM!F$13)</f>
        <v>37</v>
      </c>
      <c r="G28" s="100">
        <f>SUMIFS(BRUTO!$M:$M,BRUTO!$H:$H,ANALISIS_CAPTURAS_TM!$F$10,BRUTO!$B:$B,ANALISIS_CAPTURAS_TM!$A28,BRUTO!$A:$A,ANALISIS_CAPTURAS_TM!G$13)+SUMIFS(BRUTO!$O:$O,BRUTO!$H:$H,ANALISIS_CAPTURAS_TM!$F$10,BRUTO!$B:$B,ANALISIS_CAPTURAS_TM!$A28,BRUTO!$A:$A,ANALISIS_CAPTURAS_TM!G$13)+SUMIFS(BRUTO!$Q:$Q,BRUTO!$H:$H,ANALISIS_CAPTURAS_TM!$F$10,BRUTO!$B:$B,ANALISIS_CAPTURAS_TM!$A28,BRUTO!$A:$A,ANALISIS_CAPTURAS_TM!G$13)+SUMIFS(BRUTO!$S:$S,BRUTO!$I:$I,ANALISIS_CAPTURAS_TM!$F$10,BRUTO!$B:$B,ANALISIS_CAPTURAS_TM!$A28,BRUTO!$A:$A,ANALISIS_CAPTURAS_TM!G$13)+SUMIFS(BRUTO!$U:$U,BRUTO!$I:$I,ANALISIS_CAPTURAS_TM!$F$10,BRUTO!$B:$B,ANALISIS_CAPTURAS_TM!$A28,BRUTO!$A:$A,ANALISIS_CAPTURAS_TM!G$13)+SUMIFS(BRUTO!$W:$W,BRUTO!$J:$J,ANALISIS_CAPTURAS_TM!$F$10,BRUTO!$B:$B,ANALISIS_CAPTURAS_TM!$A28,BRUTO!$A:$A,ANALISIS_CAPTURAS_TM!G$13)+SUMIFS(BRUTO!$Y:$Y,BRUTO!$K:$K,ANALISIS_CAPTURAS_TM!$F$10,BRUTO!$B:$B,ANALISIS_CAPTURAS_TM!$A28,BRUTO!$A:$A,ANALISIS_CAPTURAS_TM!G$13)+SUMIFS(BRUTO!$AA:$AA,BRUTO!$K:$K,ANALISIS_CAPTURAS_TM!$F$10,BRUTO!$B:$B,ANALISIS_CAPTURAS_TM!$A28,BRUTO!$A:$A,ANALISIS_CAPTURAS_TM!G$13)</f>
        <v>0</v>
      </c>
      <c r="H28" s="100">
        <f>SUMIFS(BRUTO!$M:$M,BRUTO!$H:$H,ANALISIS_CAPTURAS_TM!$F$10,BRUTO!$B:$B,ANALISIS_CAPTURAS_TM!$A28,BRUTO!$A:$A,ANALISIS_CAPTURAS_TM!H$13)+SUMIFS(BRUTO!$O:$O,BRUTO!$H:$H,ANALISIS_CAPTURAS_TM!$F$10,BRUTO!$B:$B,ANALISIS_CAPTURAS_TM!$A28,BRUTO!$A:$A,ANALISIS_CAPTURAS_TM!H$13)+SUMIFS(BRUTO!$Q:$Q,BRUTO!$H:$H,ANALISIS_CAPTURAS_TM!$F$10,BRUTO!$B:$B,ANALISIS_CAPTURAS_TM!$A28,BRUTO!$A:$A,ANALISIS_CAPTURAS_TM!H$13)+SUMIFS(BRUTO!$S:$S,BRUTO!$I:$I,ANALISIS_CAPTURAS_TM!$F$10,BRUTO!$B:$B,ANALISIS_CAPTURAS_TM!$A28,BRUTO!$A:$A,ANALISIS_CAPTURAS_TM!H$13)+SUMIFS(BRUTO!$U:$U,BRUTO!$I:$I,ANALISIS_CAPTURAS_TM!$F$10,BRUTO!$B:$B,ANALISIS_CAPTURAS_TM!$A28,BRUTO!$A:$A,ANALISIS_CAPTURAS_TM!H$13)+SUMIFS(BRUTO!$W:$W,BRUTO!$J:$J,ANALISIS_CAPTURAS_TM!$F$10,BRUTO!$B:$B,ANALISIS_CAPTURAS_TM!$A28,BRUTO!$A:$A,ANALISIS_CAPTURAS_TM!H$13)+SUMIFS(BRUTO!$Y:$Y,BRUTO!$K:$K,ANALISIS_CAPTURAS_TM!$F$10,BRUTO!$B:$B,ANALISIS_CAPTURAS_TM!$A28,BRUTO!$A:$A,ANALISIS_CAPTURAS_TM!H$13)+SUMIFS(BRUTO!$AA:$AA,BRUTO!$K:$K,ANALISIS_CAPTURAS_TM!$F$10,BRUTO!$B:$B,ANALISIS_CAPTURAS_TM!$A28,BRUTO!$A:$A,ANALISIS_CAPTURAS_TM!H$13)</f>
        <v>29</v>
      </c>
      <c r="I28" s="100">
        <f>SUMIFS(BRUTO!$M:$M,BRUTO!$H:$H,ANALISIS_CAPTURAS_TM!$F$10,BRUTO!$B:$B,ANALISIS_CAPTURAS_TM!$A28,BRUTO!$A:$A,ANALISIS_CAPTURAS_TM!I$13)+SUMIFS(BRUTO!$O:$O,BRUTO!$H:$H,ANALISIS_CAPTURAS_TM!$F$10,BRUTO!$B:$B,ANALISIS_CAPTURAS_TM!$A28,BRUTO!$A:$A,ANALISIS_CAPTURAS_TM!I$13)+SUMIFS(BRUTO!$Q:$Q,BRUTO!$H:$H,ANALISIS_CAPTURAS_TM!$F$10,BRUTO!$B:$B,ANALISIS_CAPTURAS_TM!$A28,BRUTO!$A:$A,ANALISIS_CAPTURAS_TM!I$13)+SUMIFS(BRUTO!$S:$S,BRUTO!$I:$I,ANALISIS_CAPTURAS_TM!$F$10,BRUTO!$B:$B,ANALISIS_CAPTURAS_TM!$A28,BRUTO!$A:$A,ANALISIS_CAPTURAS_TM!I$13)+SUMIFS(BRUTO!$U:$U,BRUTO!$I:$I,ANALISIS_CAPTURAS_TM!$F$10,BRUTO!$B:$B,ANALISIS_CAPTURAS_TM!$A28,BRUTO!$A:$A,ANALISIS_CAPTURAS_TM!I$13)+SUMIFS(BRUTO!$W:$W,BRUTO!$J:$J,ANALISIS_CAPTURAS_TM!$F$10,BRUTO!$B:$B,ANALISIS_CAPTURAS_TM!$A28,BRUTO!$A:$A,ANALISIS_CAPTURAS_TM!I$13)+SUMIFS(BRUTO!$Y:$Y,BRUTO!$K:$K,ANALISIS_CAPTURAS_TM!$F$10,BRUTO!$B:$B,ANALISIS_CAPTURAS_TM!$A28,BRUTO!$A:$A,ANALISIS_CAPTURAS_TM!I$13)+SUMIFS(BRUTO!$AA:$AA,BRUTO!$K:$K,ANALISIS_CAPTURAS_TM!$F$10,BRUTO!$B:$B,ANALISIS_CAPTURAS_TM!$A28,BRUTO!$A:$A,ANALISIS_CAPTURAS_TM!I$13)</f>
        <v>15</v>
      </c>
      <c r="J28" s="100">
        <f>SUMIFS(BRUTO!$M:$M,BRUTO!$H:$H,ANALISIS_CAPTURAS_TM!$F$10,BRUTO!$B:$B,ANALISIS_CAPTURAS_TM!$A28,BRUTO!$A:$A,ANALISIS_CAPTURAS_TM!J$13)+SUMIFS(BRUTO!$O:$O,BRUTO!$H:$H,ANALISIS_CAPTURAS_TM!$F$10,BRUTO!$B:$B,ANALISIS_CAPTURAS_TM!$A28,BRUTO!$A:$A,ANALISIS_CAPTURAS_TM!J$13)+SUMIFS(BRUTO!$Q:$Q,BRUTO!$H:$H,ANALISIS_CAPTURAS_TM!$F$10,BRUTO!$B:$B,ANALISIS_CAPTURAS_TM!$A28,BRUTO!$A:$A,ANALISIS_CAPTURAS_TM!J$13)+SUMIFS(BRUTO!$S:$S,BRUTO!$I:$I,ANALISIS_CAPTURAS_TM!$F$10,BRUTO!$B:$B,ANALISIS_CAPTURAS_TM!$A28,BRUTO!$A:$A,ANALISIS_CAPTURAS_TM!J$13)+SUMIFS(BRUTO!$U:$U,BRUTO!$I:$I,ANALISIS_CAPTURAS_TM!$F$10,BRUTO!$B:$B,ANALISIS_CAPTURAS_TM!$A28,BRUTO!$A:$A,ANALISIS_CAPTURAS_TM!J$13)+SUMIFS(BRUTO!$W:$W,BRUTO!$J:$J,ANALISIS_CAPTURAS_TM!$F$10,BRUTO!$B:$B,ANALISIS_CAPTURAS_TM!$A28,BRUTO!$A:$A,ANALISIS_CAPTURAS_TM!J$13)+SUMIFS(BRUTO!$Y:$Y,BRUTO!$K:$K,ANALISIS_CAPTURAS_TM!$F$10,BRUTO!$B:$B,ANALISIS_CAPTURAS_TM!$A28,BRUTO!$A:$A,ANALISIS_CAPTURAS_TM!J$13)+SUMIFS(BRUTO!$AA:$AA,BRUTO!$K:$K,ANALISIS_CAPTURAS_TM!$F$10,BRUTO!$B:$B,ANALISIS_CAPTURAS_TM!$A28,BRUTO!$A:$A,ANALISIS_CAPTURAS_TM!J$13)</f>
        <v>14</v>
      </c>
      <c r="K28" s="100">
        <f>SUMIFS(BRUTO!$M:$M,BRUTO!$H:$H,ANALISIS_CAPTURAS_TM!$F$10,BRUTO!$B:$B,ANALISIS_CAPTURAS_TM!$A28,BRUTO!$A:$A,ANALISIS_CAPTURAS_TM!K$13)+SUMIFS(BRUTO!$O:$O,BRUTO!$H:$H,ANALISIS_CAPTURAS_TM!$F$10,BRUTO!$B:$B,ANALISIS_CAPTURAS_TM!$A28,BRUTO!$A:$A,ANALISIS_CAPTURAS_TM!K$13)+SUMIFS(BRUTO!$Q:$Q,BRUTO!$H:$H,ANALISIS_CAPTURAS_TM!$F$10,BRUTO!$B:$B,ANALISIS_CAPTURAS_TM!$A28,BRUTO!$A:$A,ANALISIS_CAPTURAS_TM!K$13)+SUMIFS(BRUTO!$S:$S,BRUTO!$I:$I,ANALISIS_CAPTURAS_TM!$F$10,BRUTO!$B:$B,ANALISIS_CAPTURAS_TM!$A28,BRUTO!$A:$A,ANALISIS_CAPTURAS_TM!K$13)+SUMIFS(BRUTO!$U:$U,BRUTO!$I:$I,ANALISIS_CAPTURAS_TM!$F$10,BRUTO!$B:$B,ANALISIS_CAPTURAS_TM!$A28,BRUTO!$A:$A,ANALISIS_CAPTURAS_TM!K$13)+SUMIFS(BRUTO!$W:$W,BRUTO!$J:$J,ANALISIS_CAPTURAS_TM!$F$10,BRUTO!$B:$B,ANALISIS_CAPTURAS_TM!$A28,BRUTO!$A:$A,ANALISIS_CAPTURAS_TM!K$13)+SUMIFS(BRUTO!$Y:$Y,BRUTO!$K:$K,ANALISIS_CAPTURAS_TM!$F$10,BRUTO!$B:$B,ANALISIS_CAPTURAS_TM!$A28,BRUTO!$A:$A,ANALISIS_CAPTURAS_TM!K$13)+SUMIFS(BRUTO!$AA:$AA,BRUTO!$K:$K,ANALISIS_CAPTURAS_TM!$F$10,BRUTO!$B:$B,ANALISIS_CAPTURAS_TM!$A28,BRUTO!$A:$A,ANALISIS_CAPTURAS_TM!K$13)</f>
        <v>46</v>
      </c>
      <c r="L28" s="100">
        <f>SUMIFS(BRUTO!$M:$M,BRUTO!$H:$H,ANALISIS_CAPTURAS_TM!$F$10,BRUTO!$B:$B,ANALISIS_CAPTURAS_TM!$A28,BRUTO!$A:$A,ANALISIS_CAPTURAS_TM!L$13)+SUMIFS(BRUTO!$O:$O,BRUTO!$H:$H,ANALISIS_CAPTURAS_TM!$F$10,BRUTO!$B:$B,ANALISIS_CAPTURAS_TM!$A28,BRUTO!$A:$A,ANALISIS_CAPTURAS_TM!L$13)+SUMIFS(BRUTO!$Q:$Q,BRUTO!$H:$H,ANALISIS_CAPTURAS_TM!$F$10,BRUTO!$B:$B,ANALISIS_CAPTURAS_TM!$A28,BRUTO!$A:$A,ANALISIS_CAPTURAS_TM!L$13)+SUMIFS(BRUTO!$S:$S,BRUTO!$I:$I,ANALISIS_CAPTURAS_TM!$F$10,BRUTO!$B:$B,ANALISIS_CAPTURAS_TM!$A28,BRUTO!$A:$A,ANALISIS_CAPTURAS_TM!L$13)+SUMIFS(BRUTO!$U:$U,BRUTO!$I:$I,ANALISIS_CAPTURAS_TM!$F$10,BRUTO!$B:$B,ANALISIS_CAPTURAS_TM!$A28,BRUTO!$A:$A,ANALISIS_CAPTURAS_TM!L$13)+SUMIFS(BRUTO!$W:$W,BRUTO!$J:$J,ANALISIS_CAPTURAS_TM!$F$10,BRUTO!$B:$B,ANALISIS_CAPTURAS_TM!$A28,BRUTO!$A:$A,ANALISIS_CAPTURAS_TM!L$13)+SUMIFS(BRUTO!$Y:$Y,BRUTO!$K:$K,ANALISIS_CAPTURAS_TM!$F$10,BRUTO!$B:$B,ANALISIS_CAPTURAS_TM!$A28,BRUTO!$A:$A,ANALISIS_CAPTURAS_TM!L$13)+SUMIFS(BRUTO!$AA:$AA,BRUTO!$K:$K,ANALISIS_CAPTURAS_TM!$F$10,BRUTO!$B:$B,ANALISIS_CAPTURAS_TM!$A28,BRUTO!$A:$A,ANALISIS_CAPTURAS_TM!L$13)</f>
        <v>0</v>
      </c>
      <c r="M28" s="83">
        <f t="shared" si="0"/>
        <v>215</v>
      </c>
      <c r="N28" s="135">
        <f t="shared" si="1"/>
        <v>7.8381334305504922</v>
      </c>
    </row>
    <row r="29" spans="1:14" x14ac:dyDescent="0.25">
      <c r="A29" s="77" t="s">
        <v>55</v>
      </c>
      <c r="B29" s="100">
        <f>SUMIFS(BRUTO!$M:$M,BRUTO!$H:$H,ANALISIS_CAPTURAS_TM!$F$10,BRUTO!$B:$B,ANALISIS_CAPTURAS_TM!$A29,BRUTO!$A:$A,ANALISIS_CAPTURAS_TM!B$13)+SUMIFS(BRUTO!$O:$O,BRUTO!$H:$H,ANALISIS_CAPTURAS_TM!$F$10,BRUTO!$B:$B,ANALISIS_CAPTURAS_TM!$A29,BRUTO!$A:$A,ANALISIS_CAPTURAS_TM!B$13)+SUMIFS(BRUTO!$Q:$Q,BRUTO!$H:$H,ANALISIS_CAPTURAS_TM!$F$10,BRUTO!$B:$B,ANALISIS_CAPTURAS_TM!$A29,BRUTO!$A:$A,ANALISIS_CAPTURAS_TM!B$13)+SUMIFS(BRUTO!$S:$S,BRUTO!$I:$I,ANALISIS_CAPTURAS_TM!$F$10,BRUTO!$B:$B,ANALISIS_CAPTURAS_TM!$A29,BRUTO!$A:$A,ANALISIS_CAPTURAS_TM!B$13)+SUMIFS(BRUTO!$U:$U,BRUTO!$I:$I,ANALISIS_CAPTURAS_TM!$F$10,BRUTO!$B:$B,ANALISIS_CAPTURAS_TM!$A29,BRUTO!$A:$A,ANALISIS_CAPTURAS_TM!B$13)+SUMIFS(BRUTO!$W:$W,BRUTO!$J:$J,ANALISIS_CAPTURAS_TM!$F$10,BRUTO!$B:$B,ANALISIS_CAPTURAS_TM!$A29,BRUTO!$A:$A,ANALISIS_CAPTURAS_TM!B$13)+SUMIFS(BRUTO!$Y:$Y,BRUTO!$K:$K,ANALISIS_CAPTURAS_TM!$F$10,BRUTO!$B:$B,ANALISIS_CAPTURAS_TM!$A29,BRUTO!$A:$A,ANALISIS_CAPTURAS_TM!B$13)+SUMIFS(BRUTO!$AA:$AA,BRUTO!$K:$K,ANALISIS_CAPTURAS_TM!$F$10,BRUTO!$B:$B,ANALISIS_CAPTURAS_TM!$A29,BRUTO!$A:$A,ANALISIS_CAPTURAS_TM!B$13)</f>
        <v>0</v>
      </c>
      <c r="C29" s="100">
        <f>SUMIFS(BRUTO!$M:$M,BRUTO!$H:$H,ANALISIS_CAPTURAS_TM!$F$10,BRUTO!$B:$B,ANALISIS_CAPTURAS_TM!$A29,BRUTO!$A:$A,ANALISIS_CAPTURAS_TM!C$13)+SUMIFS(BRUTO!$O:$O,BRUTO!$H:$H,ANALISIS_CAPTURAS_TM!$F$10,BRUTO!$B:$B,ANALISIS_CAPTURAS_TM!$A29,BRUTO!$A:$A,ANALISIS_CAPTURAS_TM!C$13)+SUMIFS(BRUTO!$Q:$Q,BRUTO!$H:$H,ANALISIS_CAPTURAS_TM!$F$10,BRUTO!$B:$B,ANALISIS_CAPTURAS_TM!$A29,BRUTO!$A:$A,ANALISIS_CAPTURAS_TM!C$13)+SUMIFS(BRUTO!$S:$S,BRUTO!$I:$I,ANALISIS_CAPTURAS_TM!$F$10,BRUTO!$B:$B,ANALISIS_CAPTURAS_TM!$A29,BRUTO!$A:$A,ANALISIS_CAPTURAS_TM!C$13)+SUMIFS(BRUTO!$U:$U,BRUTO!$I:$I,ANALISIS_CAPTURAS_TM!$F$10,BRUTO!$B:$B,ANALISIS_CAPTURAS_TM!$A29,BRUTO!$A:$A,ANALISIS_CAPTURAS_TM!C$13)+SUMIFS(BRUTO!$W:$W,BRUTO!$J:$J,ANALISIS_CAPTURAS_TM!$F$10,BRUTO!$B:$B,ANALISIS_CAPTURAS_TM!$A29,BRUTO!$A:$A,ANALISIS_CAPTURAS_TM!C$13)+SUMIFS(BRUTO!$Y:$Y,BRUTO!$K:$K,ANALISIS_CAPTURAS_TM!$F$10,BRUTO!$B:$B,ANALISIS_CAPTURAS_TM!$A29,BRUTO!$A:$A,ANALISIS_CAPTURAS_TM!C$13)+SUMIFS(BRUTO!$AA:$AA,BRUTO!$K:$K,ANALISIS_CAPTURAS_TM!$F$10,BRUTO!$B:$B,ANALISIS_CAPTURAS_TM!$A29,BRUTO!$A:$A,ANALISIS_CAPTURAS_TM!C$13)</f>
        <v>0</v>
      </c>
      <c r="D29" s="100">
        <f>SUMIFS(BRUTO!$M:$M,BRUTO!$H:$H,ANALISIS_CAPTURAS_TM!$F$10,BRUTO!$B:$B,ANALISIS_CAPTURAS_TM!$A29,BRUTO!$A:$A,ANALISIS_CAPTURAS_TM!D$13)+SUMIFS(BRUTO!$O:$O,BRUTO!$H:$H,ANALISIS_CAPTURAS_TM!$F$10,BRUTO!$B:$B,ANALISIS_CAPTURAS_TM!$A29,BRUTO!$A:$A,ANALISIS_CAPTURAS_TM!D$13)+SUMIFS(BRUTO!$Q:$Q,BRUTO!$H:$H,ANALISIS_CAPTURAS_TM!$F$10,BRUTO!$B:$B,ANALISIS_CAPTURAS_TM!$A29,BRUTO!$A:$A,ANALISIS_CAPTURAS_TM!D$13)+SUMIFS(BRUTO!$S:$S,BRUTO!$I:$I,ANALISIS_CAPTURAS_TM!$F$10,BRUTO!$B:$B,ANALISIS_CAPTURAS_TM!$A29,BRUTO!$A:$A,ANALISIS_CAPTURAS_TM!D$13)+SUMIFS(BRUTO!$U:$U,BRUTO!$I:$I,ANALISIS_CAPTURAS_TM!$F$10,BRUTO!$B:$B,ANALISIS_CAPTURAS_TM!$A29,BRUTO!$A:$A,ANALISIS_CAPTURAS_TM!D$13)+SUMIFS(BRUTO!$W:$W,BRUTO!$J:$J,ANALISIS_CAPTURAS_TM!$F$10,BRUTO!$B:$B,ANALISIS_CAPTURAS_TM!$A29,BRUTO!$A:$A,ANALISIS_CAPTURAS_TM!D$13)+SUMIFS(BRUTO!$Y:$Y,BRUTO!$K:$K,ANALISIS_CAPTURAS_TM!$F$10,BRUTO!$B:$B,ANALISIS_CAPTURAS_TM!$A29,BRUTO!$A:$A,ANALISIS_CAPTURAS_TM!D$13)+SUMIFS(BRUTO!$AA:$AA,BRUTO!$K:$K,ANALISIS_CAPTURAS_TM!$F$10,BRUTO!$B:$B,ANALISIS_CAPTURAS_TM!$A29,BRUTO!$A:$A,ANALISIS_CAPTURAS_TM!D$13)</f>
        <v>0</v>
      </c>
      <c r="E29" s="100">
        <f>SUMIFS(BRUTO!$M:$M,BRUTO!$H:$H,ANALISIS_CAPTURAS_TM!$F$10,BRUTO!$B:$B,ANALISIS_CAPTURAS_TM!$A29,BRUTO!$A:$A,ANALISIS_CAPTURAS_TM!E$13)+SUMIFS(BRUTO!$O:$O,BRUTO!$H:$H,ANALISIS_CAPTURAS_TM!$F$10,BRUTO!$B:$B,ANALISIS_CAPTURAS_TM!$A29,BRUTO!$A:$A,ANALISIS_CAPTURAS_TM!E$13)+SUMIFS(BRUTO!$Q:$Q,BRUTO!$H:$H,ANALISIS_CAPTURAS_TM!$F$10,BRUTO!$B:$B,ANALISIS_CAPTURAS_TM!$A29,BRUTO!$A:$A,ANALISIS_CAPTURAS_TM!E$13)+SUMIFS(BRUTO!$S:$S,BRUTO!$I:$I,ANALISIS_CAPTURAS_TM!$F$10,BRUTO!$B:$B,ANALISIS_CAPTURAS_TM!$A29,BRUTO!$A:$A,ANALISIS_CAPTURAS_TM!E$13)+SUMIFS(BRUTO!$U:$U,BRUTO!$I:$I,ANALISIS_CAPTURAS_TM!$F$10,BRUTO!$B:$B,ANALISIS_CAPTURAS_TM!$A29,BRUTO!$A:$A,ANALISIS_CAPTURAS_TM!E$13)+SUMIFS(BRUTO!$W:$W,BRUTO!$J:$J,ANALISIS_CAPTURAS_TM!$F$10,BRUTO!$B:$B,ANALISIS_CAPTURAS_TM!$A29,BRUTO!$A:$A,ANALISIS_CAPTURAS_TM!E$13)+SUMIFS(BRUTO!$Y:$Y,BRUTO!$K:$K,ANALISIS_CAPTURAS_TM!$F$10,BRUTO!$B:$B,ANALISIS_CAPTURAS_TM!$A29,BRUTO!$A:$A,ANALISIS_CAPTURAS_TM!E$13)+SUMIFS(BRUTO!$AA:$AA,BRUTO!$K:$K,ANALISIS_CAPTURAS_TM!$F$10,BRUTO!$B:$B,ANALISIS_CAPTURAS_TM!$A29,BRUTO!$A:$A,ANALISIS_CAPTURAS_TM!E$13)</f>
        <v>0</v>
      </c>
      <c r="F29" s="100">
        <f>SUMIFS(BRUTO!$M:$M,BRUTO!$H:$H,ANALISIS_CAPTURAS_TM!$F$10,BRUTO!$B:$B,ANALISIS_CAPTURAS_TM!$A29,BRUTO!$A:$A,ANALISIS_CAPTURAS_TM!F$13)+SUMIFS(BRUTO!$O:$O,BRUTO!$H:$H,ANALISIS_CAPTURAS_TM!$F$10,BRUTO!$B:$B,ANALISIS_CAPTURAS_TM!$A29,BRUTO!$A:$A,ANALISIS_CAPTURAS_TM!F$13)+SUMIFS(BRUTO!$Q:$Q,BRUTO!$H:$H,ANALISIS_CAPTURAS_TM!$F$10,BRUTO!$B:$B,ANALISIS_CAPTURAS_TM!$A29,BRUTO!$A:$A,ANALISIS_CAPTURAS_TM!F$13)+SUMIFS(BRUTO!$S:$S,BRUTO!$I:$I,ANALISIS_CAPTURAS_TM!$F$10,BRUTO!$B:$B,ANALISIS_CAPTURAS_TM!$A29,BRUTO!$A:$A,ANALISIS_CAPTURAS_TM!F$13)+SUMIFS(BRUTO!$U:$U,BRUTO!$I:$I,ANALISIS_CAPTURAS_TM!$F$10,BRUTO!$B:$B,ANALISIS_CAPTURAS_TM!$A29,BRUTO!$A:$A,ANALISIS_CAPTURAS_TM!F$13)+SUMIFS(BRUTO!$W:$W,BRUTO!$J:$J,ANALISIS_CAPTURAS_TM!$F$10,BRUTO!$B:$B,ANALISIS_CAPTURAS_TM!$A29,BRUTO!$A:$A,ANALISIS_CAPTURAS_TM!F$13)+SUMIFS(BRUTO!$Y:$Y,BRUTO!$K:$K,ANALISIS_CAPTURAS_TM!$F$10,BRUTO!$B:$B,ANALISIS_CAPTURAS_TM!$A29,BRUTO!$A:$A,ANALISIS_CAPTURAS_TM!F$13)+SUMIFS(BRUTO!$AA:$AA,BRUTO!$K:$K,ANALISIS_CAPTURAS_TM!$F$10,BRUTO!$B:$B,ANALISIS_CAPTURAS_TM!$A29,BRUTO!$A:$A,ANALISIS_CAPTURAS_TM!F$13)</f>
        <v>0</v>
      </c>
      <c r="G29" s="100">
        <f>SUMIFS(BRUTO!$M:$M,BRUTO!$H:$H,ANALISIS_CAPTURAS_TM!$F$10,BRUTO!$B:$B,ANALISIS_CAPTURAS_TM!$A29,BRUTO!$A:$A,ANALISIS_CAPTURAS_TM!G$13)+SUMIFS(BRUTO!$O:$O,BRUTO!$H:$H,ANALISIS_CAPTURAS_TM!$F$10,BRUTO!$B:$B,ANALISIS_CAPTURAS_TM!$A29,BRUTO!$A:$A,ANALISIS_CAPTURAS_TM!G$13)+SUMIFS(BRUTO!$Q:$Q,BRUTO!$H:$H,ANALISIS_CAPTURAS_TM!$F$10,BRUTO!$B:$B,ANALISIS_CAPTURAS_TM!$A29,BRUTO!$A:$A,ANALISIS_CAPTURAS_TM!G$13)+SUMIFS(BRUTO!$S:$S,BRUTO!$I:$I,ANALISIS_CAPTURAS_TM!$F$10,BRUTO!$B:$B,ANALISIS_CAPTURAS_TM!$A29,BRUTO!$A:$A,ANALISIS_CAPTURAS_TM!G$13)+SUMIFS(BRUTO!$U:$U,BRUTO!$I:$I,ANALISIS_CAPTURAS_TM!$F$10,BRUTO!$B:$B,ANALISIS_CAPTURAS_TM!$A29,BRUTO!$A:$A,ANALISIS_CAPTURAS_TM!G$13)+SUMIFS(BRUTO!$W:$W,BRUTO!$J:$J,ANALISIS_CAPTURAS_TM!$F$10,BRUTO!$B:$B,ANALISIS_CAPTURAS_TM!$A29,BRUTO!$A:$A,ANALISIS_CAPTURAS_TM!G$13)+SUMIFS(BRUTO!$Y:$Y,BRUTO!$K:$K,ANALISIS_CAPTURAS_TM!$F$10,BRUTO!$B:$B,ANALISIS_CAPTURAS_TM!$A29,BRUTO!$A:$A,ANALISIS_CAPTURAS_TM!G$13)+SUMIFS(BRUTO!$AA:$AA,BRUTO!$K:$K,ANALISIS_CAPTURAS_TM!$F$10,BRUTO!$B:$B,ANALISIS_CAPTURAS_TM!$A29,BRUTO!$A:$A,ANALISIS_CAPTURAS_TM!G$13)</f>
        <v>0</v>
      </c>
      <c r="H29" s="100">
        <f>SUMIFS(BRUTO!$M:$M,BRUTO!$H:$H,ANALISIS_CAPTURAS_TM!$F$10,BRUTO!$B:$B,ANALISIS_CAPTURAS_TM!$A29,BRUTO!$A:$A,ANALISIS_CAPTURAS_TM!H$13)+SUMIFS(BRUTO!$O:$O,BRUTO!$H:$H,ANALISIS_CAPTURAS_TM!$F$10,BRUTO!$B:$B,ANALISIS_CAPTURAS_TM!$A29,BRUTO!$A:$A,ANALISIS_CAPTURAS_TM!H$13)+SUMIFS(BRUTO!$Q:$Q,BRUTO!$H:$H,ANALISIS_CAPTURAS_TM!$F$10,BRUTO!$B:$B,ANALISIS_CAPTURAS_TM!$A29,BRUTO!$A:$A,ANALISIS_CAPTURAS_TM!H$13)+SUMIFS(BRUTO!$S:$S,BRUTO!$I:$I,ANALISIS_CAPTURAS_TM!$F$10,BRUTO!$B:$B,ANALISIS_CAPTURAS_TM!$A29,BRUTO!$A:$A,ANALISIS_CAPTURAS_TM!H$13)+SUMIFS(BRUTO!$U:$U,BRUTO!$I:$I,ANALISIS_CAPTURAS_TM!$F$10,BRUTO!$B:$B,ANALISIS_CAPTURAS_TM!$A29,BRUTO!$A:$A,ANALISIS_CAPTURAS_TM!H$13)+SUMIFS(BRUTO!$W:$W,BRUTO!$J:$J,ANALISIS_CAPTURAS_TM!$F$10,BRUTO!$B:$B,ANALISIS_CAPTURAS_TM!$A29,BRUTO!$A:$A,ANALISIS_CAPTURAS_TM!H$13)+SUMIFS(BRUTO!$Y:$Y,BRUTO!$K:$K,ANALISIS_CAPTURAS_TM!$F$10,BRUTO!$B:$B,ANALISIS_CAPTURAS_TM!$A29,BRUTO!$A:$A,ANALISIS_CAPTURAS_TM!H$13)+SUMIFS(BRUTO!$AA:$AA,BRUTO!$K:$K,ANALISIS_CAPTURAS_TM!$F$10,BRUTO!$B:$B,ANALISIS_CAPTURAS_TM!$A29,BRUTO!$A:$A,ANALISIS_CAPTURAS_TM!H$13)</f>
        <v>0</v>
      </c>
      <c r="I29" s="100">
        <f>SUMIFS(BRUTO!$M:$M,BRUTO!$H:$H,ANALISIS_CAPTURAS_TM!$F$10,BRUTO!$B:$B,ANALISIS_CAPTURAS_TM!$A29,BRUTO!$A:$A,ANALISIS_CAPTURAS_TM!I$13)+SUMIFS(BRUTO!$O:$O,BRUTO!$H:$H,ANALISIS_CAPTURAS_TM!$F$10,BRUTO!$B:$B,ANALISIS_CAPTURAS_TM!$A29,BRUTO!$A:$A,ANALISIS_CAPTURAS_TM!I$13)+SUMIFS(BRUTO!$Q:$Q,BRUTO!$H:$H,ANALISIS_CAPTURAS_TM!$F$10,BRUTO!$B:$B,ANALISIS_CAPTURAS_TM!$A29,BRUTO!$A:$A,ANALISIS_CAPTURAS_TM!I$13)+SUMIFS(BRUTO!$S:$S,BRUTO!$I:$I,ANALISIS_CAPTURAS_TM!$F$10,BRUTO!$B:$B,ANALISIS_CAPTURAS_TM!$A29,BRUTO!$A:$A,ANALISIS_CAPTURAS_TM!I$13)+SUMIFS(BRUTO!$U:$U,BRUTO!$I:$I,ANALISIS_CAPTURAS_TM!$F$10,BRUTO!$B:$B,ANALISIS_CAPTURAS_TM!$A29,BRUTO!$A:$A,ANALISIS_CAPTURAS_TM!I$13)+SUMIFS(BRUTO!$W:$W,BRUTO!$J:$J,ANALISIS_CAPTURAS_TM!$F$10,BRUTO!$B:$B,ANALISIS_CAPTURAS_TM!$A29,BRUTO!$A:$A,ANALISIS_CAPTURAS_TM!I$13)+SUMIFS(BRUTO!$Y:$Y,BRUTO!$K:$K,ANALISIS_CAPTURAS_TM!$F$10,BRUTO!$B:$B,ANALISIS_CAPTURAS_TM!$A29,BRUTO!$A:$A,ANALISIS_CAPTURAS_TM!I$13)+SUMIFS(BRUTO!$AA:$AA,BRUTO!$K:$K,ANALISIS_CAPTURAS_TM!$F$10,BRUTO!$B:$B,ANALISIS_CAPTURAS_TM!$A29,BRUTO!$A:$A,ANALISIS_CAPTURAS_TM!I$13)</f>
        <v>0</v>
      </c>
      <c r="J29" s="100">
        <f>SUMIFS(BRUTO!$M:$M,BRUTO!$H:$H,ANALISIS_CAPTURAS_TM!$F$10,BRUTO!$B:$B,ANALISIS_CAPTURAS_TM!$A29,BRUTO!$A:$A,ANALISIS_CAPTURAS_TM!J$13)+SUMIFS(BRUTO!$O:$O,BRUTO!$H:$H,ANALISIS_CAPTURAS_TM!$F$10,BRUTO!$B:$B,ANALISIS_CAPTURAS_TM!$A29,BRUTO!$A:$A,ANALISIS_CAPTURAS_TM!J$13)+SUMIFS(BRUTO!$Q:$Q,BRUTO!$H:$H,ANALISIS_CAPTURAS_TM!$F$10,BRUTO!$B:$B,ANALISIS_CAPTURAS_TM!$A29,BRUTO!$A:$A,ANALISIS_CAPTURAS_TM!J$13)+SUMIFS(BRUTO!$S:$S,BRUTO!$I:$I,ANALISIS_CAPTURAS_TM!$F$10,BRUTO!$B:$B,ANALISIS_CAPTURAS_TM!$A29,BRUTO!$A:$A,ANALISIS_CAPTURAS_TM!J$13)+SUMIFS(BRUTO!$U:$U,BRUTO!$I:$I,ANALISIS_CAPTURAS_TM!$F$10,BRUTO!$B:$B,ANALISIS_CAPTURAS_TM!$A29,BRUTO!$A:$A,ANALISIS_CAPTURAS_TM!J$13)+SUMIFS(BRUTO!$W:$W,BRUTO!$J:$J,ANALISIS_CAPTURAS_TM!$F$10,BRUTO!$B:$B,ANALISIS_CAPTURAS_TM!$A29,BRUTO!$A:$A,ANALISIS_CAPTURAS_TM!J$13)+SUMIFS(BRUTO!$Y:$Y,BRUTO!$K:$K,ANALISIS_CAPTURAS_TM!$F$10,BRUTO!$B:$B,ANALISIS_CAPTURAS_TM!$A29,BRUTO!$A:$A,ANALISIS_CAPTURAS_TM!J$13)+SUMIFS(BRUTO!$AA:$AA,BRUTO!$K:$K,ANALISIS_CAPTURAS_TM!$F$10,BRUTO!$B:$B,ANALISIS_CAPTURAS_TM!$A29,BRUTO!$A:$A,ANALISIS_CAPTURAS_TM!J$13)</f>
        <v>0</v>
      </c>
      <c r="K29" s="100">
        <f>SUMIFS(BRUTO!$M:$M,BRUTO!$H:$H,ANALISIS_CAPTURAS_TM!$F$10,BRUTO!$B:$B,ANALISIS_CAPTURAS_TM!$A29,BRUTO!$A:$A,ANALISIS_CAPTURAS_TM!K$13)+SUMIFS(BRUTO!$O:$O,BRUTO!$H:$H,ANALISIS_CAPTURAS_TM!$F$10,BRUTO!$B:$B,ANALISIS_CAPTURAS_TM!$A29,BRUTO!$A:$A,ANALISIS_CAPTURAS_TM!K$13)+SUMIFS(BRUTO!$Q:$Q,BRUTO!$H:$H,ANALISIS_CAPTURAS_TM!$F$10,BRUTO!$B:$B,ANALISIS_CAPTURAS_TM!$A29,BRUTO!$A:$A,ANALISIS_CAPTURAS_TM!K$13)+SUMIFS(BRUTO!$S:$S,BRUTO!$I:$I,ANALISIS_CAPTURAS_TM!$F$10,BRUTO!$B:$B,ANALISIS_CAPTURAS_TM!$A29,BRUTO!$A:$A,ANALISIS_CAPTURAS_TM!K$13)+SUMIFS(BRUTO!$U:$U,BRUTO!$I:$I,ANALISIS_CAPTURAS_TM!$F$10,BRUTO!$B:$B,ANALISIS_CAPTURAS_TM!$A29,BRUTO!$A:$A,ANALISIS_CAPTURAS_TM!K$13)+SUMIFS(BRUTO!$W:$W,BRUTO!$J:$J,ANALISIS_CAPTURAS_TM!$F$10,BRUTO!$B:$B,ANALISIS_CAPTURAS_TM!$A29,BRUTO!$A:$A,ANALISIS_CAPTURAS_TM!K$13)+SUMIFS(BRUTO!$Y:$Y,BRUTO!$K:$K,ANALISIS_CAPTURAS_TM!$F$10,BRUTO!$B:$B,ANALISIS_CAPTURAS_TM!$A29,BRUTO!$A:$A,ANALISIS_CAPTURAS_TM!K$13)+SUMIFS(BRUTO!$AA:$AA,BRUTO!$K:$K,ANALISIS_CAPTURAS_TM!$F$10,BRUTO!$B:$B,ANALISIS_CAPTURAS_TM!$A29,BRUTO!$A:$A,ANALISIS_CAPTURAS_TM!K$13)</f>
        <v>0</v>
      </c>
      <c r="L29" s="100">
        <f>SUMIFS(BRUTO!$M:$M,BRUTO!$H:$H,ANALISIS_CAPTURAS_TM!$F$10,BRUTO!$B:$B,ANALISIS_CAPTURAS_TM!$A29,BRUTO!$A:$A,ANALISIS_CAPTURAS_TM!L$13)+SUMIFS(BRUTO!$O:$O,BRUTO!$H:$H,ANALISIS_CAPTURAS_TM!$F$10,BRUTO!$B:$B,ANALISIS_CAPTURAS_TM!$A29,BRUTO!$A:$A,ANALISIS_CAPTURAS_TM!L$13)+SUMIFS(BRUTO!$Q:$Q,BRUTO!$H:$H,ANALISIS_CAPTURAS_TM!$F$10,BRUTO!$B:$B,ANALISIS_CAPTURAS_TM!$A29,BRUTO!$A:$A,ANALISIS_CAPTURAS_TM!L$13)+SUMIFS(BRUTO!$S:$S,BRUTO!$I:$I,ANALISIS_CAPTURAS_TM!$F$10,BRUTO!$B:$B,ANALISIS_CAPTURAS_TM!$A29,BRUTO!$A:$A,ANALISIS_CAPTURAS_TM!L$13)+SUMIFS(BRUTO!$U:$U,BRUTO!$I:$I,ANALISIS_CAPTURAS_TM!$F$10,BRUTO!$B:$B,ANALISIS_CAPTURAS_TM!$A29,BRUTO!$A:$A,ANALISIS_CAPTURAS_TM!L$13)+SUMIFS(BRUTO!$W:$W,BRUTO!$J:$J,ANALISIS_CAPTURAS_TM!$F$10,BRUTO!$B:$B,ANALISIS_CAPTURAS_TM!$A29,BRUTO!$A:$A,ANALISIS_CAPTURAS_TM!L$13)+SUMIFS(BRUTO!$Y:$Y,BRUTO!$K:$K,ANALISIS_CAPTURAS_TM!$F$10,BRUTO!$B:$B,ANALISIS_CAPTURAS_TM!$A29,BRUTO!$A:$A,ANALISIS_CAPTURAS_TM!L$13)+SUMIFS(BRUTO!$AA:$AA,BRUTO!$K:$K,ANALISIS_CAPTURAS_TM!$F$10,BRUTO!$B:$B,ANALISIS_CAPTURAS_TM!$A29,BRUTO!$A:$A,ANALISIS_CAPTURAS_TM!L$13)</f>
        <v>0</v>
      </c>
      <c r="M29" s="83">
        <f t="shared" si="0"/>
        <v>0</v>
      </c>
      <c r="N29" s="135">
        <f t="shared" si="1"/>
        <v>0</v>
      </c>
    </row>
    <row r="30" spans="1:14" x14ac:dyDescent="0.25">
      <c r="A30" s="76" t="s">
        <v>38</v>
      </c>
      <c r="B30" s="100">
        <f>SUMIFS(BRUTO!$M:$M,BRUTO!$H:$H,ANALISIS_CAPTURAS_TM!$F$10,BRUTO!$B:$B,ANALISIS_CAPTURAS_TM!$A30,BRUTO!$A:$A,ANALISIS_CAPTURAS_TM!B$13)+SUMIFS(BRUTO!$O:$O,BRUTO!$H:$H,ANALISIS_CAPTURAS_TM!$F$10,BRUTO!$B:$B,ANALISIS_CAPTURAS_TM!$A30,BRUTO!$A:$A,ANALISIS_CAPTURAS_TM!B$13)+SUMIFS(BRUTO!$Q:$Q,BRUTO!$H:$H,ANALISIS_CAPTURAS_TM!$F$10,BRUTO!$B:$B,ANALISIS_CAPTURAS_TM!$A30,BRUTO!$A:$A,ANALISIS_CAPTURAS_TM!B$13)+SUMIFS(BRUTO!$S:$S,BRUTO!$I:$I,ANALISIS_CAPTURAS_TM!$F$10,BRUTO!$B:$B,ANALISIS_CAPTURAS_TM!$A30,BRUTO!$A:$A,ANALISIS_CAPTURAS_TM!B$13)+SUMIFS(BRUTO!$U:$U,BRUTO!$I:$I,ANALISIS_CAPTURAS_TM!$F$10,BRUTO!$B:$B,ANALISIS_CAPTURAS_TM!$A30,BRUTO!$A:$A,ANALISIS_CAPTURAS_TM!B$13)+SUMIFS(BRUTO!$W:$W,BRUTO!$J:$J,ANALISIS_CAPTURAS_TM!$F$10,BRUTO!$B:$B,ANALISIS_CAPTURAS_TM!$A30,BRUTO!$A:$A,ANALISIS_CAPTURAS_TM!B$13)+SUMIFS(BRUTO!$Y:$Y,BRUTO!$K:$K,ANALISIS_CAPTURAS_TM!$F$10,BRUTO!$B:$B,ANALISIS_CAPTURAS_TM!$A30,BRUTO!$A:$A,ANALISIS_CAPTURAS_TM!B$13)+SUMIFS(BRUTO!$AA:$AA,BRUTO!$K:$K,ANALISIS_CAPTURAS_TM!$F$10,BRUTO!$B:$B,ANALISIS_CAPTURAS_TM!$A30,BRUTO!$A:$A,ANALISIS_CAPTURAS_TM!B$13)</f>
        <v>0</v>
      </c>
      <c r="C30" s="100">
        <f>SUMIFS(BRUTO!$M:$M,BRUTO!$H:$H,ANALISIS_CAPTURAS_TM!$F$10,BRUTO!$B:$B,ANALISIS_CAPTURAS_TM!$A30,BRUTO!$A:$A,ANALISIS_CAPTURAS_TM!C$13)+SUMIFS(BRUTO!$O:$O,BRUTO!$H:$H,ANALISIS_CAPTURAS_TM!$F$10,BRUTO!$B:$B,ANALISIS_CAPTURAS_TM!$A30,BRUTO!$A:$A,ANALISIS_CAPTURAS_TM!C$13)+SUMIFS(BRUTO!$Q:$Q,BRUTO!$H:$H,ANALISIS_CAPTURAS_TM!$F$10,BRUTO!$B:$B,ANALISIS_CAPTURAS_TM!$A30,BRUTO!$A:$A,ANALISIS_CAPTURAS_TM!C$13)+SUMIFS(BRUTO!$S:$S,BRUTO!$I:$I,ANALISIS_CAPTURAS_TM!$F$10,BRUTO!$B:$B,ANALISIS_CAPTURAS_TM!$A30,BRUTO!$A:$A,ANALISIS_CAPTURAS_TM!C$13)+SUMIFS(BRUTO!$U:$U,BRUTO!$I:$I,ANALISIS_CAPTURAS_TM!$F$10,BRUTO!$B:$B,ANALISIS_CAPTURAS_TM!$A30,BRUTO!$A:$A,ANALISIS_CAPTURAS_TM!C$13)+SUMIFS(BRUTO!$W:$W,BRUTO!$J:$J,ANALISIS_CAPTURAS_TM!$F$10,BRUTO!$B:$B,ANALISIS_CAPTURAS_TM!$A30,BRUTO!$A:$A,ANALISIS_CAPTURAS_TM!C$13)+SUMIFS(BRUTO!$Y:$Y,BRUTO!$K:$K,ANALISIS_CAPTURAS_TM!$F$10,BRUTO!$B:$B,ANALISIS_CAPTURAS_TM!$A30,BRUTO!$A:$A,ANALISIS_CAPTURAS_TM!C$13)+SUMIFS(BRUTO!$AA:$AA,BRUTO!$K:$K,ANALISIS_CAPTURAS_TM!$F$10,BRUTO!$B:$B,ANALISIS_CAPTURAS_TM!$A30,BRUTO!$A:$A,ANALISIS_CAPTURAS_TM!C$13)</f>
        <v>0</v>
      </c>
      <c r="D30" s="100">
        <f>SUMIFS(BRUTO!$M:$M,BRUTO!$H:$H,ANALISIS_CAPTURAS_TM!$F$10,BRUTO!$B:$B,ANALISIS_CAPTURAS_TM!$A30,BRUTO!$A:$A,ANALISIS_CAPTURAS_TM!D$13)+SUMIFS(BRUTO!$O:$O,BRUTO!$H:$H,ANALISIS_CAPTURAS_TM!$F$10,BRUTO!$B:$B,ANALISIS_CAPTURAS_TM!$A30,BRUTO!$A:$A,ANALISIS_CAPTURAS_TM!D$13)+SUMIFS(BRUTO!$Q:$Q,BRUTO!$H:$H,ANALISIS_CAPTURAS_TM!$F$10,BRUTO!$B:$B,ANALISIS_CAPTURAS_TM!$A30,BRUTO!$A:$A,ANALISIS_CAPTURAS_TM!D$13)+SUMIFS(BRUTO!$S:$S,BRUTO!$I:$I,ANALISIS_CAPTURAS_TM!$F$10,BRUTO!$B:$B,ANALISIS_CAPTURAS_TM!$A30,BRUTO!$A:$A,ANALISIS_CAPTURAS_TM!D$13)+SUMIFS(BRUTO!$U:$U,BRUTO!$I:$I,ANALISIS_CAPTURAS_TM!$F$10,BRUTO!$B:$B,ANALISIS_CAPTURAS_TM!$A30,BRUTO!$A:$A,ANALISIS_CAPTURAS_TM!D$13)+SUMIFS(BRUTO!$W:$W,BRUTO!$J:$J,ANALISIS_CAPTURAS_TM!$F$10,BRUTO!$B:$B,ANALISIS_CAPTURAS_TM!$A30,BRUTO!$A:$A,ANALISIS_CAPTURAS_TM!D$13)+SUMIFS(BRUTO!$Y:$Y,BRUTO!$K:$K,ANALISIS_CAPTURAS_TM!$F$10,BRUTO!$B:$B,ANALISIS_CAPTURAS_TM!$A30,BRUTO!$A:$A,ANALISIS_CAPTURAS_TM!D$13)+SUMIFS(BRUTO!$AA:$AA,BRUTO!$K:$K,ANALISIS_CAPTURAS_TM!$F$10,BRUTO!$B:$B,ANALISIS_CAPTURAS_TM!$A30,BRUTO!$A:$A,ANALISIS_CAPTURAS_TM!D$13)</f>
        <v>0</v>
      </c>
      <c r="E30" s="100">
        <f>SUMIFS(BRUTO!$M:$M,BRUTO!$H:$H,ANALISIS_CAPTURAS_TM!$F$10,BRUTO!$B:$B,ANALISIS_CAPTURAS_TM!$A30,BRUTO!$A:$A,ANALISIS_CAPTURAS_TM!E$13)+SUMIFS(BRUTO!$O:$O,BRUTO!$H:$H,ANALISIS_CAPTURAS_TM!$F$10,BRUTO!$B:$B,ANALISIS_CAPTURAS_TM!$A30,BRUTO!$A:$A,ANALISIS_CAPTURAS_TM!E$13)+SUMIFS(BRUTO!$Q:$Q,BRUTO!$H:$H,ANALISIS_CAPTURAS_TM!$F$10,BRUTO!$B:$B,ANALISIS_CAPTURAS_TM!$A30,BRUTO!$A:$A,ANALISIS_CAPTURAS_TM!E$13)+SUMIFS(BRUTO!$S:$S,BRUTO!$I:$I,ANALISIS_CAPTURAS_TM!$F$10,BRUTO!$B:$B,ANALISIS_CAPTURAS_TM!$A30,BRUTO!$A:$A,ANALISIS_CAPTURAS_TM!E$13)+SUMIFS(BRUTO!$U:$U,BRUTO!$I:$I,ANALISIS_CAPTURAS_TM!$F$10,BRUTO!$B:$B,ANALISIS_CAPTURAS_TM!$A30,BRUTO!$A:$A,ANALISIS_CAPTURAS_TM!E$13)+SUMIFS(BRUTO!$W:$W,BRUTO!$J:$J,ANALISIS_CAPTURAS_TM!$F$10,BRUTO!$B:$B,ANALISIS_CAPTURAS_TM!$A30,BRUTO!$A:$A,ANALISIS_CAPTURAS_TM!E$13)+SUMIFS(BRUTO!$Y:$Y,BRUTO!$K:$K,ANALISIS_CAPTURAS_TM!$F$10,BRUTO!$B:$B,ANALISIS_CAPTURAS_TM!$A30,BRUTO!$A:$A,ANALISIS_CAPTURAS_TM!E$13)+SUMIFS(BRUTO!$AA:$AA,BRUTO!$K:$K,ANALISIS_CAPTURAS_TM!$F$10,BRUTO!$B:$B,ANALISIS_CAPTURAS_TM!$A30,BRUTO!$A:$A,ANALISIS_CAPTURAS_TM!E$13)</f>
        <v>0</v>
      </c>
      <c r="F30" s="100">
        <f>SUMIFS(BRUTO!$M:$M,BRUTO!$H:$H,ANALISIS_CAPTURAS_TM!$F$10,BRUTO!$B:$B,ANALISIS_CAPTURAS_TM!$A30,BRUTO!$A:$A,ANALISIS_CAPTURAS_TM!F$13)+SUMIFS(BRUTO!$O:$O,BRUTO!$H:$H,ANALISIS_CAPTURAS_TM!$F$10,BRUTO!$B:$B,ANALISIS_CAPTURAS_TM!$A30,BRUTO!$A:$A,ANALISIS_CAPTURAS_TM!F$13)+SUMIFS(BRUTO!$Q:$Q,BRUTO!$H:$H,ANALISIS_CAPTURAS_TM!$F$10,BRUTO!$B:$B,ANALISIS_CAPTURAS_TM!$A30,BRUTO!$A:$A,ANALISIS_CAPTURAS_TM!F$13)+SUMIFS(BRUTO!$S:$S,BRUTO!$I:$I,ANALISIS_CAPTURAS_TM!$F$10,BRUTO!$B:$B,ANALISIS_CAPTURAS_TM!$A30,BRUTO!$A:$A,ANALISIS_CAPTURAS_TM!F$13)+SUMIFS(BRUTO!$U:$U,BRUTO!$I:$I,ANALISIS_CAPTURAS_TM!$F$10,BRUTO!$B:$B,ANALISIS_CAPTURAS_TM!$A30,BRUTO!$A:$A,ANALISIS_CAPTURAS_TM!F$13)+SUMIFS(BRUTO!$W:$W,BRUTO!$J:$J,ANALISIS_CAPTURAS_TM!$F$10,BRUTO!$B:$B,ANALISIS_CAPTURAS_TM!$A30,BRUTO!$A:$A,ANALISIS_CAPTURAS_TM!F$13)+SUMIFS(BRUTO!$Y:$Y,BRUTO!$K:$K,ANALISIS_CAPTURAS_TM!$F$10,BRUTO!$B:$B,ANALISIS_CAPTURAS_TM!$A30,BRUTO!$A:$A,ANALISIS_CAPTURAS_TM!F$13)+SUMIFS(BRUTO!$AA:$AA,BRUTO!$K:$K,ANALISIS_CAPTURAS_TM!$F$10,BRUTO!$B:$B,ANALISIS_CAPTURAS_TM!$A30,BRUTO!$A:$A,ANALISIS_CAPTURAS_TM!F$13)</f>
        <v>0</v>
      </c>
      <c r="G30" s="100">
        <f>SUMIFS(BRUTO!$M:$M,BRUTO!$H:$H,ANALISIS_CAPTURAS_TM!$F$10,BRUTO!$B:$B,ANALISIS_CAPTURAS_TM!$A30,BRUTO!$A:$A,ANALISIS_CAPTURAS_TM!G$13)+SUMIFS(BRUTO!$O:$O,BRUTO!$H:$H,ANALISIS_CAPTURAS_TM!$F$10,BRUTO!$B:$B,ANALISIS_CAPTURAS_TM!$A30,BRUTO!$A:$A,ANALISIS_CAPTURAS_TM!G$13)+SUMIFS(BRUTO!$Q:$Q,BRUTO!$H:$H,ANALISIS_CAPTURAS_TM!$F$10,BRUTO!$B:$B,ANALISIS_CAPTURAS_TM!$A30,BRUTO!$A:$A,ANALISIS_CAPTURAS_TM!G$13)+SUMIFS(BRUTO!$S:$S,BRUTO!$I:$I,ANALISIS_CAPTURAS_TM!$F$10,BRUTO!$B:$B,ANALISIS_CAPTURAS_TM!$A30,BRUTO!$A:$A,ANALISIS_CAPTURAS_TM!G$13)+SUMIFS(BRUTO!$U:$U,BRUTO!$I:$I,ANALISIS_CAPTURAS_TM!$F$10,BRUTO!$B:$B,ANALISIS_CAPTURAS_TM!$A30,BRUTO!$A:$A,ANALISIS_CAPTURAS_TM!G$13)+SUMIFS(BRUTO!$W:$W,BRUTO!$J:$J,ANALISIS_CAPTURAS_TM!$F$10,BRUTO!$B:$B,ANALISIS_CAPTURAS_TM!$A30,BRUTO!$A:$A,ANALISIS_CAPTURAS_TM!G$13)+SUMIFS(BRUTO!$Y:$Y,BRUTO!$K:$K,ANALISIS_CAPTURAS_TM!$F$10,BRUTO!$B:$B,ANALISIS_CAPTURAS_TM!$A30,BRUTO!$A:$A,ANALISIS_CAPTURAS_TM!G$13)+SUMIFS(BRUTO!$AA:$AA,BRUTO!$K:$K,ANALISIS_CAPTURAS_TM!$F$10,BRUTO!$B:$B,ANALISIS_CAPTURAS_TM!$A30,BRUTO!$A:$A,ANALISIS_CAPTURAS_TM!G$13)</f>
        <v>0</v>
      </c>
      <c r="H30" s="100">
        <f>SUMIFS(BRUTO!$M:$M,BRUTO!$H:$H,ANALISIS_CAPTURAS_TM!$F$10,BRUTO!$B:$B,ANALISIS_CAPTURAS_TM!$A30,BRUTO!$A:$A,ANALISIS_CAPTURAS_TM!H$13)+SUMIFS(BRUTO!$O:$O,BRUTO!$H:$H,ANALISIS_CAPTURAS_TM!$F$10,BRUTO!$B:$B,ANALISIS_CAPTURAS_TM!$A30,BRUTO!$A:$A,ANALISIS_CAPTURAS_TM!H$13)+SUMIFS(BRUTO!$Q:$Q,BRUTO!$H:$H,ANALISIS_CAPTURAS_TM!$F$10,BRUTO!$B:$B,ANALISIS_CAPTURAS_TM!$A30,BRUTO!$A:$A,ANALISIS_CAPTURAS_TM!H$13)+SUMIFS(BRUTO!$S:$S,BRUTO!$I:$I,ANALISIS_CAPTURAS_TM!$F$10,BRUTO!$B:$B,ANALISIS_CAPTURAS_TM!$A30,BRUTO!$A:$A,ANALISIS_CAPTURAS_TM!H$13)+SUMIFS(BRUTO!$U:$U,BRUTO!$I:$I,ANALISIS_CAPTURAS_TM!$F$10,BRUTO!$B:$B,ANALISIS_CAPTURAS_TM!$A30,BRUTO!$A:$A,ANALISIS_CAPTURAS_TM!H$13)+SUMIFS(BRUTO!$W:$W,BRUTO!$J:$J,ANALISIS_CAPTURAS_TM!$F$10,BRUTO!$B:$B,ANALISIS_CAPTURAS_TM!$A30,BRUTO!$A:$A,ANALISIS_CAPTURAS_TM!H$13)+SUMIFS(BRUTO!$Y:$Y,BRUTO!$K:$K,ANALISIS_CAPTURAS_TM!$F$10,BRUTO!$B:$B,ANALISIS_CAPTURAS_TM!$A30,BRUTO!$A:$A,ANALISIS_CAPTURAS_TM!H$13)+SUMIFS(BRUTO!$AA:$AA,BRUTO!$K:$K,ANALISIS_CAPTURAS_TM!$F$10,BRUTO!$B:$B,ANALISIS_CAPTURAS_TM!$A30,BRUTO!$A:$A,ANALISIS_CAPTURAS_TM!H$13)</f>
        <v>0</v>
      </c>
      <c r="I30" s="100">
        <f>SUMIFS(BRUTO!$M:$M,BRUTO!$H:$H,ANALISIS_CAPTURAS_TM!$F$10,BRUTO!$B:$B,ANALISIS_CAPTURAS_TM!$A30,BRUTO!$A:$A,ANALISIS_CAPTURAS_TM!I$13)+SUMIFS(BRUTO!$O:$O,BRUTO!$H:$H,ANALISIS_CAPTURAS_TM!$F$10,BRUTO!$B:$B,ANALISIS_CAPTURAS_TM!$A30,BRUTO!$A:$A,ANALISIS_CAPTURAS_TM!I$13)+SUMIFS(BRUTO!$Q:$Q,BRUTO!$H:$H,ANALISIS_CAPTURAS_TM!$F$10,BRUTO!$B:$B,ANALISIS_CAPTURAS_TM!$A30,BRUTO!$A:$A,ANALISIS_CAPTURAS_TM!I$13)+SUMIFS(BRUTO!$S:$S,BRUTO!$I:$I,ANALISIS_CAPTURAS_TM!$F$10,BRUTO!$B:$B,ANALISIS_CAPTURAS_TM!$A30,BRUTO!$A:$A,ANALISIS_CAPTURAS_TM!I$13)+SUMIFS(BRUTO!$U:$U,BRUTO!$I:$I,ANALISIS_CAPTURAS_TM!$F$10,BRUTO!$B:$B,ANALISIS_CAPTURAS_TM!$A30,BRUTO!$A:$A,ANALISIS_CAPTURAS_TM!I$13)+SUMIFS(BRUTO!$W:$W,BRUTO!$J:$J,ANALISIS_CAPTURAS_TM!$F$10,BRUTO!$B:$B,ANALISIS_CAPTURAS_TM!$A30,BRUTO!$A:$A,ANALISIS_CAPTURAS_TM!I$13)+SUMIFS(BRUTO!$Y:$Y,BRUTO!$K:$K,ANALISIS_CAPTURAS_TM!$F$10,BRUTO!$B:$B,ANALISIS_CAPTURAS_TM!$A30,BRUTO!$A:$A,ANALISIS_CAPTURAS_TM!I$13)+SUMIFS(BRUTO!$AA:$AA,BRUTO!$K:$K,ANALISIS_CAPTURAS_TM!$F$10,BRUTO!$B:$B,ANALISIS_CAPTURAS_TM!$A30,BRUTO!$A:$A,ANALISIS_CAPTURAS_TM!I$13)</f>
        <v>0</v>
      </c>
      <c r="J30" s="100">
        <f>SUMIFS(BRUTO!$M:$M,BRUTO!$H:$H,ANALISIS_CAPTURAS_TM!$F$10,BRUTO!$B:$B,ANALISIS_CAPTURAS_TM!$A30,BRUTO!$A:$A,ANALISIS_CAPTURAS_TM!J$13)+SUMIFS(BRUTO!$O:$O,BRUTO!$H:$H,ANALISIS_CAPTURAS_TM!$F$10,BRUTO!$B:$B,ANALISIS_CAPTURAS_TM!$A30,BRUTO!$A:$A,ANALISIS_CAPTURAS_TM!J$13)+SUMIFS(BRUTO!$Q:$Q,BRUTO!$H:$H,ANALISIS_CAPTURAS_TM!$F$10,BRUTO!$B:$B,ANALISIS_CAPTURAS_TM!$A30,BRUTO!$A:$A,ANALISIS_CAPTURAS_TM!J$13)+SUMIFS(BRUTO!$S:$S,BRUTO!$I:$I,ANALISIS_CAPTURAS_TM!$F$10,BRUTO!$B:$B,ANALISIS_CAPTURAS_TM!$A30,BRUTO!$A:$A,ANALISIS_CAPTURAS_TM!J$13)+SUMIFS(BRUTO!$U:$U,BRUTO!$I:$I,ANALISIS_CAPTURAS_TM!$F$10,BRUTO!$B:$B,ANALISIS_CAPTURAS_TM!$A30,BRUTO!$A:$A,ANALISIS_CAPTURAS_TM!J$13)+SUMIFS(BRUTO!$W:$W,BRUTO!$J:$J,ANALISIS_CAPTURAS_TM!$F$10,BRUTO!$B:$B,ANALISIS_CAPTURAS_TM!$A30,BRUTO!$A:$A,ANALISIS_CAPTURAS_TM!J$13)+SUMIFS(BRUTO!$Y:$Y,BRUTO!$K:$K,ANALISIS_CAPTURAS_TM!$F$10,BRUTO!$B:$B,ANALISIS_CAPTURAS_TM!$A30,BRUTO!$A:$A,ANALISIS_CAPTURAS_TM!J$13)+SUMIFS(BRUTO!$AA:$AA,BRUTO!$K:$K,ANALISIS_CAPTURAS_TM!$F$10,BRUTO!$B:$B,ANALISIS_CAPTURAS_TM!$A30,BRUTO!$A:$A,ANALISIS_CAPTURAS_TM!J$13)</f>
        <v>0</v>
      </c>
      <c r="K30" s="100">
        <f>SUMIFS(BRUTO!$M:$M,BRUTO!$H:$H,ANALISIS_CAPTURAS_TM!$F$10,BRUTO!$B:$B,ANALISIS_CAPTURAS_TM!$A30,BRUTO!$A:$A,ANALISIS_CAPTURAS_TM!K$13)+SUMIFS(BRUTO!$O:$O,BRUTO!$H:$H,ANALISIS_CAPTURAS_TM!$F$10,BRUTO!$B:$B,ANALISIS_CAPTURAS_TM!$A30,BRUTO!$A:$A,ANALISIS_CAPTURAS_TM!K$13)+SUMIFS(BRUTO!$Q:$Q,BRUTO!$H:$H,ANALISIS_CAPTURAS_TM!$F$10,BRUTO!$B:$B,ANALISIS_CAPTURAS_TM!$A30,BRUTO!$A:$A,ANALISIS_CAPTURAS_TM!K$13)+SUMIFS(BRUTO!$S:$S,BRUTO!$I:$I,ANALISIS_CAPTURAS_TM!$F$10,BRUTO!$B:$B,ANALISIS_CAPTURAS_TM!$A30,BRUTO!$A:$A,ANALISIS_CAPTURAS_TM!K$13)+SUMIFS(BRUTO!$U:$U,BRUTO!$I:$I,ANALISIS_CAPTURAS_TM!$F$10,BRUTO!$B:$B,ANALISIS_CAPTURAS_TM!$A30,BRUTO!$A:$A,ANALISIS_CAPTURAS_TM!K$13)+SUMIFS(BRUTO!$W:$W,BRUTO!$J:$J,ANALISIS_CAPTURAS_TM!$F$10,BRUTO!$B:$B,ANALISIS_CAPTURAS_TM!$A30,BRUTO!$A:$A,ANALISIS_CAPTURAS_TM!K$13)+SUMIFS(BRUTO!$Y:$Y,BRUTO!$K:$K,ANALISIS_CAPTURAS_TM!$F$10,BRUTO!$B:$B,ANALISIS_CAPTURAS_TM!$A30,BRUTO!$A:$A,ANALISIS_CAPTURAS_TM!K$13)+SUMIFS(BRUTO!$AA:$AA,BRUTO!$K:$K,ANALISIS_CAPTURAS_TM!$F$10,BRUTO!$B:$B,ANALISIS_CAPTURAS_TM!$A30,BRUTO!$A:$A,ANALISIS_CAPTURAS_TM!K$13)</f>
        <v>4</v>
      </c>
      <c r="L30" s="100">
        <f>SUMIFS(BRUTO!$M:$M,BRUTO!$H:$H,ANALISIS_CAPTURAS_TM!$F$10,BRUTO!$B:$B,ANALISIS_CAPTURAS_TM!$A30,BRUTO!$A:$A,ANALISIS_CAPTURAS_TM!L$13)+SUMIFS(BRUTO!$O:$O,BRUTO!$H:$H,ANALISIS_CAPTURAS_TM!$F$10,BRUTO!$B:$B,ANALISIS_CAPTURAS_TM!$A30,BRUTO!$A:$A,ANALISIS_CAPTURAS_TM!L$13)+SUMIFS(BRUTO!$Q:$Q,BRUTO!$H:$H,ANALISIS_CAPTURAS_TM!$F$10,BRUTO!$B:$B,ANALISIS_CAPTURAS_TM!$A30,BRUTO!$A:$A,ANALISIS_CAPTURAS_TM!L$13)+SUMIFS(BRUTO!$S:$S,BRUTO!$I:$I,ANALISIS_CAPTURAS_TM!$F$10,BRUTO!$B:$B,ANALISIS_CAPTURAS_TM!$A30,BRUTO!$A:$A,ANALISIS_CAPTURAS_TM!L$13)+SUMIFS(BRUTO!$U:$U,BRUTO!$I:$I,ANALISIS_CAPTURAS_TM!$F$10,BRUTO!$B:$B,ANALISIS_CAPTURAS_TM!$A30,BRUTO!$A:$A,ANALISIS_CAPTURAS_TM!L$13)+SUMIFS(BRUTO!$W:$W,BRUTO!$J:$J,ANALISIS_CAPTURAS_TM!$F$10,BRUTO!$B:$B,ANALISIS_CAPTURAS_TM!$A30,BRUTO!$A:$A,ANALISIS_CAPTURAS_TM!L$13)+SUMIFS(BRUTO!$Y:$Y,BRUTO!$K:$K,ANALISIS_CAPTURAS_TM!$F$10,BRUTO!$B:$B,ANALISIS_CAPTURAS_TM!$A30,BRUTO!$A:$A,ANALISIS_CAPTURAS_TM!L$13)+SUMIFS(BRUTO!$AA:$AA,BRUTO!$K:$K,ANALISIS_CAPTURAS_TM!$F$10,BRUTO!$B:$B,ANALISIS_CAPTURAS_TM!$A30,BRUTO!$A:$A,ANALISIS_CAPTURAS_TM!L$13)</f>
        <v>0</v>
      </c>
      <c r="M30" s="83">
        <f t="shared" si="0"/>
        <v>4</v>
      </c>
      <c r="N30" s="135">
        <f t="shared" si="1"/>
        <v>0.14582573824279985</v>
      </c>
    </row>
    <row r="31" spans="1:14" x14ac:dyDescent="0.25">
      <c r="A31" s="76" t="s">
        <v>56</v>
      </c>
      <c r="B31" s="100">
        <f>SUMIFS(BRUTO!$M:$M,BRUTO!$H:$H,ANALISIS_CAPTURAS_TM!$F$10,BRUTO!$B:$B,ANALISIS_CAPTURAS_TM!$A31,BRUTO!$A:$A,ANALISIS_CAPTURAS_TM!B$13)+SUMIFS(BRUTO!$O:$O,BRUTO!$H:$H,ANALISIS_CAPTURAS_TM!$F$10,BRUTO!$B:$B,ANALISIS_CAPTURAS_TM!$A31,BRUTO!$A:$A,ANALISIS_CAPTURAS_TM!B$13)+SUMIFS(BRUTO!$Q:$Q,BRUTO!$H:$H,ANALISIS_CAPTURAS_TM!$F$10,BRUTO!$B:$B,ANALISIS_CAPTURAS_TM!$A31,BRUTO!$A:$A,ANALISIS_CAPTURAS_TM!B$13)+SUMIFS(BRUTO!$S:$S,BRUTO!$I:$I,ANALISIS_CAPTURAS_TM!$F$10,BRUTO!$B:$B,ANALISIS_CAPTURAS_TM!$A31,BRUTO!$A:$A,ANALISIS_CAPTURAS_TM!B$13)+SUMIFS(BRUTO!$U:$U,BRUTO!$I:$I,ANALISIS_CAPTURAS_TM!$F$10,BRUTO!$B:$B,ANALISIS_CAPTURAS_TM!$A31,BRUTO!$A:$A,ANALISIS_CAPTURAS_TM!B$13)+SUMIFS(BRUTO!$W:$W,BRUTO!$J:$J,ANALISIS_CAPTURAS_TM!$F$10,BRUTO!$B:$B,ANALISIS_CAPTURAS_TM!$A31,BRUTO!$A:$A,ANALISIS_CAPTURAS_TM!B$13)+SUMIFS(BRUTO!$Y:$Y,BRUTO!$K:$K,ANALISIS_CAPTURAS_TM!$F$10,BRUTO!$B:$B,ANALISIS_CAPTURAS_TM!$A31,BRUTO!$A:$A,ANALISIS_CAPTURAS_TM!B$13)+SUMIFS(BRUTO!$AA:$AA,BRUTO!$K:$K,ANALISIS_CAPTURAS_TM!$F$10,BRUTO!$B:$B,ANALISIS_CAPTURAS_TM!$A31,BRUTO!$A:$A,ANALISIS_CAPTURAS_TM!B$13)</f>
        <v>0</v>
      </c>
      <c r="C31" s="100">
        <f>SUMIFS(BRUTO!$M:$M,BRUTO!$H:$H,ANALISIS_CAPTURAS_TM!$F$10,BRUTO!$B:$B,ANALISIS_CAPTURAS_TM!$A31,BRUTO!$A:$A,ANALISIS_CAPTURAS_TM!C$13)+SUMIFS(BRUTO!$O:$O,BRUTO!$H:$H,ANALISIS_CAPTURAS_TM!$F$10,BRUTO!$B:$B,ANALISIS_CAPTURAS_TM!$A31,BRUTO!$A:$A,ANALISIS_CAPTURAS_TM!C$13)+SUMIFS(BRUTO!$Q:$Q,BRUTO!$H:$H,ANALISIS_CAPTURAS_TM!$F$10,BRUTO!$B:$B,ANALISIS_CAPTURAS_TM!$A31,BRUTO!$A:$A,ANALISIS_CAPTURAS_TM!C$13)+SUMIFS(BRUTO!$S:$S,BRUTO!$I:$I,ANALISIS_CAPTURAS_TM!$F$10,BRUTO!$B:$B,ANALISIS_CAPTURAS_TM!$A31,BRUTO!$A:$A,ANALISIS_CAPTURAS_TM!C$13)+SUMIFS(BRUTO!$U:$U,BRUTO!$I:$I,ANALISIS_CAPTURAS_TM!$F$10,BRUTO!$B:$B,ANALISIS_CAPTURAS_TM!$A31,BRUTO!$A:$A,ANALISIS_CAPTURAS_TM!C$13)+SUMIFS(BRUTO!$W:$W,BRUTO!$J:$J,ANALISIS_CAPTURAS_TM!$F$10,BRUTO!$B:$B,ANALISIS_CAPTURAS_TM!$A31,BRUTO!$A:$A,ANALISIS_CAPTURAS_TM!C$13)+SUMIFS(BRUTO!$Y:$Y,BRUTO!$K:$K,ANALISIS_CAPTURAS_TM!$F$10,BRUTO!$B:$B,ANALISIS_CAPTURAS_TM!$A31,BRUTO!$A:$A,ANALISIS_CAPTURAS_TM!C$13)+SUMIFS(BRUTO!$AA:$AA,BRUTO!$K:$K,ANALISIS_CAPTURAS_TM!$F$10,BRUTO!$B:$B,ANALISIS_CAPTURAS_TM!$A31,BRUTO!$A:$A,ANALISIS_CAPTURAS_TM!C$13)</f>
        <v>0</v>
      </c>
      <c r="D31" s="100">
        <f>SUMIFS(BRUTO!$M:$M,BRUTO!$H:$H,ANALISIS_CAPTURAS_TM!$F$10,BRUTO!$B:$B,ANALISIS_CAPTURAS_TM!$A31,BRUTO!$A:$A,ANALISIS_CAPTURAS_TM!D$13)+SUMIFS(BRUTO!$O:$O,BRUTO!$H:$H,ANALISIS_CAPTURAS_TM!$F$10,BRUTO!$B:$B,ANALISIS_CAPTURAS_TM!$A31,BRUTO!$A:$A,ANALISIS_CAPTURAS_TM!D$13)+SUMIFS(BRUTO!$Q:$Q,BRUTO!$H:$H,ANALISIS_CAPTURAS_TM!$F$10,BRUTO!$B:$B,ANALISIS_CAPTURAS_TM!$A31,BRUTO!$A:$A,ANALISIS_CAPTURAS_TM!D$13)+SUMIFS(BRUTO!$S:$S,BRUTO!$I:$I,ANALISIS_CAPTURAS_TM!$F$10,BRUTO!$B:$B,ANALISIS_CAPTURAS_TM!$A31,BRUTO!$A:$A,ANALISIS_CAPTURAS_TM!D$13)+SUMIFS(BRUTO!$U:$U,BRUTO!$I:$I,ANALISIS_CAPTURAS_TM!$F$10,BRUTO!$B:$B,ANALISIS_CAPTURAS_TM!$A31,BRUTO!$A:$A,ANALISIS_CAPTURAS_TM!D$13)+SUMIFS(BRUTO!$W:$W,BRUTO!$J:$J,ANALISIS_CAPTURAS_TM!$F$10,BRUTO!$B:$B,ANALISIS_CAPTURAS_TM!$A31,BRUTO!$A:$A,ANALISIS_CAPTURAS_TM!D$13)+SUMIFS(BRUTO!$Y:$Y,BRUTO!$K:$K,ANALISIS_CAPTURAS_TM!$F$10,BRUTO!$B:$B,ANALISIS_CAPTURAS_TM!$A31,BRUTO!$A:$A,ANALISIS_CAPTURAS_TM!D$13)+SUMIFS(BRUTO!$AA:$AA,BRUTO!$K:$K,ANALISIS_CAPTURAS_TM!$F$10,BRUTO!$B:$B,ANALISIS_CAPTURAS_TM!$A31,BRUTO!$A:$A,ANALISIS_CAPTURAS_TM!D$13)</f>
        <v>0</v>
      </c>
      <c r="E31" s="100">
        <f>SUMIFS(BRUTO!$M:$M,BRUTO!$H:$H,ANALISIS_CAPTURAS_TM!$F$10,BRUTO!$B:$B,ANALISIS_CAPTURAS_TM!$A31,BRUTO!$A:$A,ANALISIS_CAPTURAS_TM!E$13)+SUMIFS(BRUTO!$O:$O,BRUTO!$H:$H,ANALISIS_CAPTURAS_TM!$F$10,BRUTO!$B:$B,ANALISIS_CAPTURAS_TM!$A31,BRUTO!$A:$A,ANALISIS_CAPTURAS_TM!E$13)+SUMIFS(BRUTO!$Q:$Q,BRUTO!$H:$H,ANALISIS_CAPTURAS_TM!$F$10,BRUTO!$B:$B,ANALISIS_CAPTURAS_TM!$A31,BRUTO!$A:$A,ANALISIS_CAPTURAS_TM!E$13)+SUMIFS(BRUTO!$S:$S,BRUTO!$I:$I,ANALISIS_CAPTURAS_TM!$F$10,BRUTO!$B:$B,ANALISIS_CAPTURAS_TM!$A31,BRUTO!$A:$A,ANALISIS_CAPTURAS_TM!E$13)+SUMIFS(BRUTO!$U:$U,BRUTO!$I:$I,ANALISIS_CAPTURAS_TM!$F$10,BRUTO!$B:$B,ANALISIS_CAPTURAS_TM!$A31,BRUTO!$A:$A,ANALISIS_CAPTURAS_TM!E$13)+SUMIFS(BRUTO!$W:$W,BRUTO!$J:$J,ANALISIS_CAPTURAS_TM!$F$10,BRUTO!$B:$B,ANALISIS_CAPTURAS_TM!$A31,BRUTO!$A:$A,ANALISIS_CAPTURAS_TM!E$13)+SUMIFS(BRUTO!$Y:$Y,BRUTO!$K:$K,ANALISIS_CAPTURAS_TM!$F$10,BRUTO!$B:$B,ANALISIS_CAPTURAS_TM!$A31,BRUTO!$A:$A,ANALISIS_CAPTURAS_TM!E$13)+SUMIFS(BRUTO!$AA:$AA,BRUTO!$K:$K,ANALISIS_CAPTURAS_TM!$F$10,BRUTO!$B:$B,ANALISIS_CAPTURAS_TM!$A31,BRUTO!$A:$A,ANALISIS_CAPTURAS_TM!E$13)</f>
        <v>0</v>
      </c>
      <c r="F31" s="100">
        <f>SUMIFS(BRUTO!$M:$M,BRUTO!$H:$H,ANALISIS_CAPTURAS_TM!$F$10,BRUTO!$B:$B,ANALISIS_CAPTURAS_TM!$A31,BRUTO!$A:$A,ANALISIS_CAPTURAS_TM!F$13)+SUMIFS(BRUTO!$O:$O,BRUTO!$H:$H,ANALISIS_CAPTURAS_TM!$F$10,BRUTO!$B:$B,ANALISIS_CAPTURAS_TM!$A31,BRUTO!$A:$A,ANALISIS_CAPTURAS_TM!F$13)+SUMIFS(BRUTO!$Q:$Q,BRUTO!$H:$H,ANALISIS_CAPTURAS_TM!$F$10,BRUTO!$B:$B,ANALISIS_CAPTURAS_TM!$A31,BRUTO!$A:$A,ANALISIS_CAPTURAS_TM!F$13)+SUMIFS(BRUTO!$S:$S,BRUTO!$I:$I,ANALISIS_CAPTURAS_TM!$F$10,BRUTO!$B:$B,ANALISIS_CAPTURAS_TM!$A31,BRUTO!$A:$A,ANALISIS_CAPTURAS_TM!F$13)+SUMIFS(BRUTO!$U:$U,BRUTO!$I:$I,ANALISIS_CAPTURAS_TM!$F$10,BRUTO!$B:$B,ANALISIS_CAPTURAS_TM!$A31,BRUTO!$A:$A,ANALISIS_CAPTURAS_TM!F$13)+SUMIFS(BRUTO!$W:$W,BRUTO!$J:$J,ANALISIS_CAPTURAS_TM!$F$10,BRUTO!$B:$B,ANALISIS_CAPTURAS_TM!$A31,BRUTO!$A:$A,ANALISIS_CAPTURAS_TM!F$13)+SUMIFS(BRUTO!$Y:$Y,BRUTO!$K:$K,ANALISIS_CAPTURAS_TM!$F$10,BRUTO!$B:$B,ANALISIS_CAPTURAS_TM!$A31,BRUTO!$A:$A,ANALISIS_CAPTURAS_TM!F$13)+SUMIFS(BRUTO!$AA:$AA,BRUTO!$K:$K,ANALISIS_CAPTURAS_TM!$F$10,BRUTO!$B:$B,ANALISIS_CAPTURAS_TM!$A31,BRUTO!$A:$A,ANALISIS_CAPTURAS_TM!F$13)</f>
        <v>0</v>
      </c>
      <c r="G31" s="100">
        <f>SUMIFS(BRUTO!$M:$M,BRUTO!$H:$H,ANALISIS_CAPTURAS_TM!$F$10,BRUTO!$B:$B,ANALISIS_CAPTURAS_TM!$A31,BRUTO!$A:$A,ANALISIS_CAPTURAS_TM!G$13)+SUMIFS(BRUTO!$O:$O,BRUTO!$H:$H,ANALISIS_CAPTURAS_TM!$F$10,BRUTO!$B:$B,ANALISIS_CAPTURAS_TM!$A31,BRUTO!$A:$A,ANALISIS_CAPTURAS_TM!G$13)+SUMIFS(BRUTO!$Q:$Q,BRUTO!$H:$H,ANALISIS_CAPTURAS_TM!$F$10,BRUTO!$B:$B,ANALISIS_CAPTURAS_TM!$A31,BRUTO!$A:$A,ANALISIS_CAPTURAS_TM!G$13)+SUMIFS(BRUTO!$S:$S,BRUTO!$I:$I,ANALISIS_CAPTURAS_TM!$F$10,BRUTO!$B:$B,ANALISIS_CAPTURAS_TM!$A31,BRUTO!$A:$A,ANALISIS_CAPTURAS_TM!G$13)+SUMIFS(BRUTO!$U:$U,BRUTO!$I:$I,ANALISIS_CAPTURAS_TM!$F$10,BRUTO!$B:$B,ANALISIS_CAPTURAS_TM!$A31,BRUTO!$A:$A,ANALISIS_CAPTURAS_TM!G$13)+SUMIFS(BRUTO!$W:$W,BRUTO!$J:$J,ANALISIS_CAPTURAS_TM!$F$10,BRUTO!$B:$B,ANALISIS_CAPTURAS_TM!$A31,BRUTO!$A:$A,ANALISIS_CAPTURAS_TM!G$13)+SUMIFS(BRUTO!$Y:$Y,BRUTO!$K:$K,ANALISIS_CAPTURAS_TM!$F$10,BRUTO!$B:$B,ANALISIS_CAPTURAS_TM!$A31,BRUTO!$A:$A,ANALISIS_CAPTURAS_TM!G$13)+SUMIFS(BRUTO!$AA:$AA,BRUTO!$K:$K,ANALISIS_CAPTURAS_TM!$F$10,BRUTO!$B:$B,ANALISIS_CAPTURAS_TM!$A31,BRUTO!$A:$A,ANALISIS_CAPTURAS_TM!G$13)</f>
        <v>0</v>
      </c>
      <c r="H31" s="100">
        <f>SUMIFS(BRUTO!$M:$M,BRUTO!$H:$H,ANALISIS_CAPTURAS_TM!$F$10,BRUTO!$B:$B,ANALISIS_CAPTURAS_TM!$A31,BRUTO!$A:$A,ANALISIS_CAPTURAS_TM!H$13)+SUMIFS(BRUTO!$O:$O,BRUTO!$H:$H,ANALISIS_CAPTURAS_TM!$F$10,BRUTO!$B:$B,ANALISIS_CAPTURAS_TM!$A31,BRUTO!$A:$A,ANALISIS_CAPTURAS_TM!H$13)+SUMIFS(BRUTO!$Q:$Q,BRUTO!$H:$H,ANALISIS_CAPTURAS_TM!$F$10,BRUTO!$B:$B,ANALISIS_CAPTURAS_TM!$A31,BRUTO!$A:$A,ANALISIS_CAPTURAS_TM!H$13)+SUMIFS(BRUTO!$S:$S,BRUTO!$I:$I,ANALISIS_CAPTURAS_TM!$F$10,BRUTO!$B:$B,ANALISIS_CAPTURAS_TM!$A31,BRUTO!$A:$A,ANALISIS_CAPTURAS_TM!H$13)+SUMIFS(BRUTO!$U:$U,BRUTO!$I:$I,ANALISIS_CAPTURAS_TM!$F$10,BRUTO!$B:$B,ANALISIS_CAPTURAS_TM!$A31,BRUTO!$A:$A,ANALISIS_CAPTURAS_TM!H$13)+SUMIFS(BRUTO!$W:$W,BRUTO!$J:$J,ANALISIS_CAPTURAS_TM!$F$10,BRUTO!$B:$B,ANALISIS_CAPTURAS_TM!$A31,BRUTO!$A:$A,ANALISIS_CAPTURAS_TM!H$13)+SUMIFS(BRUTO!$Y:$Y,BRUTO!$K:$K,ANALISIS_CAPTURAS_TM!$F$10,BRUTO!$B:$B,ANALISIS_CAPTURAS_TM!$A31,BRUTO!$A:$A,ANALISIS_CAPTURAS_TM!H$13)+SUMIFS(BRUTO!$AA:$AA,BRUTO!$K:$K,ANALISIS_CAPTURAS_TM!$F$10,BRUTO!$B:$B,ANALISIS_CAPTURAS_TM!$A31,BRUTO!$A:$A,ANALISIS_CAPTURAS_TM!H$13)</f>
        <v>0</v>
      </c>
      <c r="I31" s="100">
        <f>SUMIFS(BRUTO!$M:$M,BRUTO!$H:$H,ANALISIS_CAPTURAS_TM!$F$10,BRUTO!$B:$B,ANALISIS_CAPTURAS_TM!$A31,BRUTO!$A:$A,ANALISIS_CAPTURAS_TM!I$13)+SUMIFS(BRUTO!$O:$O,BRUTO!$H:$H,ANALISIS_CAPTURAS_TM!$F$10,BRUTO!$B:$B,ANALISIS_CAPTURAS_TM!$A31,BRUTO!$A:$A,ANALISIS_CAPTURAS_TM!I$13)+SUMIFS(BRUTO!$Q:$Q,BRUTO!$H:$H,ANALISIS_CAPTURAS_TM!$F$10,BRUTO!$B:$B,ANALISIS_CAPTURAS_TM!$A31,BRUTO!$A:$A,ANALISIS_CAPTURAS_TM!I$13)+SUMIFS(BRUTO!$S:$S,BRUTO!$I:$I,ANALISIS_CAPTURAS_TM!$F$10,BRUTO!$B:$B,ANALISIS_CAPTURAS_TM!$A31,BRUTO!$A:$A,ANALISIS_CAPTURAS_TM!I$13)+SUMIFS(BRUTO!$U:$U,BRUTO!$I:$I,ANALISIS_CAPTURAS_TM!$F$10,BRUTO!$B:$B,ANALISIS_CAPTURAS_TM!$A31,BRUTO!$A:$A,ANALISIS_CAPTURAS_TM!I$13)+SUMIFS(BRUTO!$W:$W,BRUTO!$J:$J,ANALISIS_CAPTURAS_TM!$F$10,BRUTO!$B:$B,ANALISIS_CAPTURAS_TM!$A31,BRUTO!$A:$A,ANALISIS_CAPTURAS_TM!I$13)+SUMIFS(BRUTO!$Y:$Y,BRUTO!$K:$K,ANALISIS_CAPTURAS_TM!$F$10,BRUTO!$B:$B,ANALISIS_CAPTURAS_TM!$A31,BRUTO!$A:$A,ANALISIS_CAPTURAS_TM!I$13)+SUMIFS(BRUTO!$AA:$AA,BRUTO!$K:$K,ANALISIS_CAPTURAS_TM!$F$10,BRUTO!$B:$B,ANALISIS_CAPTURAS_TM!$A31,BRUTO!$A:$A,ANALISIS_CAPTURAS_TM!I$13)</f>
        <v>0</v>
      </c>
      <c r="J31" s="100">
        <f>SUMIFS(BRUTO!$M:$M,BRUTO!$H:$H,ANALISIS_CAPTURAS_TM!$F$10,BRUTO!$B:$B,ANALISIS_CAPTURAS_TM!$A31,BRUTO!$A:$A,ANALISIS_CAPTURAS_TM!J$13)+SUMIFS(BRUTO!$O:$O,BRUTO!$H:$H,ANALISIS_CAPTURAS_TM!$F$10,BRUTO!$B:$B,ANALISIS_CAPTURAS_TM!$A31,BRUTO!$A:$A,ANALISIS_CAPTURAS_TM!J$13)+SUMIFS(BRUTO!$Q:$Q,BRUTO!$H:$H,ANALISIS_CAPTURAS_TM!$F$10,BRUTO!$B:$B,ANALISIS_CAPTURAS_TM!$A31,BRUTO!$A:$A,ANALISIS_CAPTURAS_TM!J$13)+SUMIFS(BRUTO!$S:$S,BRUTO!$I:$I,ANALISIS_CAPTURAS_TM!$F$10,BRUTO!$B:$B,ANALISIS_CAPTURAS_TM!$A31,BRUTO!$A:$A,ANALISIS_CAPTURAS_TM!J$13)+SUMIFS(BRUTO!$U:$U,BRUTO!$I:$I,ANALISIS_CAPTURAS_TM!$F$10,BRUTO!$B:$B,ANALISIS_CAPTURAS_TM!$A31,BRUTO!$A:$A,ANALISIS_CAPTURAS_TM!J$13)+SUMIFS(BRUTO!$W:$W,BRUTO!$J:$J,ANALISIS_CAPTURAS_TM!$F$10,BRUTO!$B:$B,ANALISIS_CAPTURAS_TM!$A31,BRUTO!$A:$A,ANALISIS_CAPTURAS_TM!J$13)+SUMIFS(BRUTO!$Y:$Y,BRUTO!$K:$K,ANALISIS_CAPTURAS_TM!$F$10,BRUTO!$B:$B,ANALISIS_CAPTURAS_TM!$A31,BRUTO!$A:$A,ANALISIS_CAPTURAS_TM!J$13)+SUMIFS(BRUTO!$AA:$AA,BRUTO!$K:$K,ANALISIS_CAPTURAS_TM!$F$10,BRUTO!$B:$B,ANALISIS_CAPTURAS_TM!$A31,BRUTO!$A:$A,ANALISIS_CAPTURAS_TM!J$13)</f>
        <v>0</v>
      </c>
      <c r="K31" s="100">
        <f>SUMIFS(BRUTO!$M:$M,BRUTO!$H:$H,ANALISIS_CAPTURAS_TM!$F$10,BRUTO!$B:$B,ANALISIS_CAPTURAS_TM!$A31,BRUTO!$A:$A,ANALISIS_CAPTURAS_TM!K$13)+SUMIFS(BRUTO!$O:$O,BRUTO!$H:$H,ANALISIS_CAPTURAS_TM!$F$10,BRUTO!$B:$B,ANALISIS_CAPTURAS_TM!$A31,BRUTO!$A:$A,ANALISIS_CAPTURAS_TM!K$13)+SUMIFS(BRUTO!$Q:$Q,BRUTO!$H:$H,ANALISIS_CAPTURAS_TM!$F$10,BRUTO!$B:$B,ANALISIS_CAPTURAS_TM!$A31,BRUTO!$A:$A,ANALISIS_CAPTURAS_TM!K$13)+SUMIFS(BRUTO!$S:$S,BRUTO!$I:$I,ANALISIS_CAPTURAS_TM!$F$10,BRUTO!$B:$B,ANALISIS_CAPTURAS_TM!$A31,BRUTO!$A:$A,ANALISIS_CAPTURAS_TM!K$13)+SUMIFS(BRUTO!$U:$U,BRUTO!$I:$I,ANALISIS_CAPTURAS_TM!$F$10,BRUTO!$B:$B,ANALISIS_CAPTURAS_TM!$A31,BRUTO!$A:$A,ANALISIS_CAPTURAS_TM!K$13)+SUMIFS(BRUTO!$W:$W,BRUTO!$J:$J,ANALISIS_CAPTURAS_TM!$F$10,BRUTO!$B:$B,ANALISIS_CAPTURAS_TM!$A31,BRUTO!$A:$A,ANALISIS_CAPTURAS_TM!K$13)+SUMIFS(BRUTO!$Y:$Y,BRUTO!$K:$K,ANALISIS_CAPTURAS_TM!$F$10,BRUTO!$B:$B,ANALISIS_CAPTURAS_TM!$A31,BRUTO!$A:$A,ANALISIS_CAPTURAS_TM!K$13)+SUMIFS(BRUTO!$AA:$AA,BRUTO!$K:$K,ANALISIS_CAPTURAS_TM!$F$10,BRUTO!$B:$B,ANALISIS_CAPTURAS_TM!$A31,BRUTO!$A:$A,ANALISIS_CAPTURAS_TM!K$13)</f>
        <v>0</v>
      </c>
      <c r="L31" s="100">
        <f>SUMIFS(BRUTO!$M:$M,BRUTO!$H:$H,ANALISIS_CAPTURAS_TM!$F$10,BRUTO!$B:$B,ANALISIS_CAPTURAS_TM!$A31,BRUTO!$A:$A,ANALISIS_CAPTURAS_TM!L$13)+SUMIFS(BRUTO!$O:$O,BRUTO!$H:$H,ANALISIS_CAPTURAS_TM!$F$10,BRUTO!$B:$B,ANALISIS_CAPTURAS_TM!$A31,BRUTO!$A:$A,ANALISIS_CAPTURAS_TM!L$13)+SUMIFS(BRUTO!$Q:$Q,BRUTO!$H:$H,ANALISIS_CAPTURAS_TM!$F$10,BRUTO!$B:$B,ANALISIS_CAPTURAS_TM!$A31,BRUTO!$A:$A,ANALISIS_CAPTURAS_TM!L$13)+SUMIFS(BRUTO!$S:$S,BRUTO!$I:$I,ANALISIS_CAPTURAS_TM!$F$10,BRUTO!$B:$B,ANALISIS_CAPTURAS_TM!$A31,BRUTO!$A:$A,ANALISIS_CAPTURAS_TM!L$13)+SUMIFS(BRUTO!$U:$U,BRUTO!$I:$I,ANALISIS_CAPTURAS_TM!$F$10,BRUTO!$B:$B,ANALISIS_CAPTURAS_TM!$A31,BRUTO!$A:$A,ANALISIS_CAPTURAS_TM!L$13)+SUMIFS(BRUTO!$W:$W,BRUTO!$J:$J,ANALISIS_CAPTURAS_TM!$F$10,BRUTO!$B:$B,ANALISIS_CAPTURAS_TM!$A31,BRUTO!$A:$A,ANALISIS_CAPTURAS_TM!L$13)+SUMIFS(BRUTO!$Y:$Y,BRUTO!$K:$K,ANALISIS_CAPTURAS_TM!$F$10,BRUTO!$B:$B,ANALISIS_CAPTURAS_TM!$A31,BRUTO!$A:$A,ANALISIS_CAPTURAS_TM!L$13)+SUMIFS(BRUTO!$AA:$AA,BRUTO!$K:$K,ANALISIS_CAPTURAS_TM!$F$10,BRUTO!$B:$B,ANALISIS_CAPTURAS_TM!$A31,BRUTO!$A:$A,ANALISIS_CAPTURAS_TM!L$13)</f>
        <v>0</v>
      </c>
      <c r="M31" s="83">
        <f t="shared" si="0"/>
        <v>0</v>
      </c>
      <c r="N31" s="135">
        <f t="shared" si="1"/>
        <v>0</v>
      </c>
    </row>
    <row r="32" spans="1:14" x14ac:dyDescent="0.25">
      <c r="A32" s="76" t="s">
        <v>57</v>
      </c>
      <c r="B32" s="100">
        <f>SUMIFS(BRUTO!$M:$M,BRUTO!$H:$H,ANALISIS_CAPTURAS_TM!$F$10,BRUTO!$B:$B,ANALISIS_CAPTURAS_TM!$A32,BRUTO!$A:$A,ANALISIS_CAPTURAS_TM!B$13)+SUMIFS(BRUTO!$O:$O,BRUTO!$H:$H,ANALISIS_CAPTURAS_TM!$F$10,BRUTO!$B:$B,ANALISIS_CAPTURAS_TM!$A32,BRUTO!$A:$A,ANALISIS_CAPTURAS_TM!B$13)+SUMIFS(BRUTO!$Q:$Q,BRUTO!$H:$H,ANALISIS_CAPTURAS_TM!$F$10,BRUTO!$B:$B,ANALISIS_CAPTURAS_TM!$A32,BRUTO!$A:$A,ANALISIS_CAPTURAS_TM!B$13)+SUMIFS(BRUTO!$S:$S,BRUTO!$I:$I,ANALISIS_CAPTURAS_TM!$F$10,BRUTO!$B:$B,ANALISIS_CAPTURAS_TM!$A32,BRUTO!$A:$A,ANALISIS_CAPTURAS_TM!B$13)+SUMIFS(BRUTO!$U:$U,BRUTO!$I:$I,ANALISIS_CAPTURAS_TM!$F$10,BRUTO!$B:$B,ANALISIS_CAPTURAS_TM!$A32,BRUTO!$A:$A,ANALISIS_CAPTURAS_TM!B$13)+SUMIFS(BRUTO!$W:$W,BRUTO!$J:$J,ANALISIS_CAPTURAS_TM!$F$10,BRUTO!$B:$B,ANALISIS_CAPTURAS_TM!$A32,BRUTO!$A:$A,ANALISIS_CAPTURAS_TM!B$13)+SUMIFS(BRUTO!$Y:$Y,BRUTO!$K:$K,ANALISIS_CAPTURAS_TM!$F$10,BRUTO!$B:$B,ANALISIS_CAPTURAS_TM!$A32,BRUTO!$A:$A,ANALISIS_CAPTURAS_TM!B$13)+SUMIFS(BRUTO!$AA:$AA,BRUTO!$K:$K,ANALISIS_CAPTURAS_TM!$F$10,BRUTO!$B:$B,ANALISIS_CAPTURAS_TM!$A32,BRUTO!$A:$A,ANALISIS_CAPTURAS_TM!B$13)</f>
        <v>0</v>
      </c>
      <c r="C32" s="100">
        <f>SUMIFS(BRUTO!$M:$M,BRUTO!$H:$H,ANALISIS_CAPTURAS_TM!$F$10,BRUTO!$B:$B,ANALISIS_CAPTURAS_TM!$A32,BRUTO!$A:$A,ANALISIS_CAPTURAS_TM!C$13)+SUMIFS(BRUTO!$O:$O,BRUTO!$H:$H,ANALISIS_CAPTURAS_TM!$F$10,BRUTO!$B:$B,ANALISIS_CAPTURAS_TM!$A32,BRUTO!$A:$A,ANALISIS_CAPTURAS_TM!C$13)+SUMIFS(BRUTO!$Q:$Q,BRUTO!$H:$H,ANALISIS_CAPTURAS_TM!$F$10,BRUTO!$B:$B,ANALISIS_CAPTURAS_TM!$A32,BRUTO!$A:$A,ANALISIS_CAPTURAS_TM!C$13)+SUMIFS(BRUTO!$S:$S,BRUTO!$I:$I,ANALISIS_CAPTURAS_TM!$F$10,BRUTO!$B:$B,ANALISIS_CAPTURAS_TM!$A32,BRUTO!$A:$A,ANALISIS_CAPTURAS_TM!C$13)+SUMIFS(BRUTO!$U:$U,BRUTO!$I:$I,ANALISIS_CAPTURAS_TM!$F$10,BRUTO!$B:$B,ANALISIS_CAPTURAS_TM!$A32,BRUTO!$A:$A,ANALISIS_CAPTURAS_TM!C$13)+SUMIFS(BRUTO!$W:$W,BRUTO!$J:$J,ANALISIS_CAPTURAS_TM!$F$10,BRUTO!$B:$B,ANALISIS_CAPTURAS_TM!$A32,BRUTO!$A:$A,ANALISIS_CAPTURAS_TM!C$13)+SUMIFS(BRUTO!$Y:$Y,BRUTO!$K:$K,ANALISIS_CAPTURAS_TM!$F$10,BRUTO!$B:$B,ANALISIS_CAPTURAS_TM!$A32,BRUTO!$A:$A,ANALISIS_CAPTURAS_TM!C$13)+SUMIFS(BRUTO!$AA:$AA,BRUTO!$K:$K,ANALISIS_CAPTURAS_TM!$F$10,BRUTO!$B:$B,ANALISIS_CAPTURAS_TM!$A32,BRUTO!$A:$A,ANALISIS_CAPTURAS_TM!C$13)</f>
        <v>0</v>
      </c>
      <c r="D32" s="100">
        <f>SUMIFS(BRUTO!$M:$M,BRUTO!$H:$H,ANALISIS_CAPTURAS_TM!$F$10,BRUTO!$B:$B,ANALISIS_CAPTURAS_TM!$A32,BRUTO!$A:$A,ANALISIS_CAPTURAS_TM!D$13)+SUMIFS(BRUTO!$O:$O,BRUTO!$H:$H,ANALISIS_CAPTURAS_TM!$F$10,BRUTO!$B:$B,ANALISIS_CAPTURAS_TM!$A32,BRUTO!$A:$A,ANALISIS_CAPTURAS_TM!D$13)+SUMIFS(BRUTO!$Q:$Q,BRUTO!$H:$H,ANALISIS_CAPTURAS_TM!$F$10,BRUTO!$B:$B,ANALISIS_CAPTURAS_TM!$A32,BRUTO!$A:$A,ANALISIS_CAPTURAS_TM!D$13)+SUMIFS(BRUTO!$S:$S,BRUTO!$I:$I,ANALISIS_CAPTURAS_TM!$F$10,BRUTO!$B:$B,ANALISIS_CAPTURAS_TM!$A32,BRUTO!$A:$A,ANALISIS_CAPTURAS_TM!D$13)+SUMIFS(BRUTO!$U:$U,BRUTO!$I:$I,ANALISIS_CAPTURAS_TM!$F$10,BRUTO!$B:$B,ANALISIS_CAPTURAS_TM!$A32,BRUTO!$A:$A,ANALISIS_CAPTURAS_TM!D$13)+SUMIFS(BRUTO!$W:$W,BRUTO!$J:$J,ANALISIS_CAPTURAS_TM!$F$10,BRUTO!$B:$B,ANALISIS_CAPTURAS_TM!$A32,BRUTO!$A:$A,ANALISIS_CAPTURAS_TM!D$13)+SUMIFS(BRUTO!$Y:$Y,BRUTO!$K:$K,ANALISIS_CAPTURAS_TM!$F$10,BRUTO!$B:$B,ANALISIS_CAPTURAS_TM!$A32,BRUTO!$A:$A,ANALISIS_CAPTURAS_TM!D$13)+SUMIFS(BRUTO!$AA:$AA,BRUTO!$K:$K,ANALISIS_CAPTURAS_TM!$F$10,BRUTO!$B:$B,ANALISIS_CAPTURAS_TM!$A32,BRUTO!$A:$A,ANALISIS_CAPTURAS_TM!D$13)</f>
        <v>0</v>
      </c>
      <c r="E32" s="100">
        <f>SUMIFS(BRUTO!$M:$M,BRUTO!$H:$H,ANALISIS_CAPTURAS_TM!$F$10,BRUTO!$B:$B,ANALISIS_CAPTURAS_TM!$A32,BRUTO!$A:$A,ANALISIS_CAPTURAS_TM!E$13)+SUMIFS(BRUTO!$O:$O,BRUTO!$H:$H,ANALISIS_CAPTURAS_TM!$F$10,BRUTO!$B:$B,ANALISIS_CAPTURAS_TM!$A32,BRUTO!$A:$A,ANALISIS_CAPTURAS_TM!E$13)+SUMIFS(BRUTO!$Q:$Q,BRUTO!$H:$H,ANALISIS_CAPTURAS_TM!$F$10,BRUTO!$B:$B,ANALISIS_CAPTURAS_TM!$A32,BRUTO!$A:$A,ANALISIS_CAPTURAS_TM!E$13)+SUMIFS(BRUTO!$S:$S,BRUTO!$I:$I,ANALISIS_CAPTURAS_TM!$F$10,BRUTO!$B:$B,ANALISIS_CAPTURAS_TM!$A32,BRUTO!$A:$A,ANALISIS_CAPTURAS_TM!E$13)+SUMIFS(BRUTO!$U:$U,BRUTO!$I:$I,ANALISIS_CAPTURAS_TM!$F$10,BRUTO!$B:$B,ANALISIS_CAPTURAS_TM!$A32,BRUTO!$A:$A,ANALISIS_CAPTURAS_TM!E$13)+SUMIFS(BRUTO!$W:$W,BRUTO!$J:$J,ANALISIS_CAPTURAS_TM!$F$10,BRUTO!$B:$B,ANALISIS_CAPTURAS_TM!$A32,BRUTO!$A:$A,ANALISIS_CAPTURAS_TM!E$13)+SUMIFS(BRUTO!$Y:$Y,BRUTO!$K:$K,ANALISIS_CAPTURAS_TM!$F$10,BRUTO!$B:$B,ANALISIS_CAPTURAS_TM!$A32,BRUTO!$A:$A,ANALISIS_CAPTURAS_TM!E$13)+SUMIFS(BRUTO!$AA:$AA,BRUTO!$K:$K,ANALISIS_CAPTURAS_TM!$F$10,BRUTO!$B:$B,ANALISIS_CAPTURAS_TM!$A32,BRUTO!$A:$A,ANALISIS_CAPTURAS_TM!E$13)</f>
        <v>0</v>
      </c>
      <c r="F32" s="100">
        <f>SUMIFS(BRUTO!$M:$M,BRUTO!$H:$H,ANALISIS_CAPTURAS_TM!$F$10,BRUTO!$B:$B,ANALISIS_CAPTURAS_TM!$A32,BRUTO!$A:$A,ANALISIS_CAPTURAS_TM!F$13)+SUMIFS(BRUTO!$O:$O,BRUTO!$H:$H,ANALISIS_CAPTURAS_TM!$F$10,BRUTO!$B:$B,ANALISIS_CAPTURAS_TM!$A32,BRUTO!$A:$A,ANALISIS_CAPTURAS_TM!F$13)+SUMIFS(BRUTO!$Q:$Q,BRUTO!$H:$H,ANALISIS_CAPTURAS_TM!$F$10,BRUTO!$B:$B,ANALISIS_CAPTURAS_TM!$A32,BRUTO!$A:$A,ANALISIS_CAPTURAS_TM!F$13)+SUMIFS(BRUTO!$S:$S,BRUTO!$I:$I,ANALISIS_CAPTURAS_TM!$F$10,BRUTO!$B:$B,ANALISIS_CAPTURAS_TM!$A32,BRUTO!$A:$A,ANALISIS_CAPTURAS_TM!F$13)+SUMIFS(BRUTO!$U:$U,BRUTO!$I:$I,ANALISIS_CAPTURAS_TM!$F$10,BRUTO!$B:$B,ANALISIS_CAPTURAS_TM!$A32,BRUTO!$A:$A,ANALISIS_CAPTURAS_TM!F$13)+SUMIFS(BRUTO!$W:$W,BRUTO!$J:$J,ANALISIS_CAPTURAS_TM!$F$10,BRUTO!$B:$B,ANALISIS_CAPTURAS_TM!$A32,BRUTO!$A:$A,ANALISIS_CAPTURAS_TM!F$13)+SUMIFS(BRUTO!$Y:$Y,BRUTO!$K:$K,ANALISIS_CAPTURAS_TM!$F$10,BRUTO!$B:$B,ANALISIS_CAPTURAS_TM!$A32,BRUTO!$A:$A,ANALISIS_CAPTURAS_TM!F$13)+SUMIFS(BRUTO!$AA:$AA,BRUTO!$K:$K,ANALISIS_CAPTURAS_TM!$F$10,BRUTO!$B:$B,ANALISIS_CAPTURAS_TM!$A32,BRUTO!$A:$A,ANALISIS_CAPTURAS_TM!F$13)</f>
        <v>0</v>
      </c>
      <c r="G32" s="100">
        <f>SUMIFS(BRUTO!$M:$M,BRUTO!$H:$H,ANALISIS_CAPTURAS_TM!$F$10,BRUTO!$B:$B,ANALISIS_CAPTURAS_TM!$A32,BRUTO!$A:$A,ANALISIS_CAPTURAS_TM!G$13)+SUMIFS(BRUTO!$O:$O,BRUTO!$H:$H,ANALISIS_CAPTURAS_TM!$F$10,BRUTO!$B:$B,ANALISIS_CAPTURAS_TM!$A32,BRUTO!$A:$A,ANALISIS_CAPTURAS_TM!G$13)+SUMIFS(BRUTO!$Q:$Q,BRUTO!$H:$H,ANALISIS_CAPTURAS_TM!$F$10,BRUTO!$B:$B,ANALISIS_CAPTURAS_TM!$A32,BRUTO!$A:$A,ANALISIS_CAPTURAS_TM!G$13)+SUMIFS(BRUTO!$S:$S,BRUTO!$I:$I,ANALISIS_CAPTURAS_TM!$F$10,BRUTO!$B:$B,ANALISIS_CAPTURAS_TM!$A32,BRUTO!$A:$A,ANALISIS_CAPTURAS_TM!G$13)+SUMIFS(BRUTO!$U:$U,BRUTO!$I:$I,ANALISIS_CAPTURAS_TM!$F$10,BRUTO!$B:$B,ANALISIS_CAPTURAS_TM!$A32,BRUTO!$A:$A,ANALISIS_CAPTURAS_TM!G$13)+SUMIFS(BRUTO!$W:$W,BRUTO!$J:$J,ANALISIS_CAPTURAS_TM!$F$10,BRUTO!$B:$B,ANALISIS_CAPTURAS_TM!$A32,BRUTO!$A:$A,ANALISIS_CAPTURAS_TM!G$13)+SUMIFS(BRUTO!$Y:$Y,BRUTO!$K:$K,ANALISIS_CAPTURAS_TM!$F$10,BRUTO!$B:$B,ANALISIS_CAPTURAS_TM!$A32,BRUTO!$A:$A,ANALISIS_CAPTURAS_TM!G$13)+SUMIFS(BRUTO!$AA:$AA,BRUTO!$K:$K,ANALISIS_CAPTURAS_TM!$F$10,BRUTO!$B:$B,ANALISIS_CAPTURAS_TM!$A32,BRUTO!$A:$A,ANALISIS_CAPTURAS_TM!G$13)</f>
        <v>0</v>
      </c>
      <c r="H32" s="100">
        <f>SUMIFS(BRUTO!$M:$M,BRUTO!$H:$H,ANALISIS_CAPTURAS_TM!$F$10,BRUTO!$B:$B,ANALISIS_CAPTURAS_TM!$A32,BRUTO!$A:$A,ANALISIS_CAPTURAS_TM!H$13)+SUMIFS(BRUTO!$O:$O,BRUTO!$H:$H,ANALISIS_CAPTURAS_TM!$F$10,BRUTO!$B:$B,ANALISIS_CAPTURAS_TM!$A32,BRUTO!$A:$A,ANALISIS_CAPTURAS_TM!H$13)+SUMIFS(BRUTO!$Q:$Q,BRUTO!$H:$H,ANALISIS_CAPTURAS_TM!$F$10,BRUTO!$B:$B,ANALISIS_CAPTURAS_TM!$A32,BRUTO!$A:$A,ANALISIS_CAPTURAS_TM!H$13)+SUMIFS(BRUTO!$S:$S,BRUTO!$I:$I,ANALISIS_CAPTURAS_TM!$F$10,BRUTO!$B:$B,ANALISIS_CAPTURAS_TM!$A32,BRUTO!$A:$A,ANALISIS_CAPTURAS_TM!H$13)+SUMIFS(BRUTO!$U:$U,BRUTO!$I:$I,ANALISIS_CAPTURAS_TM!$F$10,BRUTO!$B:$B,ANALISIS_CAPTURAS_TM!$A32,BRUTO!$A:$A,ANALISIS_CAPTURAS_TM!H$13)+SUMIFS(BRUTO!$W:$W,BRUTO!$J:$J,ANALISIS_CAPTURAS_TM!$F$10,BRUTO!$B:$B,ANALISIS_CAPTURAS_TM!$A32,BRUTO!$A:$A,ANALISIS_CAPTURAS_TM!H$13)+SUMIFS(BRUTO!$Y:$Y,BRUTO!$K:$K,ANALISIS_CAPTURAS_TM!$F$10,BRUTO!$B:$B,ANALISIS_CAPTURAS_TM!$A32,BRUTO!$A:$A,ANALISIS_CAPTURAS_TM!H$13)+SUMIFS(BRUTO!$AA:$AA,BRUTO!$K:$K,ANALISIS_CAPTURAS_TM!$F$10,BRUTO!$B:$B,ANALISIS_CAPTURAS_TM!$A32,BRUTO!$A:$A,ANALISIS_CAPTURAS_TM!H$13)</f>
        <v>0</v>
      </c>
      <c r="I32" s="100">
        <f>SUMIFS(BRUTO!$M:$M,BRUTO!$H:$H,ANALISIS_CAPTURAS_TM!$F$10,BRUTO!$B:$B,ANALISIS_CAPTURAS_TM!$A32,BRUTO!$A:$A,ANALISIS_CAPTURAS_TM!I$13)+SUMIFS(BRUTO!$O:$O,BRUTO!$H:$H,ANALISIS_CAPTURAS_TM!$F$10,BRUTO!$B:$B,ANALISIS_CAPTURAS_TM!$A32,BRUTO!$A:$A,ANALISIS_CAPTURAS_TM!I$13)+SUMIFS(BRUTO!$Q:$Q,BRUTO!$H:$H,ANALISIS_CAPTURAS_TM!$F$10,BRUTO!$B:$B,ANALISIS_CAPTURAS_TM!$A32,BRUTO!$A:$A,ANALISIS_CAPTURAS_TM!I$13)+SUMIFS(BRUTO!$S:$S,BRUTO!$I:$I,ANALISIS_CAPTURAS_TM!$F$10,BRUTO!$B:$B,ANALISIS_CAPTURAS_TM!$A32,BRUTO!$A:$A,ANALISIS_CAPTURAS_TM!I$13)+SUMIFS(BRUTO!$U:$U,BRUTO!$I:$I,ANALISIS_CAPTURAS_TM!$F$10,BRUTO!$B:$B,ANALISIS_CAPTURAS_TM!$A32,BRUTO!$A:$A,ANALISIS_CAPTURAS_TM!I$13)+SUMIFS(BRUTO!$W:$W,BRUTO!$J:$J,ANALISIS_CAPTURAS_TM!$F$10,BRUTO!$B:$B,ANALISIS_CAPTURAS_TM!$A32,BRUTO!$A:$A,ANALISIS_CAPTURAS_TM!I$13)+SUMIFS(BRUTO!$Y:$Y,BRUTO!$K:$K,ANALISIS_CAPTURAS_TM!$F$10,BRUTO!$B:$B,ANALISIS_CAPTURAS_TM!$A32,BRUTO!$A:$A,ANALISIS_CAPTURAS_TM!I$13)+SUMIFS(BRUTO!$AA:$AA,BRUTO!$K:$K,ANALISIS_CAPTURAS_TM!$F$10,BRUTO!$B:$B,ANALISIS_CAPTURAS_TM!$A32,BRUTO!$A:$A,ANALISIS_CAPTURAS_TM!I$13)</f>
        <v>0</v>
      </c>
      <c r="J32" s="100">
        <f>SUMIFS(BRUTO!$M:$M,BRUTO!$H:$H,ANALISIS_CAPTURAS_TM!$F$10,BRUTO!$B:$B,ANALISIS_CAPTURAS_TM!$A32,BRUTO!$A:$A,ANALISIS_CAPTURAS_TM!J$13)+SUMIFS(BRUTO!$O:$O,BRUTO!$H:$H,ANALISIS_CAPTURAS_TM!$F$10,BRUTO!$B:$B,ANALISIS_CAPTURAS_TM!$A32,BRUTO!$A:$A,ANALISIS_CAPTURAS_TM!J$13)+SUMIFS(BRUTO!$Q:$Q,BRUTO!$H:$H,ANALISIS_CAPTURAS_TM!$F$10,BRUTO!$B:$B,ANALISIS_CAPTURAS_TM!$A32,BRUTO!$A:$A,ANALISIS_CAPTURAS_TM!J$13)+SUMIFS(BRUTO!$S:$S,BRUTO!$I:$I,ANALISIS_CAPTURAS_TM!$F$10,BRUTO!$B:$B,ANALISIS_CAPTURAS_TM!$A32,BRUTO!$A:$A,ANALISIS_CAPTURAS_TM!J$13)+SUMIFS(BRUTO!$U:$U,BRUTO!$I:$I,ANALISIS_CAPTURAS_TM!$F$10,BRUTO!$B:$B,ANALISIS_CAPTURAS_TM!$A32,BRUTO!$A:$A,ANALISIS_CAPTURAS_TM!J$13)+SUMIFS(BRUTO!$W:$W,BRUTO!$J:$J,ANALISIS_CAPTURAS_TM!$F$10,BRUTO!$B:$B,ANALISIS_CAPTURAS_TM!$A32,BRUTO!$A:$A,ANALISIS_CAPTURAS_TM!J$13)+SUMIFS(BRUTO!$Y:$Y,BRUTO!$K:$K,ANALISIS_CAPTURAS_TM!$F$10,BRUTO!$B:$B,ANALISIS_CAPTURAS_TM!$A32,BRUTO!$A:$A,ANALISIS_CAPTURAS_TM!J$13)+SUMIFS(BRUTO!$AA:$AA,BRUTO!$K:$K,ANALISIS_CAPTURAS_TM!$F$10,BRUTO!$B:$B,ANALISIS_CAPTURAS_TM!$A32,BRUTO!$A:$A,ANALISIS_CAPTURAS_TM!J$13)</f>
        <v>0</v>
      </c>
      <c r="K32" s="100">
        <f>SUMIFS(BRUTO!$M:$M,BRUTO!$H:$H,ANALISIS_CAPTURAS_TM!$F$10,BRUTO!$B:$B,ANALISIS_CAPTURAS_TM!$A32,BRUTO!$A:$A,ANALISIS_CAPTURAS_TM!K$13)+SUMIFS(BRUTO!$O:$O,BRUTO!$H:$H,ANALISIS_CAPTURAS_TM!$F$10,BRUTO!$B:$B,ANALISIS_CAPTURAS_TM!$A32,BRUTO!$A:$A,ANALISIS_CAPTURAS_TM!K$13)+SUMIFS(BRUTO!$Q:$Q,BRUTO!$H:$H,ANALISIS_CAPTURAS_TM!$F$10,BRUTO!$B:$B,ANALISIS_CAPTURAS_TM!$A32,BRUTO!$A:$A,ANALISIS_CAPTURAS_TM!K$13)+SUMIFS(BRUTO!$S:$S,BRUTO!$I:$I,ANALISIS_CAPTURAS_TM!$F$10,BRUTO!$B:$B,ANALISIS_CAPTURAS_TM!$A32,BRUTO!$A:$A,ANALISIS_CAPTURAS_TM!K$13)+SUMIFS(BRUTO!$U:$U,BRUTO!$I:$I,ANALISIS_CAPTURAS_TM!$F$10,BRUTO!$B:$B,ANALISIS_CAPTURAS_TM!$A32,BRUTO!$A:$A,ANALISIS_CAPTURAS_TM!K$13)+SUMIFS(BRUTO!$W:$W,BRUTO!$J:$J,ANALISIS_CAPTURAS_TM!$F$10,BRUTO!$B:$B,ANALISIS_CAPTURAS_TM!$A32,BRUTO!$A:$A,ANALISIS_CAPTURAS_TM!K$13)+SUMIFS(BRUTO!$Y:$Y,BRUTO!$K:$K,ANALISIS_CAPTURAS_TM!$F$10,BRUTO!$B:$B,ANALISIS_CAPTURAS_TM!$A32,BRUTO!$A:$A,ANALISIS_CAPTURAS_TM!K$13)+SUMIFS(BRUTO!$AA:$AA,BRUTO!$K:$K,ANALISIS_CAPTURAS_TM!$F$10,BRUTO!$B:$B,ANALISIS_CAPTURAS_TM!$A32,BRUTO!$A:$A,ANALISIS_CAPTURAS_TM!K$13)</f>
        <v>0</v>
      </c>
      <c r="L32" s="100">
        <f>SUMIFS(BRUTO!$M:$M,BRUTO!$H:$H,ANALISIS_CAPTURAS_TM!$F$10,BRUTO!$B:$B,ANALISIS_CAPTURAS_TM!$A32,BRUTO!$A:$A,ANALISIS_CAPTURAS_TM!L$13)+SUMIFS(BRUTO!$O:$O,BRUTO!$H:$H,ANALISIS_CAPTURAS_TM!$F$10,BRUTO!$B:$B,ANALISIS_CAPTURAS_TM!$A32,BRUTO!$A:$A,ANALISIS_CAPTURAS_TM!L$13)+SUMIFS(BRUTO!$Q:$Q,BRUTO!$H:$H,ANALISIS_CAPTURAS_TM!$F$10,BRUTO!$B:$B,ANALISIS_CAPTURAS_TM!$A32,BRUTO!$A:$A,ANALISIS_CAPTURAS_TM!L$13)+SUMIFS(BRUTO!$S:$S,BRUTO!$I:$I,ANALISIS_CAPTURAS_TM!$F$10,BRUTO!$B:$B,ANALISIS_CAPTURAS_TM!$A32,BRUTO!$A:$A,ANALISIS_CAPTURAS_TM!L$13)+SUMIFS(BRUTO!$U:$U,BRUTO!$I:$I,ANALISIS_CAPTURAS_TM!$F$10,BRUTO!$B:$B,ANALISIS_CAPTURAS_TM!$A32,BRUTO!$A:$A,ANALISIS_CAPTURAS_TM!L$13)+SUMIFS(BRUTO!$W:$W,BRUTO!$J:$J,ANALISIS_CAPTURAS_TM!$F$10,BRUTO!$B:$B,ANALISIS_CAPTURAS_TM!$A32,BRUTO!$A:$A,ANALISIS_CAPTURAS_TM!L$13)+SUMIFS(BRUTO!$Y:$Y,BRUTO!$K:$K,ANALISIS_CAPTURAS_TM!$F$10,BRUTO!$B:$B,ANALISIS_CAPTURAS_TM!$A32,BRUTO!$A:$A,ANALISIS_CAPTURAS_TM!L$13)+SUMIFS(BRUTO!$AA:$AA,BRUTO!$K:$K,ANALISIS_CAPTURAS_TM!$F$10,BRUTO!$B:$B,ANALISIS_CAPTURAS_TM!$A32,BRUTO!$A:$A,ANALISIS_CAPTURAS_TM!L$13)</f>
        <v>0</v>
      </c>
      <c r="M32" s="83">
        <f t="shared" si="0"/>
        <v>0</v>
      </c>
      <c r="N32" s="135">
        <f t="shared" si="1"/>
        <v>0</v>
      </c>
    </row>
    <row r="33" spans="1:32" x14ac:dyDescent="0.25">
      <c r="A33" s="76" t="s">
        <v>39</v>
      </c>
      <c r="B33" s="100">
        <f>SUMIFS(BRUTO!$M:$M,BRUTO!$H:$H,ANALISIS_CAPTURAS_TM!$F$10,BRUTO!$B:$B,ANALISIS_CAPTURAS_TM!$A33,BRUTO!$A:$A,ANALISIS_CAPTURAS_TM!B$13)+SUMIFS(BRUTO!$O:$O,BRUTO!$H:$H,ANALISIS_CAPTURAS_TM!$F$10,BRUTO!$B:$B,ANALISIS_CAPTURAS_TM!$A33,BRUTO!$A:$A,ANALISIS_CAPTURAS_TM!B$13)+SUMIFS(BRUTO!$Q:$Q,BRUTO!$H:$H,ANALISIS_CAPTURAS_TM!$F$10,BRUTO!$B:$B,ANALISIS_CAPTURAS_TM!$A33,BRUTO!$A:$A,ANALISIS_CAPTURAS_TM!B$13)+SUMIFS(BRUTO!$S:$S,BRUTO!$I:$I,ANALISIS_CAPTURAS_TM!$F$10,BRUTO!$B:$B,ANALISIS_CAPTURAS_TM!$A33,BRUTO!$A:$A,ANALISIS_CAPTURAS_TM!B$13)+SUMIFS(BRUTO!$U:$U,BRUTO!$I:$I,ANALISIS_CAPTURAS_TM!$F$10,BRUTO!$B:$B,ANALISIS_CAPTURAS_TM!$A33,BRUTO!$A:$A,ANALISIS_CAPTURAS_TM!B$13)+SUMIFS(BRUTO!$W:$W,BRUTO!$J:$J,ANALISIS_CAPTURAS_TM!$F$10,BRUTO!$B:$B,ANALISIS_CAPTURAS_TM!$A33,BRUTO!$A:$A,ANALISIS_CAPTURAS_TM!B$13)+SUMIFS(BRUTO!$Y:$Y,BRUTO!$K:$K,ANALISIS_CAPTURAS_TM!$F$10,BRUTO!$B:$B,ANALISIS_CAPTURAS_TM!$A33,BRUTO!$A:$A,ANALISIS_CAPTURAS_TM!B$13)+SUMIFS(BRUTO!$AA:$AA,BRUTO!$K:$K,ANALISIS_CAPTURAS_TM!$F$10,BRUTO!$B:$B,ANALISIS_CAPTURAS_TM!$A33,BRUTO!$A:$A,ANALISIS_CAPTURAS_TM!B$13)</f>
        <v>0</v>
      </c>
      <c r="C33" s="100">
        <f>SUMIFS(BRUTO!$M:$M,BRUTO!$H:$H,ANALISIS_CAPTURAS_TM!$F$10,BRUTO!$B:$B,ANALISIS_CAPTURAS_TM!$A33,BRUTO!$A:$A,ANALISIS_CAPTURAS_TM!C$13)+SUMIFS(BRUTO!$O:$O,BRUTO!$H:$H,ANALISIS_CAPTURAS_TM!$F$10,BRUTO!$B:$B,ANALISIS_CAPTURAS_TM!$A33,BRUTO!$A:$A,ANALISIS_CAPTURAS_TM!C$13)+SUMIFS(BRUTO!$Q:$Q,BRUTO!$H:$H,ANALISIS_CAPTURAS_TM!$F$10,BRUTO!$B:$B,ANALISIS_CAPTURAS_TM!$A33,BRUTO!$A:$A,ANALISIS_CAPTURAS_TM!C$13)+SUMIFS(BRUTO!$S:$S,BRUTO!$I:$I,ANALISIS_CAPTURAS_TM!$F$10,BRUTO!$B:$B,ANALISIS_CAPTURAS_TM!$A33,BRUTO!$A:$A,ANALISIS_CAPTURAS_TM!C$13)+SUMIFS(BRUTO!$U:$U,BRUTO!$I:$I,ANALISIS_CAPTURAS_TM!$F$10,BRUTO!$B:$B,ANALISIS_CAPTURAS_TM!$A33,BRUTO!$A:$A,ANALISIS_CAPTURAS_TM!C$13)+SUMIFS(BRUTO!$W:$W,BRUTO!$J:$J,ANALISIS_CAPTURAS_TM!$F$10,BRUTO!$B:$B,ANALISIS_CAPTURAS_TM!$A33,BRUTO!$A:$A,ANALISIS_CAPTURAS_TM!C$13)+SUMIFS(BRUTO!$Y:$Y,BRUTO!$K:$K,ANALISIS_CAPTURAS_TM!$F$10,BRUTO!$B:$B,ANALISIS_CAPTURAS_TM!$A33,BRUTO!$A:$A,ANALISIS_CAPTURAS_TM!C$13)+SUMIFS(BRUTO!$AA:$AA,BRUTO!$K:$K,ANALISIS_CAPTURAS_TM!$F$10,BRUTO!$B:$B,ANALISIS_CAPTURAS_TM!$A33,BRUTO!$A:$A,ANALISIS_CAPTURAS_TM!C$13)</f>
        <v>0</v>
      </c>
      <c r="D33" s="100">
        <f>SUMIFS(BRUTO!$M:$M,BRUTO!$H:$H,ANALISIS_CAPTURAS_TM!$F$10,BRUTO!$B:$B,ANALISIS_CAPTURAS_TM!$A33,BRUTO!$A:$A,ANALISIS_CAPTURAS_TM!D$13)+SUMIFS(BRUTO!$O:$O,BRUTO!$H:$H,ANALISIS_CAPTURAS_TM!$F$10,BRUTO!$B:$B,ANALISIS_CAPTURAS_TM!$A33,BRUTO!$A:$A,ANALISIS_CAPTURAS_TM!D$13)+SUMIFS(BRUTO!$Q:$Q,BRUTO!$H:$H,ANALISIS_CAPTURAS_TM!$F$10,BRUTO!$B:$B,ANALISIS_CAPTURAS_TM!$A33,BRUTO!$A:$A,ANALISIS_CAPTURAS_TM!D$13)+SUMIFS(BRUTO!$S:$S,BRUTO!$I:$I,ANALISIS_CAPTURAS_TM!$F$10,BRUTO!$B:$B,ANALISIS_CAPTURAS_TM!$A33,BRUTO!$A:$A,ANALISIS_CAPTURAS_TM!D$13)+SUMIFS(BRUTO!$U:$U,BRUTO!$I:$I,ANALISIS_CAPTURAS_TM!$F$10,BRUTO!$B:$B,ANALISIS_CAPTURAS_TM!$A33,BRUTO!$A:$A,ANALISIS_CAPTURAS_TM!D$13)+SUMIFS(BRUTO!$W:$W,BRUTO!$J:$J,ANALISIS_CAPTURAS_TM!$F$10,BRUTO!$B:$B,ANALISIS_CAPTURAS_TM!$A33,BRUTO!$A:$A,ANALISIS_CAPTURAS_TM!D$13)+SUMIFS(BRUTO!$Y:$Y,BRUTO!$K:$K,ANALISIS_CAPTURAS_TM!$F$10,BRUTO!$B:$B,ANALISIS_CAPTURAS_TM!$A33,BRUTO!$A:$A,ANALISIS_CAPTURAS_TM!D$13)+SUMIFS(BRUTO!$AA:$AA,BRUTO!$K:$K,ANALISIS_CAPTURAS_TM!$F$10,BRUTO!$B:$B,ANALISIS_CAPTURAS_TM!$A33,BRUTO!$A:$A,ANALISIS_CAPTURAS_TM!D$13)</f>
        <v>0</v>
      </c>
      <c r="E33" s="100">
        <f>SUMIFS(BRUTO!$M:$M,BRUTO!$H:$H,ANALISIS_CAPTURAS_TM!$F$10,BRUTO!$B:$B,ANALISIS_CAPTURAS_TM!$A33,BRUTO!$A:$A,ANALISIS_CAPTURAS_TM!E$13)+SUMIFS(BRUTO!$O:$O,BRUTO!$H:$H,ANALISIS_CAPTURAS_TM!$F$10,BRUTO!$B:$B,ANALISIS_CAPTURAS_TM!$A33,BRUTO!$A:$A,ANALISIS_CAPTURAS_TM!E$13)+SUMIFS(BRUTO!$Q:$Q,BRUTO!$H:$H,ANALISIS_CAPTURAS_TM!$F$10,BRUTO!$B:$B,ANALISIS_CAPTURAS_TM!$A33,BRUTO!$A:$A,ANALISIS_CAPTURAS_TM!E$13)+SUMIFS(BRUTO!$S:$S,BRUTO!$I:$I,ANALISIS_CAPTURAS_TM!$F$10,BRUTO!$B:$B,ANALISIS_CAPTURAS_TM!$A33,BRUTO!$A:$A,ANALISIS_CAPTURAS_TM!E$13)+SUMIFS(BRUTO!$U:$U,BRUTO!$I:$I,ANALISIS_CAPTURAS_TM!$F$10,BRUTO!$B:$B,ANALISIS_CAPTURAS_TM!$A33,BRUTO!$A:$A,ANALISIS_CAPTURAS_TM!E$13)+SUMIFS(BRUTO!$W:$W,BRUTO!$J:$J,ANALISIS_CAPTURAS_TM!$F$10,BRUTO!$B:$B,ANALISIS_CAPTURAS_TM!$A33,BRUTO!$A:$A,ANALISIS_CAPTURAS_TM!E$13)+SUMIFS(BRUTO!$Y:$Y,BRUTO!$K:$K,ANALISIS_CAPTURAS_TM!$F$10,BRUTO!$B:$B,ANALISIS_CAPTURAS_TM!$A33,BRUTO!$A:$A,ANALISIS_CAPTURAS_TM!E$13)+SUMIFS(BRUTO!$AA:$AA,BRUTO!$K:$K,ANALISIS_CAPTURAS_TM!$F$10,BRUTO!$B:$B,ANALISIS_CAPTURAS_TM!$A33,BRUTO!$A:$A,ANALISIS_CAPTURAS_TM!E$13)</f>
        <v>0</v>
      </c>
      <c r="F33" s="100">
        <f>SUMIFS(BRUTO!$M:$M,BRUTO!$H:$H,ANALISIS_CAPTURAS_TM!$F$10,BRUTO!$B:$B,ANALISIS_CAPTURAS_TM!$A33,BRUTO!$A:$A,ANALISIS_CAPTURAS_TM!F$13)+SUMIFS(BRUTO!$O:$O,BRUTO!$H:$H,ANALISIS_CAPTURAS_TM!$F$10,BRUTO!$B:$B,ANALISIS_CAPTURAS_TM!$A33,BRUTO!$A:$A,ANALISIS_CAPTURAS_TM!F$13)+SUMIFS(BRUTO!$Q:$Q,BRUTO!$H:$H,ANALISIS_CAPTURAS_TM!$F$10,BRUTO!$B:$B,ANALISIS_CAPTURAS_TM!$A33,BRUTO!$A:$A,ANALISIS_CAPTURAS_TM!F$13)+SUMIFS(BRUTO!$S:$S,BRUTO!$I:$I,ANALISIS_CAPTURAS_TM!$F$10,BRUTO!$B:$B,ANALISIS_CAPTURAS_TM!$A33,BRUTO!$A:$A,ANALISIS_CAPTURAS_TM!F$13)+SUMIFS(BRUTO!$U:$U,BRUTO!$I:$I,ANALISIS_CAPTURAS_TM!$F$10,BRUTO!$B:$B,ANALISIS_CAPTURAS_TM!$A33,BRUTO!$A:$A,ANALISIS_CAPTURAS_TM!F$13)+SUMIFS(BRUTO!$W:$W,BRUTO!$J:$J,ANALISIS_CAPTURAS_TM!$F$10,BRUTO!$B:$B,ANALISIS_CAPTURAS_TM!$A33,BRUTO!$A:$A,ANALISIS_CAPTURAS_TM!F$13)+SUMIFS(BRUTO!$Y:$Y,BRUTO!$K:$K,ANALISIS_CAPTURAS_TM!$F$10,BRUTO!$B:$B,ANALISIS_CAPTURAS_TM!$A33,BRUTO!$A:$A,ANALISIS_CAPTURAS_TM!F$13)+SUMIFS(BRUTO!$AA:$AA,BRUTO!$K:$K,ANALISIS_CAPTURAS_TM!$F$10,BRUTO!$B:$B,ANALISIS_CAPTURAS_TM!$A33,BRUTO!$A:$A,ANALISIS_CAPTURAS_TM!F$13)</f>
        <v>0</v>
      </c>
      <c r="G33" s="100">
        <f>SUMIFS(BRUTO!$M:$M,BRUTO!$H:$H,ANALISIS_CAPTURAS_TM!$F$10,BRUTO!$B:$B,ANALISIS_CAPTURAS_TM!$A33,BRUTO!$A:$A,ANALISIS_CAPTURAS_TM!G$13)+SUMIFS(BRUTO!$O:$O,BRUTO!$H:$H,ANALISIS_CAPTURAS_TM!$F$10,BRUTO!$B:$B,ANALISIS_CAPTURAS_TM!$A33,BRUTO!$A:$A,ANALISIS_CAPTURAS_TM!G$13)+SUMIFS(BRUTO!$Q:$Q,BRUTO!$H:$H,ANALISIS_CAPTURAS_TM!$F$10,BRUTO!$B:$B,ANALISIS_CAPTURAS_TM!$A33,BRUTO!$A:$A,ANALISIS_CAPTURAS_TM!G$13)+SUMIFS(BRUTO!$S:$S,BRUTO!$I:$I,ANALISIS_CAPTURAS_TM!$F$10,BRUTO!$B:$B,ANALISIS_CAPTURAS_TM!$A33,BRUTO!$A:$A,ANALISIS_CAPTURAS_TM!G$13)+SUMIFS(BRUTO!$U:$U,BRUTO!$I:$I,ANALISIS_CAPTURAS_TM!$F$10,BRUTO!$B:$B,ANALISIS_CAPTURAS_TM!$A33,BRUTO!$A:$A,ANALISIS_CAPTURAS_TM!G$13)+SUMIFS(BRUTO!$W:$W,BRUTO!$J:$J,ANALISIS_CAPTURAS_TM!$F$10,BRUTO!$B:$B,ANALISIS_CAPTURAS_TM!$A33,BRUTO!$A:$A,ANALISIS_CAPTURAS_TM!G$13)+SUMIFS(BRUTO!$Y:$Y,BRUTO!$K:$K,ANALISIS_CAPTURAS_TM!$F$10,BRUTO!$B:$B,ANALISIS_CAPTURAS_TM!$A33,BRUTO!$A:$A,ANALISIS_CAPTURAS_TM!G$13)+SUMIFS(BRUTO!$AA:$AA,BRUTO!$K:$K,ANALISIS_CAPTURAS_TM!$F$10,BRUTO!$B:$B,ANALISIS_CAPTURAS_TM!$A33,BRUTO!$A:$A,ANALISIS_CAPTURAS_TM!G$13)</f>
        <v>0</v>
      </c>
      <c r="H33" s="100">
        <f>SUMIFS(BRUTO!$M:$M,BRUTO!$H:$H,ANALISIS_CAPTURAS_TM!$F$10,BRUTO!$B:$B,ANALISIS_CAPTURAS_TM!$A33,BRUTO!$A:$A,ANALISIS_CAPTURAS_TM!H$13)+SUMIFS(BRUTO!$O:$O,BRUTO!$H:$H,ANALISIS_CAPTURAS_TM!$F$10,BRUTO!$B:$B,ANALISIS_CAPTURAS_TM!$A33,BRUTO!$A:$A,ANALISIS_CAPTURAS_TM!H$13)+SUMIFS(BRUTO!$Q:$Q,BRUTO!$H:$H,ANALISIS_CAPTURAS_TM!$F$10,BRUTO!$B:$B,ANALISIS_CAPTURAS_TM!$A33,BRUTO!$A:$A,ANALISIS_CAPTURAS_TM!H$13)+SUMIFS(BRUTO!$S:$S,BRUTO!$I:$I,ANALISIS_CAPTURAS_TM!$F$10,BRUTO!$B:$B,ANALISIS_CAPTURAS_TM!$A33,BRUTO!$A:$A,ANALISIS_CAPTURAS_TM!H$13)+SUMIFS(BRUTO!$U:$U,BRUTO!$I:$I,ANALISIS_CAPTURAS_TM!$F$10,BRUTO!$B:$B,ANALISIS_CAPTURAS_TM!$A33,BRUTO!$A:$A,ANALISIS_CAPTURAS_TM!H$13)+SUMIFS(BRUTO!$W:$W,BRUTO!$J:$J,ANALISIS_CAPTURAS_TM!$F$10,BRUTO!$B:$B,ANALISIS_CAPTURAS_TM!$A33,BRUTO!$A:$A,ANALISIS_CAPTURAS_TM!H$13)+SUMIFS(BRUTO!$Y:$Y,BRUTO!$K:$K,ANALISIS_CAPTURAS_TM!$F$10,BRUTO!$B:$B,ANALISIS_CAPTURAS_TM!$A33,BRUTO!$A:$A,ANALISIS_CAPTURAS_TM!H$13)+SUMIFS(BRUTO!$AA:$AA,BRUTO!$K:$K,ANALISIS_CAPTURAS_TM!$F$10,BRUTO!$B:$B,ANALISIS_CAPTURAS_TM!$A33,BRUTO!$A:$A,ANALISIS_CAPTURAS_TM!H$13)</f>
        <v>0</v>
      </c>
      <c r="I33" s="100">
        <f>SUMIFS(BRUTO!$M:$M,BRUTO!$H:$H,ANALISIS_CAPTURAS_TM!$F$10,BRUTO!$B:$B,ANALISIS_CAPTURAS_TM!$A33,BRUTO!$A:$A,ANALISIS_CAPTURAS_TM!I$13)+SUMIFS(BRUTO!$O:$O,BRUTO!$H:$H,ANALISIS_CAPTURAS_TM!$F$10,BRUTO!$B:$B,ANALISIS_CAPTURAS_TM!$A33,BRUTO!$A:$A,ANALISIS_CAPTURAS_TM!I$13)+SUMIFS(BRUTO!$Q:$Q,BRUTO!$H:$H,ANALISIS_CAPTURAS_TM!$F$10,BRUTO!$B:$B,ANALISIS_CAPTURAS_TM!$A33,BRUTO!$A:$A,ANALISIS_CAPTURAS_TM!I$13)+SUMIFS(BRUTO!$S:$S,BRUTO!$I:$I,ANALISIS_CAPTURAS_TM!$F$10,BRUTO!$B:$B,ANALISIS_CAPTURAS_TM!$A33,BRUTO!$A:$A,ANALISIS_CAPTURAS_TM!I$13)+SUMIFS(BRUTO!$U:$U,BRUTO!$I:$I,ANALISIS_CAPTURAS_TM!$F$10,BRUTO!$B:$B,ANALISIS_CAPTURAS_TM!$A33,BRUTO!$A:$A,ANALISIS_CAPTURAS_TM!I$13)+SUMIFS(BRUTO!$W:$W,BRUTO!$J:$J,ANALISIS_CAPTURAS_TM!$F$10,BRUTO!$B:$B,ANALISIS_CAPTURAS_TM!$A33,BRUTO!$A:$A,ANALISIS_CAPTURAS_TM!I$13)+SUMIFS(BRUTO!$Y:$Y,BRUTO!$K:$K,ANALISIS_CAPTURAS_TM!$F$10,BRUTO!$B:$B,ANALISIS_CAPTURAS_TM!$A33,BRUTO!$A:$A,ANALISIS_CAPTURAS_TM!I$13)+SUMIFS(BRUTO!$AA:$AA,BRUTO!$K:$K,ANALISIS_CAPTURAS_TM!$F$10,BRUTO!$B:$B,ANALISIS_CAPTURAS_TM!$A33,BRUTO!$A:$A,ANALISIS_CAPTURAS_TM!I$13)</f>
        <v>0</v>
      </c>
      <c r="J33" s="100">
        <f>SUMIFS(BRUTO!$M:$M,BRUTO!$H:$H,ANALISIS_CAPTURAS_TM!$F$10,BRUTO!$B:$B,ANALISIS_CAPTURAS_TM!$A33,BRUTO!$A:$A,ANALISIS_CAPTURAS_TM!J$13)+SUMIFS(BRUTO!$O:$O,BRUTO!$H:$H,ANALISIS_CAPTURAS_TM!$F$10,BRUTO!$B:$B,ANALISIS_CAPTURAS_TM!$A33,BRUTO!$A:$A,ANALISIS_CAPTURAS_TM!J$13)+SUMIFS(BRUTO!$Q:$Q,BRUTO!$H:$H,ANALISIS_CAPTURAS_TM!$F$10,BRUTO!$B:$B,ANALISIS_CAPTURAS_TM!$A33,BRUTO!$A:$A,ANALISIS_CAPTURAS_TM!J$13)+SUMIFS(BRUTO!$S:$S,BRUTO!$I:$I,ANALISIS_CAPTURAS_TM!$F$10,BRUTO!$B:$B,ANALISIS_CAPTURAS_TM!$A33,BRUTO!$A:$A,ANALISIS_CAPTURAS_TM!J$13)+SUMIFS(BRUTO!$U:$U,BRUTO!$I:$I,ANALISIS_CAPTURAS_TM!$F$10,BRUTO!$B:$B,ANALISIS_CAPTURAS_TM!$A33,BRUTO!$A:$A,ANALISIS_CAPTURAS_TM!J$13)+SUMIFS(BRUTO!$W:$W,BRUTO!$J:$J,ANALISIS_CAPTURAS_TM!$F$10,BRUTO!$B:$B,ANALISIS_CAPTURAS_TM!$A33,BRUTO!$A:$A,ANALISIS_CAPTURAS_TM!J$13)+SUMIFS(BRUTO!$Y:$Y,BRUTO!$K:$K,ANALISIS_CAPTURAS_TM!$F$10,BRUTO!$B:$B,ANALISIS_CAPTURAS_TM!$A33,BRUTO!$A:$A,ANALISIS_CAPTURAS_TM!J$13)+SUMIFS(BRUTO!$AA:$AA,BRUTO!$K:$K,ANALISIS_CAPTURAS_TM!$F$10,BRUTO!$B:$B,ANALISIS_CAPTURAS_TM!$A33,BRUTO!$A:$A,ANALISIS_CAPTURAS_TM!J$13)</f>
        <v>0</v>
      </c>
      <c r="K33" s="100">
        <f>SUMIFS(BRUTO!$M:$M,BRUTO!$H:$H,ANALISIS_CAPTURAS_TM!$F$10,BRUTO!$B:$B,ANALISIS_CAPTURAS_TM!$A33,BRUTO!$A:$A,ANALISIS_CAPTURAS_TM!K$13)+SUMIFS(BRUTO!$O:$O,BRUTO!$H:$H,ANALISIS_CAPTURAS_TM!$F$10,BRUTO!$B:$B,ANALISIS_CAPTURAS_TM!$A33,BRUTO!$A:$A,ANALISIS_CAPTURAS_TM!K$13)+SUMIFS(BRUTO!$Q:$Q,BRUTO!$H:$H,ANALISIS_CAPTURAS_TM!$F$10,BRUTO!$B:$B,ANALISIS_CAPTURAS_TM!$A33,BRUTO!$A:$A,ANALISIS_CAPTURAS_TM!K$13)+SUMIFS(BRUTO!$S:$S,BRUTO!$I:$I,ANALISIS_CAPTURAS_TM!$F$10,BRUTO!$B:$B,ANALISIS_CAPTURAS_TM!$A33,BRUTO!$A:$A,ANALISIS_CAPTURAS_TM!K$13)+SUMIFS(BRUTO!$U:$U,BRUTO!$I:$I,ANALISIS_CAPTURAS_TM!$F$10,BRUTO!$B:$B,ANALISIS_CAPTURAS_TM!$A33,BRUTO!$A:$A,ANALISIS_CAPTURAS_TM!K$13)+SUMIFS(BRUTO!$W:$W,BRUTO!$J:$J,ANALISIS_CAPTURAS_TM!$F$10,BRUTO!$B:$B,ANALISIS_CAPTURAS_TM!$A33,BRUTO!$A:$A,ANALISIS_CAPTURAS_TM!K$13)+SUMIFS(BRUTO!$Y:$Y,BRUTO!$K:$K,ANALISIS_CAPTURAS_TM!$F$10,BRUTO!$B:$B,ANALISIS_CAPTURAS_TM!$A33,BRUTO!$A:$A,ANALISIS_CAPTURAS_TM!K$13)+SUMIFS(BRUTO!$AA:$AA,BRUTO!$K:$K,ANALISIS_CAPTURAS_TM!$F$10,BRUTO!$B:$B,ANALISIS_CAPTURAS_TM!$A33,BRUTO!$A:$A,ANALISIS_CAPTURAS_TM!K$13)</f>
        <v>0</v>
      </c>
      <c r="L33" s="100">
        <f>SUMIFS(BRUTO!$M:$M,BRUTO!$H:$H,ANALISIS_CAPTURAS_TM!$F$10,BRUTO!$B:$B,ANALISIS_CAPTURAS_TM!$A33,BRUTO!$A:$A,ANALISIS_CAPTURAS_TM!L$13)+SUMIFS(BRUTO!$O:$O,BRUTO!$H:$H,ANALISIS_CAPTURAS_TM!$F$10,BRUTO!$B:$B,ANALISIS_CAPTURAS_TM!$A33,BRUTO!$A:$A,ANALISIS_CAPTURAS_TM!L$13)+SUMIFS(BRUTO!$Q:$Q,BRUTO!$H:$H,ANALISIS_CAPTURAS_TM!$F$10,BRUTO!$B:$B,ANALISIS_CAPTURAS_TM!$A33,BRUTO!$A:$A,ANALISIS_CAPTURAS_TM!L$13)+SUMIFS(BRUTO!$S:$S,BRUTO!$I:$I,ANALISIS_CAPTURAS_TM!$F$10,BRUTO!$B:$B,ANALISIS_CAPTURAS_TM!$A33,BRUTO!$A:$A,ANALISIS_CAPTURAS_TM!L$13)+SUMIFS(BRUTO!$U:$U,BRUTO!$I:$I,ANALISIS_CAPTURAS_TM!$F$10,BRUTO!$B:$B,ANALISIS_CAPTURAS_TM!$A33,BRUTO!$A:$A,ANALISIS_CAPTURAS_TM!L$13)+SUMIFS(BRUTO!$W:$W,BRUTO!$J:$J,ANALISIS_CAPTURAS_TM!$F$10,BRUTO!$B:$B,ANALISIS_CAPTURAS_TM!$A33,BRUTO!$A:$A,ANALISIS_CAPTURAS_TM!L$13)+SUMIFS(BRUTO!$Y:$Y,BRUTO!$K:$K,ANALISIS_CAPTURAS_TM!$F$10,BRUTO!$B:$B,ANALISIS_CAPTURAS_TM!$A33,BRUTO!$A:$A,ANALISIS_CAPTURAS_TM!L$13)+SUMIFS(BRUTO!$AA:$AA,BRUTO!$K:$K,ANALISIS_CAPTURAS_TM!$F$10,BRUTO!$B:$B,ANALISIS_CAPTURAS_TM!$A33,BRUTO!$A:$A,ANALISIS_CAPTURAS_TM!L$13)</f>
        <v>0</v>
      </c>
      <c r="M33" s="83">
        <f t="shared" si="0"/>
        <v>0</v>
      </c>
      <c r="N33" s="135">
        <f t="shared" si="1"/>
        <v>0</v>
      </c>
    </row>
    <row r="34" spans="1:32" x14ac:dyDescent="0.25">
      <c r="A34" s="76" t="s">
        <v>74</v>
      </c>
      <c r="B34" s="100">
        <f>SUMIFS(BRUTO!$M:$M,BRUTO!$H:$H,ANALISIS_CAPTURAS_TM!$F$10,BRUTO!$B:$B,ANALISIS_CAPTURAS_TM!$A34,BRUTO!$A:$A,ANALISIS_CAPTURAS_TM!B$13)+SUMIFS(BRUTO!$O:$O,BRUTO!$H:$H,ANALISIS_CAPTURAS_TM!$F$10,BRUTO!$B:$B,ANALISIS_CAPTURAS_TM!$A34,BRUTO!$A:$A,ANALISIS_CAPTURAS_TM!B$13)+SUMIFS(BRUTO!$Q:$Q,BRUTO!$H:$H,ANALISIS_CAPTURAS_TM!$F$10,BRUTO!$B:$B,ANALISIS_CAPTURAS_TM!$A34,BRUTO!$A:$A,ANALISIS_CAPTURAS_TM!B$13)+SUMIFS(BRUTO!$S:$S,BRUTO!$I:$I,ANALISIS_CAPTURAS_TM!$F$10,BRUTO!$B:$B,ANALISIS_CAPTURAS_TM!$A34,BRUTO!$A:$A,ANALISIS_CAPTURAS_TM!B$13)+SUMIFS(BRUTO!$U:$U,BRUTO!$I:$I,ANALISIS_CAPTURAS_TM!$F$10,BRUTO!$B:$B,ANALISIS_CAPTURAS_TM!$A34,BRUTO!$A:$A,ANALISIS_CAPTURAS_TM!B$13)+SUMIFS(BRUTO!$W:$W,BRUTO!$J:$J,ANALISIS_CAPTURAS_TM!$F$10,BRUTO!$B:$B,ANALISIS_CAPTURAS_TM!$A34,BRUTO!$A:$A,ANALISIS_CAPTURAS_TM!B$13)+SUMIFS(BRUTO!$Y:$Y,BRUTO!$K:$K,ANALISIS_CAPTURAS_TM!$F$10,BRUTO!$B:$B,ANALISIS_CAPTURAS_TM!$A34,BRUTO!$A:$A,ANALISIS_CAPTURAS_TM!B$13)+SUMIFS(BRUTO!$AA:$AA,BRUTO!$K:$K,ANALISIS_CAPTURAS_TM!$F$10,BRUTO!$B:$B,ANALISIS_CAPTURAS_TM!$A34,BRUTO!$A:$A,ANALISIS_CAPTURAS_TM!B$13)</f>
        <v>0</v>
      </c>
      <c r="C34" s="100">
        <f>SUMIFS(BRUTO!$M:$M,BRUTO!$H:$H,ANALISIS_CAPTURAS_TM!$F$10,BRUTO!$B:$B,ANALISIS_CAPTURAS_TM!$A34,BRUTO!$A:$A,ANALISIS_CAPTURAS_TM!C$13)+SUMIFS(BRUTO!$O:$O,BRUTO!$H:$H,ANALISIS_CAPTURAS_TM!$F$10,BRUTO!$B:$B,ANALISIS_CAPTURAS_TM!$A34,BRUTO!$A:$A,ANALISIS_CAPTURAS_TM!C$13)+SUMIFS(BRUTO!$Q:$Q,BRUTO!$H:$H,ANALISIS_CAPTURAS_TM!$F$10,BRUTO!$B:$B,ANALISIS_CAPTURAS_TM!$A34,BRUTO!$A:$A,ANALISIS_CAPTURAS_TM!C$13)+SUMIFS(BRUTO!$S:$S,BRUTO!$I:$I,ANALISIS_CAPTURAS_TM!$F$10,BRUTO!$B:$B,ANALISIS_CAPTURAS_TM!$A34,BRUTO!$A:$A,ANALISIS_CAPTURAS_TM!C$13)+SUMIFS(BRUTO!$U:$U,BRUTO!$I:$I,ANALISIS_CAPTURAS_TM!$F$10,BRUTO!$B:$B,ANALISIS_CAPTURAS_TM!$A34,BRUTO!$A:$A,ANALISIS_CAPTURAS_TM!C$13)+SUMIFS(BRUTO!$W:$W,BRUTO!$J:$J,ANALISIS_CAPTURAS_TM!$F$10,BRUTO!$B:$B,ANALISIS_CAPTURAS_TM!$A34,BRUTO!$A:$A,ANALISIS_CAPTURAS_TM!C$13)+SUMIFS(BRUTO!$Y:$Y,BRUTO!$K:$K,ANALISIS_CAPTURAS_TM!$F$10,BRUTO!$B:$B,ANALISIS_CAPTURAS_TM!$A34,BRUTO!$A:$A,ANALISIS_CAPTURAS_TM!C$13)+SUMIFS(BRUTO!$AA:$AA,BRUTO!$K:$K,ANALISIS_CAPTURAS_TM!$F$10,BRUTO!$B:$B,ANALISIS_CAPTURAS_TM!$A34,BRUTO!$A:$A,ANALISIS_CAPTURAS_TM!C$13)</f>
        <v>0</v>
      </c>
      <c r="D34" s="100">
        <f>SUMIFS(BRUTO!$M:$M,BRUTO!$H:$H,ANALISIS_CAPTURAS_TM!$F$10,BRUTO!$B:$B,ANALISIS_CAPTURAS_TM!$A34,BRUTO!$A:$A,ANALISIS_CAPTURAS_TM!D$13)+SUMIFS(BRUTO!$O:$O,BRUTO!$H:$H,ANALISIS_CAPTURAS_TM!$F$10,BRUTO!$B:$B,ANALISIS_CAPTURAS_TM!$A34,BRUTO!$A:$A,ANALISIS_CAPTURAS_TM!D$13)+SUMIFS(BRUTO!$Q:$Q,BRUTO!$H:$H,ANALISIS_CAPTURAS_TM!$F$10,BRUTO!$B:$B,ANALISIS_CAPTURAS_TM!$A34,BRUTO!$A:$A,ANALISIS_CAPTURAS_TM!D$13)+SUMIFS(BRUTO!$S:$S,BRUTO!$I:$I,ANALISIS_CAPTURAS_TM!$F$10,BRUTO!$B:$B,ANALISIS_CAPTURAS_TM!$A34,BRUTO!$A:$A,ANALISIS_CAPTURAS_TM!D$13)+SUMIFS(BRUTO!$U:$U,BRUTO!$I:$I,ANALISIS_CAPTURAS_TM!$F$10,BRUTO!$B:$B,ANALISIS_CAPTURAS_TM!$A34,BRUTO!$A:$A,ANALISIS_CAPTURAS_TM!D$13)+SUMIFS(BRUTO!$W:$W,BRUTO!$J:$J,ANALISIS_CAPTURAS_TM!$F$10,BRUTO!$B:$B,ANALISIS_CAPTURAS_TM!$A34,BRUTO!$A:$A,ANALISIS_CAPTURAS_TM!D$13)+SUMIFS(BRUTO!$Y:$Y,BRUTO!$K:$K,ANALISIS_CAPTURAS_TM!$F$10,BRUTO!$B:$B,ANALISIS_CAPTURAS_TM!$A34,BRUTO!$A:$A,ANALISIS_CAPTURAS_TM!D$13)+SUMIFS(BRUTO!$AA:$AA,BRUTO!$K:$K,ANALISIS_CAPTURAS_TM!$F$10,BRUTO!$B:$B,ANALISIS_CAPTURAS_TM!$A34,BRUTO!$A:$A,ANALISIS_CAPTURAS_TM!D$13)</f>
        <v>0</v>
      </c>
      <c r="E34" s="100">
        <f>SUMIFS(BRUTO!$M:$M,BRUTO!$H:$H,ANALISIS_CAPTURAS_TM!$F$10,BRUTO!$B:$B,ANALISIS_CAPTURAS_TM!$A34,BRUTO!$A:$A,ANALISIS_CAPTURAS_TM!E$13)+SUMIFS(BRUTO!$O:$O,BRUTO!$H:$H,ANALISIS_CAPTURAS_TM!$F$10,BRUTO!$B:$B,ANALISIS_CAPTURAS_TM!$A34,BRUTO!$A:$A,ANALISIS_CAPTURAS_TM!E$13)+SUMIFS(BRUTO!$Q:$Q,BRUTO!$H:$H,ANALISIS_CAPTURAS_TM!$F$10,BRUTO!$B:$B,ANALISIS_CAPTURAS_TM!$A34,BRUTO!$A:$A,ANALISIS_CAPTURAS_TM!E$13)+SUMIFS(BRUTO!$S:$S,BRUTO!$I:$I,ANALISIS_CAPTURAS_TM!$F$10,BRUTO!$B:$B,ANALISIS_CAPTURAS_TM!$A34,BRUTO!$A:$A,ANALISIS_CAPTURAS_TM!E$13)+SUMIFS(BRUTO!$U:$U,BRUTO!$I:$I,ANALISIS_CAPTURAS_TM!$F$10,BRUTO!$B:$B,ANALISIS_CAPTURAS_TM!$A34,BRUTO!$A:$A,ANALISIS_CAPTURAS_TM!E$13)+SUMIFS(BRUTO!$W:$W,BRUTO!$J:$J,ANALISIS_CAPTURAS_TM!$F$10,BRUTO!$B:$B,ANALISIS_CAPTURAS_TM!$A34,BRUTO!$A:$A,ANALISIS_CAPTURAS_TM!E$13)+SUMIFS(BRUTO!$Y:$Y,BRUTO!$K:$K,ANALISIS_CAPTURAS_TM!$F$10,BRUTO!$B:$B,ANALISIS_CAPTURAS_TM!$A34,BRUTO!$A:$A,ANALISIS_CAPTURAS_TM!E$13)+SUMIFS(BRUTO!$AA:$AA,BRUTO!$K:$K,ANALISIS_CAPTURAS_TM!$F$10,BRUTO!$B:$B,ANALISIS_CAPTURAS_TM!$A34,BRUTO!$A:$A,ANALISIS_CAPTURAS_TM!E$13)</f>
        <v>0</v>
      </c>
      <c r="F34" s="100">
        <f>SUMIFS(BRUTO!$M:$M,BRUTO!$H:$H,ANALISIS_CAPTURAS_TM!$F$10,BRUTO!$B:$B,ANALISIS_CAPTURAS_TM!$A34,BRUTO!$A:$A,ANALISIS_CAPTURAS_TM!F$13)+SUMIFS(BRUTO!$O:$O,BRUTO!$H:$H,ANALISIS_CAPTURAS_TM!$F$10,BRUTO!$B:$B,ANALISIS_CAPTURAS_TM!$A34,BRUTO!$A:$A,ANALISIS_CAPTURAS_TM!F$13)+SUMIFS(BRUTO!$Q:$Q,BRUTO!$H:$H,ANALISIS_CAPTURAS_TM!$F$10,BRUTO!$B:$B,ANALISIS_CAPTURAS_TM!$A34,BRUTO!$A:$A,ANALISIS_CAPTURAS_TM!F$13)+SUMIFS(BRUTO!$S:$S,BRUTO!$I:$I,ANALISIS_CAPTURAS_TM!$F$10,BRUTO!$B:$B,ANALISIS_CAPTURAS_TM!$A34,BRUTO!$A:$A,ANALISIS_CAPTURAS_TM!F$13)+SUMIFS(BRUTO!$U:$U,BRUTO!$I:$I,ANALISIS_CAPTURAS_TM!$F$10,BRUTO!$B:$B,ANALISIS_CAPTURAS_TM!$A34,BRUTO!$A:$A,ANALISIS_CAPTURAS_TM!F$13)+SUMIFS(BRUTO!$W:$W,BRUTO!$J:$J,ANALISIS_CAPTURAS_TM!$F$10,BRUTO!$B:$B,ANALISIS_CAPTURAS_TM!$A34,BRUTO!$A:$A,ANALISIS_CAPTURAS_TM!F$13)+SUMIFS(BRUTO!$Y:$Y,BRUTO!$K:$K,ANALISIS_CAPTURAS_TM!$F$10,BRUTO!$B:$B,ANALISIS_CAPTURAS_TM!$A34,BRUTO!$A:$A,ANALISIS_CAPTURAS_TM!F$13)+SUMIFS(BRUTO!$AA:$AA,BRUTO!$K:$K,ANALISIS_CAPTURAS_TM!$F$10,BRUTO!$B:$B,ANALISIS_CAPTURAS_TM!$A34,BRUTO!$A:$A,ANALISIS_CAPTURAS_TM!F$13)</f>
        <v>0</v>
      </c>
      <c r="G34" s="100">
        <f>SUMIFS(BRUTO!$M:$M,BRUTO!$H:$H,ANALISIS_CAPTURAS_TM!$F$10,BRUTO!$B:$B,ANALISIS_CAPTURAS_TM!$A34,BRUTO!$A:$A,ANALISIS_CAPTURAS_TM!G$13)+SUMIFS(BRUTO!$O:$O,BRUTO!$H:$H,ANALISIS_CAPTURAS_TM!$F$10,BRUTO!$B:$B,ANALISIS_CAPTURAS_TM!$A34,BRUTO!$A:$A,ANALISIS_CAPTURAS_TM!G$13)+SUMIFS(BRUTO!$Q:$Q,BRUTO!$H:$H,ANALISIS_CAPTURAS_TM!$F$10,BRUTO!$B:$B,ANALISIS_CAPTURAS_TM!$A34,BRUTO!$A:$A,ANALISIS_CAPTURAS_TM!G$13)+SUMIFS(BRUTO!$S:$S,BRUTO!$I:$I,ANALISIS_CAPTURAS_TM!$F$10,BRUTO!$B:$B,ANALISIS_CAPTURAS_TM!$A34,BRUTO!$A:$A,ANALISIS_CAPTURAS_TM!G$13)+SUMIFS(BRUTO!$U:$U,BRUTO!$I:$I,ANALISIS_CAPTURAS_TM!$F$10,BRUTO!$B:$B,ANALISIS_CAPTURAS_TM!$A34,BRUTO!$A:$A,ANALISIS_CAPTURAS_TM!G$13)+SUMIFS(BRUTO!$W:$W,BRUTO!$J:$J,ANALISIS_CAPTURAS_TM!$F$10,BRUTO!$B:$B,ANALISIS_CAPTURAS_TM!$A34,BRUTO!$A:$A,ANALISIS_CAPTURAS_TM!G$13)+SUMIFS(BRUTO!$Y:$Y,BRUTO!$K:$K,ANALISIS_CAPTURAS_TM!$F$10,BRUTO!$B:$B,ANALISIS_CAPTURAS_TM!$A34,BRUTO!$A:$A,ANALISIS_CAPTURAS_TM!G$13)+SUMIFS(BRUTO!$AA:$AA,BRUTO!$K:$K,ANALISIS_CAPTURAS_TM!$F$10,BRUTO!$B:$B,ANALISIS_CAPTURAS_TM!$A34,BRUTO!$A:$A,ANALISIS_CAPTURAS_TM!G$13)</f>
        <v>0</v>
      </c>
      <c r="H34" s="100">
        <f>SUMIFS(BRUTO!$M:$M,BRUTO!$H:$H,ANALISIS_CAPTURAS_TM!$F$10,BRUTO!$B:$B,ANALISIS_CAPTURAS_TM!$A34,BRUTO!$A:$A,ANALISIS_CAPTURAS_TM!H$13)+SUMIFS(BRUTO!$O:$O,BRUTO!$H:$H,ANALISIS_CAPTURAS_TM!$F$10,BRUTO!$B:$B,ANALISIS_CAPTURAS_TM!$A34,BRUTO!$A:$A,ANALISIS_CAPTURAS_TM!H$13)+SUMIFS(BRUTO!$Q:$Q,BRUTO!$H:$H,ANALISIS_CAPTURAS_TM!$F$10,BRUTO!$B:$B,ANALISIS_CAPTURAS_TM!$A34,BRUTO!$A:$A,ANALISIS_CAPTURAS_TM!H$13)+SUMIFS(BRUTO!$S:$S,BRUTO!$I:$I,ANALISIS_CAPTURAS_TM!$F$10,BRUTO!$B:$B,ANALISIS_CAPTURAS_TM!$A34,BRUTO!$A:$A,ANALISIS_CAPTURAS_TM!H$13)+SUMIFS(BRUTO!$U:$U,BRUTO!$I:$I,ANALISIS_CAPTURAS_TM!$F$10,BRUTO!$B:$B,ANALISIS_CAPTURAS_TM!$A34,BRUTO!$A:$A,ANALISIS_CAPTURAS_TM!H$13)+SUMIFS(BRUTO!$W:$W,BRUTO!$J:$J,ANALISIS_CAPTURAS_TM!$F$10,BRUTO!$B:$B,ANALISIS_CAPTURAS_TM!$A34,BRUTO!$A:$A,ANALISIS_CAPTURAS_TM!H$13)+SUMIFS(BRUTO!$Y:$Y,BRUTO!$K:$K,ANALISIS_CAPTURAS_TM!$F$10,BRUTO!$B:$B,ANALISIS_CAPTURAS_TM!$A34,BRUTO!$A:$A,ANALISIS_CAPTURAS_TM!H$13)+SUMIFS(BRUTO!$AA:$AA,BRUTO!$K:$K,ANALISIS_CAPTURAS_TM!$F$10,BRUTO!$B:$B,ANALISIS_CAPTURAS_TM!$A34,BRUTO!$A:$A,ANALISIS_CAPTURAS_TM!H$13)</f>
        <v>0</v>
      </c>
      <c r="I34" s="100">
        <f>SUMIFS(BRUTO!$M:$M,BRUTO!$H:$H,ANALISIS_CAPTURAS_TM!$F$10,BRUTO!$B:$B,ANALISIS_CAPTURAS_TM!$A34,BRUTO!$A:$A,ANALISIS_CAPTURAS_TM!I$13)+SUMIFS(BRUTO!$O:$O,BRUTO!$H:$H,ANALISIS_CAPTURAS_TM!$F$10,BRUTO!$B:$B,ANALISIS_CAPTURAS_TM!$A34,BRUTO!$A:$A,ANALISIS_CAPTURAS_TM!I$13)+SUMIFS(BRUTO!$Q:$Q,BRUTO!$H:$H,ANALISIS_CAPTURAS_TM!$F$10,BRUTO!$B:$B,ANALISIS_CAPTURAS_TM!$A34,BRUTO!$A:$A,ANALISIS_CAPTURAS_TM!I$13)+SUMIFS(BRUTO!$S:$S,BRUTO!$I:$I,ANALISIS_CAPTURAS_TM!$F$10,BRUTO!$B:$B,ANALISIS_CAPTURAS_TM!$A34,BRUTO!$A:$A,ANALISIS_CAPTURAS_TM!I$13)+SUMIFS(BRUTO!$U:$U,BRUTO!$I:$I,ANALISIS_CAPTURAS_TM!$F$10,BRUTO!$B:$B,ANALISIS_CAPTURAS_TM!$A34,BRUTO!$A:$A,ANALISIS_CAPTURAS_TM!I$13)+SUMIFS(BRUTO!$W:$W,BRUTO!$J:$J,ANALISIS_CAPTURAS_TM!$F$10,BRUTO!$B:$B,ANALISIS_CAPTURAS_TM!$A34,BRUTO!$A:$A,ANALISIS_CAPTURAS_TM!I$13)+SUMIFS(BRUTO!$Y:$Y,BRUTO!$K:$K,ANALISIS_CAPTURAS_TM!$F$10,BRUTO!$B:$B,ANALISIS_CAPTURAS_TM!$A34,BRUTO!$A:$A,ANALISIS_CAPTURAS_TM!I$13)+SUMIFS(BRUTO!$AA:$AA,BRUTO!$K:$K,ANALISIS_CAPTURAS_TM!$F$10,BRUTO!$B:$B,ANALISIS_CAPTURAS_TM!$A34,BRUTO!$A:$A,ANALISIS_CAPTURAS_TM!I$13)</f>
        <v>0</v>
      </c>
      <c r="J34" s="100">
        <f>SUMIFS(BRUTO!$M:$M,BRUTO!$H:$H,ANALISIS_CAPTURAS_TM!$F$10,BRUTO!$B:$B,ANALISIS_CAPTURAS_TM!$A34,BRUTO!$A:$A,ANALISIS_CAPTURAS_TM!J$13)+SUMIFS(BRUTO!$O:$O,BRUTO!$H:$H,ANALISIS_CAPTURAS_TM!$F$10,BRUTO!$B:$B,ANALISIS_CAPTURAS_TM!$A34,BRUTO!$A:$A,ANALISIS_CAPTURAS_TM!J$13)+SUMIFS(BRUTO!$Q:$Q,BRUTO!$H:$H,ANALISIS_CAPTURAS_TM!$F$10,BRUTO!$B:$B,ANALISIS_CAPTURAS_TM!$A34,BRUTO!$A:$A,ANALISIS_CAPTURAS_TM!J$13)+SUMIFS(BRUTO!$S:$S,BRUTO!$I:$I,ANALISIS_CAPTURAS_TM!$F$10,BRUTO!$B:$B,ANALISIS_CAPTURAS_TM!$A34,BRUTO!$A:$A,ANALISIS_CAPTURAS_TM!J$13)+SUMIFS(BRUTO!$U:$U,BRUTO!$I:$I,ANALISIS_CAPTURAS_TM!$F$10,BRUTO!$B:$B,ANALISIS_CAPTURAS_TM!$A34,BRUTO!$A:$A,ANALISIS_CAPTURAS_TM!J$13)+SUMIFS(BRUTO!$W:$W,BRUTO!$J:$J,ANALISIS_CAPTURAS_TM!$F$10,BRUTO!$B:$B,ANALISIS_CAPTURAS_TM!$A34,BRUTO!$A:$A,ANALISIS_CAPTURAS_TM!J$13)+SUMIFS(BRUTO!$Y:$Y,BRUTO!$K:$K,ANALISIS_CAPTURAS_TM!$F$10,BRUTO!$B:$B,ANALISIS_CAPTURAS_TM!$A34,BRUTO!$A:$A,ANALISIS_CAPTURAS_TM!J$13)+SUMIFS(BRUTO!$AA:$AA,BRUTO!$K:$K,ANALISIS_CAPTURAS_TM!$F$10,BRUTO!$B:$B,ANALISIS_CAPTURAS_TM!$A34,BRUTO!$A:$A,ANALISIS_CAPTURAS_TM!J$13)</f>
        <v>0</v>
      </c>
      <c r="K34" s="100">
        <f>SUMIFS(BRUTO!$M:$M,BRUTO!$H:$H,ANALISIS_CAPTURAS_TM!$F$10,BRUTO!$B:$B,ANALISIS_CAPTURAS_TM!$A34,BRUTO!$A:$A,ANALISIS_CAPTURAS_TM!K$13)+SUMIFS(BRUTO!$O:$O,BRUTO!$H:$H,ANALISIS_CAPTURAS_TM!$F$10,BRUTO!$B:$B,ANALISIS_CAPTURAS_TM!$A34,BRUTO!$A:$A,ANALISIS_CAPTURAS_TM!K$13)+SUMIFS(BRUTO!$Q:$Q,BRUTO!$H:$H,ANALISIS_CAPTURAS_TM!$F$10,BRUTO!$B:$B,ANALISIS_CAPTURAS_TM!$A34,BRUTO!$A:$A,ANALISIS_CAPTURAS_TM!K$13)+SUMIFS(BRUTO!$S:$S,BRUTO!$I:$I,ANALISIS_CAPTURAS_TM!$F$10,BRUTO!$B:$B,ANALISIS_CAPTURAS_TM!$A34,BRUTO!$A:$A,ANALISIS_CAPTURAS_TM!K$13)+SUMIFS(BRUTO!$U:$U,BRUTO!$I:$I,ANALISIS_CAPTURAS_TM!$F$10,BRUTO!$B:$B,ANALISIS_CAPTURAS_TM!$A34,BRUTO!$A:$A,ANALISIS_CAPTURAS_TM!K$13)+SUMIFS(BRUTO!$W:$W,BRUTO!$J:$J,ANALISIS_CAPTURAS_TM!$F$10,BRUTO!$B:$B,ANALISIS_CAPTURAS_TM!$A34,BRUTO!$A:$A,ANALISIS_CAPTURAS_TM!K$13)+SUMIFS(BRUTO!$Y:$Y,BRUTO!$K:$K,ANALISIS_CAPTURAS_TM!$F$10,BRUTO!$B:$B,ANALISIS_CAPTURAS_TM!$A34,BRUTO!$A:$A,ANALISIS_CAPTURAS_TM!K$13)+SUMIFS(BRUTO!$AA:$AA,BRUTO!$K:$K,ANALISIS_CAPTURAS_TM!$F$10,BRUTO!$B:$B,ANALISIS_CAPTURAS_TM!$A34,BRUTO!$A:$A,ANALISIS_CAPTURAS_TM!K$13)</f>
        <v>0</v>
      </c>
      <c r="L34" s="100">
        <f>SUMIFS(BRUTO!$M:$M,BRUTO!$H:$H,ANALISIS_CAPTURAS_TM!$F$10,BRUTO!$B:$B,ANALISIS_CAPTURAS_TM!$A34,BRUTO!$A:$A,ANALISIS_CAPTURAS_TM!L$13)+SUMIFS(BRUTO!$O:$O,BRUTO!$H:$H,ANALISIS_CAPTURAS_TM!$F$10,BRUTO!$B:$B,ANALISIS_CAPTURAS_TM!$A34,BRUTO!$A:$A,ANALISIS_CAPTURAS_TM!L$13)+SUMIFS(BRUTO!$Q:$Q,BRUTO!$H:$H,ANALISIS_CAPTURAS_TM!$F$10,BRUTO!$B:$B,ANALISIS_CAPTURAS_TM!$A34,BRUTO!$A:$A,ANALISIS_CAPTURAS_TM!L$13)+SUMIFS(BRUTO!$S:$S,BRUTO!$I:$I,ANALISIS_CAPTURAS_TM!$F$10,BRUTO!$B:$B,ANALISIS_CAPTURAS_TM!$A34,BRUTO!$A:$A,ANALISIS_CAPTURAS_TM!L$13)+SUMIFS(BRUTO!$U:$U,BRUTO!$I:$I,ANALISIS_CAPTURAS_TM!$F$10,BRUTO!$B:$B,ANALISIS_CAPTURAS_TM!$A34,BRUTO!$A:$A,ANALISIS_CAPTURAS_TM!L$13)+SUMIFS(BRUTO!$W:$W,BRUTO!$J:$J,ANALISIS_CAPTURAS_TM!$F$10,BRUTO!$B:$B,ANALISIS_CAPTURAS_TM!$A34,BRUTO!$A:$A,ANALISIS_CAPTURAS_TM!L$13)+SUMIFS(BRUTO!$Y:$Y,BRUTO!$K:$K,ANALISIS_CAPTURAS_TM!$F$10,BRUTO!$B:$B,ANALISIS_CAPTURAS_TM!$A34,BRUTO!$A:$A,ANALISIS_CAPTURAS_TM!L$13)+SUMIFS(BRUTO!$AA:$AA,BRUTO!$K:$K,ANALISIS_CAPTURAS_TM!$F$10,BRUTO!$B:$B,ANALISIS_CAPTURAS_TM!$A34,BRUTO!$A:$A,ANALISIS_CAPTURAS_TM!L$13)</f>
        <v>0</v>
      </c>
      <c r="M34" s="83">
        <f t="shared" si="0"/>
        <v>0</v>
      </c>
      <c r="N34" s="135">
        <f t="shared" si="1"/>
        <v>0</v>
      </c>
    </row>
    <row r="35" spans="1:32" x14ac:dyDescent="0.25">
      <c r="A35" s="76" t="s">
        <v>72</v>
      </c>
      <c r="B35" s="100">
        <f>SUMIFS(BRUTO!$M:$M,BRUTO!$H:$H,ANALISIS_CAPTURAS_TM!$F$10,BRUTO!$B:$B,ANALISIS_CAPTURAS_TM!$A35,BRUTO!$A:$A,ANALISIS_CAPTURAS_TM!B$13)+SUMIFS(BRUTO!$O:$O,BRUTO!$H:$H,ANALISIS_CAPTURAS_TM!$F$10,BRUTO!$B:$B,ANALISIS_CAPTURAS_TM!$A35,BRUTO!$A:$A,ANALISIS_CAPTURAS_TM!B$13)+SUMIFS(BRUTO!$Q:$Q,BRUTO!$H:$H,ANALISIS_CAPTURAS_TM!$F$10,BRUTO!$B:$B,ANALISIS_CAPTURAS_TM!$A35,BRUTO!$A:$A,ANALISIS_CAPTURAS_TM!B$13)+SUMIFS(BRUTO!$S:$S,BRUTO!$I:$I,ANALISIS_CAPTURAS_TM!$F$10,BRUTO!$B:$B,ANALISIS_CAPTURAS_TM!$A35,BRUTO!$A:$A,ANALISIS_CAPTURAS_TM!B$13)+SUMIFS(BRUTO!$U:$U,BRUTO!$I:$I,ANALISIS_CAPTURAS_TM!$F$10,BRUTO!$B:$B,ANALISIS_CAPTURAS_TM!$A35,BRUTO!$A:$A,ANALISIS_CAPTURAS_TM!B$13)+SUMIFS(BRUTO!$W:$W,BRUTO!$J:$J,ANALISIS_CAPTURAS_TM!$F$10,BRUTO!$B:$B,ANALISIS_CAPTURAS_TM!$A35,BRUTO!$A:$A,ANALISIS_CAPTURAS_TM!B$13)+SUMIFS(BRUTO!$Y:$Y,BRUTO!$K:$K,ANALISIS_CAPTURAS_TM!$F$10,BRUTO!$B:$B,ANALISIS_CAPTURAS_TM!$A35,BRUTO!$A:$A,ANALISIS_CAPTURAS_TM!B$13)+SUMIFS(BRUTO!$AA:$AA,BRUTO!$K:$K,ANALISIS_CAPTURAS_TM!$F$10,BRUTO!$B:$B,ANALISIS_CAPTURAS_TM!$A35,BRUTO!$A:$A,ANALISIS_CAPTURAS_TM!B$13)</f>
        <v>0</v>
      </c>
      <c r="C35" s="100">
        <f>SUMIFS(BRUTO!$M:$M,BRUTO!$H:$H,ANALISIS_CAPTURAS_TM!$F$10,BRUTO!$B:$B,ANALISIS_CAPTURAS_TM!$A35,BRUTO!$A:$A,ANALISIS_CAPTURAS_TM!C$13)+SUMIFS(BRUTO!$O:$O,BRUTO!$H:$H,ANALISIS_CAPTURAS_TM!$F$10,BRUTO!$B:$B,ANALISIS_CAPTURAS_TM!$A35,BRUTO!$A:$A,ANALISIS_CAPTURAS_TM!C$13)+SUMIFS(BRUTO!$Q:$Q,BRUTO!$H:$H,ANALISIS_CAPTURAS_TM!$F$10,BRUTO!$B:$B,ANALISIS_CAPTURAS_TM!$A35,BRUTO!$A:$A,ANALISIS_CAPTURAS_TM!C$13)+SUMIFS(BRUTO!$S:$S,BRUTO!$I:$I,ANALISIS_CAPTURAS_TM!$F$10,BRUTO!$B:$B,ANALISIS_CAPTURAS_TM!$A35,BRUTO!$A:$A,ANALISIS_CAPTURAS_TM!C$13)+SUMIFS(BRUTO!$U:$U,BRUTO!$I:$I,ANALISIS_CAPTURAS_TM!$F$10,BRUTO!$B:$B,ANALISIS_CAPTURAS_TM!$A35,BRUTO!$A:$A,ANALISIS_CAPTURAS_TM!C$13)+SUMIFS(BRUTO!$W:$W,BRUTO!$J:$J,ANALISIS_CAPTURAS_TM!$F$10,BRUTO!$B:$B,ANALISIS_CAPTURAS_TM!$A35,BRUTO!$A:$A,ANALISIS_CAPTURAS_TM!C$13)+SUMIFS(BRUTO!$Y:$Y,BRUTO!$K:$K,ANALISIS_CAPTURAS_TM!$F$10,BRUTO!$B:$B,ANALISIS_CAPTURAS_TM!$A35,BRUTO!$A:$A,ANALISIS_CAPTURAS_TM!C$13)+SUMIFS(BRUTO!$AA:$AA,BRUTO!$K:$K,ANALISIS_CAPTURAS_TM!$F$10,BRUTO!$B:$B,ANALISIS_CAPTURAS_TM!$A35,BRUTO!$A:$A,ANALISIS_CAPTURAS_TM!C$13)</f>
        <v>0</v>
      </c>
      <c r="D35" s="100">
        <f>SUMIFS(BRUTO!$M:$M,BRUTO!$H:$H,ANALISIS_CAPTURAS_TM!$F$10,BRUTO!$B:$B,ANALISIS_CAPTURAS_TM!$A35,BRUTO!$A:$A,ANALISIS_CAPTURAS_TM!D$13)+SUMIFS(BRUTO!$O:$O,BRUTO!$H:$H,ANALISIS_CAPTURAS_TM!$F$10,BRUTO!$B:$B,ANALISIS_CAPTURAS_TM!$A35,BRUTO!$A:$A,ANALISIS_CAPTURAS_TM!D$13)+SUMIFS(BRUTO!$Q:$Q,BRUTO!$H:$H,ANALISIS_CAPTURAS_TM!$F$10,BRUTO!$B:$B,ANALISIS_CAPTURAS_TM!$A35,BRUTO!$A:$A,ANALISIS_CAPTURAS_TM!D$13)+SUMIFS(BRUTO!$S:$S,BRUTO!$I:$I,ANALISIS_CAPTURAS_TM!$F$10,BRUTO!$B:$B,ANALISIS_CAPTURAS_TM!$A35,BRUTO!$A:$A,ANALISIS_CAPTURAS_TM!D$13)+SUMIFS(BRUTO!$U:$U,BRUTO!$I:$I,ANALISIS_CAPTURAS_TM!$F$10,BRUTO!$B:$B,ANALISIS_CAPTURAS_TM!$A35,BRUTO!$A:$A,ANALISIS_CAPTURAS_TM!D$13)+SUMIFS(BRUTO!$W:$W,BRUTO!$J:$J,ANALISIS_CAPTURAS_TM!$F$10,BRUTO!$B:$B,ANALISIS_CAPTURAS_TM!$A35,BRUTO!$A:$A,ANALISIS_CAPTURAS_TM!D$13)+SUMIFS(BRUTO!$Y:$Y,BRUTO!$K:$K,ANALISIS_CAPTURAS_TM!$F$10,BRUTO!$B:$B,ANALISIS_CAPTURAS_TM!$A35,BRUTO!$A:$A,ANALISIS_CAPTURAS_TM!D$13)+SUMIFS(BRUTO!$AA:$AA,BRUTO!$K:$K,ANALISIS_CAPTURAS_TM!$F$10,BRUTO!$B:$B,ANALISIS_CAPTURAS_TM!$A35,BRUTO!$A:$A,ANALISIS_CAPTURAS_TM!D$13)</f>
        <v>0</v>
      </c>
      <c r="E35" s="100">
        <f>SUMIFS(BRUTO!$M:$M,BRUTO!$H:$H,ANALISIS_CAPTURAS_TM!$F$10,BRUTO!$B:$B,ANALISIS_CAPTURAS_TM!$A35,BRUTO!$A:$A,ANALISIS_CAPTURAS_TM!E$13)+SUMIFS(BRUTO!$O:$O,BRUTO!$H:$H,ANALISIS_CAPTURAS_TM!$F$10,BRUTO!$B:$B,ANALISIS_CAPTURAS_TM!$A35,BRUTO!$A:$A,ANALISIS_CAPTURAS_TM!E$13)+SUMIFS(BRUTO!$Q:$Q,BRUTO!$H:$H,ANALISIS_CAPTURAS_TM!$F$10,BRUTO!$B:$B,ANALISIS_CAPTURAS_TM!$A35,BRUTO!$A:$A,ANALISIS_CAPTURAS_TM!E$13)+SUMIFS(BRUTO!$S:$S,BRUTO!$I:$I,ANALISIS_CAPTURAS_TM!$F$10,BRUTO!$B:$B,ANALISIS_CAPTURAS_TM!$A35,BRUTO!$A:$A,ANALISIS_CAPTURAS_TM!E$13)+SUMIFS(BRUTO!$U:$U,BRUTO!$I:$I,ANALISIS_CAPTURAS_TM!$F$10,BRUTO!$B:$B,ANALISIS_CAPTURAS_TM!$A35,BRUTO!$A:$A,ANALISIS_CAPTURAS_TM!E$13)+SUMIFS(BRUTO!$W:$W,BRUTO!$J:$J,ANALISIS_CAPTURAS_TM!$F$10,BRUTO!$B:$B,ANALISIS_CAPTURAS_TM!$A35,BRUTO!$A:$A,ANALISIS_CAPTURAS_TM!E$13)+SUMIFS(BRUTO!$Y:$Y,BRUTO!$K:$K,ANALISIS_CAPTURAS_TM!$F$10,BRUTO!$B:$B,ANALISIS_CAPTURAS_TM!$A35,BRUTO!$A:$A,ANALISIS_CAPTURAS_TM!E$13)+SUMIFS(BRUTO!$AA:$AA,BRUTO!$K:$K,ANALISIS_CAPTURAS_TM!$F$10,BRUTO!$B:$B,ANALISIS_CAPTURAS_TM!$A35,BRUTO!$A:$A,ANALISIS_CAPTURAS_TM!E$13)</f>
        <v>0</v>
      </c>
      <c r="F35" s="100">
        <f>SUMIFS(BRUTO!$M:$M,BRUTO!$H:$H,ANALISIS_CAPTURAS_TM!$F$10,BRUTO!$B:$B,ANALISIS_CAPTURAS_TM!$A35,BRUTO!$A:$A,ANALISIS_CAPTURAS_TM!F$13)+SUMIFS(BRUTO!$O:$O,BRUTO!$H:$H,ANALISIS_CAPTURAS_TM!$F$10,BRUTO!$B:$B,ANALISIS_CAPTURAS_TM!$A35,BRUTO!$A:$A,ANALISIS_CAPTURAS_TM!F$13)+SUMIFS(BRUTO!$Q:$Q,BRUTO!$H:$H,ANALISIS_CAPTURAS_TM!$F$10,BRUTO!$B:$B,ANALISIS_CAPTURAS_TM!$A35,BRUTO!$A:$A,ANALISIS_CAPTURAS_TM!F$13)+SUMIFS(BRUTO!$S:$S,BRUTO!$I:$I,ANALISIS_CAPTURAS_TM!$F$10,BRUTO!$B:$B,ANALISIS_CAPTURAS_TM!$A35,BRUTO!$A:$A,ANALISIS_CAPTURAS_TM!F$13)+SUMIFS(BRUTO!$U:$U,BRUTO!$I:$I,ANALISIS_CAPTURAS_TM!$F$10,BRUTO!$B:$B,ANALISIS_CAPTURAS_TM!$A35,BRUTO!$A:$A,ANALISIS_CAPTURAS_TM!F$13)+SUMIFS(BRUTO!$W:$W,BRUTO!$J:$J,ANALISIS_CAPTURAS_TM!$F$10,BRUTO!$B:$B,ANALISIS_CAPTURAS_TM!$A35,BRUTO!$A:$A,ANALISIS_CAPTURAS_TM!F$13)+SUMIFS(BRUTO!$Y:$Y,BRUTO!$K:$K,ANALISIS_CAPTURAS_TM!$F$10,BRUTO!$B:$B,ANALISIS_CAPTURAS_TM!$A35,BRUTO!$A:$A,ANALISIS_CAPTURAS_TM!F$13)+SUMIFS(BRUTO!$AA:$AA,BRUTO!$K:$K,ANALISIS_CAPTURAS_TM!$F$10,BRUTO!$B:$B,ANALISIS_CAPTURAS_TM!$A35,BRUTO!$A:$A,ANALISIS_CAPTURAS_TM!F$13)</f>
        <v>0</v>
      </c>
      <c r="G35" s="100">
        <f>SUMIFS(BRUTO!$M:$M,BRUTO!$H:$H,ANALISIS_CAPTURAS_TM!$F$10,BRUTO!$B:$B,ANALISIS_CAPTURAS_TM!$A35,BRUTO!$A:$A,ANALISIS_CAPTURAS_TM!G$13)+SUMIFS(BRUTO!$O:$O,BRUTO!$H:$H,ANALISIS_CAPTURAS_TM!$F$10,BRUTO!$B:$B,ANALISIS_CAPTURAS_TM!$A35,BRUTO!$A:$A,ANALISIS_CAPTURAS_TM!G$13)+SUMIFS(BRUTO!$Q:$Q,BRUTO!$H:$H,ANALISIS_CAPTURAS_TM!$F$10,BRUTO!$B:$B,ANALISIS_CAPTURAS_TM!$A35,BRUTO!$A:$A,ANALISIS_CAPTURAS_TM!G$13)+SUMIFS(BRUTO!$S:$S,BRUTO!$I:$I,ANALISIS_CAPTURAS_TM!$F$10,BRUTO!$B:$B,ANALISIS_CAPTURAS_TM!$A35,BRUTO!$A:$A,ANALISIS_CAPTURAS_TM!G$13)+SUMIFS(BRUTO!$U:$U,BRUTO!$I:$I,ANALISIS_CAPTURAS_TM!$F$10,BRUTO!$B:$B,ANALISIS_CAPTURAS_TM!$A35,BRUTO!$A:$A,ANALISIS_CAPTURAS_TM!G$13)+SUMIFS(BRUTO!$W:$W,BRUTO!$J:$J,ANALISIS_CAPTURAS_TM!$F$10,BRUTO!$B:$B,ANALISIS_CAPTURAS_TM!$A35,BRUTO!$A:$A,ANALISIS_CAPTURAS_TM!G$13)+SUMIFS(BRUTO!$Y:$Y,BRUTO!$K:$K,ANALISIS_CAPTURAS_TM!$F$10,BRUTO!$B:$B,ANALISIS_CAPTURAS_TM!$A35,BRUTO!$A:$A,ANALISIS_CAPTURAS_TM!G$13)+SUMIFS(BRUTO!$AA:$AA,BRUTO!$K:$K,ANALISIS_CAPTURAS_TM!$F$10,BRUTO!$B:$B,ANALISIS_CAPTURAS_TM!$A35,BRUTO!$A:$A,ANALISIS_CAPTURAS_TM!G$13)</f>
        <v>0</v>
      </c>
      <c r="H35" s="100">
        <f>SUMIFS(BRUTO!$M:$M,BRUTO!$H:$H,ANALISIS_CAPTURAS_TM!$F$10,BRUTO!$B:$B,ANALISIS_CAPTURAS_TM!$A35,BRUTO!$A:$A,ANALISIS_CAPTURAS_TM!H$13)+SUMIFS(BRUTO!$O:$O,BRUTO!$H:$H,ANALISIS_CAPTURAS_TM!$F$10,BRUTO!$B:$B,ANALISIS_CAPTURAS_TM!$A35,BRUTO!$A:$A,ANALISIS_CAPTURAS_TM!H$13)+SUMIFS(BRUTO!$Q:$Q,BRUTO!$H:$H,ANALISIS_CAPTURAS_TM!$F$10,BRUTO!$B:$B,ANALISIS_CAPTURAS_TM!$A35,BRUTO!$A:$A,ANALISIS_CAPTURAS_TM!H$13)+SUMIFS(BRUTO!$S:$S,BRUTO!$I:$I,ANALISIS_CAPTURAS_TM!$F$10,BRUTO!$B:$B,ANALISIS_CAPTURAS_TM!$A35,BRUTO!$A:$A,ANALISIS_CAPTURAS_TM!H$13)+SUMIFS(BRUTO!$U:$U,BRUTO!$I:$I,ANALISIS_CAPTURAS_TM!$F$10,BRUTO!$B:$B,ANALISIS_CAPTURAS_TM!$A35,BRUTO!$A:$A,ANALISIS_CAPTURAS_TM!H$13)+SUMIFS(BRUTO!$W:$W,BRUTO!$J:$J,ANALISIS_CAPTURAS_TM!$F$10,BRUTO!$B:$B,ANALISIS_CAPTURAS_TM!$A35,BRUTO!$A:$A,ANALISIS_CAPTURAS_TM!H$13)+SUMIFS(BRUTO!$Y:$Y,BRUTO!$K:$K,ANALISIS_CAPTURAS_TM!$F$10,BRUTO!$B:$B,ANALISIS_CAPTURAS_TM!$A35,BRUTO!$A:$A,ANALISIS_CAPTURAS_TM!H$13)+SUMIFS(BRUTO!$AA:$AA,BRUTO!$K:$K,ANALISIS_CAPTURAS_TM!$F$10,BRUTO!$B:$B,ANALISIS_CAPTURAS_TM!$A35,BRUTO!$A:$A,ANALISIS_CAPTURAS_TM!H$13)</f>
        <v>0</v>
      </c>
      <c r="I35" s="100">
        <f>SUMIFS(BRUTO!$M:$M,BRUTO!$H:$H,ANALISIS_CAPTURAS_TM!$F$10,BRUTO!$B:$B,ANALISIS_CAPTURAS_TM!$A35,BRUTO!$A:$A,ANALISIS_CAPTURAS_TM!I$13)+SUMIFS(BRUTO!$O:$O,BRUTO!$H:$H,ANALISIS_CAPTURAS_TM!$F$10,BRUTO!$B:$B,ANALISIS_CAPTURAS_TM!$A35,BRUTO!$A:$A,ANALISIS_CAPTURAS_TM!I$13)+SUMIFS(BRUTO!$Q:$Q,BRUTO!$H:$H,ANALISIS_CAPTURAS_TM!$F$10,BRUTO!$B:$B,ANALISIS_CAPTURAS_TM!$A35,BRUTO!$A:$A,ANALISIS_CAPTURAS_TM!I$13)+SUMIFS(BRUTO!$S:$S,BRUTO!$I:$I,ANALISIS_CAPTURAS_TM!$F$10,BRUTO!$B:$B,ANALISIS_CAPTURAS_TM!$A35,BRUTO!$A:$A,ANALISIS_CAPTURAS_TM!I$13)+SUMIFS(BRUTO!$U:$U,BRUTO!$I:$I,ANALISIS_CAPTURAS_TM!$F$10,BRUTO!$B:$B,ANALISIS_CAPTURAS_TM!$A35,BRUTO!$A:$A,ANALISIS_CAPTURAS_TM!I$13)+SUMIFS(BRUTO!$W:$W,BRUTO!$J:$J,ANALISIS_CAPTURAS_TM!$F$10,BRUTO!$B:$B,ANALISIS_CAPTURAS_TM!$A35,BRUTO!$A:$A,ANALISIS_CAPTURAS_TM!I$13)+SUMIFS(BRUTO!$Y:$Y,BRUTO!$K:$K,ANALISIS_CAPTURAS_TM!$F$10,BRUTO!$B:$B,ANALISIS_CAPTURAS_TM!$A35,BRUTO!$A:$A,ANALISIS_CAPTURAS_TM!I$13)+SUMIFS(BRUTO!$AA:$AA,BRUTO!$K:$K,ANALISIS_CAPTURAS_TM!$F$10,BRUTO!$B:$B,ANALISIS_CAPTURAS_TM!$A35,BRUTO!$A:$A,ANALISIS_CAPTURAS_TM!I$13)</f>
        <v>0</v>
      </c>
      <c r="J35" s="100">
        <f>SUMIFS(BRUTO!$M:$M,BRUTO!$H:$H,ANALISIS_CAPTURAS_TM!$F$10,BRUTO!$B:$B,ANALISIS_CAPTURAS_TM!$A35,BRUTO!$A:$A,ANALISIS_CAPTURAS_TM!J$13)+SUMIFS(BRUTO!$O:$O,BRUTO!$H:$H,ANALISIS_CAPTURAS_TM!$F$10,BRUTO!$B:$B,ANALISIS_CAPTURAS_TM!$A35,BRUTO!$A:$A,ANALISIS_CAPTURAS_TM!J$13)+SUMIFS(BRUTO!$Q:$Q,BRUTO!$H:$H,ANALISIS_CAPTURAS_TM!$F$10,BRUTO!$B:$B,ANALISIS_CAPTURAS_TM!$A35,BRUTO!$A:$A,ANALISIS_CAPTURAS_TM!J$13)+SUMIFS(BRUTO!$S:$S,BRUTO!$I:$I,ANALISIS_CAPTURAS_TM!$F$10,BRUTO!$B:$B,ANALISIS_CAPTURAS_TM!$A35,BRUTO!$A:$A,ANALISIS_CAPTURAS_TM!J$13)+SUMIFS(BRUTO!$U:$U,BRUTO!$I:$I,ANALISIS_CAPTURAS_TM!$F$10,BRUTO!$B:$B,ANALISIS_CAPTURAS_TM!$A35,BRUTO!$A:$A,ANALISIS_CAPTURAS_TM!J$13)+SUMIFS(BRUTO!$W:$W,BRUTO!$J:$J,ANALISIS_CAPTURAS_TM!$F$10,BRUTO!$B:$B,ANALISIS_CAPTURAS_TM!$A35,BRUTO!$A:$A,ANALISIS_CAPTURAS_TM!J$13)+SUMIFS(BRUTO!$Y:$Y,BRUTO!$K:$K,ANALISIS_CAPTURAS_TM!$F$10,BRUTO!$B:$B,ANALISIS_CAPTURAS_TM!$A35,BRUTO!$A:$A,ANALISIS_CAPTURAS_TM!J$13)+SUMIFS(BRUTO!$AA:$AA,BRUTO!$K:$K,ANALISIS_CAPTURAS_TM!$F$10,BRUTO!$B:$B,ANALISIS_CAPTURAS_TM!$A35,BRUTO!$A:$A,ANALISIS_CAPTURAS_TM!J$13)</f>
        <v>0</v>
      </c>
      <c r="K35" s="100">
        <f>SUMIFS(BRUTO!$M:$M,BRUTO!$H:$H,ANALISIS_CAPTURAS_TM!$F$10,BRUTO!$B:$B,ANALISIS_CAPTURAS_TM!$A35,BRUTO!$A:$A,ANALISIS_CAPTURAS_TM!K$13)+SUMIFS(BRUTO!$O:$O,BRUTO!$H:$H,ANALISIS_CAPTURAS_TM!$F$10,BRUTO!$B:$B,ANALISIS_CAPTURAS_TM!$A35,BRUTO!$A:$A,ANALISIS_CAPTURAS_TM!K$13)+SUMIFS(BRUTO!$Q:$Q,BRUTO!$H:$H,ANALISIS_CAPTURAS_TM!$F$10,BRUTO!$B:$B,ANALISIS_CAPTURAS_TM!$A35,BRUTO!$A:$A,ANALISIS_CAPTURAS_TM!K$13)+SUMIFS(BRUTO!$S:$S,BRUTO!$I:$I,ANALISIS_CAPTURAS_TM!$F$10,BRUTO!$B:$B,ANALISIS_CAPTURAS_TM!$A35,BRUTO!$A:$A,ANALISIS_CAPTURAS_TM!K$13)+SUMIFS(BRUTO!$U:$U,BRUTO!$I:$I,ANALISIS_CAPTURAS_TM!$F$10,BRUTO!$B:$B,ANALISIS_CAPTURAS_TM!$A35,BRUTO!$A:$A,ANALISIS_CAPTURAS_TM!K$13)+SUMIFS(BRUTO!$W:$W,BRUTO!$J:$J,ANALISIS_CAPTURAS_TM!$F$10,BRUTO!$B:$B,ANALISIS_CAPTURAS_TM!$A35,BRUTO!$A:$A,ANALISIS_CAPTURAS_TM!K$13)+SUMIFS(BRUTO!$Y:$Y,BRUTO!$K:$K,ANALISIS_CAPTURAS_TM!$F$10,BRUTO!$B:$B,ANALISIS_CAPTURAS_TM!$A35,BRUTO!$A:$A,ANALISIS_CAPTURAS_TM!K$13)+SUMIFS(BRUTO!$AA:$AA,BRUTO!$K:$K,ANALISIS_CAPTURAS_TM!$F$10,BRUTO!$B:$B,ANALISIS_CAPTURAS_TM!$A35,BRUTO!$A:$A,ANALISIS_CAPTURAS_TM!K$13)</f>
        <v>0</v>
      </c>
      <c r="L35" s="100">
        <f>SUMIFS(BRUTO!$M:$M,BRUTO!$H:$H,ANALISIS_CAPTURAS_TM!$F$10,BRUTO!$B:$B,ANALISIS_CAPTURAS_TM!$A35,BRUTO!$A:$A,ANALISIS_CAPTURAS_TM!L$13)+SUMIFS(BRUTO!$O:$O,BRUTO!$H:$H,ANALISIS_CAPTURAS_TM!$F$10,BRUTO!$B:$B,ANALISIS_CAPTURAS_TM!$A35,BRUTO!$A:$A,ANALISIS_CAPTURAS_TM!L$13)+SUMIFS(BRUTO!$Q:$Q,BRUTO!$H:$H,ANALISIS_CAPTURAS_TM!$F$10,BRUTO!$B:$B,ANALISIS_CAPTURAS_TM!$A35,BRUTO!$A:$A,ANALISIS_CAPTURAS_TM!L$13)+SUMIFS(BRUTO!$S:$S,BRUTO!$I:$I,ANALISIS_CAPTURAS_TM!$F$10,BRUTO!$B:$B,ANALISIS_CAPTURAS_TM!$A35,BRUTO!$A:$A,ANALISIS_CAPTURAS_TM!L$13)+SUMIFS(BRUTO!$U:$U,BRUTO!$I:$I,ANALISIS_CAPTURAS_TM!$F$10,BRUTO!$B:$B,ANALISIS_CAPTURAS_TM!$A35,BRUTO!$A:$A,ANALISIS_CAPTURAS_TM!L$13)+SUMIFS(BRUTO!$W:$W,BRUTO!$J:$J,ANALISIS_CAPTURAS_TM!$F$10,BRUTO!$B:$B,ANALISIS_CAPTURAS_TM!$A35,BRUTO!$A:$A,ANALISIS_CAPTURAS_TM!L$13)+SUMIFS(BRUTO!$Y:$Y,BRUTO!$K:$K,ANALISIS_CAPTURAS_TM!$F$10,BRUTO!$B:$B,ANALISIS_CAPTURAS_TM!$A35,BRUTO!$A:$A,ANALISIS_CAPTURAS_TM!L$13)+SUMIFS(BRUTO!$AA:$AA,BRUTO!$K:$K,ANALISIS_CAPTURAS_TM!$F$10,BRUTO!$B:$B,ANALISIS_CAPTURAS_TM!$A35,BRUTO!$A:$A,ANALISIS_CAPTURAS_TM!L$13)</f>
        <v>0</v>
      </c>
      <c r="M35" s="83">
        <f t="shared" si="0"/>
        <v>0</v>
      </c>
      <c r="N35" s="135">
        <f t="shared" si="1"/>
        <v>0</v>
      </c>
      <c r="P35" s="143" t="s">
        <v>178</v>
      </c>
      <c r="Q35" s="143"/>
      <c r="R35" s="143"/>
      <c r="S35" s="143"/>
      <c r="T35" s="143"/>
      <c r="U35" s="143"/>
      <c r="V35" s="143"/>
      <c r="W35" s="143"/>
      <c r="X35" s="143"/>
      <c r="Y35" s="143"/>
      <c r="Z35" s="143"/>
      <c r="AA35" s="143"/>
      <c r="AB35" s="143"/>
      <c r="AC35" s="143"/>
      <c r="AD35" s="143"/>
      <c r="AE35" s="143"/>
      <c r="AF35" s="143"/>
    </row>
    <row r="36" spans="1:32" x14ac:dyDescent="0.25">
      <c r="A36" s="76" t="s">
        <v>58</v>
      </c>
      <c r="B36" s="100">
        <f>SUMIFS(BRUTO!$M:$M,BRUTO!$H:$H,ANALISIS_CAPTURAS_TM!$F$10,BRUTO!$B:$B,ANALISIS_CAPTURAS_TM!$A36,BRUTO!$A:$A,ANALISIS_CAPTURAS_TM!B$13)+SUMIFS(BRUTO!$O:$O,BRUTO!$H:$H,ANALISIS_CAPTURAS_TM!$F$10,BRUTO!$B:$B,ANALISIS_CAPTURAS_TM!$A36,BRUTO!$A:$A,ANALISIS_CAPTURAS_TM!B$13)+SUMIFS(BRUTO!$Q:$Q,BRUTO!$H:$H,ANALISIS_CAPTURAS_TM!$F$10,BRUTO!$B:$B,ANALISIS_CAPTURAS_TM!$A36,BRUTO!$A:$A,ANALISIS_CAPTURAS_TM!B$13)+SUMIFS(BRUTO!$S:$S,BRUTO!$I:$I,ANALISIS_CAPTURAS_TM!$F$10,BRUTO!$B:$B,ANALISIS_CAPTURAS_TM!$A36,BRUTO!$A:$A,ANALISIS_CAPTURAS_TM!B$13)+SUMIFS(BRUTO!$U:$U,BRUTO!$I:$I,ANALISIS_CAPTURAS_TM!$F$10,BRUTO!$B:$B,ANALISIS_CAPTURAS_TM!$A36,BRUTO!$A:$A,ANALISIS_CAPTURAS_TM!B$13)+SUMIFS(BRUTO!$W:$W,BRUTO!$J:$J,ANALISIS_CAPTURAS_TM!$F$10,BRUTO!$B:$B,ANALISIS_CAPTURAS_TM!$A36,BRUTO!$A:$A,ANALISIS_CAPTURAS_TM!B$13)+SUMIFS(BRUTO!$Y:$Y,BRUTO!$K:$K,ANALISIS_CAPTURAS_TM!$F$10,BRUTO!$B:$B,ANALISIS_CAPTURAS_TM!$A36,BRUTO!$A:$A,ANALISIS_CAPTURAS_TM!B$13)+SUMIFS(BRUTO!$AA:$AA,BRUTO!$K:$K,ANALISIS_CAPTURAS_TM!$F$10,BRUTO!$B:$B,ANALISIS_CAPTURAS_TM!$A36,BRUTO!$A:$A,ANALISIS_CAPTURAS_TM!B$13)</f>
        <v>0</v>
      </c>
      <c r="C36" s="100">
        <f>SUMIFS(BRUTO!$M:$M,BRUTO!$H:$H,ANALISIS_CAPTURAS_TM!$F$10,BRUTO!$B:$B,ANALISIS_CAPTURAS_TM!$A36,BRUTO!$A:$A,ANALISIS_CAPTURAS_TM!C$13)+SUMIFS(BRUTO!$O:$O,BRUTO!$H:$H,ANALISIS_CAPTURAS_TM!$F$10,BRUTO!$B:$B,ANALISIS_CAPTURAS_TM!$A36,BRUTO!$A:$A,ANALISIS_CAPTURAS_TM!C$13)+SUMIFS(BRUTO!$Q:$Q,BRUTO!$H:$H,ANALISIS_CAPTURAS_TM!$F$10,BRUTO!$B:$B,ANALISIS_CAPTURAS_TM!$A36,BRUTO!$A:$A,ANALISIS_CAPTURAS_TM!C$13)+SUMIFS(BRUTO!$S:$S,BRUTO!$I:$I,ANALISIS_CAPTURAS_TM!$F$10,BRUTO!$B:$B,ANALISIS_CAPTURAS_TM!$A36,BRUTO!$A:$A,ANALISIS_CAPTURAS_TM!C$13)+SUMIFS(BRUTO!$U:$U,BRUTO!$I:$I,ANALISIS_CAPTURAS_TM!$F$10,BRUTO!$B:$B,ANALISIS_CAPTURAS_TM!$A36,BRUTO!$A:$A,ANALISIS_CAPTURAS_TM!C$13)+SUMIFS(BRUTO!$W:$W,BRUTO!$J:$J,ANALISIS_CAPTURAS_TM!$F$10,BRUTO!$B:$B,ANALISIS_CAPTURAS_TM!$A36,BRUTO!$A:$A,ANALISIS_CAPTURAS_TM!C$13)+SUMIFS(BRUTO!$Y:$Y,BRUTO!$K:$K,ANALISIS_CAPTURAS_TM!$F$10,BRUTO!$B:$B,ANALISIS_CAPTURAS_TM!$A36,BRUTO!$A:$A,ANALISIS_CAPTURAS_TM!C$13)+SUMIFS(BRUTO!$AA:$AA,BRUTO!$K:$K,ANALISIS_CAPTURAS_TM!$F$10,BRUTO!$B:$B,ANALISIS_CAPTURAS_TM!$A36,BRUTO!$A:$A,ANALISIS_CAPTURAS_TM!C$13)</f>
        <v>0</v>
      </c>
      <c r="D36" s="100">
        <f>SUMIFS(BRUTO!$M:$M,BRUTO!$H:$H,ANALISIS_CAPTURAS_TM!$F$10,BRUTO!$B:$B,ANALISIS_CAPTURAS_TM!$A36,BRUTO!$A:$A,ANALISIS_CAPTURAS_TM!D$13)+SUMIFS(BRUTO!$O:$O,BRUTO!$H:$H,ANALISIS_CAPTURAS_TM!$F$10,BRUTO!$B:$B,ANALISIS_CAPTURAS_TM!$A36,BRUTO!$A:$A,ANALISIS_CAPTURAS_TM!D$13)+SUMIFS(BRUTO!$Q:$Q,BRUTO!$H:$H,ANALISIS_CAPTURAS_TM!$F$10,BRUTO!$B:$B,ANALISIS_CAPTURAS_TM!$A36,BRUTO!$A:$A,ANALISIS_CAPTURAS_TM!D$13)+SUMIFS(BRUTO!$S:$S,BRUTO!$I:$I,ANALISIS_CAPTURAS_TM!$F$10,BRUTO!$B:$B,ANALISIS_CAPTURAS_TM!$A36,BRUTO!$A:$A,ANALISIS_CAPTURAS_TM!D$13)+SUMIFS(BRUTO!$U:$U,BRUTO!$I:$I,ANALISIS_CAPTURAS_TM!$F$10,BRUTO!$B:$B,ANALISIS_CAPTURAS_TM!$A36,BRUTO!$A:$A,ANALISIS_CAPTURAS_TM!D$13)+SUMIFS(BRUTO!$W:$W,BRUTO!$J:$J,ANALISIS_CAPTURAS_TM!$F$10,BRUTO!$B:$B,ANALISIS_CAPTURAS_TM!$A36,BRUTO!$A:$A,ANALISIS_CAPTURAS_TM!D$13)+SUMIFS(BRUTO!$Y:$Y,BRUTO!$K:$K,ANALISIS_CAPTURAS_TM!$F$10,BRUTO!$B:$B,ANALISIS_CAPTURAS_TM!$A36,BRUTO!$A:$A,ANALISIS_CAPTURAS_TM!D$13)+SUMIFS(BRUTO!$AA:$AA,BRUTO!$K:$K,ANALISIS_CAPTURAS_TM!$F$10,BRUTO!$B:$B,ANALISIS_CAPTURAS_TM!$A36,BRUTO!$A:$A,ANALISIS_CAPTURAS_TM!D$13)</f>
        <v>1</v>
      </c>
      <c r="E36" s="100">
        <f>SUMIFS(BRUTO!$M:$M,BRUTO!$H:$H,ANALISIS_CAPTURAS_TM!$F$10,BRUTO!$B:$B,ANALISIS_CAPTURAS_TM!$A36,BRUTO!$A:$A,ANALISIS_CAPTURAS_TM!E$13)+SUMIFS(BRUTO!$O:$O,BRUTO!$H:$H,ANALISIS_CAPTURAS_TM!$F$10,BRUTO!$B:$B,ANALISIS_CAPTURAS_TM!$A36,BRUTO!$A:$A,ANALISIS_CAPTURAS_TM!E$13)+SUMIFS(BRUTO!$Q:$Q,BRUTO!$H:$H,ANALISIS_CAPTURAS_TM!$F$10,BRUTO!$B:$B,ANALISIS_CAPTURAS_TM!$A36,BRUTO!$A:$A,ANALISIS_CAPTURAS_TM!E$13)+SUMIFS(BRUTO!$S:$S,BRUTO!$I:$I,ANALISIS_CAPTURAS_TM!$F$10,BRUTO!$B:$B,ANALISIS_CAPTURAS_TM!$A36,BRUTO!$A:$A,ANALISIS_CAPTURAS_TM!E$13)+SUMIFS(BRUTO!$U:$U,BRUTO!$I:$I,ANALISIS_CAPTURAS_TM!$F$10,BRUTO!$B:$B,ANALISIS_CAPTURAS_TM!$A36,BRUTO!$A:$A,ANALISIS_CAPTURAS_TM!E$13)+SUMIFS(BRUTO!$W:$W,BRUTO!$J:$J,ANALISIS_CAPTURAS_TM!$F$10,BRUTO!$B:$B,ANALISIS_CAPTURAS_TM!$A36,BRUTO!$A:$A,ANALISIS_CAPTURAS_TM!E$13)+SUMIFS(BRUTO!$Y:$Y,BRUTO!$K:$K,ANALISIS_CAPTURAS_TM!$F$10,BRUTO!$B:$B,ANALISIS_CAPTURAS_TM!$A36,BRUTO!$A:$A,ANALISIS_CAPTURAS_TM!E$13)+SUMIFS(BRUTO!$AA:$AA,BRUTO!$K:$K,ANALISIS_CAPTURAS_TM!$F$10,BRUTO!$B:$B,ANALISIS_CAPTURAS_TM!$A36,BRUTO!$A:$A,ANALISIS_CAPTURAS_TM!E$13)</f>
        <v>0</v>
      </c>
      <c r="F36" s="100">
        <f>SUMIFS(BRUTO!$M:$M,BRUTO!$H:$H,ANALISIS_CAPTURAS_TM!$F$10,BRUTO!$B:$B,ANALISIS_CAPTURAS_TM!$A36,BRUTO!$A:$A,ANALISIS_CAPTURAS_TM!F$13)+SUMIFS(BRUTO!$O:$O,BRUTO!$H:$H,ANALISIS_CAPTURAS_TM!$F$10,BRUTO!$B:$B,ANALISIS_CAPTURAS_TM!$A36,BRUTO!$A:$A,ANALISIS_CAPTURAS_TM!F$13)+SUMIFS(BRUTO!$Q:$Q,BRUTO!$H:$H,ANALISIS_CAPTURAS_TM!$F$10,BRUTO!$B:$B,ANALISIS_CAPTURAS_TM!$A36,BRUTO!$A:$A,ANALISIS_CAPTURAS_TM!F$13)+SUMIFS(BRUTO!$S:$S,BRUTO!$I:$I,ANALISIS_CAPTURAS_TM!$F$10,BRUTO!$B:$B,ANALISIS_CAPTURAS_TM!$A36,BRUTO!$A:$A,ANALISIS_CAPTURAS_TM!F$13)+SUMIFS(BRUTO!$U:$U,BRUTO!$I:$I,ANALISIS_CAPTURAS_TM!$F$10,BRUTO!$B:$B,ANALISIS_CAPTURAS_TM!$A36,BRUTO!$A:$A,ANALISIS_CAPTURAS_TM!F$13)+SUMIFS(BRUTO!$W:$W,BRUTO!$J:$J,ANALISIS_CAPTURAS_TM!$F$10,BRUTO!$B:$B,ANALISIS_CAPTURAS_TM!$A36,BRUTO!$A:$A,ANALISIS_CAPTURAS_TM!F$13)+SUMIFS(BRUTO!$Y:$Y,BRUTO!$K:$K,ANALISIS_CAPTURAS_TM!$F$10,BRUTO!$B:$B,ANALISIS_CAPTURAS_TM!$A36,BRUTO!$A:$A,ANALISIS_CAPTURAS_TM!F$13)+SUMIFS(BRUTO!$AA:$AA,BRUTO!$K:$K,ANALISIS_CAPTURAS_TM!$F$10,BRUTO!$B:$B,ANALISIS_CAPTURAS_TM!$A36,BRUTO!$A:$A,ANALISIS_CAPTURAS_TM!F$13)</f>
        <v>0</v>
      </c>
      <c r="G36" s="100">
        <f>SUMIFS(BRUTO!$M:$M,BRUTO!$H:$H,ANALISIS_CAPTURAS_TM!$F$10,BRUTO!$B:$B,ANALISIS_CAPTURAS_TM!$A36,BRUTO!$A:$A,ANALISIS_CAPTURAS_TM!G$13)+SUMIFS(BRUTO!$O:$O,BRUTO!$H:$H,ANALISIS_CAPTURAS_TM!$F$10,BRUTO!$B:$B,ANALISIS_CAPTURAS_TM!$A36,BRUTO!$A:$A,ANALISIS_CAPTURAS_TM!G$13)+SUMIFS(BRUTO!$Q:$Q,BRUTO!$H:$H,ANALISIS_CAPTURAS_TM!$F$10,BRUTO!$B:$B,ANALISIS_CAPTURAS_TM!$A36,BRUTO!$A:$A,ANALISIS_CAPTURAS_TM!G$13)+SUMIFS(BRUTO!$S:$S,BRUTO!$I:$I,ANALISIS_CAPTURAS_TM!$F$10,BRUTO!$B:$B,ANALISIS_CAPTURAS_TM!$A36,BRUTO!$A:$A,ANALISIS_CAPTURAS_TM!G$13)+SUMIFS(BRUTO!$U:$U,BRUTO!$I:$I,ANALISIS_CAPTURAS_TM!$F$10,BRUTO!$B:$B,ANALISIS_CAPTURAS_TM!$A36,BRUTO!$A:$A,ANALISIS_CAPTURAS_TM!G$13)+SUMIFS(BRUTO!$W:$W,BRUTO!$J:$J,ANALISIS_CAPTURAS_TM!$F$10,BRUTO!$B:$B,ANALISIS_CAPTURAS_TM!$A36,BRUTO!$A:$A,ANALISIS_CAPTURAS_TM!G$13)+SUMIFS(BRUTO!$Y:$Y,BRUTO!$K:$K,ANALISIS_CAPTURAS_TM!$F$10,BRUTO!$B:$B,ANALISIS_CAPTURAS_TM!$A36,BRUTO!$A:$A,ANALISIS_CAPTURAS_TM!G$13)+SUMIFS(BRUTO!$AA:$AA,BRUTO!$K:$K,ANALISIS_CAPTURAS_TM!$F$10,BRUTO!$B:$B,ANALISIS_CAPTURAS_TM!$A36,BRUTO!$A:$A,ANALISIS_CAPTURAS_TM!G$13)</f>
        <v>0</v>
      </c>
      <c r="H36" s="100">
        <f>SUMIFS(BRUTO!$M:$M,BRUTO!$H:$H,ANALISIS_CAPTURAS_TM!$F$10,BRUTO!$B:$B,ANALISIS_CAPTURAS_TM!$A36,BRUTO!$A:$A,ANALISIS_CAPTURAS_TM!H$13)+SUMIFS(BRUTO!$O:$O,BRUTO!$H:$H,ANALISIS_CAPTURAS_TM!$F$10,BRUTO!$B:$B,ANALISIS_CAPTURAS_TM!$A36,BRUTO!$A:$A,ANALISIS_CAPTURAS_TM!H$13)+SUMIFS(BRUTO!$Q:$Q,BRUTO!$H:$H,ANALISIS_CAPTURAS_TM!$F$10,BRUTO!$B:$B,ANALISIS_CAPTURAS_TM!$A36,BRUTO!$A:$A,ANALISIS_CAPTURAS_TM!H$13)+SUMIFS(BRUTO!$S:$S,BRUTO!$I:$I,ANALISIS_CAPTURAS_TM!$F$10,BRUTO!$B:$B,ANALISIS_CAPTURAS_TM!$A36,BRUTO!$A:$A,ANALISIS_CAPTURAS_TM!H$13)+SUMIFS(BRUTO!$U:$U,BRUTO!$I:$I,ANALISIS_CAPTURAS_TM!$F$10,BRUTO!$B:$B,ANALISIS_CAPTURAS_TM!$A36,BRUTO!$A:$A,ANALISIS_CAPTURAS_TM!H$13)+SUMIFS(BRUTO!$W:$W,BRUTO!$J:$J,ANALISIS_CAPTURAS_TM!$F$10,BRUTO!$B:$B,ANALISIS_CAPTURAS_TM!$A36,BRUTO!$A:$A,ANALISIS_CAPTURAS_TM!H$13)+SUMIFS(BRUTO!$Y:$Y,BRUTO!$K:$K,ANALISIS_CAPTURAS_TM!$F$10,BRUTO!$B:$B,ANALISIS_CAPTURAS_TM!$A36,BRUTO!$A:$A,ANALISIS_CAPTURAS_TM!H$13)+SUMIFS(BRUTO!$AA:$AA,BRUTO!$K:$K,ANALISIS_CAPTURAS_TM!$F$10,BRUTO!$B:$B,ANALISIS_CAPTURAS_TM!$A36,BRUTO!$A:$A,ANALISIS_CAPTURAS_TM!H$13)</f>
        <v>0</v>
      </c>
      <c r="I36" s="100">
        <f>SUMIFS(BRUTO!$M:$M,BRUTO!$H:$H,ANALISIS_CAPTURAS_TM!$F$10,BRUTO!$B:$B,ANALISIS_CAPTURAS_TM!$A36,BRUTO!$A:$A,ANALISIS_CAPTURAS_TM!I$13)+SUMIFS(BRUTO!$O:$O,BRUTO!$H:$H,ANALISIS_CAPTURAS_TM!$F$10,BRUTO!$B:$B,ANALISIS_CAPTURAS_TM!$A36,BRUTO!$A:$A,ANALISIS_CAPTURAS_TM!I$13)+SUMIFS(BRUTO!$Q:$Q,BRUTO!$H:$H,ANALISIS_CAPTURAS_TM!$F$10,BRUTO!$B:$B,ANALISIS_CAPTURAS_TM!$A36,BRUTO!$A:$A,ANALISIS_CAPTURAS_TM!I$13)+SUMIFS(BRUTO!$S:$S,BRUTO!$I:$I,ANALISIS_CAPTURAS_TM!$F$10,BRUTO!$B:$B,ANALISIS_CAPTURAS_TM!$A36,BRUTO!$A:$A,ANALISIS_CAPTURAS_TM!I$13)+SUMIFS(BRUTO!$U:$U,BRUTO!$I:$I,ANALISIS_CAPTURAS_TM!$F$10,BRUTO!$B:$B,ANALISIS_CAPTURAS_TM!$A36,BRUTO!$A:$A,ANALISIS_CAPTURAS_TM!I$13)+SUMIFS(BRUTO!$W:$W,BRUTO!$J:$J,ANALISIS_CAPTURAS_TM!$F$10,BRUTO!$B:$B,ANALISIS_CAPTURAS_TM!$A36,BRUTO!$A:$A,ANALISIS_CAPTURAS_TM!I$13)+SUMIFS(BRUTO!$Y:$Y,BRUTO!$K:$K,ANALISIS_CAPTURAS_TM!$F$10,BRUTO!$B:$B,ANALISIS_CAPTURAS_TM!$A36,BRUTO!$A:$A,ANALISIS_CAPTURAS_TM!I$13)+SUMIFS(BRUTO!$AA:$AA,BRUTO!$K:$K,ANALISIS_CAPTURAS_TM!$F$10,BRUTO!$B:$B,ANALISIS_CAPTURAS_TM!$A36,BRUTO!$A:$A,ANALISIS_CAPTURAS_TM!I$13)</f>
        <v>0</v>
      </c>
      <c r="J36" s="100">
        <f>SUMIFS(BRUTO!$M:$M,BRUTO!$H:$H,ANALISIS_CAPTURAS_TM!$F$10,BRUTO!$B:$B,ANALISIS_CAPTURAS_TM!$A36,BRUTO!$A:$A,ANALISIS_CAPTURAS_TM!J$13)+SUMIFS(BRUTO!$O:$O,BRUTO!$H:$H,ANALISIS_CAPTURAS_TM!$F$10,BRUTO!$B:$B,ANALISIS_CAPTURAS_TM!$A36,BRUTO!$A:$A,ANALISIS_CAPTURAS_TM!J$13)+SUMIFS(BRUTO!$Q:$Q,BRUTO!$H:$H,ANALISIS_CAPTURAS_TM!$F$10,BRUTO!$B:$B,ANALISIS_CAPTURAS_TM!$A36,BRUTO!$A:$A,ANALISIS_CAPTURAS_TM!J$13)+SUMIFS(BRUTO!$S:$S,BRUTO!$I:$I,ANALISIS_CAPTURAS_TM!$F$10,BRUTO!$B:$B,ANALISIS_CAPTURAS_TM!$A36,BRUTO!$A:$A,ANALISIS_CAPTURAS_TM!J$13)+SUMIFS(BRUTO!$U:$U,BRUTO!$I:$I,ANALISIS_CAPTURAS_TM!$F$10,BRUTO!$B:$B,ANALISIS_CAPTURAS_TM!$A36,BRUTO!$A:$A,ANALISIS_CAPTURAS_TM!J$13)+SUMIFS(BRUTO!$W:$W,BRUTO!$J:$J,ANALISIS_CAPTURAS_TM!$F$10,BRUTO!$B:$B,ANALISIS_CAPTURAS_TM!$A36,BRUTO!$A:$A,ANALISIS_CAPTURAS_TM!J$13)+SUMIFS(BRUTO!$Y:$Y,BRUTO!$K:$K,ANALISIS_CAPTURAS_TM!$F$10,BRUTO!$B:$B,ANALISIS_CAPTURAS_TM!$A36,BRUTO!$A:$A,ANALISIS_CAPTURAS_TM!J$13)+SUMIFS(BRUTO!$AA:$AA,BRUTO!$K:$K,ANALISIS_CAPTURAS_TM!$F$10,BRUTO!$B:$B,ANALISIS_CAPTURAS_TM!$A36,BRUTO!$A:$A,ANALISIS_CAPTURAS_TM!J$13)</f>
        <v>0</v>
      </c>
      <c r="K36" s="100">
        <f>SUMIFS(BRUTO!$M:$M,BRUTO!$H:$H,ANALISIS_CAPTURAS_TM!$F$10,BRUTO!$B:$B,ANALISIS_CAPTURAS_TM!$A36,BRUTO!$A:$A,ANALISIS_CAPTURAS_TM!K$13)+SUMIFS(BRUTO!$O:$O,BRUTO!$H:$H,ANALISIS_CAPTURAS_TM!$F$10,BRUTO!$B:$B,ANALISIS_CAPTURAS_TM!$A36,BRUTO!$A:$A,ANALISIS_CAPTURAS_TM!K$13)+SUMIFS(BRUTO!$Q:$Q,BRUTO!$H:$H,ANALISIS_CAPTURAS_TM!$F$10,BRUTO!$B:$B,ANALISIS_CAPTURAS_TM!$A36,BRUTO!$A:$A,ANALISIS_CAPTURAS_TM!K$13)+SUMIFS(BRUTO!$S:$S,BRUTO!$I:$I,ANALISIS_CAPTURAS_TM!$F$10,BRUTO!$B:$B,ANALISIS_CAPTURAS_TM!$A36,BRUTO!$A:$A,ANALISIS_CAPTURAS_TM!K$13)+SUMIFS(BRUTO!$U:$U,BRUTO!$I:$I,ANALISIS_CAPTURAS_TM!$F$10,BRUTO!$B:$B,ANALISIS_CAPTURAS_TM!$A36,BRUTO!$A:$A,ANALISIS_CAPTURAS_TM!K$13)+SUMIFS(BRUTO!$W:$W,BRUTO!$J:$J,ANALISIS_CAPTURAS_TM!$F$10,BRUTO!$B:$B,ANALISIS_CAPTURAS_TM!$A36,BRUTO!$A:$A,ANALISIS_CAPTURAS_TM!K$13)+SUMIFS(BRUTO!$Y:$Y,BRUTO!$K:$K,ANALISIS_CAPTURAS_TM!$F$10,BRUTO!$B:$B,ANALISIS_CAPTURAS_TM!$A36,BRUTO!$A:$A,ANALISIS_CAPTURAS_TM!K$13)+SUMIFS(BRUTO!$AA:$AA,BRUTO!$K:$K,ANALISIS_CAPTURAS_TM!$F$10,BRUTO!$B:$B,ANALISIS_CAPTURAS_TM!$A36,BRUTO!$A:$A,ANALISIS_CAPTURAS_TM!K$13)</f>
        <v>1</v>
      </c>
      <c r="L36" s="100">
        <f>SUMIFS(BRUTO!$M:$M,BRUTO!$H:$H,ANALISIS_CAPTURAS_TM!$F$10,BRUTO!$B:$B,ANALISIS_CAPTURAS_TM!$A36,BRUTO!$A:$A,ANALISIS_CAPTURAS_TM!L$13)+SUMIFS(BRUTO!$O:$O,BRUTO!$H:$H,ANALISIS_CAPTURAS_TM!$F$10,BRUTO!$B:$B,ANALISIS_CAPTURAS_TM!$A36,BRUTO!$A:$A,ANALISIS_CAPTURAS_TM!L$13)+SUMIFS(BRUTO!$Q:$Q,BRUTO!$H:$H,ANALISIS_CAPTURAS_TM!$F$10,BRUTO!$B:$B,ANALISIS_CAPTURAS_TM!$A36,BRUTO!$A:$A,ANALISIS_CAPTURAS_TM!L$13)+SUMIFS(BRUTO!$S:$S,BRUTO!$I:$I,ANALISIS_CAPTURAS_TM!$F$10,BRUTO!$B:$B,ANALISIS_CAPTURAS_TM!$A36,BRUTO!$A:$A,ANALISIS_CAPTURAS_TM!L$13)+SUMIFS(BRUTO!$U:$U,BRUTO!$I:$I,ANALISIS_CAPTURAS_TM!$F$10,BRUTO!$B:$B,ANALISIS_CAPTURAS_TM!$A36,BRUTO!$A:$A,ANALISIS_CAPTURAS_TM!L$13)+SUMIFS(BRUTO!$W:$W,BRUTO!$J:$J,ANALISIS_CAPTURAS_TM!$F$10,BRUTO!$B:$B,ANALISIS_CAPTURAS_TM!$A36,BRUTO!$A:$A,ANALISIS_CAPTURAS_TM!L$13)+SUMIFS(BRUTO!$Y:$Y,BRUTO!$K:$K,ANALISIS_CAPTURAS_TM!$F$10,BRUTO!$B:$B,ANALISIS_CAPTURAS_TM!$A36,BRUTO!$A:$A,ANALISIS_CAPTURAS_TM!L$13)+SUMIFS(BRUTO!$AA:$AA,BRUTO!$K:$K,ANALISIS_CAPTURAS_TM!$F$10,BRUTO!$B:$B,ANALISIS_CAPTURAS_TM!$A36,BRUTO!$A:$A,ANALISIS_CAPTURAS_TM!L$13)</f>
        <v>0</v>
      </c>
      <c r="M36" s="83">
        <f t="shared" si="0"/>
        <v>2</v>
      </c>
      <c r="N36" s="135">
        <f t="shared" si="1"/>
        <v>7.2912869121399923E-2</v>
      </c>
    </row>
    <row r="37" spans="1:32" x14ac:dyDescent="0.25">
      <c r="A37" s="76" t="s">
        <v>59</v>
      </c>
      <c r="B37" s="100">
        <f>SUMIFS(BRUTO!$M:$M,BRUTO!$H:$H,ANALISIS_CAPTURAS_TM!$F$10,BRUTO!$B:$B,ANALISIS_CAPTURAS_TM!$A37,BRUTO!$A:$A,ANALISIS_CAPTURAS_TM!B$13)+SUMIFS(BRUTO!$O:$O,BRUTO!$H:$H,ANALISIS_CAPTURAS_TM!$F$10,BRUTO!$B:$B,ANALISIS_CAPTURAS_TM!$A37,BRUTO!$A:$A,ANALISIS_CAPTURAS_TM!B$13)+SUMIFS(BRUTO!$Q:$Q,BRUTO!$H:$H,ANALISIS_CAPTURAS_TM!$F$10,BRUTO!$B:$B,ANALISIS_CAPTURAS_TM!$A37,BRUTO!$A:$A,ANALISIS_CAPTURAS_TM!B$13)+SUMIFS(BRUTO!$S:$S,BRUTO!$I:$I,ANALISIS_CAPTURAS_TM!$F$10,BRUTO!$B:$B,ANALISIS_CAPTURAS_TM!$A37,BRUTO!$A:$A,ANALISIS_CAPTURAS_TM!B$13)+SUMIFS(BRUTO!$U:$U,BRUTO!$I:$I,ANALISIS_CAPTURAS_TM!$F$10,BRUTO!$B:$B,ANALISIS_CAPTURAS_TM!$A37,BRUTO!$A:$A,ANALISIS_CAPTURAS_TM!B$13)+SUMIFS(BRUTO!$W:$W,BRUTO!$J:$J,ANALISIS_CAPTURAS_TM!$F$10,BRUTO!$B:$B,ANALISIS_CAPTURAS_TM!$A37,BRUTO!$A:$A,ANALISIS_CAPTURAS_TM!B$13)+SUMIFS(BRUTO!$Y:$Y,BRUTO!$K:$K,ANALISIS_CAPTURAS_TM!$F$10,BRUTO!$B:$B,ANALISIS_CAPTURAS_TM!$A37,BRUTO!$A:$A,ANALISIS_CAPTURAS_TM!B$13)+SUMIFS(BRUTO!$AA:$AA,BRUTO!$K:$K,ANALISIS_CAPTURAS_TM!$F$10,BRUTO!$B:$B,ANALISIS_CAPTURAS_TM!$A37,BRUTO!$A:$A,ANALISIS_CAPTURAS_TM!B$13)</f>
        <v>31</v>
      </c>
      <c r="C37" s="100">
        <f>SUMIFS(BRUTO!$M:$M,BRUTO!$H:$H,ANALISIS_CAPTURAS_TM!$F$10,BRUTO!$B:$B,ANALISIS_CAPTURAS_TM!$A37,BRUTO!$A:$A,ANALISIS_CAPTURAS_TM!C$13)+SUMIFS(BRUTO!$O:$O,BRUTO!$H:$H,ANALISIS_CAPTURAS_TM!$F$10,BRUTO!$B:$B,ANALISIS_CAPTURAS_TM!$A37,BRUTO!$A:$A,ANALISIS_CAPTURAS_TM!C$13)+SUMIFS(BRUTO!$Q:$Q,BRUTO!$H:$H,ANALISIS_CAPTURAS_TM!$F$10,BRUTO!$B:$B,ANALISIS_CAPTURAS_TM!$A37,BRUTO!$A:$A,ANALISIS_CAPTURAS_TM!C$13)+SUMIFS(BRUTO!$S:$S,BRUTO!$I:$I,ANALISIS_CAPTURAS_TM!$F$10,BRUTO!$B:$B,ANALISIS_CAPTURAS_TM!$A37,BRUTO!$A:$A,ANALISIS_CAPTURAS_TM!C$13)+SUMIFS(BRUTO!$U:$U,BRUTO!$I:$I,ANALISIS_CAPTURAS_TM!$F$10,BRUTO!$B:$B,ANALISIS_CAPTURAS_TM!$A37,BRUTO!$A:$A,ANALISIS_CAPTURAS_TM!C$13)+SUMIFS(BRUTO!$W:$W,BRUTO!$J:$J,ANALISIS_CAPTURAS_TM!$F$10,BRUTO!$B:$B,ANALISIS_CAPTURAS_TM!$A37,BRUTO!$A:$A,ANALISIS_CAPTURAS_TM!C$13)+SUMIFS(BRUTO!$Y:$Y,BRUTO!$K:$K,ANALISIS_CAPTURAS_TM!$F$10,BRUTO!$B:$B,ANALISIS_CAPTURAS_TM!$A37,BRUTO!$A:$A,ANALISIS_CAPTURAS_TM!C$13)+SUMIFS(BRUTO!$AA:$AA,BRUTO!$K:$K,ANALISIS_CAPTURAS_TM!$F$10,BRUTO!$B:$B,ANALISIS_CAPTURAS_TM!$A37,BRUTO!$A:$A,ANALISIS_CAPTURAS_TM!C$13)</f>
        <v>27</v>
      </c>
      <c r="D37" s="100">
        <f>SUMIFS(BRUTO!$M:$M,BRUTO!$H:$H,ANALISIS_CAPTURAS_TM!$F$10,BRUTO!$B:$B,ANALISIS_CAPTURAS_TM!$A37,BRUTO!$A:$A,ANALISIS_CAPTURAS_TM!D$13)+SUMIFS(BRUTO!$O:$O,BRUTO!$H:$H,ANALISIS_CAPTURAS_TM!$F$10,BRUTO!$B:$B,ANALISIS_CAPTURAS_TM!$A37,BRUTO!$A:$A,ANALISIS_CAPTURAS_TM!D$13)+SUMIFS(BRUTO!$Q:$Q,BRUTO!$H:$H,ANALISIS_CAPTURAS_TM!$F$10,BRUTO!$B:$B,ANALISIS_CAPTURAS_TM!$A37,BRUTO!$A:$A,ANALISIS_CAPTURAS_TM!D$13)+SUMIFS(BRUTO!$S:$S,BRUTO!$I:$I,ANALISIS_CAPTURAS_TM!$F$10,BRUTO!$B:$B,ANALISIS_CAPTURAS_TM!$A37,BRUTO!$A:$A,ANALISIS_CAPTURAS_TM!D$13)+SUMIFS(BRUTO!$U:$U,BRUTO!$I:$I,ANALISIS_CAPTURAS_TM!$F$10,BRUTO!$B:$B,ANALISIS_CAPTURAS_TM!$A37,BRUTO!$A:$A,ANALISIS_CAPTURAS_TM!D$13)+SUMIFS(BRUTO!$W:$W,BRUTO!$J:$J,ANALISIS_CAPTURAS_TM!$F$10,BRUTO!$B:$B,ANALISIS_CAPTURAS_TM!$A37,BRUTO!$A:$A,ANALISIS_CAPTURAS_TM!D$13)+SUMIFS(BRUTO!$Y:$Y,BRUTO!$K:$K,ANALISIS_CAPTURAS_TM!$F$10,BRUTO!$B:$B,ANALISIS_CAPTURAS_TM!$A37,BRUTO!$A:$A,ANALISIS_CAPTURAS_TM!D$13)+SUMIFS(BRUTO!$AA:$AA,BRUTO!$K:$K,ANALISIS_CAPTURAS_TM!$F$10,BRUTO!$B:$B,ANALISIS_CAPTURAS_TM!$A37,BRUTO!$A:$A,ANALISIS_CAPTURAS_TM!D$13)</f>
        <v>213</v>
      </c>
      <c r="E37" s="100">
        <f>SUMIFS(BRUTO!$M:$M,BRUTO!$H:$H,ANALISIS_CAPTURAS_TM!$F$10,BRUTO!$B:$B,ANALISIS_CAPTURAS_TM!$A37,BRUTO!$A:$A,ANALISIS_CAPTURAS_TM!E$13)+SUMIFS(BRUTO!$O:$O,BRUTO!$H:$H,ANALISIS_CAPTURAS_TM!$F$10,BRUTO!$B:$B,ANALISIS_CAPTURAS_TM!$A37,BRUTO!$A:$A,ANALISIS_CAPTURAS_TM!E$13)+SUMIFS(BRUTO!$Q:$Q,BRUTO!$H:$H,ANALISIS_CAPTURAS_TM!$F$10,BRUTO!$B:$B,ANALISIS_CAPTURAS_TM!$A37,BRUTO!$A:$A,ANALISIS_CAPTURAS_TM!E$13)+SUMIFS(BRUTO!$S:$S,BRUTO!$I:$I,ANALISIS_CAPTURAS_TM!$F$10,BRUTO!$B:$B,ANALISIS_CAPTURAS_TM!$A37,BRUTO!$A:$A,ANALISIS_CAPTURAS_TM!E$13)+SUMIFS(BRUTO!$U:$U,BRUTO!$I:$I,ANALISIS_CAPTURAS_TM!$F$10,BRUTO!$B:$B,ANALISIS_CAPTURAS_TM!$A37,BRUTO!$A:$A,ANALISIS_CAPTURAS_TM!E$13)+SUMIFS(BRUTO!$W:$W,BRUTO!$J:$J,ANALISIS_CAPTURAS_TM!$F$10,BRUTO!$B:$B,ANALISIS_CAPTURAS_TM!$A37,BRUTO!$A:$A,ANALISIS_CAPTURAS_TM!E$13)+SUMIFS(BRUTO!$Y:$Y,BRUTO!$K:$K,ANALISIS_CAPTURAS_TM!$F$10,BRUTO!$B:$B,ANALISIS_CAPTURAS_TM!$A37,BRUTO!$A:$A,ANALISIS_CAPTURAS_TM!E$13)+SUMIFS(BRUTO!$AA:$AA,BRUTO!$K:$K,ANALISIS_CAPTURAS_TM!$F$10,BRUTO!$B:$B,ANALISIS_CAPTURAS_TM!$A37,BRUTO!$A:$A,ANALISIS_CAPTURAS_TM!E$13)</f>
        <v>0</v>
      </c>
      <c r="F37" s="100">
        <f>SUMIFS(BRUTO!$M:$M,BRUTO!$H:$H,ANALISIS_CAPTURAS_TM!$F$10,BRUTO!$B:$B,ANALISIS_CAPTURAS_TM!$A37,BRUTO!$A:$A,ANALISIS_CAPTURAS_TM!F$13)+SUMIFS(BRUTO!$O:$O,BRUTO!$H:$H,ANALISIS_CAPTURAS_TM!$F$10,BRUTO!$B:$B,ANALISIS_CAPTURAS_TM!$A37,BRUTO!$A:$A,ANALISIS_CAPTURAS_TM!F$13)+SUMIFS(BRUTO!$Q:$Q,BRUTO!$H:$H,ANALISIS_CAPTURAS_TM!$F$10,BRUTO!$B:$B,ANALISIS_CAPTURAS_TM!$A37,BRUTO!$A:$A,ANALISIS_CAPTURAS_TM!F$13)+SUMIFS(BRUTO!$S:$S,BRUTO!$I:$I,ANALISIS_CAPTURAS_TM!$F$10,BRUTO!$B:$B,ANALISIS_CAPTURAS_TM!$A37,BRUTO!$A:$A,ANALISIS_CAPTURAS_TM!F$13)+SUMIFS(BRUTO!$U:$U,BRUTO!$I:$I,ANALISIS_CAPTURAS_TM!$F$10,BRUTO!$B:$B,ANALISIS_CAPTURAS_TM!$A37,BRUTO!$A:$A,ANALISIS_CAPTURAS_TM!F$13)+SUMIFS(BRUTO!$W:$W,BRUTO!$J:$J,ANALISIS_CAPTURAS_TM!$F$10,BRUTO!$B:$B,ANALISIS_CAPTURAS_TM!$A37,BRUTO!$A:$A,ANALISIS_CAPTURAS_TM!F$13)+SUMIFS(BRUTO!$Y:$Y,BRUTO!$K:$K,ANALISIS_CAPTURAS_TM!$F$10,BRUTO!$B:$B,ANALISIS_CAPTURAS_TM!$A37,BRUTO!$A:$A,ANALISIS_CAPTURAS_TM!F$13)+SUMIFS(BRUTO!$AA:$AA,BRUTO!$K:$K,ANALISIS_CAPTURAS_TM!$F$10,BRUTO!$B:$B,ANALISIS_CAPTURAS_TM!$A37,BRUTO!$A:$A,ANALISIS_CAPTURAS_TM!F$13)</f>
        <v>115</v>
      </c>
      <c r="G37" s="100">
        <f>SUMIFS(BRUTO!$M:$M,BRUTO!$H:$H,ANALISIS_CAPTURAS_TM!$F$10,BRUTO!$B:$B,ANALISIS_CAPTURAS_TM!$A37,BRUTO!$A:$A,ANALISIS_CAPTURAS_TM!G$13)+SUMIFS(BRUTO!$O:$O,BRUTO!$H:$H,ANALISIS_CAPTURAS_TM!$F$10,BRUTO!$B:$B,ANALISIS_CAPTURAS_TM!$A37,BRUTO!$A:$A,ANALISIS_CAPTURAS_TM!G$13)+SUMIFS(BRUTO!$Q:$Q,BRUTO!$H:$H,ANALISIS_CAPTURAS_TM!$F$10,BRUTO!$B:$B,ANALISIS_CAPTURAS_TM!$A37,BRUTO!$A:$A,ANALISIS_CAPTURAS_TM!G$13)+SUMIFS(BRUTO!$S:$S,BRUTO!$I:$I,ANALISIS_CAPTURAS_TM!$F$10,BRUTO!$B:$B,ANALISIS_CAPTURAS_TM!$A37,BRUTO!$A:$A,ANALISIS_CAPTURAS_TM!G$13)+SUMIFS(BRUTO!$U:$U,BRUTO!$I:$I,ANALISIS_CAPTURAS_TM!$F$10,BRUTO!$B:$B,ANALISIS_CAPTURAS_TM!$A37,BRUTO!$A:$A,ANALISIS_CAPTURAS_TM!G$13)+SUMIFS(BRUTO!$W:$W,BRUTO!$J:$J,ANALISIS_CAPTURAS_TM!$F$10,BRUTO!$B:$B,ANALISIS_CAPTURAS_TM!$A37,BRUTO!$A:$A,ANALISIS_CAPTURAS_TM!G$13)+SUMIFS(BRUTO!$Y:$Y,BRUTO!$K:$K,ANALISIS_CAPTURAS_TM!$F$10,BRUTO!$B:$B,ANALISIS_CAPTURAS_TM!$A37,BRUTO!$A:$A,ANALISIS_CAPTURAS_TM!G$13)+SUMIFS(BRUTO!$AA:$AA,BRUTO!$K:$K,ANALISIS_CAPTURAS_TM!$F$10,BRUTO!$B:$B,ANALISIS_CAPTURAS_TM!$A37,BRUTO!$A:$A,ANALISIS_CAPTURAS_TM!G$13)</f>
        <v>143</v>
      </c>
      <c r="H37" s="100">
        <f>SUMIFS(BRUTO!$M:$M,BRUTO!$H:$H,ANALISIS_CAPTURAS_TM!$F$10,BRUTO!$B:$B,ANALISIS_CAPTURAS_TM!$A37,BRUTO!$A:$A,ANALISIS_CAPTURAS_TM!H$13)+SUMIFS(BRUTO!$O:$O,BRUTO!$H:$H,ANALISIS_CAPTURAS_TM!$F$10,BRUTO!$B:$B,ANALISIS_CAPTURAS_TM!$A37,BRUTO!$A:$A,ANALISIS_CAPTURAS_TM!H$13)+SUMIFS(BRUTO!$Q:$Q,BRUTO!$H:$H,ANALISIS_CAPTURAS_TM!$F$10,BRUTO!$B:$B,ANALISIS_CAPTURAS_TM!$A37,BRUTO!$A:$A,ANALISIS_CAPTURAS_TM!H$13)+SUMIFS(BRUTO!$S:$S,BRUTO!$I:$I,ANALISIS_CAPTURAS_TM!$F$10,BRUTO!$B:$B,ANALISIS_CAPTURAS_TM!$A37,BRUTO!$A:$A,ANALISIS_CAPTURAS_TM!H$13)+SUMIFS(BRUTO!$U:$U,BRUTO!$I:$I,ANALISIS_CAPTURAS_TM!$F$10,BRUTO!$B:$B,ANALISIS_CAPTURAS_TM!$A37,BRUTO!$A:$A,ANALISIS_CAPTURAS_TM!H$13)+SUMIFS(BRUTO!$W:$W,BRUTO!$J:$J,ANALISIS_CAPTURAS_TM!$F$10,BRUTO!$B:$B,ANALISIS_CAPTURAS_TM!$A37,BRUTO!$A:$A,ANALISIS_CAPTURAS_TM!H$13)+SUMIFS(BRUTO!$Y:$Y,BRUTO!$K:$K,ANALISIS_CAPTURAS_TM!$F$10,BRUTO!$B:$B,ANALISIS_CAPTURAS_TM!$A37,BRUTO!$A:$A,ANALISIS_CAPTURAS_TM!H$13)+SUMIFS(BRUTO!$AA:$AA,BRUTO!$K:$K,ANALISIS_CAPTURAS_TM!$F$10,BRUTO!$B:$B,ANALISIS_CAPTURAS_TM!$A37,BRUTO!$A:$A,ANALISIS_CAPTURAS_TM!H$13)</f>
        <v>426</v>
      </c>
      <c r="I37" s="100">
        <f>SUMIFS(BRUTO!$M:$M,BRUTO!$H:$H,ANALISIS_CAPTURAS_TM!$F$10,BRUTO!$B:$B,ANALISIS_CAPTURAS_TM!$A37,BRUTO!$A:$A,ANALISIS_CAPTURAS_TM!I$13)+SUMIFS(BRUTO!$O:$O,BRUTO!$H:$H,ANALISIS_CAPTURAS_TM!$F$10,BRUTO!$B:$B,ANALISIS_CAPTURAS_TM!$A37,BRUTO!$A:$A,ANALISIS_CAPTURAS_TM!I$13)+SUMIFS(BRUTO!$Q:$Q,BRUTO!$H:$H,ANALISIS_CAPTURAS_TM!$F$10,BRUTO!$B:$B,ANALISIS_CAPTURAS_TM!$A37,BRUTO!$A:$A,ANALISIS_CAPTURAS_TM!I$13)+SUMIFS(BRUTO!$S:$S,BRUTO!$I:$I,ANALISIS_CAPTURAS_TM!$F$10,BRUTO!$B:$B,ANALISIS_CAPTURAS_TM!$A37,BRUTO!$A:$A,ANALISIS_CAPTURAS_TM!I$13)+SUMIFS(BRUTO!$U:$U,BRUTO!$I:$I,ANALISIS_CAPTURAS_TM!$F$10,BRUTO!$B:$B,ANALISIS_CAPTURAS_TM!$A37,BRUTO!$A:$A,ANALISIS_CAPTURAS_TM!I$13)+SUMIFS(BRUTO!$W:$W,BRUTO!$J:$J,ANALISIS_CAPTURAS_TM!$F$10,BRUTO!$B:$B,ANALISIS_CAPTURAS_TM!$A37,BRUTO!$A:$A,ANALISIS_CAPTURAS_TM!I$13)+SUMIFS(BRUTO!$Y:$Y,BRUTO!$K:$K,ANALISIS_CAPTURAS_TM!$F$10,BRUTO!$B:$B,ANALISIS_CAPTURAS_TM!$A37,BRUTO!$A:$A,ANALISIS_CAPTURAS_TM!I$13)+SUMIFS(BRUTO!$AA:$AA,BRUTO!$K:$K,ANALISIS_CAPTURAS_TM!$F$10,BRUTO!$B:$B,ANALISIS_CAPTURAS_TM!$A37,BRUTO!$A:$A,ANALISIS_CAPTURAS_TM!I$13)</f>
        <v>252</v>
      </c>
      <c r="J37" s="100">
        <f>SUMIFS(BRUTO!$M:$M,BRUTO!$H:$H,ANALISIS_CAPTURAS_TM!$F$10,BRUTO!$B:$B,ANALISIS_CAPTURAS_TM!$A37,BRUTO!$A:$A,ANALISIS_CAPTURAS_TM!J$13)+SUMIFS(BRUTO!$O:$O,BRUTO!$H:$H,ANALISIS_CAPTURAS_TM!$F$10,BRUTO!$B:$B,ANALISIS_CAPTURAS_TM!$A37,BRUTO!$A:$A,ANALISIS_CAPTURAS_TM!J$13)+SUMIFS(BRUTO!$Q:$Q,BRUTO!$H:$H,ANALISIS_CAPTURAS_TM!$F$10,BRUTO!$B:$B,ANALISIS_CAPTURAS_TM!$A37,BRUTO!$A:$A,ANALISIS_CAPTURAS_TM!J$13)+SUMIFS(BRUTO!$S:$S,BRUTO!$I:$I,ANALISIS_CAPTURAS_TM!$F$10,BRUTO!$B:$B,ANALISIS_CAPTURAS_TM!$A37,BRUTO!$A:$A,ANALISIS_CAPTURAS_TM!J$13)+SUMIFS(BRUTO!$U:$U,BRUTO!$I:$I,ANALISIS_CAPTURAS_TM!$F$10,BRUTO!$B:$B,ANALISIS_CAPTURAS_TM!$A37,BRUTO!$A:$A,ANALISIS_CAPTURAS_TM!J$13)+SUMIFS(BRUTO!$W:$W,BRUTO!$J:$J,ANALISIS_CAPTURAS_TM!$F$10,BRUTO!$B:$B,ANALISIS_CAPTURAS_TM!$A37,BRUTO!$A:$A,ANALISIS_CAPTURAS_TM!J$13)+SUMIFS(BRUTO!$Y:$Y,BRUTO!$K:$K,ANALISIS_CAPTURAS_TM!$F$10,BRUTO!$B:$B,ANALISIS_CAPTURAS_TM!$A37,BRUTO!$A:$A,ANALISIS_CAPTURAS_TM!J$13)+SUMIFS(BRUTO!$AA:$AA,BRUTO!$K:$K,ANALISIS_CAPTURAS_TM!$F$10,BRUTO!$B:$B,ANALISIS_CAPTURAS_TM!$A37,BRUTO!$A:$A,ANALISIS_CAPTURAS_TM!J$13)</f>
        <v>57</v>
      </c>
      <c r="K37" s="100">
        <f>SUMIFS(BRUTO!$M:$M,BRUTO!$H:$H,ANALISIS_CAPTURAS_TM!$F$10,BRUTO!$B:$B,ANALISIS_CAPTURAS_TM!$A37,BRUTO!$A:$A,ANALISIS_CAPTURAS_TM!K$13)+SUMIFS(BRUTO!$O:$O,BRUTO!$H:$H,ANALISIS_CAPTURAS_TM!$F$10,BRUTO!$B:$B,ANALISIS_CAPTURAS_TM!$A37,BRUTO!$A:$A,ANALISIS_CAPTURAS_TM!K$13)+SUMIFS(BRUTO!$Q:$Q,BRUTO!$H:$H,ANALISIS_CAPTURAS_TM!$F$10,BRUTO!$B:$B,ANALISIS_CAPTURAS_TM!$A37,BRUTO!$A:$A,ANALISIS_CAPTURAS_TM!K$13)+SUMIFS(BRUTO!$S:$S,BRUTO!$I:$I,ANALISIS_CAPTURAS_TM!$F$10,BRUTO!$B:$B,ANALISIS_CAPTURAS_TM!$A37,BRUTO!$A:$A,ANALISIS_CAPTURAS_TM!K$13)+SUMIFS(BRUTO!$U:$U,BRUTO!$I:$I,ANALISIS_CAPTURAS_TM!$F$10,BRUTO!$B:$B,ANALISIS_CAPTURAS_TM!$A37,BRUTO!$A:$A,ANALISIS_CAPTURAS_TM!K$13)+SUMIFS(BRUTO!$W:$W,BRUTO!$J:$J,ANALISIS_CAPTURAS_TM!$F$10,BRUTO!$B:$B,ANALISIS_CAPTURAS_TM!$A37,BRUTO!$A:$A,ANALISIS_CAPTURAS_TM!K$13)+SUMIFS(BRUTO!$Y:$Y,BRUTO!$K:$K,ANALISIS_CAPTURAS_TM!$F$10,BRUTO!$B:$B,ANALISIS_CAPTURAS_TM!$A37,BRUTO!$A:$A,ANALISIS_CAPTURAS_TM!K$13)+SUMIFS(BRUTO!$AA:$AA,BRUTO!$K:$K,ANALISIS_CAPTURAS_TM!$F$10,BRUTO!$B:$B,ANALISIS_CAPTURAS_TM!$A37,BRUTO!$A:$A,ANALISIS_CAPTURAS_TM!K$13)</f>
        <v>393</v>
      </c>
      <c r="L37" s="100">
        <f>SUMIFS(BRUTO!$M:$M,BRUTO!$H:$H,ANALISIS_CAPTURAS_TM!$F$10,BRUTO!$B:$B,ANALISIS_CAPTURAS_TM!$A37,BRUTO!$A:$A,ANALISIS_CAPTURAS_TM!L$13)+SUMIFS(BRUTO!$O:$O,BRUTO!$H:$H,ANALISIS_CAPTURAS_TM!$F$10,BRUTO!$B:$B,ANALISIS_CAPTURAS_TM!$A37,BRUTO!$A:$A,ANALISIS_CAPTURAS_TM!L$13)+SUMIFS(BRUTO!$Q:$Q,BRUTO!$H:$H,ANALISIS_CAPTURAS_TM!$F$10,BRUTO!$B:$B,ANALISIS_CAPTURAS_TM!$A37,BRUTO!$A:$A,ANALISIS_CAPTURAS_TM!L$13)+SUMIFS(BRUTO!$S:$S,BRUTO!$I:$I,ANALISIS_CAPTURAS_TM!$F$10,BRUTO!$B:$B,ANALISIS_CAPTURAS_TM!$A37,BRUTO!$A:$A,ANALISIS_CAPTURAS_TM!L$13)+SUMIFS(BRUTO!$U:$U,BRUTO!$I:$I,ANALISIS_CAPTURAS_TM!$F$10,BRUTO!$B:$B,ANALISIS_CAPTURAS_TM!$A37,BRUTO!$A:$A,ANALISIS_CAPTURAS_TM!L$13)+SUMIFS(BRUTO!$W:$W,BRUTO!$J:$J,ANALISIS_CAPTURAS_TM!$F$10,BRUTO!$B:$B,ANALISIS_CAPTURAS_TM!$A37,BRUTO!$A:$A,ANALISIS_CAPTURAS_TM!L$13)+SUMIFS(BRUTO!$Y:$Y,BRUTO!$K:$K,ANALISIS_CAPTURAS_TM!$F$10,BRUTO!$B:$B,ANALISIS_CAPTURAS_TM!$A37,BRUTO!$A:$A,ANALISIS_CAPTURAS_TM!L$13)+SUMIFS(BRUTO!$AA:$AA,BRUTO!$K:$K,ANALISIS_CAPTURAS_TM!$F$10,BRUTO!$B:$B,ANALISIS_CAPTURAS_TM!$A37,BRUTO!$A:$A,ANALISIS_CAPTURAS_TM!L$13)</f>
        <v>3</v>
      </c>
      <c r="M37" s="83">
        <f t="shared" si="0"/>
        <v>1660</v>
      </c>
      <c r="N37" s="135">
        <f t="shared" si="1"/>
        <v>60.517681370761942</v>
      </c>
    </row>
    <row r="38" spans="1:32" x14ac:dyDescent="0.25">
      <c r="A38" s="76" t="s">
        <v>60</v>
      </c>
      <c r="B38" s="100">
        <f>SUMIFS(BRUTO!$M:$M,BRUTO!$H:$H,ANALISIS_CAPTURAS_TM!$F$10,BRUTO!$B:$B,ANALISIS_CAPTURAS_TM!$A38,BRUTO!$A:$A,ANALISIS_CAPTURAS_TM!B$13)+SUMIFS(BRUTO!$O:$O,BRUTO!$H:$H,ANALISIS_CAPTURAS_TM!$F$10,BRUTO!$B:$B,ANALISIS_CAPTURAS_TM!$A38,BRUTO!$A:$A,ANALISIS_CAPTURAS_TM!B$13)+SUMIFS(BRUTO!$Q:$Q,BRUTO!$H:$H,ANALISIS_CAPTURAS_TM!$F$10,BRUTO!$B:$B,ANALISIS_CAPTURAS_TM!$A38,BRUTO!$A:$A,ANALISIS_CAPTURAS_TM!B$13)+SUMIFS(BRUTO!$S:$S,BRUTO!$I:$I,ANALISIS_CAPTURAS_TM!$F$10,BRUTO!$B:$B,ANALISIS_CAPTURAS_TM!$A38,BRUTO!$A:$A,ANALISIS_CAPTURAS_TM!B$13)+SUMIFS(BRUTO!$U:$U,BRUTO!$I:$I,ANALISIS_CAPTURAS_TM!$F$10,BRUTO!$B:$B,ANALISIS_CAPTURAS_TM!$A38,BRUTO!$A:$A,ANALISIS_CAPTURAS_TM!B$13)+SUMIFS(BRUTO!$W:$W,BRUTO!$J:$J,ANALISIS_CAPTURAS_TM!$F$10,BRUTO!$B:$B,ANALISIS_CAPTURAS_TM!$A38,BRUTO!$A:$A,ANALISIS_CAPTURAS_TM!B$13)+SUMIFS(BRUTO!$Y:$Y,BRUTO!$K:$K,ANALISIS_CAPTURAS_TM!$F$10,BRUTO!$B:$B,ANALISIS_CAPTURAS_TM!$A38,BRUTO!$A:$A,ANALISIS_CAPTURAS_TM!B$13)+SUMIFS(BRUTO!$AA:$AA,BRUTO!$K:$K,ANALISIS_CAPTURAS_TM!$F$10,BRUTO!$B:$B,ANALISIS_CAPTURAS_TM!$A38,BRUTO!$A:$A,ANALISIS_CAPTURAS_TM!B$13)</f>
        <v>0</v>
      </c>
      <c r="C38" s="100">
        <f>SUMIFS(BRUTO!$M:$M,BRUTO!$H:$H,ANALISIS_CAPTURAS_TM!$F$10,BRUTO!$B:$B,ANALISIS_CAPTURAS_TM!$A38,BRUTO!$A:$A,ANALISIS_CAPTURAS_TM!C$13)+SUMIFS(BRUTO!$O:$O,BRUTO!$H:$H,ANALISIS_CAPTURAS_TM!$F$10,BRUTO!$B:$B,ANALISIS_CAPTURAS_TM!$A38,BRUTO!$A:$A,ANALISIS_CAPTURAS_TM!C$13)+SUMIFS(BRUTO!$Q:$Q,BRUTO!$H:$H,ANALISIS_CAPTURAS_TM!$F$10,BRUTO!$B:$B,ANALISIS_CAPTURAS_TM!$A38,BRUTO!$A:$A,ANALISIS_CAPTURAS_TM!C$13)+SUMIFS(BRUTO!$S:$S,BRUTO!$I:$I,ANALISIS_CAPTURAS_TM!$F$10,BRUTO!$B:$B,ANALISIS_CAPTURAS_TM!$A38,BRUTO!$A:$A,ANALISIS_CAPTURAS_TM!C$13)+SUMIFS(BRUTO!$U:$U,BRUTO!$I:$I,ANALISIS_CAPTURAS_TM!$F$10,BRUTO!$B:$B,ANALISIS_CAPTURAS_TM!$A38,BRUTO!$A:$A,ANALISIS_CAPTURAS_TM!C$13)+SUMIFS(BRUTO!$W:$W,BRUTO!$J:$J,ANALISIS_CAPTURAS_TM!$F$10,BRUTO!$B:$B,ANALISIS_CAPTURAS_TM!$A38,BRUTO!$A:$A,ANALISIS_CAPTURAS_TM!C$13)+SUMIFS(BRUTO!$Y:$Y,BRUTO!$K:$K,ANALISIS_CAPTURAS_TM!$F$10,BRUTO!$B:$B,ANALISIS_CAPTURAS_TM!$A38,BRUTO!$A:$A,ANALISIS_CAPTURAS_TM!C$13)+SUMIFS(BRUTO!$AA:$AA,BRUTO!$K:$K,ANALISIS_CAPTURAS_TM!$F$10,BRUTO!$B:$B,ANALISIS_CAPTURAS_TM!$A38,BRUTO!$A:$A,ANALISIS_CAPTURAS_TM!C$13)</f>
        <v>0</v>
      </c>
      <c r="D38" s="100">
        <f>SUMIFS(BRUTO!$M:$M,BRUTO!$H:$H,ANALISIS_CAPTURAS_TM!$F$10,BRUTO!$B:$B,ANALISIS_CAPTURAS_TM!$A38,BRUTO!$A:$A,ANALISIS_CAPTURAS_TM!D$13)+SUMIFS(BRUTO!$O:$O,BRUTO!$H:$H,ANALISIS_CAPTURAS_TM!$F$10,BRUTO!$B:$B,ANALISIS_CAPTURAS_TM!$A38,BRUTO!$A:$A,ANALISIS_CAPTURAS_TM!D$13)+SUMIFS(BRUTO!$Q:$Q,BRUTO!$H:$H,ANALISIS_CAPTURAS_TM!$F$10,BRUTO!$B:$B,ANALISIS_CAPTURAS_TM!$A38,BRUTO!$A:$A,ANALISIS_CAPTURAS_TM!D$13)+SUMIFS(BRUTO!$S:$S,BRUTO!$I:$I,ANALISIS_CAPTURAS_TM!$F$10,BRUTO!$B:$B,ANALISIS_CAPTURAS_TM!$A38,BRUTO!$A:$A,ANALISIS_CAPTURAS_TM!D$13)+SUMIFS(BRUTO!$U:$U,BRUTO!$I:$I,ANALISIS_CAPTURAS_TM!$F$10,BRUTO!$B:$B,ANALISIS_CAPTURAS_TM!$A38,BRUTO!$A:$A,ANALISIS_CAPTURAS_TM!D$13)+SUMIFS(BRUTO!$W:$W,BRUTO!$J:$J,ANALISIS_CAPTURAS_TM!$F$10,BRUTO!$B:$B,ANALISIS_CAPTURAS_TM!$A38,BRUTO!$A:$A,ANALISIS_CAPTURAS_TM!D$13)+SUMIFS(BRUTO!$Y:$Y,BRUTO!$K:$K,ANALISIS_CAPTURAS_TM!$F$10,BRUTO!$B:$B,ANALISIS_CAPTURAS_TM!$A38,BRUTO!$A:$A,ANALISIS_CAPTURAS_TM!D$13)+SUMIFS(BRUTO!$AA:$AA,BRUTO!$K:$K,ANALISIS_CAPTURAS_TM!$F$10,BRUTO!$B:$B,ANALISIS_CAPTURAS_TM!$A38,BRUTO!$A:$A,ANALISIS_CAPTURAS_TM!D$13)</f>
        <v>0</v>
      </c>
      <c r="E38" s="100">
        <f>SUMIFS(BRUTO!$M:$M,BRUTO!$H:$H,ANALISIS_CAPTURAS_TM!$F$10,BRUTO!$B:$B,ANALISIS_CAPTURAS_TM!$A38,BRUTO!$A:$A,ANALISIS_CAPTURAS_TM!E$13)+SUMIFS(BRUTO!$O:$O,BRUTO!$H:$H,ANALISIS_CAPTURAS_TM!$F$10,BRUTO!$B:$B,ANALISIS_CAPTURAS_TM!$A38,BRUTO!$A:$A,ANALISIS_CAPTURAS_TM!E$13)+SUMIFS(BRUTO!$Q:$Q,BRUTO!$H:$H,ANALISIS_CAPTURAS_TM!$F$10,BRUTO!$B:$B,ANALISIS_CAPTURAS_TM!$A38,BRUTO!$A:$A,ANALISIS_CAPTURAS_TM!E$13)+SUMIFS(BRUTO!$S:$S,BRUTO!$I:$I,ANALISIS_CAPTURAS_TM!$F$10,BRUTO!$B:$B,ANALISIS_CAPTURAS_TM!$A38,BRUTO!$A:$A,ANALISIS_CAPTURAS_TM!E$13)+SUMIFS(BRUTO!$U:$U,BRUTO!$I:$I,ANALISIS_CAPTURAS_TM!$F$10,BRUTO!$B:$B,ANALISIS_CAPTURAS_TM!$A38,BRUTO!$A:$A,ANALISIS_CAPTURAS_TM!E$13)+SUMIFS(BRUTO!$W:$W,BRUTO!$J:$J,ANALISIS_CAPTURAS_TM!$F$10,BRUTO!$B:$B,ANALISIS_CAPTURAS_TM!$A38,BRUTO!$A:$A,ANALISIS_CAPTURAS_TM!E$13)+SUMIFS(BRUTO!$Y:$Y,BRUTO!$K:$K,ANALISIS_CAPTURAS_TM!$F$10,BRUTO!$B:$B,ANALISIS_CAPTURAS_TM!$A38,BRUTO!$A:$A,ANALISIS_CAPTURAS_TM!E$13)+SUMIFS(BRUTO!$AA:$AA,BRUTO!$K:$K,ANALISIS_CAPTURAS_TM!$F$10,BRUTO!$B:$B,ANALISIS_CAPTURAS_TM!$A38,BRUTO!$A:$A,ANALISIS_CAPTURAS_TM!E$13)</f>
        <v>0</v>
      </c>
      <c r="F38" s="100">
        <f>SUMIFS(BRUTO!$M:$M,BRUTO!$H:$H,ANALISIS_CAPTURAS_TM!$F$10,BRUTO!$B:$B,ANALISIS_CAPTURAS_TM!$A38,BRUTO!$A:$A,ANALISIS_CAPTURAS_TM!F$13)+SUMIFS(BRUTO!$O:$O,BRUTO!$H:$H,ANALISIS_CAPTURAS_TM!$F$10,BRUTO!$B:$B,ANALISIS_CAPTURAS_TM!$A38,BRUTO!$A:$A,ANALISIS_CAPTURAS_TM!F$13)+SUMIFS(BRUTO!$Q:$Q,BRUTO!$H:$H,ANALISIS_CAPTURAS_TM!$F$10,BRUTO!$B:$B,ANALISIS_CAPTURAS_TM!$A38,BRUTO!$A:$A,ANALISIS_CAPTURAS_TM!F$13)+SUMIFS(BRUTO!$S:$S,BRUTO!$I:$I,ANALISIS_CAPTURAS_TM!$F$10,BRUTO!$B:$B,ANALISIS_CAPTURAS_TM!$A38,BRUTO!$A:$A,ANALISIS_CAPTURAS_TM!F$13)+SUMIFS(BRUTO!$U:$U,BRUTO!$I:$I,ANALISIS_CAPTURAS_TM!$F$10,BRUTO!$B:$B,ANALISIS_CAPTURAS_TM!$A38,BRUTO!$A:$A,ANALISIS_CAPTURAS_TM!F$13)+SUMIFS(BRUTO!$W:$W,BRUTO!$J:$J,ANALISIS_CAPTURAS_TM!$F$10,BRUTO!$B:$B,ANALISIS_CAPTURAS_TM!$A38,BRUTO!$A:$A,ANALISIS_CAPTURAS_TM!F$13)+SUMIFS(BRUTO!$Y:$Y,BRUTO!$K:$K,ANALISIS_CAPTURAS_TM!$F$10,BRUTO!$B:$B,ANALISIS_CAPTURAS_TM!$A38,BRUTO!$A:$A,ANALISIS_CAPTURAS_TM!F$13)+SUMIFS(BRUTO!$AA:$AA,BRUTO!$K:$K,ANALISIS_CAPTURAS_TM!$F$10,BRUTO!$B:$B,ANALISIS_CAPTURAS_TM!$A38,BRUTO!$A:$A,ANALISIS_CAPTURAS_TM!F$13)</f>
        <v>0</v>
      </c>
      <c r="G38" s="100">
        <f>SUMIFS(BRUTO!$M:$M,BRUTO!$H:$H,ANALISIS_CAPTURAS_TM!$F$10,BRUTO!$B:$B,ANALISIS_CAPTURAS_TM!$A38,BRUTO!$A:$A,ANALISIS_CAPTURAS_TM!G$13)+SUMIFS(BRUTO!$O:$O,BRUTO!$H:$H,ANALISIS_CAPTURAS_TM!$F$10,BRUTO!$B:$B,ANALISIS_CAPTURAS_TM!$A38,BRUTO!$A:$A,ANALISIS_CAPTURAS_TM!G$13)+SUMIFS(BRUTO!$Q:$Q,BRUTO!$H:$H,ANALISIS_CAPTURAS_TM!$F$10,BRUTO!$B:$B,ANALISIS_CAPTURAS_TM!$A38,BRUTO!$A:$A,ANALISIS_CAPTURAS_TM!G$13)+SUMIFS(BRUTO!$S:$S,BRUTO!$I:$I,ANALISIS_CAPTURAS_TM!$F$10,BRUTO!$B:$B,ANALISIS_CAPTURAS_TM!$A38,BRUTO!$A:$A,ANALISIS_CAPTURAS_TM!G$13)+SUMIFS(BRUTO!$U:$U,BRUTO!$I:$I,ANALISIS_CAPTURAS_TM!$F$10,BRUTO!$B:$B,ANALISIS_CAPTURAS_TM!$A38,BRUTO!$A:$A,ANALISIS_CAPTURAS_TM!G$13)+SUMIFS(BRUTO!$W:$W,BRUTO!$J:$J,ANALISIS_CAPTURAS_TM!$F$10,BRUTO!$B:$B,ANALISIS_CAPTURAS_TM!$A38,BRUTO!$A:$A,ANALISIS_CAPTURAS_TM!G$13)+SUMIFS(BRUTO!$Y:$Y,BRUTO!$K:$K,ANALISIS_CAPTURAS_TM!$F$10,BRUTO!$B:$B,ANALISIS_CAPTURAS_TM!$A38,BRUTO!$A:$A,ANALISIS_CAPTURAS_TM!G$13)+SUMIFS(BRUTO!$AA:$AA,BRUTO!$K:$K,ANALISIS_CAPTURAS_TM!$F$10,BRUTO!$B:$B,ANALISIS_CAPTURAS_TM!$A38,BRUTO!$A:$A,ANALISIS_CAPTURAS_TM!G$13)</f>
        <v>0</v>
      </c>
      <c r="H38" s="100">
        <f>SUMIFS(BRUTO!$M:$M,BRUTO!$H:$H,ANALISIS_CAPTURAS_TM!$F$10,BRUTO!$B:$B,ANALISIS_CAPTURAS_TM!$A38,BRUTO!$A:$A,ANALISIS_CAPTURAS_TM!H$13)+SUMIFS(BRUTO!$O:$O,BRUTO!$H:$H,ANALISIS_CAPTURAS_TM!$F$10,BRUTO!$B:$B,ANALISIS_CAPTURAS_TM!$A38,BRUTO!$A:$A,ANALISIS_CAPTURAS_TM!H$13)+SUMIFS(BRUTO!$Q:$Q,BRUTO!$H:$H,ANALISIS_CAPTURAS_TM!$F$10,BRUTO!$B:$B,ANALISIS_CAPTURAS_TM!$A38,BRUTO!$A:$A,ANALISIS_CAPTURAS_TM!H$13)+SUMIFS(BRUTO!$S:$S,BRUTO!$I:$I,ANALISIS_CAPTURAS_TM!$F$10,BRUTO!$B:$B,ANALISIS_CAPTURAS_TM!$A38,BRUTO!$A:$A,ANALISIS_CAPTURAS_TM!H$13)+SUMIFS(BRUTO!$U:$U,BRUTO!$I:$I,ANALISIS_CAPTURAS_TM!$F$10,BRUTO!$B:$B,ANALISIS_CAPTURAS_TM!$A38,BRUTO!$A:$A,ANALISIS_CAPTURAS_TM!H$13)+SUMIFS(BRUTO!$W:$W,BRUTO!$J:$J,ANALISIS_CAPTURAS_TM!$F$10,BRUTO!$B:$B,ANALISIS_CAPTURAS_TM!$A38,BRUTO!$A:$A,ANALISIS_CAPTURAS_TM!H$13)+SUMIFS(BRUTO!$Y:$Y,BRUTO!$K:$K,ANALISIS_CAPTURAS_TM!$F$10,BRUTO!$B:$B,ANALISIS_CAPTURAS_TM!$A38,BRUTO!$A:$A,ANALISIS_CAPTURAS_TM!H$13)+SUMIFS(BRUTO!$AA:$AA,BRUTO!$K:$K,ANALISIS_CAPTURAS_TM!$F$10,BRUTO!$B:$B,ANALISIS_CAPTURAS_TM!$A38,BRUTO!$A:$A,ANALISIS_CAPTURAS_TM!H$13)</f>
        <v>0</v>
      </c>
      <c r="I38" s="100">
        <f>SUMIFS(BRUTO!$M:$M,BRUTO!$H:$H,ANALISIS_CAPTURAS_TM!$F$10,BRUTO!$B:$B,ANALISIS_CAPTURAS_TM!$A38,BRUTO!$A:$A,ANALISIS_CAPTURAS_TM!I$13)+SUMIFS(BRUTO!$O:$O,BRUTO!$H:$H,ANALISIS_CAPTURAS_TM!$F$10,BRUTO!$B:$B,ANALISIS_CAPTURAS_TM!$A38,BRUTO!$A:$A,ANALISIS_CAPTURAS_TM!I$13)+SUMIFS(BRUTO!$Q:$Q,BRUTO!$H:$H,ANALISIS_CAPTURAS_TM!$F$10,BRUTO!$B:$B,ANALISIS_CAPTURAS_TM!$A38,BRUTO!$A:$A,ANALISIS_CAPTURAS_TM!I$13)+SUMIFS(BRUTO!$S:$S,BRUTO!$I:$I,ANALISIS_CAPTURAS_TM!$F$10,BRUTO!$B:$B,ANALISIS_CAPTURAS_TM!$A38,BRUTO!$A:$A,ANALISIS_CAPTURAS_TM!I$13)+SUMIFS(BRUTO!$U:$U,BRUTO!$I:$I,ANALISIS_CAPTURAS_TM!$F$10,BRUTO!$B:$B,ANALISIS_CAPTURAS_TM!$A38,BRUTO!$A:$A,ANALISIS_CAPTURAS_TM!I$13)+SUMIFS(BRUTO!$W:$W,BRUTO!$J:$J,ANALISIS_CAPTURAS_TM!$F$10,BRUTO!$B:$B,ANALISIS_CAPTURAS_TM!$A38,BRUTO!$A:$A,ANALISIS_CAPTURAS_TM!I$13)+SUMIFS(BRUTO!$Y:$Y,BRUTO!$K:$K,ANALISIS_CAPTURAS_TM!$F$10,BRUTO!$B:$B,ANALISIS_CAPTURAS_TM!$A38,BRUTO!$A:$A,ANALISIS_CAPTURAS_TM!I$13)+SUMIFS(BRUTO!$AA:$AA,BRUTO!$K:$K,ANALISIS_CAPTURAS_TM!$F$10,BRUTO!$B:$B,ANALISIS_CAPTURAS_TM!$A38,BRUTO!$A:$A,ANALISIS_CAPTURAS_TM!I$13)</f>
        <v>0</v>
      </c>
      <c r="J38" s="100">
        <f>SUMIFS(BRUTO!$M:$M,BRUTO!$H:$H,ANALISIS_CAPTURAS_TM!$F$10,BRUTO!$B:$B,ANALISIS_CAPTURAS_TM!$A38,BRUTO!$A:$A,ANALISIS_CAPTURAS_TM!J$13)+SUMIFS(BRUTO!$O:$O,BRUTO!$H:$H,ANALISIS_CAPTURAS_TM!$F$10,BRUTO!$B:$B,ANALISIS_CAPTURAS_TM!$A38,BRUTO!$A:$A,ANALISIS_CAPTURAS_TM!J$13)+SUMIFS(BRUTO!$Q:$Q,BRUTO!$H:$H,ANALISIS_CAPTURAS_TM!$F$10,BRUTO!$B:$B,ANALISIS_CAPTURAS_TM!$A38,BRUTO!$A:$A,ANALISIS_CAPTURAS_TM!J$13)+SUMIFS(BRUTO!$S:$S,BRUTO!$I:$I,ANALISIS_CAPTURAS_TM!$F$10,BRUTO!$B:$B,ANALISIS_CAPTURAS_TM!$A38,BRUTO!$A:$A,ANALISIS_CAPTURAS_TM!J$13)+SUMIFS(BRUTO!$U:$U,BRUTO!$I:$I,ANALISIS_CAPTURAS_TM!$F$10,BRUTO!$B:$B,ANALISIS_CAPTURAS_TM!$A38,BRUTO!$A:$A,ANALISIS_CAPTURAS_TM!J$13)+SUMIFS(BRUTO!$W:$W,BRUTO!$J:$J,ANALISIS_CAPTURAS_TM!$F$10,BRUTO!$B:$B,ANALISIS_CAPTURAS_TM!$A38,BRUTO!$A:$A,ANALISIS_CAPTURAS_TM!J$13)+SUMIFS(BRUTO!$Y:$Y,BRUTO!$K:$K,ANALISIS_CAPTURAS_TM!$F$10,BRUTO!$B:$B,ANALISIS_CAPTURAS_TM!$A38,BRUTO!$A:$A,ANALISIS_CAPTURAS_TM!J$13)+SUMIFS(BRUTO!$AA:$AA,BRUTO!$K:$K,ANALISIS_CAPTURAS_TM!$F$10,BRUTO!$B:$B,ANALISIS_CAPTURAS_TM!$A38,BRUTO!$A:$A,ANALISIS_CAPTURAS_TM!J$13)</f>
        <v>0</v>
      </c>
      <c r="K38" s="100">
        <f>SUMIFS(BRUTO!$M:$M,BRUTO!$H:$H,ANALISIS_CAPTURAS_TM!$F$10,BRUTO!$B:$B,ANALISIS_CAPTURAS_TM!$A38,BRUTO!$A:$A,ANALISIS_CAPTURAS_TM!K$13)+SUMIFS(BRUTO!$O:$O,BRUTO!$H:$H,ANALISIS_CAPTURAS_TM!$F$10,BRUTO!$B:$B,ANALISIS_CAPTURAS_TM!$A38,BRUTO!$A:$A,ANALISIS_CAPTURAS_TM!K$13)+SUMIFS(BRUTO!$Q:$Q,BRUTO!$H:$H,ANALISIS_CAPTURAS_TM!$F$10,BRUTO!$B:$B,ANALISIS_CAPTURAS_TM!$A38,BRUTO!$A:$A,ANALISIS_CAPTURAS_TM!K$13)+SUMIFS(BRUTO!$S:$S,BRUTO!$I:$I,ANALISIS_CAPTURAS_TM!$F$10,BRUTO!$B:$B,ANALISIS_CAPTURAS_TM!$A38,BRUTO!$A:$A,ANALISIS_CAPTURAS_TM!K$13)+SUMIFS(BRUTO!$U:$U,BRUTO!$I:$I,ANALISIS_CAPTURAS_TM!$F$10,BRUTO!$B:$B,ANALISIS_CAPTURAS_TM!$A38,BRUTO!$A:$A,ANALISIS_CAPTURAS_TM!K$13)+SUMIFS(BRUTO!$W:$W,BRUTO!$J:$J,ANALISIS_CAPTURAS_TM!$F$10,BRUTO!$B:$B,ANALISIS_CAPTURAS_TM!$A38,BRUTO!$A:$A,ANALISIS_CAPTURAS_TM!K$13)+SUMIFS(BRUTO!$Y:$Y,BRUTO!$K:$K,ANALISIS_CAPTURAS_TM!$F$10,BRUTO!$B:$B,ANALISIS_CAPTURAS_TM!$A38,BRUTO!$A:$A,ANALISIS_CAPTURAS_TM!K$13)+SUMIFS(BRUTO!$AA:$AA,BRUTO!$K:$K,ANALISIS_CAPTURAS_TM!$F$10,BRUTO!$B:$B,ANALISIS_CAPTURAS_TM!$A38,BRUTO!$A:$A,ANALISIS_CAPTURAS_TM!K$13)</f>
        <v>0</v>
      </c>
      <c r="L38" s="100">
        <f>SUMIFS(BRUTO!$M:$M,BRUTO!$H:$H,ANALISIS_CAPTURAS_TM!$F$10,BRUTO!$B:$B,ANALISIS_CAPTURAS_TM!$A38,BRUTO!$A:$A,ANALISIS_CAPTURAS_TM!L$13)+SUMIFS(BRUTO!$O:$O,BRUTO!$H:$H,ANALISIS_CAPTURAS_TM!$F$10,BRUTO!$B:$B,ANALISIS_CAPTURAS_TM!$A38,BRUTO!$A:$A,ANALISIS_CAPTURAS_TM!L$13)+SUMIFS(BRUTO!$Q:$Q,BRUTO!$H:$H,ANALISIS_CAPTURAS_TM!$F$10,BRUTO!$B:$B,ANALISIS_CAPTURAS_TM!$A38,BRUTO!$A:$A,ANALISIS_CAPTURAS_TM!L$13)+SUMIFS(BRUTO!$S:$S,BRUTO!$I:$I,ANALISIS_CAPTURAS_TM!$F$10,BRUTO!$B:$B,ANALISIS_CAPTURAS_TM!$A38,BRUTO!$A:$A,ANALISIS_CAPTURAS_TM!L$13)+SUMIFS(BRUTO!$U:$U,BRUTO!$I:$I,ANALISIS_CAPTURAS_TM!$F$10,BRUTO!$B:$B,ANALISIS_CAPTURAS_TM!$A38,BRUTO!$A:$A,ANALISIS_CAPTURAS_TM!L$13)+SUMIFS(BRUTO!$W:$W,BRUTO!$J:$J,ANALISIS_CAPTURAS_TM!$F$10,BRUTO!$B:$B,ANALISIS_CAPTURAS_TM!$A38,BRUTO!$A:$A,ANALISIS_CAPTURAS_TM!L$13)+SUMIFS(BRUTO!$Y:$Y,BRUTO!$K:$K,ANALISIS_CAPTURAS_TM!$F$10,BRUTO!$B:$B,ANALISIS_CAPTURAS_TM!$A38,BRUTO!$A:$A,ANALISIS_CAPTURAS_TM!L$13)+SUMIFS(BRUTO!$AA:$AA,BRUTO!$K:$K,ANALISIS_CAPTURAS_TM!$F$10,BRUTO!$B:$B,ANALISIS_CAPTURAS_TM!$A38,BRUTO!$A:$A,ANALISIS_CAPTURAS_TM!L$13)</f>
        <v>0</v>
      </c>
      <c r="M38" s="83">
        <f t="shared" si="0"/>
        <v>0</v>
      </c>
      <c r="N38" s="135">
        <f t="shared" si="1"/>
        <v>0</v>
      </c>
    </row>
    <row r="39" spans="1:32" x14ac:dyDescent="0.25">
      <c r="A39" s="77" t="s">
        <v>78</v>
      </c>
      <c r="B39" s="100">
        <f>SUMIFS(BRUTO!$M:$M,BRUTO!$H:$H,ANALISIS_CAPTURAS_TM!$F$10,BRUTO!$B:$B,ANALISIS_CAPTURAS_TM!$A39,BRUTO!$A:$A,ANALISIS_CAPTURAS_TM!B$13)+SUMIFS(BRUTO!$O:$O,BRUTO!$H:$H,ANALISIS_CAPTURAS_TM!$F$10,BRUTO!$B:$B,ANALISIS_CAPTURAS_TM!$A39,BRUTO!$A:$A,ANALISIS_CAPTURAS_TM!B$13)+SUMIFS(BRUTO!$Q:$Q,BRUTO!$H:$H,ANALISIS_CAPTURAS_TM!$F$10,BRUTO!$B:$B,ANALISIS_CAPTURAS_TM!$A39,BRUTO!$A:$A,ANALISIS_CAPTURAS_TM!B$13)+SUMIFS(BRUTO!$S:$S,BRUTO!$I:$I,ANALISIS_CAPTURAS_TM!$F$10,BRUTO!$B:$B,ANALISIS_CAPTURAS_TM!$A39,BRUTO!$A:$A,ANALISIS_CAPTURAS_TM!B$13)+SUMIFS(BRUTO!$U:$U,BRUTO!$I:$I,ANALISIS_CAPTURAS_TM!$F$10,BRUTO!$B:$B,ANALISIS_CAPTURAS_TM!$A39,BRUTO!$A:$A,ANALISIS_CAPTURAS_TM!B$13)+SUMIFS(BRUTO!$W:$W,BRUTO!$J:$J,ANALISIS_CAPTURAS_TM!$F$10,BRUTO!$B:$B,ANALISIS_CAPTURAS_TM!$A39,BRUTO!$A:$A,ANALISIS_CAPTURAS_TM!B$13)+SUMIFS(BRUTO!$Y:$Y,BRUTO!$K:$K,ANALISIS_CAPTURAS_TM!$F$10,BRUTO!$B:$B,ANALISIS_CAPTURAS_TM!$A39,BRUTO!$A:$A,ANALISIS_CAPTURAS_TM!B$13)+SUMIFS(BRUTO!$AA:$AA,BRUTO!$K:$K,ANALISIS_CAPTURAS_TM!$F$10,BRUTO!$B:$B,ANALISIS_CAPTURAS_TM!$A39,BRUTO!$A:$A,ANALISIS_CAPTURAS_TM!B$13)</f>
        <v>0</v>
      </c>
      <c r="C39" s="100">
        <f>SUMIFS(BRUTO!$M:$M,BRUTO!$H:$H,ANALISIS_CAPTURAS_TM!$F$10,BRUTO!$B:$B,ANALISIS_CAPTURAS_TM!$A39,BRUTO!$A:$A,ANALISIS_CAPTURAS_TM!C$13)+SUMIFS(BRUTO!$O:$O,BRUTO!$H:$H,ANALISIS_CAPTURAS_TM!$F$10,BRUTO!$B:$B,ANALISIS_CAPTURAS_TM!$A39,BRUTO!$A:$A,ANALISIS_CAPTURAS_TM!C$13)+SUMIFS(BRUTO!$Q:$Q,BRUTO!$H:$H,ANALISIS_CAPTURAS_TM!$F$10,BRUTO!$B:$B,ANALISIS_CAPTURAS_TM!$A39,BRUTO!$A:$A,ANALISIS_CAPTURAS_TM!C$13)+SUMIFS(BRUTO!$S:$S,BRUTO!$I:$I,ANALISIS_CAPTURAS_TM!$F$10,BRUTO!$B:$B,ANALISIS_CAPTURAS_TM!$A39,BRUTO!$A:$A,ANALISIS_CAPTURAS_TM!C$13)+SUMIFS(BRUTO!$U:$U,BRUTO!$I:$I,ANALISIS_CAPTURAS_TM!$F$10,BRUTO!$B:$B,ANALISIS_CAPTURAS_TM!$A39,BRUTO!$A:$A,ANALISIS_CAPTURAS_TM!C$13)+SUMIFS(BRUTO!$W:$W,BRUTO!$J:$J,ANALISIS_CAPTURAS_TM!$F$10,BRUTO!$B:$B,ANALISIS_CAPTURAS_TM!$A39,BRUTO!$A:$A,ANALISIS_CAPTURAS_TM!C$13)+SUMIFS(BRUTO!$Y:$Y,BRUTO!$K:$K,ANALISIS_CAPTURAS_TM!$F$10,BRUTO!$B:$B,ANALISIS_CAPTURAS_TM!$A39,BRUTO!$A:$A,ANALISIS_CAPTURAS_TM!C$13)+SUMIFS(BRUTO!$AA:$AA,BRUTO!$K:$K,ANALISIS_CAPTURAS_TM!$F$10,BRUTO!$B:$B,ANALISIS_CAPTURAS_TM!$A39,BRUTO!$A:$A,ANALISIS_CAPTURAS_TM!C$13)</f>
        <v>0</v>
      </c>
      <c r="D39" s="100">
        <f>SUMIFS(BRUTO!$M:$M,BRUTO!$H:$H,ANALISIS_CAPTURAS_TM!$F$10,BRUTO!$B:$B,ANALISIS_CAPTURAS_TM!$A39,BRUTO!$A:$A,ANALISIS_CAPTURAS_TM!D$13)+SUMIFS(BRUTO!$O:$O,BRUTO!$H:$H,ANALISIS_CAPTURAS_TM!$F$10,BRUTO!$B:$B,ANALISIS_CAPTURAS_TM!$A39,BRUTO!$A:$A,ANALISIS_CAPTURAS_TM!D$13)+SUMIFS(BRUTO!$Q:$Q,BRUTO!$H:$H,ANALISIS_CAPTURAS_TM!$F$10,BRUTO!$B:$B,ANALISIS_CAPTURAS_TM!$A39,BRUTO!$A:$A,ANALISIS_CAPTURAS_TM!D$13)+SUMIFS(BRUTO!$S:$S,BRUTO!$I:$I,ANALISIS_CAPTURAS_TM!$F$10,BRUTO!$B:$B,ANALISIS_CAPTURAS_TM!$A39,BRUTO!$A:$A,ANALISIS_CAPTURAS_TM!D$13)+SUMIFS(BRUTO!$U:$U,BRUTO!$I:$I,ANALISIS_CAPTURAS_TM!$F$10,BRUTO!$B:$B,ANALISIS_CAPTURAS_TM!$A39,BRUTO!$A:$A,ANALISIS_CAPTURAS_TM!D$13)+SUMIFS(BRUTO!$W:$W,BRUTO!$J:$J,ANALISIS_CAPTURAS_TM!$F$10,BRUTO!$B:$B,ANALISIS_CAPTURAS_TM!$A39,BRUTO!$A:$A,ANALISIS_CAPTURAS_TM!D$13)+SUMIFS(BRUTO!$Y:$Y,BRUTO!$K:$K,ANALISIS_CAPTURAS_TM!$F$10,BRUTO!$B:$B,ANALISIS_CAPTURAS_TM!$A39,BRUTO!$A:$A,ANALISIS_CAPTURAS_TM!D$13)+SUMIFS(BRUTO!$AA:$AA,BRUTO!$K:$K,ANALISIS_CAPTURAS_TM!$F$10,BRUTO!$B:$B,ANALISIS_CAPTURAS_TM!$A39,BRUTO!$A:$A,ANALISIS_CAPTURAS_TM!D$13)</f>
        <v>0</v>
      </c>
      <c r="E39" s="100">
        <f>SUMIFS(BRUTO!$M:$M,BRUTO!$H:$H,ANALISIS_CAPTURAS_TM!$F$10,BRUTO!$B:$B,ANALISIS_CAPTURAS_TM!$A39,BRUTO!$A:$A,ANALISIS_CAPTURAS_TM!E$13)+SUMIFS(BRUTO!$O:$O,BRUTO!$H:$H,ANALISIS_CAPTURAS_TM!$F$10,BRUTO!$B:$B,ANALISIS_CAPTURAS_TM!$A39,BRUTO!$A:$A,ANALISIS_CAPTURAS_TM!E$13)+SUMIFS(BRUTO!$Q:$Q,BRUTO!$H:$H,ANALISIS_CAPTURAS_TM!$F$10,BRUTO!$B:$B,ANALISIS_CAPTURAS_TM!$A39,BRUTO!$A:$A,ANALISIS_CAPTURAS_TM!E$13)+SUMIFS(BRUTO!$S:$S,BRUTO!$I:$I,ANALISIS_CAPTURAS_TM!$F$10,BRUTO!$B:$B,ANALISIS_CAPTURAS_TM!$A39,BRUTO!$A:$A,ANALISIS_CAPTURAS_TM!E$13)+SUMIFS(BRUTO!$U:$U,BRUTO!$I:$I,ANALISIS_CAPTURAS_TM!$F$10,BRUTO!$B:$B,ANALISIS_CAPTURAS_TM!$A39,BRUTO!$A:$A,ANALISIS_CAPTURAS_TM!E$13)+SUMIFS(BRUTO!$W:$W,BRUTO!$J:$J,ANALISIS_CAPTURAS_TM!$F$10,BRUTO!$B:$B,ANALISIS_CAPTURAS_TM!$A39,BRUTO!$A:$A,ANALISIS_CAPTURAS_TM!E$13)+SUMIFS(BRUTO!$Y:$Y,BRUTO!$K:$K,ANALISIS_CAPTURAS_TM!$F$10,BRUTO!$B:$B,ANALISIS_CAPTURAS_TM!$A39,BRUTO!$A:$A,ANALISIS_CAPTURAS_TM!E$13)+SUMIFS(BRUTO!$AA:$AA,BRUTO!$K:$K,ANALISIS_CAPTURAS_TM!$F$10,BRUTO!$B:$B,ANALISIS_CAPTURAS_TM!$A39,BRUTO!$A:$A,ANALISIS_CAPTURAS_TM!E$13)</f>
        <v>0</v>
      </c>
      <c r="F39" s="100">
        <f>SUMIFS(BRUTO!$M:$M,BRUTO!$H:$H,ANALISIS_CAPTURAS_TM!$F$10,BRUTO!$B:$B,ANALISIS_CAPTURAS_TM!$A39,BRUTO!$A:$A,ANALISIS_CAPTURAS_TM!F$13)+SUMIFS(BRUTO!$O:$O,BRUTO!$H:$H,ANALISIS_CAPTURAS_TM!$F$10,BRUTO!$B:$B,ANALISIS_CAPTURAS_TM!$A39,BRUTO!$A:$A,ANALISIS_CAPTURAS_TM!F$13)+SUMIFS(BRUTO!$Q:$Q,BRUTO!$H:$H,ANALISIS_CAPTURAS_TM!$F$10,BRUTO!$B:$B,ANALISIS_CAPTURAS_TM!$A39,BRUTO!$A:$A,ANALISIS_CAPTURAS_TM!F$13)+SUMIFS(BRUTO!$S:$S,BRUTO!$I:$I,ANALISIS_CAPTURAS_TM!$F$10,BRUTO!$B:$B,ANALISIS_CAPTURAS_TM!$A39,BRUTO!$A:$A,ANALISIS_CAPTURAS_TM!F$13)+SUMIFS(BRUTO!$U:$U,BRUTO!$I:$I,ANALISIS_CAPTURAS_TM!$F$10,BRUTO!$B:$B,ANALISIS_CAPTURAS_TM!$A39,BRUTO!$A:$A,ANALISIS_CAPTURAS_TM!F$13)+SUMIFS(BRUTO!$W:$W,BRUTO!$J:$J,ANALISIS_CAPTURAS_TM!$F$10,BRUTO!$B:$B,ANALISIS_CAPTURAS_TM!$A39,BRUTO!$A:$A,ANALISIS_CAPTURAS_TM!F$13)+SUMIFS(BRUTO!$Y:$Y,BRUTO!$K:$K,ANALISIS_CAPTURAS_TM!$F$10,BRUTO!$B:$B,ANALISIS_CAPTURAS_TM!$A39,BRUTO!$A:$A,ANALISIS_CAPTURAS_TM!F$13)+SUMIFS(BRUTO!$AA:$AA,BRUTO!$K:$K,ANALISIS_CAPTURAS_TM!$F$10,BRUTO!$B:$B,ANALISIS_CAPTURAS_TM!$A39,BRUTO!$A:$A,ANALISIS_CAPTURAS_TM!F$13)</f>
        <v>0</v>
      </c>
      <c r="G39" s="100">
        <f>SUMIFS(BRUTO!$M:$M,BRUTO!$H:$H,ANALISIS_CAPTURAS_TM!$F$10,BRUTO!$B:$B,ANALISIS_CAPTURAS_TM!$A39,BRUTO!$A:$A,ANALISIS_CAPTURAS_TM!G$13)+SUMIFS(BRUTO!$O:$O,BRUTO!$H:$H,ANALISIS_CAPTURAS_TM!$F$10,BRUTO!$B:$B,ANALISIS_CAPTURAS_TM!$A39,BRUTO!$A:$A,ANALISIS_CAPTURAS_TM!G$13)+SUMIFS(BRUTO!$Q:$Q,BRUTO!$H:$H,ANALISIS_CAPTURAS_TM!$F$10,BRUTO!$B:$B,ANALISIS_CAPTURAS_TM!$A39,BRUTO!$A:$A,ANALISIS_CAPTURAS_TM!G$13)+SUMIFS(BRUTO!$S:$S,BRUTO!$I:$I,ANALISIS_CAPTURAS_TM!$F$10,BRUTO!$B:$B,ANALISIS_CAPTURAS_TM!$A39,BRUTO!$A:$A,ANALISIS_CAPTURAS_TM!G$13)+SUMIFS(BRUTO!$U:$U,BRUTO!$I:$I,ANALISIS_CAPTURAS_TM!$F$10,BRUTO!$B:$B,ANALISIS_CAPTURAS_TM!$A39,BRUTO!$A:$A,ANALISIS_CAPTURAS_TM!G$13)+SUMIFS(BRUTO!$W:$W,BRUTO!$J:$J,ANALISIS_CAPTURAS_TM!$F$10,BRUTO!$B:$B,ANALISIS_CAPTURAS_TM!$A39,BRUTO!$A:$A,ANALISIS_CAPTURAS_TM!G$13)+SUMIFS(BRUTO!$Y:$Y,BRUTO!$K:$K,ANALISIS_CAPTURAS_TM!$F$10,BRUTO!$B:$B,ANALISIS_CAPTURAS_TM!$A39,BRUTO!$A:$A,ANALISIS_CAPTURAS_TM!G$13)+SUMIFS(BRUTO!$AA:$AA,BRUTO!$K:$K,ANALISIS_CAPTURAS_TM!$F$10,BRUTO!$B:$B,ANALISIS_CAPTURAS_TM!$A39,BRUTO!$A:$A,ANALISIS_CAPTURAS_TM!G$13)</f>
        <v>0</v>
      </c>
      <c r="H39" s="100">
        <f>SUMIFS(BRUTO!$M:$M,BRUTO!$H:$H,ANALISIS_CAPTURAS_TM!$F$10,BRUTO!$B:$B,ANALISIS_CAPTURAS_TM!$A39,BRUTO!$A:$A,ANALISIS_CAPTURAS_TM!H$13)+SUMIFS(BRUTO!$O:$O,BRUTO!$H:$H,ANALISIS_CAPTURAS_TM!$F$10,BRUTO!$B:$B,ANALISIS_CAPTURAS_TM!$A39,BRUTO!$A:$A,ANALISIS_CAPTURAS_TM!H$13)+SUMIFS(BRUTO!$Q:$Q,BRUTO!$H:$H,ANALISIS_CAPTURAS_TM!$F$10,BRUTO!$B:$B,ANALISIS_CAPTURAS_TM!$A39,BRUTO!$A:$A,ANALISIS_CAPTURAS_TM!H$13)+SUMIFS(BRUTO!$S:$S,BRUTO!$I:$I,ANALISIS_CAPTURAS_TM!$F$10,BRUTO!$B:$B,ANALISIS_CAPTURAS_TM!$A39,BRUTO!$A:$A,ANALISIS_CAPTURAS_TM!H$13)+SUMIFS(BRUTO!$U:$U,BRUTO!$I:$I,ANALISIS_CAPTURAS_TM!$F$10,BRUTO!$B:$B,ANALISIS_CAPTURAS_TM!$A39,BRUTO!$A:$A,ANALISIS_CAPTURAS_TM!H$13)+SUMIFS(BRUTO!$W:$W,BRUTO!$J:$J,ANALISIS_CAPTURAS_TM!$F$10,BRUTO!$B:$B,ANALISIS_CAPTURAS_TM!$A39,BRUTO!$A:$A,ANALISIS_CAPTURAS_TM!H$13)+SUMIFS(BRUTO!$Y:$Y,BRUTO!$K:$K,ANALISIS_CAPTURAS_TM!$F$10,BRUTO!$B:$B,ANALISIS_CAPTURAS_TM!$A39,BRUTO!$A:$A,ANALISIS_CAPTURAS_TM!H$13)+SUMIFS(BRUTO!$AA:$AA,BRUTO!$K:$K,ANALISIS_CAPTURAS_TM!$F$10,BRUTO!$B:$B,ANALISIS_CAPTURAS_TM!$A39,BRUTO!$A:$A,ANALISIS_CAPTURAS_TM!H$13)</f>
        <v>0</v>
      </c>
      <c r="I39" s="100">
        <f>SUMIFS(BRUTO!$M:$M,BRUTO!$H:$H,ANALISIS_CAPTURAS_TM!$F$10,BRUTO!$B:$B,ANALISIS_CAPTURAS_TM!$A39,BRUTO!$A:$A,ANALISIS_CAPTURAS_TM!I$13)+SUMIFS(BRUTO!$O:$O,BRUTO!$H:$H,ANALISIS_CAPTURAS_TM!$F$10,BRUTO!$B:$B,ANALISIS_CAPTURAS_TM!$A39,BRUTO!$A:$A,ANALISIS_CAPTURAS_TM!I$13)+SUMIFS(BRUTO!$Q:$Q,BRUTO!$H:$H,ANALISIS_CAPTURAS_TM!$F$10,BRUTO!$B:$B,ANALISIS_CAPTURAS_TM!$A39,BRUTO!$A:$A,ANALISIS_CAPTURAS_TM!I$13)+SUMIFS(BRUTO!$S:$S,BRUTO!$I:$I,ANALISIS_CAPTURAS_TM!$F$10,BRUTO!$B:$B,ANALISIS_CAPTURAS_TM!$A39,BRUTO!$A:$A,ANALISIS_CAPTURAS_TM!I$13)+SUMIFS(BRUTO!$U:$U,BRUTO!$I:$I,ANALISIS_CAPTURAS_TM!$F$10,BRUTO!$B:$B,ANALISIS_CAPTURAS_TM!$A39,BRUTO!$A:$A,ANALISIS_CAPTURAS_TM!I$13)+SUMIFS(BRUTO!$W:$W,BRUTO!$J:$J,ANALISIS_CAPTURAS_TM!$F$10,BRUTO!$B:$B,ANALISIS_CAPTURAS_TM!$A39,BRUTO!$A:$A,ANALISIS_CAPTURAS_TM!I$13)+SUMIFS(BRUTO!$Y:$Y,BRUTO!$K:$K,ANALISIS_CAPTURAS_TM!$F$10,BRUTO!$B:$B,ANALISIS_CAPTURAS_TM!$A39,BRUTO!$A:$A,ANALISIS_CAPTURAS_TM!I$13)+SUMIFS(BRUTO!$AA:$AA,BRUTO!$K:$K,ANALISIS_CAPTURAS_TM!$F$10,BRUTO!$B:$B,ANALISIS_CAPTURAS_TM!$A39,BRUTO!$A:$A,ANALISIS_CAPTURAS_TM!I$13)</f>
        <v>0</v>
      </c>
      <c r="J39" s="100">
        <f>SUMIFS(BRUTO!$M:$M,BRUTO!$H:$H,ANALISIS_CAPTURAS_TM!$F$10,BRUTO!$B:$B,ANALISIS_CAPTURAS_TM!$A39,BRUTO!$A:$A,ANALISIS_CAPTURAS_TM!J$13)+SUMIFS(BRUTO!$O:$O,BRUTO!$H:$H,ANALISIS_CAPTURAS_TM!$F$10,BRUTO!$B:$B,ANALISIS_CAPTURAS_TM!$A39,BRUTO!$A:$A,ANALISIS_CAPTURAS_TM!J$13)+SUMIFS(BRUTO!$Q:$Q,BRUTO!$H:$H,ANALISIS_CAPTURAS_TM!$F$10,BRUTO!$B:$B,ANALISIS_CAPTURAS_TM!$A39,BRUTO!$A:$A,ANALISIS_CAPTURAS_TM!J$13)+SUMIFS(BRUTO!$S:$S,BRUTO!$I:$I,ANALISIS_CAPTURAS_TM!$F$10,BRUTO!$B:$B,ANALISIS_CAPTURAS_TM!$A39,BRUTO!$A:$A,ANALISIS_CAPTURAS_TM!J$13)+SUMIFS(BRUTO!$U:$U,BRUTO!$I:$I,ANALISIS_CAPTURAS_TM!$F$10,BRUTO!$B:$B,ANALISIS_CAPTURAS_TM!$A39,BRUTO!$A:$A,ANALISIS_CAPTURAS_TM!J$13)+SUMIFS(BRUTO!$W:$W,BRUTO!$J:$J,ANALISIS_CAPTURAS_TM!$F$10,BRUTO!$B:$B,ANALISIS_CAPTURAS_TM!$A39,BRUTO!$A:$A,ANALISIS_CAPTURAS_TM!J$13)+SUMIFS(BRUTO!$Y:$Y,BRUTO!$K:$K,ANALISIS_CAPTURAS_TM!$F$10,BRUTO!$B:$B,ANALISIS_CAPTURAS_TM!$A39,BRUTO!$A:$A,ANALISIS_CAPTURAS_TM!J$13)+SUMIFS(BRUTO!$AA:$AA,BRUTO!$K:$K,ANALISIS_CAPTURAS_TM!$F$10,BRUTO!$B:$B,ANALISIS_CAPTURAS_TM!$A39,BRUTO!$A:$A,ANALISIS_CAPTURAS_TM!J$13)</f>
        <v>0</v>
      </c>
      <c r="K39" s="100">
        <f>SUMIFS(BRUTO!$M:$M,BRUTO!$H:$H,ANALISIS_CAPTURAS_TM!$F$10,BRUTO!$B:$B,ANALISIS_CAPTURAS_TM!$A39,BRUTO!$A:$A,ANALISIS_CAPTURAS_TM!K$13)+SUMIFS(BRUTO!$O:$O,BRUTO!$H:$H,ANALISIS_CAPTURAS_TM!$F$10,BRUTO!$B:$B,ANALISIS_CAPTURAS_TM!$A39,BRUTO!$A:$A,ANALISIS_CAPTURAS_TM!K$13)+SUMIFS(BRUTO!$Q:$Q,BRUTO!$H:$H,ANALISIS_CAPTURAS_TM!$F$10,BRUTO!$B:$B,ANALISIS_CAPTURAS_TM!$A39,BRUTO!$A:$A,ANALISIS_CAPTURAS_TM!K$13)+SUMIFS(BRUTO!$S:$S,BRUTO!$I:$I,ANALISIS_CAPTURAS_TM!$F$10,BRUTO!$B:$B,ANALISIS_CAPTURAS_TM!$A39,BRUTO!$A:$A,ANALISIS_CAPTURAS_TM!K$13)+SUMIFS(BRUTO!$U:$U,BRUTO!$I:$I,ANALISIS_CAPTURAS_TM!$F$10,BRUTO!$B:$B,ANALISIS_CAPTURAS_TM!$A39,BRUTO!$A:$A,ANALISIS_CAPTURAS_TM!K$13)+SUMIFS(BRUTO!$W:$W,BRUTO!$J:$J,ANALISIS_CAPTURAS_TM!$F$10,BRUTO!$B:$B,ANALISIS_CAPTURAS_TM!$A39,BRUTO!$A:$A,ANALISIS_CAPTURAS_TM!K$13)+SUMIFS(BRUTO!$Y:$Y,BRUTO!$K:$K,ANALISIS_CAPTURAS_TM!$F$10,BRUTO!$B:$B,ANALISIS_CAPTURAS_TM!$A39,BRUTO!$A:$A,ANALISIS_CAPTURAS_TM!K$13)+SUMIFS(BRUTO!$AA:$AA,BRUTO!$K:$K,ANALISIS_CAPTURAS_TM!$F$10,BRUTO!$B:$B,ANALISIS_CAPTURAS_TM!$A39,BRUTO!$A:$A,ANALISIS_CAPTURAS_TM!K$13)</f>
        <v>0</v>
      </c>
      <c r="L39" s="100">
        <f>SUMIFS(BRUTO!$M:$M,BRUTO!$H:$H,ANALISIS_CAPTURAS_TM!$F$10,BRUTO!$B:$B,ANALISIS_CAPTURAS_TM!$A39,BRUTO!$A:$A,ANALISIS_CAPTURAS_TM!L$13)+SUMIFS(BRUTO!$O:$O,BRUTO!$H:$H,ANALISIS_CAPTURAS_TM!$F$10,BRUTO!$B:$B,ANALISIS_CAPTURAS_TM!$A39,BRUTO!$A:$A,ANALISIS_CAPTURAS_TM!L$13)+SUMIFS(BRUTO!$Q:$Q,BRUTO!$H:$H,ANALISIS_CAPTURAS_TM!$F$10,BRUTO!$B:$B,ANALISIS_CAPTURAS_TM!$A39,BRUTO!$A:$A,ANALISIS_CAPTURAS_TM!L$13)+SUMIFS(BRUTO!$S:$S,BRUTO!$I:$I,ANALISIS_CAPTURAS_TM!$F$10,BRUTO!$B:$B,ANALISIS_CAPTURAS_TM!$A39,BRUTO!$A:$A,ANALISIS_CAPTURAS_TM!L$13)+SUMIFS(BRUTO!$U:$U,BRUTO!$I:$I,ANALISIS_CAPTURAS_TM!$F$10,BRUTO!$B:$B,ANALISIS_CAPTURAS_TM!$A39,BRUTO!$A:$A,ANALISIS_CAPTURAS_TM!L$13)+SUMIFS(BRUTO!$W:$W,BRUTO!$J:$J,ANALISIS_CAPTURAS_TM!$F$10,BRUTO!$B:$B,ANALISIS_CAPTURAS_TM!$A39,BRUTO!$A:$A,ANALISIS_CAPTURAS_TM!L$13)+SUMIFS(BRUTO!$Y:$Y,BRUTO!$K:$K,ANALISIS_CAPTURAS_TM!$F$10,BRUTO!$B:$B,ANALISIS_CAPTURAS_TM!$A39,BRUTO!$A:$A,ANALISIS_CAPTURAS_TM!L$13)+SUMIFS(BRUTO!$AA:$AA,BRUTO!$K:$K,ANALISIS_CAPTURAS_TM!$F$10,BRUTO!$B:$B,ANALISIS_CAPTURAS_TM!$A39,BRUTO!$A:$A,ANALISIS_CAPTURAS_TM!L$13)</f>
        <v>0</v>
      </c>
      <c r="M39" s="83">
        <f t="shared" si="0"/>
        <v>0</v>
      </c>
      <c r="N39" s="135">
        <f t="shared" si="1"/>
        <v>0</v>
      </c>
    </row>
    <row r="40" spans="1:32" x14ac:dyDescent="0.25">
      <c r="A40" s="76" t="s">
        <v>61</v>
      </c>
      <c r="B40" s="100">
        <f>SUMIFS(BRUTO!$M:$M,BRUTO!$H:$H,ANALISIS_CAPTURAS_TM!$F$10,BRUTO!$B:$B,ANALISIS_CAPTURAS_TM!$A40,BRUTO!$A:$A,ANALISIS_CAPTURAS_TM!B$13)+SUMIFS(BRUTO!$O:$O,BRUTO!$H:$H,ANALISIS_CAPTURAS_TM!$F$10,BRUTO!$B:$B,ANALISIS_CAPTURAS_TM!$A40,BRUTO!$A:$A,ANALISIS_CAPTURAS_TM!B$13)+SUMIFS(BRUTO!$Q:$Q,BRUTO!$H:$H,ANALISIS_CAPTURAS_TM!$F$10,BRUTO!$B:$B,ANALISIS_CAPTURAS_TM!$A40,BRUTO!$A:$A,ANALISIS_CAPTURAS_TM!B$13)+SUMIFS(BRUTO!$S:$S,BRUTO!$I:$I,ANALISIS_CAPTURAS_TM!$F$10,BRUTO!$B:$B,ANALISIS_CAPTURAS_TM!$A40,BRUTO!$A:$A,ANALISIS_CAPTURAS_TM!B$13)+SUMIFS(BRUTO!$U:$U,BRUTO!$I:$I,ANALISIS_CAPTURAS_TM!$F$10,BRUTO!$B:$B,ANALISIS_CAPTURAS_TM!$A40,BRUTO!$A:$A,ANALISIS_CAPTURAS_TM!B$13)+SUMIFS(BRUTO!$W:$W,BRUTO!$J:$J,ANALISIS_CAPTURAS_TM!$F$10,BRUTO!$B:$B,ANALISIS_CAPTURAS_TM!$A40,BRUTO!$A:$A,ANALISIS_CAPTURAS_TM!B$13)+SUMIFS(BRUTO!$Y:$Y,BRUTO!$K:$K,ANALISIS_CAPTURAS_TM!$F$10,BRUTO!$B:$B,ANALISIS_CAPTURAS_TM!$A40,BRUTO!$A:$A,ANALISIS_CAPTURAS_TM!B$13)+SUMIFS(BRUTO!$AA:$AA,BRUTO!$K:$K,ANALISIS_CAPTURAS_TM!$F$10,BRUTO!$B:$B,ANALISIS_CAPTURAS_TM!$A40,BRUTO!$A:$A,ANALISIS_CAPTURAS_TM!B$13)</f>
        <v>0</v>
      </c>
      <c r="C40" s="100">
        <f>SUMIFS(BRUTO!$M:$M,BRUTO!$H:$H,ANALISIS_CAPTURAS_TM!$F$10,BRUTO!$B:$B,ANALISIS_CAPTURAS_TM!$A40,BRUTO!$A:$A,ANALISIS_CAPTURAS_TM!C$13)+SUMIFS(BRUTO!$O:$O,BRUTO!$H:$H,ANALISIS_CAPTURAS_TM!$F$10,BRUTO!$B:$B,ANALISIS_CAPTURAS_TM!$A40,BRUTO!$A:$A,ANALISIS_CAPTURAS_TM!C$13)+SUMIFS(BRUTO!$Q:$Q,BRUTO!$H:$H,ANALISIS_CAPTURAS_TM!$F$10,BRUTO!$B:$B,ANALISIS_CAPTURAS_TM!$A40,BRUTO!$A:$A,ANALISIS_CAPTURAS_TM!C$13)+SUMIFS(BRUTO!$S:$S,BRUTO!$I:$I,ANALISIS_CAPTURAS_TM!$F$10,BRUTO!$B:$B,ANALISIS_CAPTURAS_TM!$A40,BRUTO!$A:$A,ANALISIS_CAPTURAS_TM!C$13)+SUMIFS(BRUTO!$U:$U,BRUTO!$I:$I,ANALISIS_CAPTURAS_TM!$F$10,BRUTO!$B:$B,ANALISIS_CAPTURAS_TM!$A40,BRUTO!$A:$A,ANALISIS_CAPTURAS_TM!C$13)+SUMIFS(BRUTO!$W:$W,BRUTO!$J:$J,ANALISIS_CAPTURAS_TM!$F$10,BRUTO!$B:$B,ANALISIS_CAPTURAS_TM!$A40,BRUTO!$A:$A,ANALISIS_CAPTURAS_TM!C$13)+SUMIFS(BRUTO!$Y:$Y,BRUTO!$K:$K,ANALISIS_CAPTURAS_TM!$F$10,BRUTO!$B:$B,ANALISIS_CAPTURAS_TM!$A40,BRUTO!$A:$A,ANALISIS_CAPTURAS_TM!C$13)+SUMIFS(BRUTO!$AA:$AA,BRUTO!$K:$K,ANALISIS_CAPTURAS_TM!$F$10,BRUTO!$B:$B,ANALISIS_CAPTURAS_TM!$A40,BRUTO!$A:$A,ANALISIS_CAPTURAS_TM!C$13)</f>
        <v>0</v>
      </c>
      <c r="D40" s="100">
        <f>SUMIFS(BRUTO!$M:$M,BRUTO!$H:$H,ANALISIS_CAPTURAS_TM!$F$10,BRUTO!$B:$B,ANALISIS_CAPTURAS_TM!$A40,BRUTO!$A:$A,ANALISIS_CAPTURAS_TM!D$13)+SUMIFS(BRUTO!$O:$O,BRUTO!$H:$H,ANALISIS_CAPTURAS_TM!$F$10,BRUTO!$B:$B,ANALISIS_CAPTURAS_TM!$A40,BRUTO!$A:$A,ANALISIS_CAPTURAS_TM!D$13)+SUMIFS(BRUTO!$Q:$Q,BRUTO!$H:$H,ANALISIS_CAPTURAS_TM!$F$10,BRUTO!$B:$B,ANALISIS_CAPTURAS_TM!$A40,BRUTO!$A:$A,ANALISIS_CAPTURAS_TM!D$13)+SUMIFS(BRUTO!$S:$S,BRUTO!$I:$I,ANALISIS_CAPTURAS_TM!$F$10,BRUTO!$B:$B,ANALISIS_CAPTURAS_TM!$A40,BRUTO!$A:$A,ANALISIS_CAPTURAS_TM!D$13)+SUMIFS(BRUTO!$U:$U,BRUTO!$I:$I,ANALISIS_CAPTURAS_TM!$F$10,BRUTO!$B:$B,ANALISIS_CAPTURAS_TM!$A40,BRUTO!$A:$A,ANALISIS_CAPTURAS_TM!D$13)+SUMIFS(BRUTO!$W:$W,BRUTO!$J:$J,ANALISIS_CAPTURAS_TM!$F$10,BRUTO!$B:$B,ANALISIS_CAPTURAS_TM!$A40,BRUTO!$A:$A,ANALISIS_CAPTURAS_TM!D$13)+SUMIFS(BRUTO!$Y:$Y,BRUTO!$K:$K,ANALISIS_CAPTURAS_TM!$F$10,BRUTO!$B:$B,ANALISIS_CAPTURAS_TM!$A40,BRUTO!$A:$A,ANALISIS_CAPTURAS_TM!D$13)+SUMIFS(BRUTO!$AA:$AA,BRUTO!$K:$K,ANALISIS_CAPTURAS_TM!$F$10,BRUTO!$B:$B,ANALISIS_CAPTURAS_TM!$A40,BRUTO!$A:$A,ANALISIS_CAPTURAS_TM!D$13)</f>
        <v>0</v>
      </c>
      <c r="E40" s="100">
        <f>SUMIFS(BRUTO!$M:$M,BRUTO!$H:$H,ANALISIS_CAPTURAS_TM!$F$10,BRUTO!$B:$B,ANALISIS_CAPTURAS_TM!$A40,BRUTO!$A:$A,ANALISIS_CAPTURAS_TM!E$13)+SUMIFS(BRUTO!$O:$O,BRUTO!$H:$H,ANALISIS_CAPTURAS_TM!$F$10,BRUTO!$B:$B,ANALISIS_CAPTURAS_TM!$A40,BRUTO!$A:$A,ANALISIS_CAPTURAS_TM!E$13)+SUMIFS(BRUTO!$Q:$Q,BRUTO!$H:$H,ANALISIS_CAPTURAS_TM!$F$10,BRUTO!$B:$B,ANALISIS_CAPTURAS_TM!$A40,BRUTO!$A:$A,ANALISIS_CAPTURAS_TM!E$13)+SUMIFS(BRUTO!$S:$S,BRUTO!$I:$I,ANALISIS_CAPTURAS_TM!$F$10,BRUTO!$B:$B,ANALISIS_CAPTURAS_TM!$A40,BRUTO!$A:$A,ANALISIS_CAPTURAS_TM!E$13)+SUMIFS(BRUTO!$U:$U,BRUTO!$I:$I,ANALISIS_CAPTURAS_TM!$F$10,BRUTO!$B:$B,ANALISIS_CAPTURAS_TM!$A40,BRUTO!$A:$A,ANALISIS_CAPTURAS_TM!E$13)+SUMIFS(BRUTO!$W:$W,BRUTO!$J:$J,ANALISIS_CAPTURAS_TM!$F$10,BRUTO!$B:$B,ANALISIS_CAPTURAS_TM!$A40,BRUTO!$A:$A,ANALISIS_CAPTURAS_TM!E$13)+SUMIFS(BRUTO!$Y:$Y,BRUTO!$K:$K,ANALISIS_CAPTURAS_TM!$F$10,BRUTO!$B:$B,ANALISIS_CAPTURAS_TM!$A40,BRUTO!$A:$A,ANALISIS_CAPTURAS_TM!E$13)+SUMIFS(BRUTO!$AA:$AA,BRUTO!$K:$K,ANALISIS_CAPTURAS_TM!$F$10,BRUTO!$B:$B,ANALISIS_CAPTURAS_TM!$A40,BRUTO!$A:$A,ANALISIS_CAPTURAS_TM!E$13)</f>
        <v>0</v>
      </c>
      <c r="F40" s="100">
        <f>SUMIFS(BRUTO!$M:$M,BRUTO!$H:$H,ANALISIS_CAPTURAS_TM!$F$10,BRUTO!$B:$B,ANALISIS_CAPTURAS_TM!$A40,BRUTO!$A:$A,ANALISIS_CAPTURAS_TM!F$13)+SUMIFS(BRUTO!$O:$O,BRUTO!$H:$H,ANALISIS_CAPTURAS_TM!$F$10,BRUTO!$B:$B,ANALISIS_CAPTURAS_TM!$A40,BRUTO!$A:$A,ANALISIS_CAPTURAS_TM!F$13)+SUMIFS(BRUTO!$Q:$Q,BRUTO!$H:$H,ANALISIS_CAPTURAS_TM!$F$10,BRUTO!$B:$B,ANALISIS_CAPTURAS_TM!$A40,BRUTO!$A:$A,ANALISIS_CAPTURAS_TM!F$13)+SUMIFS(BRUTO!$S:$S,BRUTO!$I:$I,ANALISIS_CAPTURAS_TM!$F$10,BRUTO!$B:$B,ANALISIS_CAPTURAS_TM!$A40,BRUTO!$A:$A,ANALISIS_CAPTURAS_TM!F$13)+SUMIFS(BRUTO!$U:$U,BRUTO!$I:$I,ANALISIS_CAPTURAS_TM!$F$10,BRUTO!$B:$B,ANALISIS_CAPTURAS_TM!$A40,BRUTO!$A:$A,ANALISIS_CAPTURAS_TM!F$13)+SUMIFS(BRUTO!$W:$W,BRUTO!$J:$J,ANALISIS_CAPTURAS_TM!$F$10,BRUTO!$B:$B,ANALISIS_CAPTURAS_TM!$A40,BRUTO!$A:$A,ANALISIS_CAPTURAS_TM!F$13)+SUMIFS(BRUTO!$Y:$Y,BRUTO!$K:$K,ANALISIS_CAPTURAS_TM!$F$10,BRUTO!$B:$B,ANALISIS_CAPTURAS_TM!$A40,BRUTO!$A:$A,ANALISIS_CAPTURAS_TM!F$13)+SUMIFS(BRUTO!$AA:$AA,BRUTO!$K:$K,ANALISIS_CAPTURAS_TM!$F$10,BRUTO!$B:$B,ANALISIS_CAPTURAS_TM!$A40,BRUTO!$A:$A,ANALISIS_CAPTURAS_TM!F$13)</f>
        <v>0</v>
      </c>
      <c r="G40" s="100">
        <f>SUMIFS(BRUTO!$M:$M,BRUTO!$H:$H,ANALISIS_CAPTURAS_TM!$F$10,BRUTO!$B:$B,ANALISIS_CAPTURAS_TM!$A40,BRUTO!$A:$A,ANALISIS_CAPTURAS_TM!G$13)+SUMIFS(BRUTO!$O:$O,BRUTO!$H:$H,ANALISIS_CAPTURAS_TM!$F$10,BRUTO!$B:$B,ANALISIS_CAPTURAS_TM!$A40,BRUTO!$A:$A,ANALISIS_CAPTURAS_TM!G$13)+SUMIFS(BRUTO!$Q:$Q,BRUTO!$H:$H,ANALISIS_CAPTURAS_TM!$F$10,BRUTO!$B:$B,ANALISIS_CAPTURAS_TM!$A40,BRUTO!$A:$A,ANALISIS_CAPTURAS_TM!G$13)+SUMIFS(BRUTO!$S:$S,BRUTO!$I:$I,ANALISIS_CAPTURAS_TM!$F$10,BRUTO!$B:$B,ANALISIS_CAPTURAS_TM!$A40,BRUTO!$A:$A,ANALISIS_CAPTURAS_TM!G$13)+SUMIFS(BRUTO!$U:$U,BRUTO!$I:$I,ANALISIS_CAPTURAS_TM!$F$10,BRUTO!$B:$B,ANALISIS_CAPTURAS_TM!$A40,BRUTO!$A:$A,ANALISIS_CAPTURAS_TM!G$13)+SUMIFS(BRUTO!$W:$W,BRUTO!$J:$J,ANALISIS_CAPTURAS_TM!$F$10,BRUTO!$B:$B,ANALISIS_CAPTURAS_TM!$A40,BRUTO!$A:$A,ANALISIS_CAPTURAS_TM!G$13)+SUMIFS(BRUTO!$Y:$Y,BRUTO!$K:$K,ANALISIS_CAPTURAS_TM!$F$10,BRUTO!$B:$B,ANALISIS_CAPTURAS_TM!$A40,BRUTO!$A:$A,ANALISIS_CAPTURAS_TM!G$13)+SUMIFS(BRUTO!$AA:$AA,BRUTO!$K:$K,ANALISIS_CAPTURAS_TM!$F$10,BRUTO!$B:$B,ANALISIS_CAPTURAS_TM!$A40,BRUTO!$A:$A,ANALISIS_CAPTURAS_TM!G$13)</f>
        <v>0</v>
      </c>
      <c r="H40" s="100">
        <f>SUMIFS(BRUTO!$M:$M,BRUTO!$H:$H,ANALISIS_CAPTURAS_TM!$F$10,BRUTO!$B:$B,ANALISIS_CAPTURAS_TM!$A40,BRUTO!$A:$A,ANALISIS_CAPTURAS_TM!H$13)+SUMIFS(BRUTO!$O:$O,BRUTO!$H:$H,ANALISIS_CAPTURAS_TM!$F$10,BRUTO!$B:$B,ANALISIS_CAPTURAS_TM!$A40,BRUTO!$A:$A,ANALISIS_CAPTURAS_TM!H$13)+SUMIFS(BRUTO!$Q:$Q,BRUTO!$H:$H,ANALISIS_CAPTURAS_TM!$F$10,BRUTO!$B:$B,ANALISIS_CAPTURAS_TM!$A40,BRUTO!$A:$A,ANALISIS_CAPTURAS_TM!H$13)+SUMIFS(BRUTO!$S:$S,BRUTO!$I:$I,ANALISIS_CAPTURAS_TM!$F$10,BRUTO!$B:$B,ANALISIS_CAPTURAS_TM!$A40,BRUTO!$A:$A,ANALISIS_CAPTURAS_TM!H$13)+SUMIFS(BRUTO!$U:$U,BRUTO!$I:$I,ANALISIS_CAPTURAS_TM!$F$10,BRUTO!$B:$B,ANALISIS_CAPTURAS_TM!$A40,BRUTO!$A:$A,ANALISIS_CAPTURAS_TM!H$13)+SUMIFS(BRUTO!$W:$W,BRUTO!$J:$J,ANALISIS_CAPTURAS_TM!$F$10,BRUTO!$B:$B,ANALISIS_CAPTURAS_TM!$A40,BRUTO!$A:$A,ANALISIS_CAPTURAS_TM!H$13)+SUMIFS(BRUTO!$Y:$Y,BRUTO!$K:$K,ANALISIS_CAPTURAS_TM!$F$10,BRUTO!$B:$B,ANALISIS_CAPTURAS_TM!$A40,BRUTO!$A:$A,ANALISIS_CAPTURAS_TM!H$13)+SUMIFS(BRUTO!$AA:$AA,BRUTO!$K:$K,ANALISIS_CAPTURAS_TM!$F$10,BRUTO!$B:$B,ANALISIS_CAPTURAS_TM!$A40,BRUTO!$A:$A,ANALISIS_CAPTURAS_TM!H$13)</f>
        <v>0</v>
      </c>
      <c r="I40" s="100">
        <f>SUMIFS(BRUTO!$M:$M,BRUTO!$H:$H,ANALISIS_CAPTURAS_TM!$F$10,BRUTO!$B:$B,ANALISIS_CAPTURAS_TM!$A40,BRUTO!$A:$A,ANALISIS_CAPTURAS_TM!I$13)+SUMIFS(BRUTO!$O:$O,BRUTO!$H:$H,ANALISIS_CAPTURAS_TM!$F$10,BRUTO!$B:$B,ANALISIS_CAPTURAS_TM!$A40,BRUTO!$A:$A,ANALISIS_CAPTURAS_TM!I$13)+SUMIFS(BRUTO!$Q:$Q,BRUTO!$H:$H,ANALISIS_CAPTURAS_TM!$F$10,BRUTO!$B:$B,ANALISIS_CAPTURAS_TM!$A40,BRUTO!$A:$A,ANALISIS_CAPTURAS_TM!I$13)+SUMIFS(BRUTO!$S:$S,BRUTO!$I:$I,ANALISIS_CAPTURAS_TM!$F$10,BRUTO!$B:$B,ANALISIS_CAPTURAS_TM!$A40,BRUTO!$A:$A,ANALISIS_CAPTURAS_TM!I$13)+SUMIFS(BRUTO!$U:$U,BRUTO!$I:$I,ANALISIS_CAPTURAS_TM!$F$10,BRUTO!$B:$B,ANALISIS_CAPTURAS_TM!$A40,BRUTO!$A:$A,ANALISIS_CAPTURAS_TM!I$13)+SUMIFS(BRUTO!$W:$W,BRUTO!$J:$J,ANALISIS_CAPTURAS_TM!$F$10,BRUTO!$B:$B,ANALISIS_CAPTURAS_TM!$A40,BRUTO!$A:$A,ANALISIS_CAPTURAS_TM!I$13)+SUMIFS(BRUTO!$Y:$Y,BRUTO!$K:$K,ANALISIS_CAPTURAS_TM!$F$10,BRUTO!$B:$B,ANALISIS_CAPTURAS_TM!$A40,BRUTO!$A:$A,ANALISIS_CAPTURAS_TM!I$13)+SUMIFS(BRUTO!$AA:$AA,BRUTO!$K:$K,ANALISIS_CAPTURAS_TM!$F$10,BRUTO!$B:$B,ANALISIS_CAPTURAS_TM!$A40,BRUTO!$A:$A,ANALISIS_CAPTURAS_TM!I$13)</f>
        <v>0</v>
      </c>
      <c r="J40" s="100">
        <f>SUMIFS(BRUTO!$M:$M,BRUTO!$H:$H,ANALISIS_CAPTURAS_TM!$F$10,BRUTO!$B:$B,ANALISIS_CAPTURAS_TM!$A40,BRUTO!$A:$A,ANALISIS_CAPTURAS_TM!J$13)+SUMIFS(BRUTO!$O:$O,BRUTO!$H:$H,ANALISIS_CAPTURAS_TM!$F$10,BRUTO!$B:$B,ANALISIS_CAPTURAS_TM!$A40,BRUTO!$A:$A,ANALISIS_CAPTURAS_TM!J$13)+SUMIFS(BRUTO!$Q:$Q,BRUTO!$H:$H,ANALISIS_CAPTURAS_TM!$F$10,BRUTO!$B:$B,ANALISIS_CAPTURAS_TM!$A40,BRUTO!$A:$A,ANALISIS_CAPTURAS_TM!J$13)+SUMIFS(BRUTO!$S:$S,BRUTO!$I:$I,ANALISIS_CAPTURAS_TM!$F$10,BRUTO!$B:$B,ANALISIS_CAPTURAS_TM!$A40,BRUTO!$A:$A,ANALISIS_CAPTURAS_TM!J$13)+SUMIFS(BRUTO!$U:$U,BRUTO!$I:$I,ANALISIS_CAPTURAS_TM!$F$10,BRUTO!$B:$B,ANALISIS_CAPTURAS_TM!$A40,BRUTO!$A:$A,ANALISIS_CAPTURAS_TM!J$13)+SUMIFS(BRUTO!$W:$W,BRUTO!$J:$J,ANALISIS_CAPTURAS_TM!$F$10,BRUTO!$B:$B,ANALISIS_CAPTURAS_TM!$A40,BRUTO!$A:$A,ANALISIS_CAPTURAS_TM!J$13)+SUMIFS(BRUTO!$Y:$Y,BRUTO!$K:$K,ANALISIS_CAPTURAS_TM!$F$10,BRUTO!$B:$B,ANALISIS_CAPTURAS_TM!$A40,BRUTO!$A:$A,ANALISIS_CAPTURAS_TM!J$13)+SUMIFS(BRUTO!$AA:$AA,BRUTO!$K:$K,ANALISIS_CAPTURAS_TM!$F$10,BRUTO!$B:$B,ANALISIS_CAPTURAS_TM!$A40,BRUTO!$A:$A,ANALISIS_CAPTURAS_TM!J$13)</f>
        <v>0</v>
      </c>
      <c r="K40" s="100">
        <f>SUMIFS(BRUTO!$M:$M,BRUTO!$H:$H,ANALISIS_CAPTURAS_TM!$F$10,BRUTO!$B:$B,ANALISIS_CAPTURAS_TM!$A40,BRUTO!$A:$A,ANALISIS_CAPTURAS_TM!K$13)+SUMIFS(BRUTO!$O:$O,BRUTO!$H:$H,ANALISIS_CAPTURAS_TM!$F$10,BRUTO!$B:$B,ANALISIS_CAPTURAS_TM!$A40,BRUTO!$A:$A,ANALISIS_CAPTURAS_TM!K$13)+SUMIFS(BRUTO!$Q:$Q,BRUTO!$H:$H,ANALISIS_CAPTURAS_TM!$F$10,BRUTO!$B:$B,ANALISIS_CAPTURAS_TM!$A40,BRUTO!$A:$A,ANALISIS_CAPTURAS_TM!K$13)+SUMIFS(BRUTO!$S:$S,BRUTO!$I:$I,ANALISIS_CAPTURAS_TM!$F$10,BRUTO!$B:$B,ANALISIS_CAPTURAS_TM!$A40,BRUTO!$A:$A,ANALISIS_CAPTURAS_TM!K$13)+SUMIFS(BRUTO!$U:$U,BRUTO!$I:$I,ANALISIS_CAPTURAS_TM!$F$10,BRUTO!$B:$B,ANALISIS_CAPTURAS_TM!$A40,BRUTO!$A:$A,ANALISIS_CAPTURAS_TM!K$13)+SUMIFS(BRUTO!$W:$W,BRUTO!$J:$J,ANALISIS_CAPTURAS_TM!$F$10,BRUTO!$B:$B,ANALISIS_CAPTURAS_TM!$A40,BRUTO!$A:$A,ANALISIS_CAPTURAS_TM!K$13)+SUMIFS(BRUTO!$Y:$Y,BRUTO!$K:$K,ANALISIS_CAPTURAS_TM!$F$10,BRUTO!$B:$B,ANALISIS_CAPTURAS_TM!$A40,BRUTO!$A:$A,ANALISIS_CAPTURAS_TM!K$13)+SUMIFS(BRUTO!$AA:$AA,BRUTO!$K:$K,ANALISIS_CAPTURAS_TM!$F$10,BRUTO!$B:$B,ANALISIS_CAPTURAS_TM!$A40,BRUTO!$A:$A,ANALISIS_CAPTURAS_TM!K$13)</f>
        <v>0</v>
      </c>
      <c r="L40" s="100">
        <f>SUMIFS(BRUTO!$M:$M,BRUTO!$H:$H,ANALISIS_CAPTURAS_TM!$F$10,BRUTO!$B:$B,ANALISIS_CAPTURAS_TM!$A40,BRUTO!$A:$A,ANALISIS_CAPTURAS_TM!L$13)+SUMIFS(BRUTO!$O:$O,BRUTO!$H:$H,ANALISIS_CAPTURAS_TM!$F$10,BRUTO!$B:$B,ANALISIS_CAPTURAS_TM!$A40,BRUTO!$A:$A,ANALISIS_CAPTURAS_TM!L$13)+SUMIFS(BRUTO!$Q:$Q,BRUTO!$H:$H,ANALISIS_CAPTURAS_TM!$F$10,BRUTO!$B:$B,ANALISIS_CAPTURAS_TM!$A40,BRUTO!$A:$A,ANALISIS_CAPTURAS_TM!L$13)+SUMIFS(BRUTO!$S:$S,BRUTO!$I:$I,ANALISIS_CAPTURAS_TM!$F$10,BRUTO!$B:$B,ANALISIS_CAPTURAS_TM!$A40,BRUTO!$A:$A,ANALISIS_CAPTURAS_TM!L$13)+SUMIFS(BRUTO!$U:$U,BRUTO!$I:$I,ANALISIS_CAPTURAS_TM!$F$10,BRUTO!$B:$B,ANALISIS_CAPTURAS_TM!$A40,BRUTO!$A:$A,ANALISIS_CAPTURAS_TM!L$13)+SUMIFS(BRUTO!$W:$W,BRUTO!$J:$J,ANALISIS_CAPTURAS_TM!$F$10,BRUTO!$B:$B,ANALISIS_CAPTURAS_TM!$A40,BRUTO!$A:$A,ANALISIS_CAPTURAS_TM!L$13)+SUMIFS(BRUTO!$Y:$Y,BRUTO!$K:$K,ANALISIS_CAPTURAS_TM!$F$10,BRUTO!$B:$B,ANALISIS_CAPTURAS_TM!$A40,BRUTO!$A:$A,ANALISIS_CAPTURAS_TM!L$13)+SUMIFS(BRUTO!$AA:$AA,BRUTO!$K:$K,ANALISIS_CAPTURAS_TM!$F$10,BRUTO!$B:$B,ANALISIS_CAPTURAS_TM!$A40,BRUTO!$A:$A,ANALISIS_CAPTURAS_TM!L$13)</f>
        <v>0</v>
      </c>
      <c r="M40" s="83">
        <f t="shared" si="0"/>
        <v>0</v>
      </c>
      <c r="N40" s="135">
        <f t="shared" si="1"/>
        <v>0</v>
      </c>
    </row>
    <row r="41" spans="1:32" x14ac:dyDescent="0.25">
      <c r="A41" s="76" t="s">
        <v>62</v>
      </c>
      <c r="B41" s="100">
        <f>SUMIFS(BRUTO!$M:$M,BRUTO!$H:$H,ANALISIS_CAPTURAS_TM!$F$10,BRUTO!$B:$B,ANALISIS_CAPTURAS_TM!$A41,BRUTO!$A:$A,ANALISIS_CAPTURAS_TM!B$13)+SUMIFS(BRUTO!$O:$O,BRUTO!$H:$H,ANALISIS_CAPTURAS_TM!$F$10,BRUTO!$B:$B,ANALISIS_CAPTURAS_TM!$A41,BRUTO!$A:$A,ANALISIS_CAPTURAS_TM!B$13)+SUMIFS(BRUTO!$Q:$Q,BRUTO!$H:$H,ANALISIS_CAPTURAS_TM!$F$10,BRUTO!$B:$B,ANALISIS_CAPTURAS_TM!$A41,BRUTO!$A:$A,ANALISIS_CAPTURAS_TM!B$13)+SUMIFS(BRUTO!$S:$S,BRUTO!$I:$I,ANALISIS_CAPTURAS_TM!$F$10,BRUTO!$B:$B,ANALISIS_CAPTURAS_TM!$A41,BRUTO!$A:$A,ANALISIS_CAPTURAS_TM!B$13)+SUMIFS(BRUTO!$U:$U,BRUTO!$I:$I,ANALISIS_CAPTURAS_TM!$F$10,BRUTO!$B:$B,ANALISIS_CAPTURAS_TM!$A41,BRUTO!$A:$A,ANALISIS_CAPTURAS_TM!B$13)+SUMIFS(BRUTO!$W:$W,BRUTO!$J:$J,ANALISIS_CAPTURAS_TM!$F$10,BRUTO!$B:$B,ANALISIS_CAPTURAS_TM!$A41,BRUTO!$A:$A,ANALISIS_CAPTURAS_TM!B$13)+SUMIFS(BRUTO!$Y:$Y,BRUTO!$K:$K,ANALISIS_CAPTURAS_TM!$F$10,BRUTO!$B:$B,ANALISIS_CAPTURAS_TM!$A41,BRUTO!$A:$A,ANALISIS_CAPTURAS_TM!B$13)+SUMIFS(BRUTO!$AA:$AA,BRUTO!$K:$K,ANALISIS_CAPTURAS_TM!$F$10,BRUTO!$B:$B,ANALISIS_CAPTURAS_TM!$A41,BRUTO!$A:$A,ANALISIS_CAPTURAS_TM!B$13)</f>
        <v>0</v>
      </c>
      <c r="C41" s="100">
        <f>SUMIFS(BRUTO!$M:$M,BRUTO!$H:$H,ANALISIS_CAPTURAS_TM!$F$10,BRUTO!$B:$B,ANALISIS_CAPTURAS_TM!$A41,BRUTO!$A:$A,ANALISIS_CAPTURAS_TM!C$13)+SUMIFS(BRUTO!$O:$O,BRUTO!$H:$H,ANALISIS_CAPTURAS_TM!$F$10,BRUTO!$B:$B,ANALISIS_CAPTURAS_TM!$A41,BRUTO!$A:$A,ANALISIS_CAPTURAS_TM!C$13)+SUMIFS(BRUTO!$Q:$Q,BRUTO!$H:$H,ANALISIS_CAPTURAS_TM!$F$10,BRUTO!$B:$B,ANALISIS_CAPTURAS_TM!$A41,BRUTO!$A:$A,ANALISIS_CAPTURAS_TM!C$13)+SUMIFS(BRUTO!$S:$S,BRUTO!$I:$I,ANALISIS_CAPTURAS_TM!$F$10,BRUTO!$B:$B,ANALISIS_CAPTURAS_TM!$A41,BRUTO!$A:$A,ANALISIS_CAPTURAS_TM!C$13)+SUMIFS(BRUTO!$U:$U,BRUTO!$I:$I,ANALISIS_CAPTURAS_TM!$F$10,BRUTO!$B:$B,ANALISIS_CAPTURAS_TM!$A41,BRUTO!$A:$A,ANALISIS_CAPTURAS_TM!C$13)+SUMIFS(BRUTO!$W:$W,BRUTO!$J:$J,ANALISIS_CAPTURAS_TM!$F$10,BRUTO!$B:$B,ANALISIS_CAPTURAS_TM!$A41,BRUTO!$A:$A,ANALISIS_CAPTURAS_TM!C$13)+SUMIFS(BRUTO!$Y:$Y,BRUTO!$K:$K,ANALISIS_CAPTURAS_TM!$F$10,BRUTO!$B:$B,ANALISIS_CAPTURAS_TM!$A41,BRUTO!$A:$A,ANALISIS_CAPTURAS_TM!C$13)+SUMIFS(BRUTO!$AA:$AA,BRUTO!$K:$K,ANALISIS_CAPTURAS_TM!$F$10,BRUTO!$B:$B,ANALISIS_CAPTURAS_TM!$A41,BRUTO!$A:$A,ANALISIS_CAPTURAS_TM!C$13)</f>
        <v>0</v>
      </c>
      <c r="D41" s="100">
        <f>SUMIFS(BRUTO!$M:$M,BRUTO!$H:$H,ANALISIS_CAPTURAS_TM!$F$10,BRUTO!$B:$B,ANALISIS_CAPTURAS_TM!$A41,BRUTO!$A:$A,ANALISIS_CAPTURAS_TM!D$13)+SUMIFS(BRUTO!$O:$O,BRUTO!$H:$H,ANALISIS_CAPTURAS_TM!$F$10,BRUTO!$B:$B,ANALISIS_CAPTURAS_TM!$A41,BRUTO!$A:$A,ANALISIS_CAPTURAS_TM!D$13)+SUMIFS(BRUTO!$Q:$Q,BRUTO!$H:$H,ANALISIS_CAPTURAS_TM!$F$10,BRUTO!$B:$B,ANALISIS_CAPTURAS_TM!$A41,BRUTO!$A:$A,ANALISIS_CAPTURAS_TM!D$13)+SUMIFS(BRUTO!$S:$S,BRUTO!$I:$I,ANALISIS_CAPTURAS_TM!$F$10,BRUTO!$B:$B,ANALISIS_CAPTURAS_TM!$A41,BRUTO!$A:$A,ANALISIS_CAPTURAS_TM!D$13)+SUMIFS(BRUTO!$U:$U,BRUTO!$I:$I,ANALISIS_CAPTURAS_TM!$F$10,BRUTO!$B:$B,ANALISIS_CAPTURAS_TM!$A41,BRUTO!$A:$A,ANALISIS_CAPTURAS_TM!D$13)+SUMIFS(BRUTO!$W:$W,BRUTO!$J:$J,ANALISIS_CAPTURAS_TM!$F$10,BRUTO!$B:$B,ANALISIS_CAPTURAS_TM!$A41,BRUTO!$A:$A,ANALISIS_CAPTURAS_TM!D$13)+SUMIFS(BRUTO!$Y:$Y,BRUTO!$K:$K,ANALISIS_CAPTURAS_TM!$F$10,BRUTO!$B:$B,ANALISIS_CAPTURAS_TM!$A41,BRUTO!$A:$A,ANALISIS_CAPTURAS_TM!D$13)+SUMIFS(BRUTO!$AA:$AA,BRUTO!$K:$K,ANALISIS_CAPTURAS_TM!$F$10,BRUTO!$B:$B,ANALISIS_CAPTURAS_TM!$A41,BRUTO!$A:$A,ANALISIS_CAPTURAS_TM!D$13)</f>
        <v>0</v>
      </c>
      <c r="E41" s="100">
        <f>SUMIFS(BRUTO!$M:$M,BRUTO!$H:$H,ANALISIS_CAPTURAS_TM!$F$10,BRUTO!$B:$B,ANALISIS_CAPTURAS_TM!$A41,BRUTO!$A:$A,ANALISIS_CAPTURAS_TM!E$13)+SUMIFS(BRUTO!$O:$O,BRUTO!$H:$H,ANALISIS_CAPTURAS_TM!$F$10,BRUTO!$B:$B,ANALISIS_CAPTURAS_TM!$A41,BRUTO!$A:$A,ANALISIS_CAPTURAS_TM!E$13)+SUMIFS(BRUTO!$Q:$Q,BRUTO!$H:$H,ANALISIS_CAPTURAS_TM!$F$10,BRUTO!$B:$B,ANALISIS_CAPTURAS_TM!$A41,BRUTO!$A:$A,ANALISIS_CAPTURAS_TM!E$13)+SUMIFS(BRUTO!$S:$S,BRUTO!$I:$I,ANALISIS_CAPTURAS_TM!$F$10,BRUTO!$B:$B,ANALISIS_CAPTURAS_TM!$A41,BRUTO!$A:$A,ANALISIS_CAPTURAS_TM!E$13)+SUMIFS(BRUTO!$U:$U,BRUTO!$I:$I,ANALISIS_CAPTURAS_TM!$F$10,BRUTO!$B:$B,ANALISIS_CAPTURAS_TM!$A41,BRUTO!$A:$A,ANALISIS_CAPTURAS_TM!E$13)+SUMIFS(BRUTO!$W:$W,BRUTO!$J:$J,ANALISIS_CAPTURAS_TM!$F$10,BRUTO!$B:$B,ANALISIS_CAPTURAS_TM!$A41,BRUTO!$A:$A,ANALISIS_CAPTURAS_TM!E$13)+SUMIFS(BRUTO!$Y:$Y,BRUTO!$K:$K,ANALISIS_CAPTURAS_TM!$F$10,BRUTO!$B:$B,ANALISIS_CAPTURAS_TM!$A41,BRUTO!$A:$A,ANALISIS_CAPTURAS_TM!E$13)+SUMIFS(BRUTO!$AA:$AA,BRUTO!$K:$K,ANALISIS_CAPTURAS_TM!$F$10,BRUTO!$B:$B,ANALISIS_CAPTURAS_TM!$A41,BRUTO!$A:$A,ANALISIS_CAPTURAS_TM!E$13)</f>
        <v>0</v>
      </c>
      <c r="F41" s="100">
        <f>SUMIFS(BRUTO!$M:$M,BRUTO!$H:$H,ANALISIS_CAPTURAS_TM!$F$10,BRUTO!$B:$B,ANALISIS_CAPTURAS_TM!$A41,BRUTO!$A:$A,ANALISIS_CAPTURAS_TM!F$13)+SUMIFS(BRUTO!$O:$O,BRUTO!$H:$H,ANALISIS_CAPTURAS_TM!$F$10,BRUTO!$B:$B,ANALISIS_CAPTURAS_TM!$A41,BRUTO!$A:$A,ANALISIS_CAPTURAS_TM!F$13)+SUMIFS(BRUTO!$Q:$Q,BRUTO!$H:$H,ANALISIS_CAPTURAS_TM!$F$10,BRUTO!$B:$B,ANALISIS_CAPTURAS_TM!$A41,BRUTO!$A:$A,ANALISIS_CAPTURAS_TM!F$13)+SUMIFS(BRUTO!$S:$S,BRUTO!$I:$I,ANALISIS_CAPTURAS_TM!$F$10,BRUTO!$B:$B,ANALISIS_CAPTURAS_TM!$A41,BRUTO!$A:$A,ANALISIS_CAPTURAS_TM!F$13)+SUMIFS(BRUTO!$U:$U,BRUTO!$I:$I,ANALISIS_CAPTURAS_TM!$F$10,BRUTO!$B:$B,ANALISIS_CAPTURAS_TM!$A41,BRUTO!$A:$A,ANALISIS_CAPTURAS_TM!F$13)+SUMIFS(BRUTO!$W:$W,BRUTO!$J:$J,ANALISIS_CAPTURAS_TM!$F$10,BRUTO!$B:$B,ANALISIS_CAPTURAS_TM!$A41,BRUTO!$A:$A,ANALISIS_CAPTURAS_TM!F$13)+SUMIFS(BRUTO!$Y:$Y,BRUTO!$K:$K,ANALISIS_CAPTURAS_TM!$F$10,BRUTO!$B:$B,ANALISIS_CAPTURAS_TM!$A41,BRUTO!$A:$A,ANALISIS_CAPTURAS_TM!F$13)+SUMIFS(BRUTO!$AA:$AA,BRUTO!$K:$K,ANALISIS_CAPTURAS_TM!$F$10,BRUTO!$B:$B,ANALISIS_CAPTURAS_TM!$A41,BRUTO!$A:$A,ANALISIS_CAPTURAS_TM!F$13)</f>
        <v>0</v>
      </c>
      <c r="G41" s="100">
        <f>SUMIFS(BRUTO!$M:$M,BRUTO!$H:$H,ANALISIS_CAPTURAS_TM!$F$10,BRUTO!$B:$B,ANALISIS_CAPTURAS_TM!$A41,BRUTO!$A:$A,ANALISIS_CAPTURAS_TM!G$13)+SUMIFS(BRUTO!$O:$O,BRUTO!$H:$H,ANALISIS_CAPTURAS_TM!$F$10,BRUTO!$B:$B,ANALISIS_CAPTURAS_TM!$A41,BRUTO!$A:$A,ANALISIS_CAPTURAS_TM!G$13)+SUMIFS(BRUTO!$Q:$Q,BRUTO!$H:$H,ANALISIS_CAPTURAS_TM!$F$10,BRUTO!$B:$B,ANALISIS_CAPTURAS_TM!$A41,BRUTO!$A:$A,ANALISIS_CAPTURAS_TM!G$13)+SUMIFS(BRUTO!$S:$S,BRUTO!$I:$I,ANALISIS_CAPTURAS_TM!$F$10,BRUTO!$B:$B,ANALISIS_CAPTURAS_TM!$A41,BRUTO!$A:$A,ANALISIS_CAPTURAS_TM!G$13)+SUMIFS(BRUTO!$U:$U,BRUTO!$I:$I,ANALISIS_CAPTURAS_TM!$F$10,BRUTO!$B:$B,ANALISIS_CAPTURAS_TM!$A41,BRUTO!$A:$A,ANALISIS_CAPTURAS_TM!G$13)+SUMIFS(BRUTO!$W:$W,BRUTO!$J:$J,ANALISIS_CAPTURAS_TM!$F$10,BRUTO!$B:$B,ANALISIS_CAPTURAS_TM!$A41,BRUTO!$A:$A,ANALISIS_CAPTURAS_TM!G$13)+SUMIFS(BRUTO!$Y:$Y,BRUTO!$K:$K,ANALISIS_CAPTURAS_TM!$F$10,BRUTO!$B:$B,ANALISIS_CAPTURAS_TM!$A41,BRUTO!$A:$A,ANALISIS_CAPTURAS_TM!G$13)+SUMIFS(BRUTO!$AA:$AA,BRUTO!$K:$K,ANALISIS_CAPTURAS_TM!$F$10,BRUTO!$B:$B,ANALISIS_CAPTURAS_TM!$A41,BRUTO!$A:$A,ANALISIS_CAPTURAS_TM!G$13)</f>
        <v>0</v>
      </c>
      <c r="H41" s="100">
        <f>SUMIFS(BRUTO!$M:$M,BRUTO!$H:$H,ANALISIS_CAPTURAS_TM!$F$10,BRUTO!$B:$B,ANALISIS_CAPTURAS_TM!$A41,BRUTO!$A:$A,ANALISIS_CAPTURAS_TM!H$13)+SUMIFS(BRUTO!$O:$O,BRUTO!$H:$H,ANALISIS_CAPTURAS_TM!$F$10,BRUTO!$B:$B,ANALISIS_CAPTURAS_TM!$A41,BRUTO!$A:$A,ANALISIS_CAPTURAS_TM!H$13)+SUMIFS(BRUTO!$Q:$Q,BRUTO!$H:$H,ANALISIS_CAPTURAS_TM!$F$10,BRUTO!$B:$B,ANALISIS_CAPTURAS_TM!$A41,BRUTO!$A:$A,ANALISIS_CAPTURAS_TM!H$13)+SUMIFS(BRUTO!$S:$S,BRUTO!$I:$I,ANALISIS_CAPTURAS_TM!$F$10,BRUTO!$B:$B,ANALISIS_CAPTURAS_TM!$A41,BRUTO!$A:$A,ANALISIS_CAPTURAS_TM!H$13)+SUMIFS(BRUTO!$U:$U,BRUTO!$I:$I,ANALISIS_CAPTURAS_TM!$F$10,BRUTO!$B:$B,ANALISIS_CAPTURAS_TM!$A41,BRUTO!$A:$A,ANALISIS_CAPTURAS_TM!H$13)+SUMIFS(BRUTO!$W:$W,BRUTO!$J:$J,ANALISIS_CAPTURAS_TM!$F$10,BRUTO!$B:$B,ANALISIS_CAPTURAS_TM!$A41,BRUTO!$A:$A,ANALISIS_CAPTURAS_TM!H$13)+SUMIFS(BRUTO!$Y:$Y,BRUTO!$K:$K,ANALISIS_CAPTURAS_TM!$F$10,BRUTO!$B:$B,ANALISIS_CAPTURAS_TM!$A41,BRUTO!$A:$A,ANALISIS_CAPTURAS_TM!H$13)+SUMIFS(BRUTO!$AA:$AA,BRUTO!$K:$K,ANALISIS_CAPTURAS_TM!$F$10,BRUTO!$B:$B,ANALISIS_CAPTURAS_TM!$A41,BRUTO!$A:$A,ANALISIS_CAPTURAS_TM!H$13)</f>
        <v>0</v>
      </c>
      <c r="I41" s="100">
        <f>SUMIFS(BRUTO!$M:$M,BRUTO!$H:$H,ANALISIS_CAPTURAS_TM!$F$10,BRUTO!$B:$B,ANALISIS_CAPTURAS_TM!$A41,BRUTO!$A:$A,ANALISIS_CAPTURAS_TM!I$13)+SUMIFS(BRUTO!$O:$O,BRUTO!$H:$H,ANALISIS_CAPTURAS_TM!$F$10,BRUTO!$B:$B,ANALISIS_CAPTURAS_TM!$A41,BRUTO!$A:$A,ANALISIS_CAPTURAS_TM!I$13)+SUMIFS(BRUTO!$Q:$Q,BRUTO!$H:$H,ANALISIS_CAPTURAS_TM!$F$10,BRUTO!$B:$B,ANALISIS_CAPTURAS_TM!$A41,BRUTO!$A:$A,ANALISIS_CAPTURAS_TM!I$13)+SUMIFS(BRUTO!$S:$S,BRUTO!$I:$I,ANALISIS_CAPTURAS_TM!$F$10,BRUTO!$B:$B,ANALISIS_CAPTURAS_TM!$A41,BRUTO!$A:$A,ANALISIS_CAPTURAS_TM!I$13)+SUMIFS(BRUTO!$U:$U,BRUTO!$I:$I,ANALISIS_CAPTURAS_TM!$F$10,BRUTO!$B:$B,ANALISIS_CAPTURAS_TM!$A41,BRUTO!$A:$A,ANALISIS_CAPTURAS_TM!I$13)+SUMIFS(BRUTO!$W:$W,BRUTO!$J:$J,ANALISIS_CAPTURAS_TM!$F$10,BRUTO!$B:$B,ANALISIS_CAPTURAS_TM!$A41,BRUTO!$A:$A,ANALISIS_CAPTURAS_TM!I$13)+SUMIFS(BRUTO!$Y:$Y,BRUTO!$K:$K,ANALISIS_CAPTURAS_TM!$F$10,BRUTO!$B:$B,ANALISIS_CAPTURAS_TM!$A41,BRUTO!$A:$A,ANALISIS_CAPTURAS_TM!I$13)+SUMIFS(BRUTO!$AA:$AA,BRUTO!$K:$K,ANALISIS_CAPTURAS_TM!$F$10,BRUTO!$B:$B,ANALISIS_CAPTURAS_TM!$A41,BRUTO!$A:$A,ANALISIS_CAPTURAS_TM!I$13)</f>
        <v>0</v>
      </c>
      <c r="J41" s="100">
        <f>SUMIFS(BRUTO!$M:$M,BRUTO!$H:$H,ANALISIS_CAPTURAS_TM!$F$10,BRUTO!$B:$B,ANALISIS_CAPTURAS_TM!$A41,BRUTO!$A:$A,ANALISIS_CAPTURAS_TM!J$13)+SUMIFS(BRUTO!$O:$O,BRUTO!$H:$H,ANALISIS_CAPTURAS_TM!$F$10,BRUTO!$B:$B,ANALISIS_CAPTURAS_TM!$A41,BRUTO!$A:$A,ANALISIS_CAPTURAS_TM!J$13)+SUMIFS(BRUTO!$Q:$Q,BRUTO!$H:$H,ANALISIS_CAPTURAS_TM!$F$10,BRUTO!$B:$B,ANALISIS_CAPTURAS_TM!$A41,BRUTO!$A:$A,ANALISIS_CAPTURAS_TM!J$13)+SUMIFS(BRUTO!$S:$S,BRUTO!$I:$I,ANALISIS_CAPTURAS_TM!$F$10,BRUTO!$B:$B,ANALISIS_CAPTURAS_TM!$A41,BRUTO!$A:$A,ANALISIS_CAPTURAS_TM!J$13)+SUMIFS(BRUTO!$U:$U,BRUTO!$I:$I,ANALISIS_CAPTURAS_TM!$F$10,BRUTO!$B:$B,ANALISIS_CAPTURAS_TM!$A41,BRUTO!$A:$A,ANALISIS_CAPTURAS_TM!J$13)+SUMIFS(BRUTO!$W:$W,BRUTO!$J:$J,ANALISIS_CAPTURAS_TM!$F$10,BRUTO!$B:$B,ANALISIS_CAPTURAS_TM!$A41,BRUTO!$A:$A,ANALISIS_CAPTURAS_TM!J$13)+SUMIFS(BRUTO!$Y:$Y,BRUTO!$K:$K,ANALISIS_CAPTURAS_TM!$F$10,BRUTO!$B:$B,ANALISIS_CAPTURAS_TM!$A41,BRUTO!$A:$A,ANALISIS_CAPTURAS_TM!J$13)+SUMIFS(BRUTO!$AA:$AA,BRUTO!$K:$K,ANALISIS_CAPTURAS_TM!$F$10,BRUTO!$B:$B,ANALISIS_CAPTURAS_TM!$A41,BRUTO!$A:$A,ANALISIS_CAPTURAS_TM!J$13)</f>
        <v>0</v>
      </c>
      <c r="K41" s="100">
        <f>SUMIFS(BRUTO!$M:$M,BRUTO!$H:$H,ANALISIS_CAPTURAS_TM!$F$10,BRUTO!$B:$B,ANALISIS_CAPTURAS_TM!$A41,BRUTO!$A:$A,ANALISIS_CAPTURAS_TM!K$13)+SUMIFS(BRUTO!$O:$O,BRUTO!$H:$H,ANALISIS_CAPTURAS_TM!$F$10,BRUTO!$B:$B,ANALISIS_CAPTURAS_TM!$A41,BRUTO!$A:$A,ANALISIS_CAPTURAS_TM!K$13)+SUMIFS(BRUTO!$Q:$Q,BRUTO!$H:$H,ANALISIS_CAPTURAS_TM!$F$10,BRUTO!$B:$B,ANALISIS_CAPTURAS_TM!$A41,BRUTO!$A:$A,ANALISIS_CAPTURAS_TM!K$13)+SUMIFS(BRUTO!$S:$S,BRUTO!$I:$I,ANALISIS_CAPTURAS_TM!$F$10,BRUTO!$B:$B,ANALISIS_CAPTURAS_TM!$A41,BRUTO!$A:$A,ANALISIS_CAPTURAS_TM!K$13)+SUMIFS(BRUTO!$U:$U,BRUTO!$I:$I,ANALISIS_CAPTURAS_TM!$F$10,BRUTO!$B:$B,ANALISIS_CAPTURAS_TM!$A41,BRUTO!$A:$A,ANALISIS_CAPTURAS_TM!K$13)+SUMIFS(BRUTO!$W:$W,BRUTO!$J:$J,ANALISIS_CAPTURAS_TM!$F$10,BRUTO!$B:$B,ANALISIS_CAPTURAS_TM!$A41,BRUTO!$A:$A,ANALISIS_CAPTURAS_TM!K$13)+SUMIFS(BRUTO!$Y:$Y,BRUTO!$K:$K,ANALISIS_CAPTURAS_TM!$F$10,BRUTO!$B:$B,ANALISIS_CAPTURAS_TM!$A41,BRUTO!$A:$A,ANALISIS_CAPTURAS_TM!K$13)+SUMIFS(BRUTO!$AA:$AA,BRUTO!$K:$K,ANALISIS_CAPTURAS_TM!$F$10,BRUTO!$B:$B,ANALISIS_CAPTURAS_TM!$A41,BRUTO!$A:$A,ANALISIS_CAPTURAS_TM!K$13)</f>
        <v>0</v>
      </c>
      <c r="L41" s="100">
        <f>SUMIFS(BRUTO!$M:$M,BRUTO!$H:$H,ANALISIS_CAPTURAS_TM!$F$10,BRUTO!$B:$B,ANALISIS_CAPTURAS_TM!$A41,BRUTO!$A:$A,ANALISIS_CAPTURAS_TM!L$13)+SUMIFS(BRUTO!$O:$O,BRUTO!$H:$H,ANALISIS_CAPTURAS_TM!$F$10,BRUTO!$B:$B,ANALISIS_CAPTURAS_TM!$A41,BRUTO!$A:$A,ANALISIS_CAPTURAS_TM!L$13)+SUMIFS(BRUTO!$Q:$Q,BRUTO!$H:$H,ANALISIS_CAPTURAS_TM!$F$10,BRUTO!$B:$B,ANALISIS_CAPTURAS_TM!$A41,BRUTO!$A:$A,ANALISIS_CAPTURAS_TM!L$13)+SUMIFS(BRUTO!$S:$S,BRUTO!$I:$I,ANALISIS_CAPTURAS_TM!$F$10,BRUTO!$B:$B,ANALISIS_CAPTURAS_TM!$A41,BRUTO!$A:$A,ANALISIS_CAPTURAS_TM!L$13)+SUMIFS(BRUTO!$U:$U,BRUTO!$I:$I,ANALISIS_CAPTURAS_TM!$F$10,BRUTO!$B:$B,ANALISIS_CAPTURAS_TM!$A41,BRUTO!$A:$A,ANALISIS_CAPTURAS_TM!L$13)+SUMIFS(BRUTO!$W:$W,BRUTO!$J:$J,ANALISIS_CAPTURAS_TM!$F$10,BRUTO!$B:$B,ANALISIS_CAPTURAS_TM!$A41,BRUTO!$A:$A,ANALISIS_CAPTURAS_TM!L$13)+SUMIFS(BRUTO!$Y:$Y,BRUTO!$K:$K,ANALISIS_CAPTURAS_TM!$F$10,BRUTO!$B:$B,ANALISIS_CAPTURAS_TM!$A41,BRUTO!$A:$A,ANALISIS_CAPTURAS_TM!L$13)+SUMIFS(BRUTO!$AA:$AA,BRUTO!$K:$K,ANALISIS_CAPTURAS_TM!$F$10,BRUTO!$B:$B,ANALISIS_CAPTURAS_TM!$A41,BRUTO!$A:$A,ANALISIS_CAPTURAS_TM!L$13)</f>
        <v>0</v>
      </c>
      <c r="M41" s="83">
        <f t="shared" si="0"/>
        <v>0</v>
      </c>
      <c r="N41" s="135">
        <f t="shared" si="1"/>
        <v>0</v>
      </c>
    </row>
    <row r="42" spans="1:32" x14ac:dyDescent="0.25">
      <c r="A42" s="76" t="s">
        <v>63</v>
      </c>
      <c r="B42" s="100">
        <f>SUMIFS(BRUTO!$M:$M,BRUTO!$H:$H,ANALISIS_CAPTURAS_TM!$F$10,BRUTO!$B:$B,ANALISIS_CAPTURAS_TM!$A42,BRUTO!$A:$A,ANALISIS_CAPTURAS_TM!B$13)+SUMIFS(BRUTO!$O:$O,BRUTO!$H:$H,ANALISIS_CAPTURAS_TM!$F$10,BRUTO!$B:$B,ANALISIS_CAPTURAS_TM!$A42,BRUTO!$A:$A,ANALISIS_CAPTURAS_TM!B$13)+SUMIFS(BRUTO!$Q:$Q,BRUTO!$H:$H,ANALISIS_CAPTURAS_TM!$F$10,BRUTO!$B:$B,ANALISIS_CAPTURAS_TM!$A42,BRUTO!$A:$A,ANALISIS_CAPTURAS_TM!B$13)+SUMIFS(BRUTO!$S:$S,BRUTO!$I:$I,ANALISIS_CAPTURAS_TM!$F$10,BRUTO!$B:$B,ANALISIS_CAPTURAS_TM!$A42,BRUTO!$A:$A,ANALISIS_CAPTURAS_TM!B$13)+SUMIFS(BRUTO!$U:$U,BRUTO!$I:$I,ANALISIS_CAPTURAS_TM!$F$10,BRUTO!$B:$B,ANALISIS_CAPTURAS_TM!$A42,BRUTO!$A:$A,ANALISIS_CAPTURAS_TM!B$13)+SUMIFS(BRUTO!$W:$W,BRUTO!$J:$J,ANALISIS_CAPTURAS_TM!$F$10,BRUTO!$B:$B,ANALISIS_CAPTURAS_TM!$A42,BRUTO!$A:$A,ANALISIS_CAPTURAS_TM!B$13)+SUMIFS(BRUTO!$Y:$Y,BRUTO!$K:$K,ANALISIS_CAPTURAS_TM!$F$10,BRUTO!$B:$B,ANALISIS_CAPTURAS_TM!$A42,BRUTO!$A:$A,ANALISIS_CAPTURAS_TM!B$13)+SUMIFS(BRUTO!$AA:$AA,BRUTO!$K:$K,ANALISIS_CAPTURAS_TM!$F$10,BRUTO!$B:$B,ANALISIS_CAPTURAS_TM!$A42,BRUTO!$A:$A,ANALISIS_CAPTURAS_TM!B$13)</f>
        <v>0</v>
      </c>
      <c r="C42" s="100">
        <f>SUMIFS(BRUTO!$M:$M,BRUTO!$H:$H,ANALISIS_CAPTURAS_TM!$F$10,BRUTO!$B:$B,ANALISIS_CAPTURAS_TM!$A42,BRUTO!$A:$A,ANALISIS_CAPTURAS_TM!C$13)+SUMIFS(BRUTO!$O:$O,BRUTO!$H:$H,ANALISIS_CAPTURAS_TM!$F$10,BRUTO!$B:$B,ANALISIS_CAPTURAS_TM!$A42,BRUTO!$A:$A,ANALISIS_CAPTURAS_TM!C$13)+SUMIFS(BRUTO!$Q:$Q,BRUTO!$H:$H,ANALISIS_CAPTURAS_TM!$F$10,BRUTO!$B:$B,ANALISIS_CAPTURAS_TM!$A42,BRUTO!$A:$A,ANALISIS_CAPTURAS_TM!C$13)+SUMIFS(BRUTO!$S:$S,BRUTO!$I:$I,ANALISIS_CAPTURAS_TM!$F$10,BRUTO!$B:$B,ANALISIS_CAPTURAS_TM!$A42,BRUTO!$A:$A,ANALISIS_CAPTURAS_TM!C$13)+SUMIFS(BRUTO!$U:$U,BRUTO!$I:$I,ANALISIS_CAPTURAS_TM!$F$10,BRUTO!$B:$B,ANALISIS_CAPTURAS_TM!$A42,BRUTO!$A:$A,ANALISIS_CAPTURAS_TM!C$13)+SUMIFS(BRUTO!$W:$W,BRUTO!$J:$J,ANALISIS_CAPTURAS_TM!$F$10,BRUTO!$B:$B,ANALISIS_CAPTURAS_TM!$A42,BRUTO!$A:$A,ANALISIS_CAPTURAS_TM!C$13)+SUMIFS(BRUTO!$Y:$Y,BRUTO!$K:$K,ANALISIS_CAPTURAS_TM!$F$10,BRUTO!$B:$B,ANALISIS_CAPTURAS_TM!$A42,BRUTO!$A:$A,ANALISIS_CAPTURAS_TM!C$13)+SUMIFS(BRUTO!$AA:$AA,BRUTO!$K:$K,ANALISIS_CAPTURAS_TM!$F$10,BRUTO!$B:$B,ANALISIS_CAPTURAS_TM!$A42,BRUTO!$A:$A,ANALISIS_CAPTURAS_TM!C$13)</f>
        <v>0</v>
      </c>
      <c r="D42" s="100">
        <f>SUMIFS(BRUTO!$M:$M,BRUTO!$H:$H,ANALISIS_CAPTURAS_TM!$F$10,BRUTO!$B:$B,ANALISIS_CAPTURAS_TM!$A42,BRUTO!$A:$A,ANALISIS_CAPTURAS_TM!D$13)+SUMIFS(BRUTO!$O:$O,BRUTO!$H:$H,ANALISIS_CAPTURAS_TM!$F$10,BRUTO!$B:$B,ANALISIS_CAPTURAS_TM!$A42,BRUTO!$A:$A,ANALISIS_CAPTURAS_TM!D$13)+SUMIFS(BRUTO!$Q:$Q,BRUTO!$H:$H,ANALISIS_CAPTURAS_TM!$F$10,BRUTO!$B:$B,ANALISIS_CAPTURAS_TM!$A42,BRUTO!$A:$A,ANALISIS_CAPTURAS_TM!D$13)+SUMIFS(BRUTO!$S:$S,BRUTO!$I:$I,ANALISIS_CAPTURAS_TM!$F$10,BRUTO!$B:$B,ANALISIS_CAPTURAS_TM!$A42,BRUTO!$A:$A,ANALISIS_CAPTURAS_TM!D$13)+SUMIFS(BRUTO!$U:$U,BRUTO!$I:$I,ANALISIS_CAPTURAS_TM!$F$10,BRUTO!$B:$B,ANALISIS_CAPTURAS_TM!$A42,BRUTO!$A:$A,ANALISIS_CAPTURAS_TM!D$13)+SUMIFS(BRUTO!$W:$W,BRUTO!$J:$J,ANALISIS_CAPTURAS_TM!$F$10,BRUTO!$B:$B,ANALISIS_CAPTURAS_TM!$A42,BRUTO!$A:$A,ANALISIS_CAPTURAS_TM!D$13)+SUMIFS(BRUTO!$Y:$Y,BRUTO!$K:$K,ANALISIS_CAPTURAS_TM!$F$10,BRUTO!$B:$B,ANALISIS_CAPTURAS_TM!$A42,BRUTO!$A:$A,ANALISIS_CAPTURAS_TM!D$13)+SUMIFS(BRUTO!$AA:$AA,BRUTO!$K:$K,ANALISIS_CAPTURAS_TM!$F$10,BRUTO!$B:$B,ANALISIS_CAPTURAS_TM!$A42,BRUTO!$A:$A,ANALISIS_CAPTURAS_TM!D$13)</f>
        <v>0</v>
      </c>
      <c r="E42" s="100">
        <f>SUMIFS(BRUTO!$M:$M,BRUTO!$H:$H,ANALISIS_CAPTURAS_TM!$F$10,BRUTO!$B:$B,ANALISIS_CAPTURAS_TM!$A42,BRUTO!$A:$A,ANALISIS_CAPTURAS_TM!E$13)+SUMIFS(BRUTO!$O:$O,BRUTO!$H:$H,ANALISIS_CAPTURAS_TM!$F$10,BRUTO!$B:$B,ANALISIS_CAPTURAS_TM!$A42,BRUTO!$A:$A,ANALISIS_CAPTURAS_TM!E$13)+SUMIFS(BRUTO!$Q:$Q,BRUTO!$H:$H,ANALISIS_CAPTURAS_TM!$F$10,BRUTO!$B:$B,ANALISIS_CAPTURAS_TM!$A42,BRUTO!$A:$A,ANALISIS_CAPTURAS_TM!E$13)+SUMIFS(BRUTO!$S:$S,BRUTO!$I:$I,ANALISIS_CAPTURAS_TM!$F$10,BRUTO!$B:$B,ANALISIS_CAPTURAS_TM!$A42,BRUTO!$A:$A,ANALISIS_CAPTURAS_TM!E$13)+SUMIFS(BRUTO!$U:$U,BRUTO!$I:$I,ANALISIS_CAPTURAS_TM!$F$10,BRUTO!$B:$B,ANALISIS_CAPTURAS_TM!$A42,BRUTO!$A:$A,ANALISIS_CAPTURAS_TM!E$13)+SUMIFS(BRUTO!$W:$W,BRUTO!$J:$J,ANALISIS_CAPTURAS_TM!$F$10,BRUTO!$B:$B,ANALISIS_CAPTURAS_TM!$A42,BRUTO!$A:$A,ANALISIS_CAPTURAS_TM!E$13)+SUMIFS(BRUTO!$Y:$Y,BRUTO!$K:$K,ANALISIS_CAPTURAS_TM!$F$10,BRUTO!$B:$B,ANALISIS_CAPTURAS_TM!$A42,BRUTO!$A:$A,ANALISIS_CAPTURAS_TM!E$13)+SUMIFS(BRUTO!$AA:$AA,BRUTO!$K:$K,ANALISIS_CAPTURAS_TM!$F$10,BRUTO!$B:$B,ANALISIS_CAPTURAS_TM!$A42,BRUTO!$A:$A,ANALISIS_CAPTURAS_TM!E$13)</f>
        <v>0</v>
      </c>
      <c r="F42" s="100">
        <f>SUMIFS(BRUTO!$M:$M,BRUTO!$H:$H,ANALISIS_CAPTURAS_TM!$F$10,BRUTO!$B:$B,ANALISIS_CAPTURAS_TM!$A42,BRUTO!$A:$A,ANALISIS_CAPTURAS_TM!F$13)+SUMIFS(BRUTO!$O:$O,BRUTO!$H:$H,ANALISIS_CAPTURAS_TM!$F$10,BRUTO!$B:$B,ANALISIS_CAPTURAS_TM!$A42,BRUTO!$A:$A,ANALISIS_CAPTURAS_TM!F$13)+SUMIFS(BRUTO!$Q:$Q,BRUTO!$H:$H,ANALISIS_CAPTURAS_TM!$F$10,BRUTO!$B:$B,ANALISIS_CAPTURAS_TM!$A42,BRUTO!$A:$A,ANALISIS_CAPTURAS_TM!F$13)+SUMIFS(BRUTO!$S:$S,BRUTO!$I:$I,ANALISIS_CAPTURAS_TM!$F$10,BRUTO!$B:$B,ANALISIS_CAPTURAS_TM!$A42,BRUTO!$A:$A,ANALISIS_CAPTURAS_TM!F$13)+SUMIFS(BRUTO!$U:$U,BRUTO!$I:$I,ANALISIS_CAPTURAS_TM!$F$10,BRUTO!$B:$B,ANALISIS_CAPTURAS_TM!$A42,BRUTO!$A:$A,ANALISIS_CAPTURAS_TM!F$13)+SUMIFS(BRUTO!$W:$W,BRUTO!$J:$J,ANALISIS_CAPTURAS_TM!$F$10,BRUTO!$B:$B,ANALISIS_CAPTURAS_TM!$A42,BRUTO!$A:$A,ANALISIS_CAPTURAS_TM!F$13)+SUMIFS(BRUTO!$Y:$Y,BRUTO!$K:$K,ANALISIS_CAPTURAS_TM!$F$10,BRUTO!$B:$B,ANALISIS_CAPTURAS_TM!$A42,BRUTO!$A:$A,ANALISIS_CAPTURAS_TM!F$13)+SUMIFS(BRUTO!$AA:$AA,BRUTO!$K:$K,ANALISIS_CAPTURAS_TM!$F$10,BRUTO!$B:$B,ANALISIS_CAPTURAS_TM!$A42,BRUTO!$A:$A,ANALISIS_CAPTURAS_TM!F$13)</f>
        <v>0</v>
      </c>
      <c r="G42" s="100">
        <f>SUMIFS(BRUTO!$M:$M,BRUTO!$H:$H,ANALISIS_CAPTURAS_TM!$F$10,BRUTO!$B:$B,ANALISIS_CAPTURAS_TM!$A42,BRUTO!$A:$A,ANALISIS_CAPTURAS_TM!G$13)+SUMIFS(BRUTO!$O:$O,BRUTO!$H:$H,ANALISIS_CAPTURAS_TM!$F$10,BRUTO!$B:$B,ANALISIS_CAPTURAS_TM!$A42,BRUTO!$A:$A,ANALISIS_CAPTURAS_TM!G$13)+SUMIFS(BRUTO!$Q:$Q,BRUTO!$H:$H,ANALISIS_CAPTURAS_TM!$F$10,BRUTO!$B:$B,ANALISIS_CAPTURAS_TM!$A42,BRUTO!$A:$A,ANALISIS_CAPTURAS_TM!G$13)+SUMIFS(BRUTO!$S:$S,BRUTO!$I:$I,ANALISIS_CAPTURAS_TM!$F$10,BRUTO!$B:$B,ANALISIS_CAPTURAS_TM!$A42,BRUTO!$A:$A,ANALISIS_CAPTURAS_TM!G$13)+SUMIFS(BRUTO!$U:$U,BRUTO!$I:$I,ANALISIS_CAPTURAS_TM!$F$10,BRUTO!$B:$B,ANALISIS_CAPTURAS_TM!$A42,BRUTO!$A:$A,ANALISIS_CAPTURAS_TM!G$13)+SUMIFS(BRUTO!$W:$W,BRUTO!$J:$J,ANALISIS_CAPTURAS_TM!$F$10,BRUTO!$B:$B,ANALISIS_CAPTURAS_TM!$A42,BRUTO!$A:$A,ANALISIS_CAPTURAS_TM!G$13)+SUMIFS(BRUTO!$Y:$Y,BRUTO!$K:$K,ANALISIS_CAPTURAS_TM!$F$10,BRUTO!$B:$B,ANALISIS_CAPTURAS_TM!$A42,BRUTO!$A:$A,ANALISIS_CAPTURAS_TM!G$13)+SUMIFS(BRUTO!$AA:$AA,BRUTO!$K:$K,ANALISIS_CAPTURAS_TM!$F$10,BRUTO!$B:$B,ANALISIS_CAPTURAS_TM!$A42,BRUTO!$A:$A,ANALISIS_CAPTURAS_TM!G$13)</f>
        <v>0</v>
      </c>
      <c r="H42" s="100">
        <f>SUMIFS(BRUTO!$M:$M,BRUTO!$H:$H,ANALISIS_CAPTURAS_TM!$F$10,BRUTO!$B:$B,ANALISIS_CAPTURAS_TM!$A42,BRUTO!$A:$A,ANALISIS_CAPTURAS_TM!H$13)+SUMIFS(BRUTO!$O:$O,BRUTO!$H:$H,ANALISIS_CAPTURAS_TM!$F$10,BRUTO!$B:$B,ANALISIS_CAPTURAS_TM!$A42,BRUTO!$A:$A,ANALISIS_CAPTURAS_TM!H$13)+SUMIFS(BRUTO!$Q:$Q,BRUTO!$H:$H,ANALISIS_CAPTURAS_TM!$F$10,BRUTO!$B:$B,ANALISIS_CAPTURAS_TM!$A42,BRUTO!$A:$A,ANALISIS_CAPTURAS_TM!H$13)+SUMIFS(BRUTO!$S:$S,BRUTO!$I:$I,ANALISIS_CAPTURAS_TM!$F$10,BRUTO!$B:$B,ANALISIS_CAPTURAS_TM!$A42,BRUTO!$A:$A,ANALISIS_CAPTURAS_TM!H$13)+SUMIFS(BRUTO!$U:$U,BRUTO!$I:$I,ANALISIS_CAPTURAS_TM!$F$10,BRUTO!$B:$B,ANALISIS_CAPTURAS_TM!$A42,BRUTO!$A:$A,ANALISIS_CAPTURAS_TM!H$13)+SUMIFS(BRUTO!$W:$W,BRUTO!$J:$J,ANALISIS_CAPTURAS_TM!$F$10,BRUTO!$B:$B,ANALISIS_CAPTURAS_TM!$A42,BRUTO!$A:$A,ANALISIS_CAPTURAS_TM!H$13)+SUMIFS(BRUTO!$Y:$Y,BRUTO!$K:$K,ANALISIS_CAPTURAS_TM!$F$10,BRUTO!$B:$B,ANALISIS_CAPTURAS_TM!$A42,BRUTO!$A:$A,ANALISIS_CAPTURAS_TM!H$13)+SUMIFS(BRUTO!$AA:$AA,BRUTO!$K:$K,ANALISIS_CAPTURAS_TM!$F$10,BRUTO!$B:$B,ANALISIS_CAPTURAS_TM!$A42,BRUTO!$A:$A,ANALISIS_CAPTURAS_TM!H$13)</f>
        <v>0</v>
      </c>
      <c r="I42" s="100">
        <f>SUMIFS(BRUTO!$M:$M,BRUTO!$H:$H,ANALISIS_CAPTURAS_TM!$F$10,BRUTO!$B:$B,ANALISIS_CAPTURAS_TM!$A42,BRUTO!$A:$A,ANALISIS_CAPTURAS_TM!I$13)+SUMIFS(BRUTO!$O:$O,BRUTO!$H:$H,ANALISIS_CAPTURAS_TM!$F$10,BRUTO!$B:$B,ANALISIS_CAPTURAS_TM!$A42,BRUTO!$A:$A,ANALISIS_CAPTURAS_TM!I$13)+SUMIFS(BRUTO!$Q:$Q,BRUTO!$H:$H,ANALISIS_CAPTURAS_TM!$F$10,BRUTO!$B:$B,ANALISIS_CAPTURAS_TM!$A42,BRUTO!$A:$A,ANALISIS_CAPTURAS_TM!I$13)+SUMIFS(BRUTO!$S:$S,BRUTO!$I:$I,ANALISIS_CAPTURAS_TM!$F$10,BRUTO!$B:$B,ANALISIS_CAPTURAS_TM!$A42,BRUTO!$A:$A,ANALISIS_CAPTURAS_TM!I$13)+SUMIFS(BRUTO!$U:$U,BRUTO!$I:$I,ANALISIS_CAPTURAS_TM!$F$10,BRUTO!$B:$B,ANALISIS_CAPTURAS_TM!$A42,BRUTO!$A:$A,ANALISIS_CAPTURAS_TM!I$13)+SUMIFS(BRUTO!$W:$W,BRUTO!$J:$J,ANALISIS_CAPTURAS_TM!$F$10,BRUTO!$B:$B,ANALISIS_CAPTURAS_TM!$A42,BRUTO!$A:$A,ANALISIS_CAPTURAS_TM!I$13)+SUMIFS(BRUTO!$Y:$Y,BRUTO!$K:$K,ANALISIS_CAPTURAS_TM!$F$10,BRUTO!$B:$B,ANALISIS_CAPTURAS_TM!$A42,BRUTO!$A:$A,ANALISIS_CAPTURAS_TM!I$13)+SUMIFS(BRUTO!$AA:$AA,BRUTO!$K:$K,ANALISIS_CAPTURAS_TM!$F$10,BRUTO!$B:$B,ANALISIS_CAPTURAS_TM!$A42,BRUTO!$A:$A,ANALISIS_CAPTURAS_TM!I$13)</f>
        <v>0</v>
      </c>
      <c r="J42" s="100">
        <f>SUMIFS(BRUTO!$M:$M,BRUTO!$H:$H,ANALISIS_CAPTURAS_TM!$F$10,BRUTO!$B:$B,ANALISIS_CAPTURAS_TM!$A42,BRUTO!$A:$A,ANALISIS_CAPTURAS_TM!J$13)+SUMIFS(BRUTO!$O:$O,BRUTO!$H:$H,ANALISIS_CAPTURAS_TM!$F$10,BRUTO!$B:$B,ANALISIS_CAPTURAS_TM!$A42,BRUTO!$A:$A,ANALISIS_CAPTURAS_TM!J$13)+SUMIFS(BRUTO!$Q:$Q,BRUTO!$H:$H,ANALISIS_CAPTURAS_TM!$F$10,BRUTO!$B:$B,ANALISIS_CAPTURAS_TM!$A42,BRUTO!$A:$A,ANALISIS_CAPTURAS_TM!J$13)+SUMIFS(BRUTO!$S:$S,BRUTO!$I:$I,ANALISIS_CAPTURAS_TM!$F$10,BRUTO!$B:$B,ANALISIS_CAPTURAS_TM!$A42,BRUTO!$A:$A,ANALISIS_CAPTURAS_TM!J$13)+SUMIFS(BRUTO!$U:$U,BRUTO!$I:$I,ANALISIS_CAPTURAS_TM!$F$10,BRUTO!$B:$B,ANALISIS_CAPTURAS_TM!$A42,BRUTO!$A:$A,ANALISIS_CAPTURAS_TM!J$13)+SUMIFS(BRUTO!$W:$W,BRUTO!$J:$J,ANALISIS_CAPTURAS_TM!$F$10,BRUTO!$B:$B,ANALISIS_CAPTURAS_TM!$A42,BRUTO!$A:$A,ANALISIS_CAPTURAS_TM!J$13)+SUMIFS(BRUTO!$Y:$Y,BRUTO!$K:$K,ANALISIS_CAPTURAS_TM!$F$10,BRUTO!$B:$B,ANALISIS_CAPTURAS_TM!$A42,BRUTO!$A:$A,ANALISIS_CAPTURAS_TM!J$13)+SUMIFS(BRUTO!$AA:$AA,BRUTO!$K:$K,ANALISIS_CAPTURAS_TM!$F$10,BRUTO!$B:$B,ANALISIS_CAPTURAS_TM!$A42,BRUTO!$A:$A,ANALISIS_CAPTURAS_TM!J$13)</f>
        <v>0</v>
      </c>
      <c r="K42" s="100">
        <f>SUMIFS(BRUTO!$M:$M,BRUTO!$H:$H,ANALISIS_CAPTURAS_TM!$F$10,BRUTO!$B:$B,ANALISIS_CAPTURAS_TM!$A42,BRUTO!$A:$A,ANALISIS_CAPTURAS_TM!K$13)+SUMIFS(BRUTO!$O:$O,BRUTO!$H:$H,ANALISIS_CAPTURAS_TM!$F$10,BRUTO!$B:$B,ANALISIS_CAPTURAS_TM!$A42,BRUTO!$A:$A,ANALISIS_CAPTURAS_TM!K$13)+SUMIFS(BRUTO!$Q:$Q,BRUTO!$H:$H,ANALISIS_CAPTURAS_TM!$F$10,BRUTO!$B:$B,ANALISIS_CAPTURAS_TM!$A42,BRUTO!$A:$A,ANALISIS_CAPTURAS_TM!K$13)+SUMIFS(BRUTO!$S:$S,BRUTO!$I:$I,ANALISIS_CAPTURAS_TM!$F$10,BRUTO!$B:$B,ANALISIS_CAPTURAS_TM!$A42,BRUTO!$A:$A,ANALISIS_CAPTURAS_TM!K$13)+SUMIFS(BRUTO!$U:$U,BRUTO!$I:$I,ANALISIS_CAPTURAS_TM!$F$10,BRUTO!$B:$B,ANALISIS_CAPTURAS_TM!$A42,BRUTO!$A:$A,ANALISIS_CAPTURAS_TM!K$13)+SUMIFS(BRUTO!$W:$W,BRUTO!$J:$J,ANALISIS_CAPTURAS_TM!$F$10,BRUTO!$B:$B,ANALISIS_CAPTURAS_TM!$A42,BRUTO!$A:$A,ANALISIS_CAPTURAS_TM!K$13)+SUMIFS(BRUTO!$Y:$Y,BRUTO!$K:$K,ANALISIS_CAPTURAS_TM!$F$10,BRUTO!$B:$B,ANALISIS_CAPTURAS_TM!$A42,BRUTO!$A:$A,ANALISIS_CAPTURAS_TM!K$13)+SUMIFS(BRUTO!$AA:$AA,BRUTO!$K:$K,ANALISIS_CAPTURAS_TM!$F$10,BRUTO!$B:$B,ANALISIS_CAPTURAS_TM!$A42,BRUTO!$A:$A,ANALISIS_CAPTURAS_TM!K$13)</f>
        <v>0</v>
      </c>
      <c r="L42" s="100">
        <f>SUMIFS(BRUTO!$M:$M,BRUTO!$H:$H,ANALISIS_CAPTURAS_TM!$F$10,BRUTO!$B:$B,ANALISIS_CAPTURAS_TM!$A42,BRUTO!$A:$A,ANALISIS_CAPTURAS_TM!L$13)+SUMIFS(BRUTO!$O:$O,BRUTO!$H:$H,ANALISIS_CAPTURAS_TM!$F$10,BRUTO!$B:$B,ANALISIS_CAPTURAS_TM!$A42,BRUTO!$A:$A,ANALISIS_CAPTURAS_TM!L$13)+SUMIFS(BRUTO!$Q:$Q,BRUTO!$H:$H,ANALISIS_CAPTURAS_TM!$F$10,BRUTO!$B:$B,ANALISIS_CAPTURAS_TM!$A42,BRUTO!$A:$A,ANALISIS_CAPTURAS_TM!L$13)+SUMIFS(BRUTO!$S:$S,BRUTO!$I:$I,ANALISIS_CAPTURAS_TM!$F$10,BRUTO!$B:$B,ANALISIS_CAPTURAS_TM!$A42,BRUTO!$A:$A,ANALISIS_CAPTURAS_TM!L$13)+SUMIFS(BRUTO!$U:$U,BRUTO!$I:$I,ANALISIS_CAPTURAS_TM!$F$10,BRUTO!$B:$B,ANALISIS_CAPTURAS_TM!$A42,BRUTO!$A:$A,ANALISIS_CAPTURAS_TM!L$13)+SUMIFS(BRUTO!$W:$W,BRUTO!$J:$J,ANALISIS_CAPTURAS_TM!$F$10,BRUTO!$B:$B,ANALISIS_CAPTURAS_TM!$A42,BRUTO!$A:$A,ANALISIS_CAPTURAS_TM!L$13)+SUMIFS(BRUTO!$Y:$Y,BRUTO!$K:$K,ANALISIS_CAPTURAS_TM!$F$10,BRUTO!$B:$B,ANALISIS_CAPTURAS_TM!$A42,BRUTO!$A:$A,ANALISIS_CAPTURAS_TM!L$13)+SUMIFS(BRUTO!$AA:$AA,BRUTO!$K:$K,ANALISIS_CAPTURAS_TM!$F$10,BRUTO!$B:$B,ANALISIS_CAPTURAS_TM!$A42,BRUTO!$A:$A,ANALISIS_CAPTURAS_TM!L$13)</f>
        <v>0</v>
      </c>
      <c r="M42" s="83">
        <f t="shared" si="0"/>
        <v>0</v>
      </c>
      <c r="N42" s="135">
        <f t="shared" si="1"/>
        <v>0</v>
      </c>
    </row>
    <row r="43" spans="1:32" x14ac:dyDescent="0.25">
      <c r="A43" s="76" t="s">
        <v>64</v>
      </c>
      <c r="B43" s="100">
        <f>SUMIFS(BRUTO!$M:$M,BRUTO!$H:$H,ANALISIS_CAPTURAS_TM!$F$10,BRUTO!$B:$B,ANALISIS_CAPTURAS_TM!$A43,BRUTO!$A:$A,ANALISIS_CAPTURAS_TM!B$13)+SUMIFS(BRUTO!$O:$O,BRUTO!$H:$H,ANALISIS_CAPTURAS_TM!$F$10,BRUTO!$B:$B,ANALISIS_CAPTURAS_TM!$A43,BRUTO!$A:$A,ANALISIS_CAPTURAS_TM!B$13)+SUMIFS(BRUTO!$Q:$Q,BRUTO!$H:$H,ANALISIS_CAPTURAS_TM!$F$10,BRUTO!$B:$B,ANALISIS_CAPTURAS_TM!$A43,BRUTO!$A:$A,ANALISIS_CAPTURAS_TM!B$13)+SUMIFS(BRUTO!$S:$S,BRUTO!$I:$I,ANALISIS_CAPTURAS_TM!$F$10,BRUTO!$B:$B,ANALISIS_CAPTURAS_TM!$A43,BRUTO!$A:$A,ANALISIS_CAPTURAS_TM!B$13)+SUMIFS(BRUTO!$U:$U,BRUTO!$I:$I,ANALISIS_CAPTURAS_TM!$F$10,BRUTO!$B:$B,ANALISIS_CAPTURAS_TM!$A43,BRUTO!$A:$A,ANALISIS_CAPTURAS_TM!B$13)+SUMIFS(BRUTO!$W:$W,BRUTO!$J:$J,ANALISIS_CAPTURAS_TM!$F$10,BRUTO!$B:$B,ANALISIS_CAPTURAS_TM!$A43,BRUTO!$A:$A,ANALISIS_CAPTURAS_TM!B$13)+SUMIFS(BRUTO!$Y:$Y,BRUTO!$K:$K,ANALISIS_CAPTURAS_TM!$F$10,BRUTO!$B:$B,ANALISIS_CAPTURAS_TM!$A43,BRUTO!$A:$A,ANALISIS_CAPTURAS_TM!B$13)+SUMIFS(BRUTO!$AA:$AA,BRUTO!$K:$K,ANALISIS_CAPTURAS_TM!$F$10,BRUTO!$B:$B,ANALISIS_CAPTURAS_TM!$A43,BRUTO!$A:$A,ANALISIS_CAPTURAS_TM!B$13)</f>
        <v>0</v>
      </c>
      <c r="C43" s="100">
        <f>SUMIFS(BRUTO!$M:$M,BRUTO!$H:$H,ANALISIS_CAPTURAS_TM!$F$10,BRUTO!$B:$B,ANALISIS_CAPTURAS_TM!$A43,BRUTO!$A:$A,ANALISIS_CAPTURAS_TM!C$13)+SUMIFS(BRUTO!$O:$O,BRUTO!$H:$H,ANALISIS_CAPTURAS_TM!$F$10,BRUTO!$B:$B,ANALISIS_CAPTURAS_TM!$A43,BRUTO!$A:$A,ANALISIS_CAPTURAS_TM!C$13)+SUMIFS(BRUTO!$Q:$Q,BRUTO!$H:$H,ANALISIS_CAPTURAS_TM!$F$10,BRUTO!$B:$B,ANALISIS_CAPTURAS_TM!$A43,BRUTO!$A:$A,ANALISIS_CAPTURAS_TM!C$13)+SUMIFS(BRUTO!$S:$S,BRUTO!$I:$I,ANALISIS_CAPTURAS_TM!$F$10,BRUTO!$B:$B,ANALISIS_CAPTURAS_TM!$A43,BRUTO!$A:$A,ANALISIS_CAPTURAS_TM!C$13)+SUMIFS(BRUTO!$U:$U,BRUTO!$I:$I,ANALISIS_CAPTURAS_TM!$F$10,BRUTO!$B:$B,ANALISIS_CAPTURAS_TM!$A43,BRUTO!$A:$A,ANALISIS_CAPTURAS_TM!C$13)+SUMIFS(BRUTO!$W:$W,BRUTO!$J:$J,ANALISIS_CAPTURAS_TM!$F$10,BRUTO!$B:$B,ANALISIS_CAPTURAS_TM!$A43,BRUTO!$A:$A,ANALISIS_CAPTURAS_TM!C$13)+SUMIFS(BRUTO!$Y:$Y,BRUTO!$K:$K,ANALISIS_CAPTURAS_TM!$F$10,BRUTO!$B:$B,ANALISIS_CAPTURAS_TM!$A43,BRUTO!$A:$A,ANALISIS_CAPTURAS_TM!C$13)+SUMIFS(BRUTO!$AA:$AA,BRUTO!$K:$K,ANALISIS_CAPTURAS_TM!$F$10,BRUTO!$B:$B,ANALISIS_CAPTURAS_TM!$A43,BRUTO!$A:$A,ANALISIS_CAPTURAS_TM!C$13)</f>
        <v>5</v>
      </c>
      <c r="D43" s="100">
        <f>SUMIFS(BRUTO!$M:$M,BRUTO!$H:$H,ANALISIS_CAPTURAS_TM!$F$10,BRUTO!$B:$B,ANALISIS_CAPTURAS_TM!$A43,BRUTO!$A:$A,ANALISIS_CAPTURAS_TM!D$13)+SUMIFS(BRUTO!$O:$O,BRUTO!$H:$H,ANALISIS_CAPTURAS_TM!$F$10,BRUTO!$B:$B,ANALISIS_CAPTURAS_TM!$A43,BRUTO!$A:$A,ANALISIS_CAPTURAS_TM!D$13)+SUMIFS(BRUTO!$Q:$Q,BRUTO!$H:$H,ANALISIS_CAPTURAS_TM!$F$10,BRUTO!$B:$B,ANALISIS_CAPTURAS_TM!$A43,BRUTO!$A:$A,ANALISIS_CAPTURAS_TM!D$13)+SUMIFS(BRUTO!$S:$S,BRUTO!$I:$I,ANALISIS_CAPTURAS_TM!$F$10,BRUTO!$B:$B,ANALISIS_CAPTURAS_TM!$A43,BRUTO!$A:$A,ANALISIS_CAPTURAS_TM!D$13)+SUMIFS(BRUTO!$U:$U,BRUTO!$I:$I,ANALISIS_CAPTURAS_TM!$F$10,BRUTO!$B:$B,ANALISIS_CAPTURAS_TM!$A43,BRUTO!$A:$A,ANALISIS_CAPTURAS_TM!D$13)+SUMIFS(BRUTO!$W:$W,BRUTO!$J:$J,ANALISIS_CAPTURAS_TM!$F$10,BRUTO!$B:$B,ANALISIS_CAPTURAS_TM!$A43,BRUTO!$A:$A,ANALISIS_CAPTURAS_TM!D$13)+SUMIFS(BRUTO!$Y:$Y,BRUTO!$K:$K,ANALISIS_CAPTURAS_TM!$F$10,BRUTO!$B:$B,ANALISIS_CAPTURAS_TM!$A43,BRUTO!$A:$A,ANALISIS_CAPTURAS_TM!D$13)+SUMIFS(BRUTO!$AA:$AA,BRUTO!$K:$K,ANALISIS_CAPTURAS_TM!$F$10,BRUTO!$B:$B,ANALISIS_CAPTURAS_TM!$A43,BRUTO!$A:$A,ANALISIS_CAPTURAS_TM!D$13)</f>
        <v>81</v>
      </c>
      <c r="E43" s="100">
        <f>SUMIFS(BRUTO!$M:$M,BRUTO!$H:$H,ANALISIS_CAPTURAS_TM!$F$10,BRUTO!$B:$B,ANALISIS_CAPTURAS_TM!$A43,BRUTO!$A:$A,ANALISIS_CAPTURAS_TM!E$13)+SUMIFS(BRUTO!$O:$O,BRUTO!$H:$H,ANALISIS_CAPTURAS_TM!$F$10,BRUTO!$B:$B,ANALISIS_CAPTURAS_TM!$A43,BRUTO!$A:$A,ANALISIS_CAPTURAS_TM!E$13)+SUMIFS(BRUTO!$Q:$Q,BRUTO!$H:$H,ANALISIS_CAPTURAS_TM!$F$10,BRUTO!$B:$B,ANALISIS_CAPTURAS_TM!$A43,BRUTO!$A:$A,ANALISIS_CAPTURAS_TM!E$13)+SUMIFS(BRUTO!$S:$S,BRUTO!$I:$I,ANALISIS_CAPTURAS_TM!$F$10,BRUTO!$B:$B,ANALISIS_CAPTURAS_TM!$A43,BRUTO!$A:$A,ANALISIS_CAPTURAS_TM!E$13)+SUMIFS(BRUTO!$U:$U,BRUTO!$I:$I,ANALISIS_CAPTURAS_TM!$F$10,BRUTO!$B:$B,ANALISIS_CAPTURAS_TM!$A43,BRUTO!$A:$A,ANALISIS_CAPTURAS_TM!E$13)+SUMIFS(BRUTO!$W:$W,BRUTO!$J:$J,ANALISIS_CAPTURAS_TM!$F$10,BRUTO!$B:$B,ANALISIS_CAPTURAS_TM!$A43,BRUTO!$A:$A,ANALISIS_CAPTURAS_TM!E$13)+SUMIFS(BRUTO!$Y:$Y,BRUTO!$K:$K,ANALISIS_CAPTURAS_TM!$F$10,BRUTO!$B:$B,ANALISIS_CAPTURAS_TM!$A43,BRUTO!$A:$A,ANALISIS_CAPTURAS_TM!E$13)+SUMIFS(BRUTO!$AA:$AA,BRUTO!$K:$K,ANALISIS_CAPTURAS_TM!$F$10,BRUTO!$B:$B,ANALISIS_CAPTURAS_TM!$A43,BRUTO!$A:$A,ANALISIS_CAPTURAS_TM!E$13)</f>
        <v>0</v>
      </c>
      <c r="F43" s="100">
        <f>SUMIFS(BRUTO!$M:$M,BRUTO!$H:$H,ANALISIS_CAPTURAS_TM!$F$10,BRUTO!$B:$B,ANALISIS_CAPTURAS_TM!$A43,BRUTO!$A:$A,ANALISIS_CAPTURAS_TM!F$13)+SUMIFS(BRUTO!$O:$O,BRUTO!$H:$H,ANALISIS_CAPTURAS_TM!$F$10,BRUTO!$B:$B,ANALISIS_CAPTURAS_TM!$A43,BRUTO!$A:$A,ANALISIS_CAPTURAS_TM!F$13)+SUMIFS(BRUTO!$Q:$Q,BRUTO!$H:$H,ANALISIS_CAPTURAS_TM!$F$10,BRUTO!$B:$B,ANALISIS_CAPTURAS_TM!$A43,BRUTO!$A:$A,ANALISIS_CAPTURAS_TM!F$13)+SUMIFS(BRUTO!$S:$S,BRUTO!$I:$I,ANALISIS_CAPTURAS_TM!$F$10,BRUTO!$B:$B,ANALISIS_CAPTURAS_TM!$A43,BRUTO!$A:$A,ANALISIS_CAPTURAS_TM!F$13)+SUMIFS(BRUTO!$U:$U,BRUTO!$I:$I,ANALISIS_CAPTURAS_TM!$F$10,BRUTO!$B:$B,ANALISIS_CAPTURAS_TM!$A43,BRUTO!$A:$A,ANALISIS_CAPTURAS_TM!F$13)+SUMIFS(BRUTO!$W:$W,BRUTO!$J:$J,ANALISIS_CAPTURAS_TM!$F$10,BRUTO!$B:$B,ANALISIS_CAPTURAS_TM!$A43,BRUTO!$A:$A,ANALISIS_CAPTURAS_TM!F$13)+SUMIFS(BRUTO!$Y:$Y,BRUTO!$K:$K,ANALISIS_CAPTURAS_TM!$F$10,BRUTO!$B:$B,ANALISIS_CAPTURAS_TM!$A43,BRUTO!$A:$A,ANALISIS_CAPTURAS_TM!F$13)+SUMIFS(BRUTO!$AA:$AA,BRUTO!$K:$K,ANALISIS_CAPTURAS_TM!$F$10,BRUTO!$B:$B,ANALISIS_CAPTURAS_TM!$A43,BRUTO!$A:$A,ANALISIS_CAPTURAS_TM!F$13)</f>
        <v>0</v>
      </c>
      <c r="G43" s="100">
        <f>SUMIFS(BRUTO!$M:$M,BRUTO!$H:$H,ANALISIS_CAPTURAS_TM!$F$10,BRUTO!$B:$B,ANALISIS_CAPTURAS_TM!$A43,BRUTO!$A:$A,ANALISIS_CAPTURAS_TM!G$13)+SUMIFS(BRUTO!$O:$O,BRUTO!$H:$H,ANALISIS_CAPTURAS_TM!$F$10,BRUTO!$B:$B,ANALISIS_CAPTURAS_TM!$A43,BRUTO!$A:$A,ANALISIS_CAPTURAS_TM!G$13)+SUMIFS(BRUTO!$Q:$Q,BRUTO!$H:$H,ANALISIS_CAPTURAS_TM!$F$10,BRUTO!$B:$B,ANALISIS_CAPTURAS_TM!$A43,BRUTO!$A:$A,ANALISIS_CAPTURAS_TM!G$13)+SUMIFS(BRUTO!$S:$S,BRUTO!$I:$I,ANALISIS_CAPTURAS_TM!$F$10,BRUTO!$B:$B,ANALISIS_CAPTURAS_TM!$A43,BRUTO!$A:$A,ANALISIS_CAPTURAS_TM!G$13)+SUMIFS(BRUTO!$U:$U,BRUTO!$I:$I,ANALISIS_CAPTURAS_TM!$F$10,BRUTO!$B:$B,ANALISIS_CAPTURAS_TM!$A43,BRUTO!$A:$A,ANALISIS_CAPTURAS_TM!G$13)+SUMIFS(BRUTO!$W:$W,BRUTO!$J:$J,ANALISIS_CAPTURAS_TM!$F$10,BRUTO!$B:$B,ANALISIS_CAPTURAS_TM!$A43,BRUTO!$A:$A,ANALISIS_CAPTURAS_TM!G$13)+SUMIFS(BRUTO!$Y:$Y,BRUTO!$K:$K,ANALISIS_CAPTURAS_TM!$F$10,BRUTO!$B:$B,ANALISIS_CAPTURAS_TM!$A43,BRUTO!$A:$A,ANALISIS_CAPTURAS_TM!G$13)+SUMIFS(BRUTO!$AA:$AA,BRUTO!$K:$K,ANALISIS_CAPTURAS_TM!$F$10,BRUTO!$B:$B,ANALISIS_CAPTURAS_TM!$A43,BRUTO!$A:$A,ANALISIS_CAPTURAS_TM!G$13)</f>
        <v>175</v>
      </c>
      <c r="H43" s="100">
        <f>SUMIFS(BRUTO!$M:$M,BRUTO!$H:$H,ANALISIS_CAPTURAS_TM!$F$10,BRUTO!$B:$B,ANALISIS_CAPTURAS_TM!$A43,BRUTO!$A:$A,ANALISIS_CAPTURAS_TM!H$13)+SUMIFS(BRUTO!$O:$O,BRUTO!$H:$H,ANALISIS_CAPTURAS_TM!$F$10,BRUTO!$B:$B,ANALISIS_CAPTURAS_TM!$A43,BRUTO!$A:$A,ANALISIS_CAPTURAS_TM!H$13)+SUMIFS(BRUTO!$Q:$Q,BRUTO!$H:$H,ANALISIS_CAPTURAS_TM!$F$10,BRUTO!$B:$B,ANALISIS_CAPTURAS_TM!$A43,BRUTO!$A:$A,ANALISIS_CAPTURAS_TM!H$13)+SUMIFS(BRUTO!$S:$S,BRUTO!$I:$I,ANALISIS_CAPTURAS_TM!$F$10,BRUTO!$B:$B,ANALISIS_CAPTURAS_TM!$A43,BRUTO!$A:$A,ANALISIS_CAPTURAS_TM!H$13)+SUMIFS(BRUTO!$U:$U,BRUTO!$I:$I,ANALISIS_CAPTURAS_TM!$F$10,BRUTO!$B:$B,ANALISIS_CAPTURAS_TM!$A43,BRUTO!$A:$A,ANALISIS_CAPTURAS_TM!H$13)+SUMIFS(BRUTO!$W:$W,BRUTO!$J:$J,ANALISIS_CAPTURAS_TM!$F$10,BRUTO!$B:$B,ANALISIS_CAPTURAS_TM!$A43,BRUTO!$A:$A,ANALISIS_CAPTURAS_TM!H$13)+SUMIFS(BRUTO!$Y:$Y,BRUTO!$K:$K,ANALISIS_CAPTURAS_TM!$F$10,BRUTO!$B:$B,ANALISIS_CAPTURAS_TM!$A43,BRUTO!$A:$A,ANALISIS_CAPTURAS_TM!H$13)+SUMIFS(BRUTO!$AA:$AA,BRUTO!$K:$K,ANALISIS_CAPTURAS_TM!$F$10,BRUTO!$B:$B,ANALISIS_CAPTURAS_TM!$A43,BRUTO!$A:$A,ANALISIS_CAPTURAS_TM!H$13)</f>
        <v>146</v>
      </c>
      <c r="I43" s="100">
        <f>SUMIFS(BRUTO!$M:$M,BRUTO!$H:$H,ANALISIS_CAPTURAS_TM!$F$10,BRUTO!$B:$B,ANALISIS_CAPTURAS_TM!$A43,BRUTO!$A:$A,ANALISIS_CAPTURAS_TM!I$13)+SUMIFS(BRUTO!$O:$O,BRUTO!$H:$H,ANALISIS_CAPTURAS_TM!$F$10,BRUTO!$B:$B,ANALISIS_CAPTURAS_TM!$A43,BRUTO!$A:$A,ANALISIS_CAPTURAS_TM!I$13)+SUMIFS(BRUTO!$Q:$Q,BRUTO!$H:$H,ANALISIS_CAPTURAS_TM!$F$10,BRUTO!$B:$B,ANALISIS_CAPTURAS_TM!$A43,BRUTO!$A:$A,ANALISIS_CAPTURAS_TM!I$13)+SUMIFS(BRUTO!$S:$S,BRUTO!$I:$I,ANALISIS_CAPTURAS_TM!$F$10,BRUTO!$B:$B,ANALISIS_CAPTURAS_TM!$A43,BRUTO!$A:$A,ANALISIS_CAPTURAS_TM!I$13)+SUMIFS(BRUTO!$U:$U,BRUTO!$I:$I,ANALISIS_CAPTURAS_TM!$F$10,BRUTO!$B:$B,ANALISIS_CAPTURAS_TM!$A43,BRUTO!$A:$A,ANALISIS_CAPTURAS_TM!I$13)+SUMIFS(BRUTO!$W:$W,BRUTO!$J:$J,ANALISIS_CAPTURAS_TM!$F$10,BRUTO!$B:$B,ANALISIS_CAPTURAS_TM!$A43,BRUTO!$A:$A,ANALISIS_CAPTURAS_TM!I$13)+SUMIFS(BRUTO!$Y:$Y,BRUTO!$K:$K,ANALISIS_CAPTURAS_TM!$F$10,BRUTO!$B:$B,ANALISIS_CAPTURAS_TM!$A43,BRUTO!$A:$A,ANALISIS_CAPTURAS_TM!I$13)+SUMIFS(BRUTO!$AA:$AA,BRUTO!$K:$K,ANALISIS_CAPTURAS_TM!$F$10,BRUTO!$B:$B,ANALISIS_CAPTURAS_TM!$A43,BRUTO!$A:$A,ANALISIS_CAPTURAS_TM!I$13)</f>
        <v>38</v>
      </c>
      <c r="J43" s="100">
        <f>SUMIFS(BRUTO!$M:$M,BRUTO!$H:$H,ANALISIS_CAPTURAS_TM!$F$10,BRUTO!$B:$B,ANALISIS_CAPTURAS_TM!$A43,BRUTO!$A:$A,ANALISIS_CAPTURAS_TM!J$13)+SUMIFS(BRUTO!$O:$O,BRUTO!$H:$H,ANALISIS_CAPTURAS_TM!$F$10,BRUTO!$B:$B,ANALISIS_CAPTURAS_TM!$A43,BRUTO!$A:$A,ANALISIS_CAPTURAS_TM!J$13)+SUMIFS(BRUTO!$Q:$Q,BRUTO!$H:$H,ANALISIS_CAPTURAS_TM!$F$10,BRUTO!$B:$B,ANALISIS_CAPTURAS_TM!$A43,BRUTO!$A:$A,ANALISIS_CAPTURAS_TM!J$13)+SUMIFS(BRUTO!$S:$S,BRUTO!$I:$I,ANALISIS_CAPTURAS_TM!$F$10,BRUTO!$B:$B,ANALISIS_CAPTURAS_TM!$A43,BRUTO!$A:$A,ANALISIS_CAPTURAS_TM!J$13)+SUMIFS(BRUTO!$U:$U,BRUTO!$I:$I,ANALISIS_CAPTURAS_TM!$F$10,BRUTO!$B:$B,ANALISIS_CAPTURAS_TM!$A43,BRUTO!$A:$A,ANALISIS_CAPTURAS_TM!J$13)+SUMIFS(BRUTO!$W:$W,BRUTO!$J:$J,ANALISIS_CAPTURAS_TM!$F$10,BRUTO!$B:$B,ANALISIS_CAPTURAS_TM!$A43,BRUTO!$A:$A,ANALISIS_CAPTURAS_TM!J$13)+SUMIFS(BRUTO!$Y:$Y,BRUTO!$K:$K,ANALISIS_CAPTURAS_TM!$F$10,BRUTO!$B:$B,ANALISIS_CAPTURAS_TM!$A43,BRUTO!$A:$A,ANALISIS_CAPTURAS_TM!J$13)+SUMIFS(BRUTO!$AA:$AA,BRUTO!$K:$K,ANALISIS_CAPTURAS_TM!$F$10,BRUTO!$B:$B,ANALISIS_CAPTURAS_TM!$A43,BRUTO!$A:$A,ANALISIS_CAPTURAS_TM!J$13)</f>
        <v>0</v>
      </c>
      <c r="K43" s="100">
        <f>SUMIFS(BRUTO!$M:$M,BRUTO!$H:$H,ANALISIS_CAPTURAS_TM!$F$10,BRUTO!$B:$B,ANALISIS_CAPTURAS_TM!$A43,BRUTO!$A:$A,ANALISIS_CAPTURAS_TM!K$13)+SUMIFS(BRUTO!$O:$O,BRUTO!$H:$H,ANALISIS_CAPTURAS_TM!$F$10,BRUTO!$B:$B,ANALISIS_CAPTURAS_TM!$A43,BRUTO!$A:$A,ANALISIS_CAPTURAS_TM!K$13)+SUMIFS(BRUTO!$Q:$Q,BRUTO!$H:$H,ANALISIS_CAPTURAS_TM!$F$10,BRUTO!$B:$B,ANALISIS_CAPTURAS_TM!$A43,BRUTO!$A:$A,ANALISIS_CAPTURAS_TM!K$13)+SUMIFS(BRUTO!$S:$S,BRUTO!$I:$I,ANALISIS_CAPTURAS_TM!$F$10,BRUTO!$B:$B,ANALISIS_CAPTURAS_TM!$A43,BRUTO!$A:$A,ANALISIS_CAPTURAS_TM!K$13)+SUMIFS(BRUTO!$U:$U,BRUTO!$I:$I,ANALISIS_CAPTURAS_TM!$F$10,BRUTO!$B:$B,ANALISIS_CAPTURAS_TM!$A43,BRUTO!$A:$A,ANALISIS_CAPTURAS_TM!K$13)+SUMIFS(BRUTO!$W:$W,BRUTO!$J:$J,ANALISIS_CAPTURAS_TM!$F$10,BRUTO!$B:$B,ANALISIS_CAPTURAS_TM!$A43,BRUTO!$A:$A,ANALISIS_CAPTURAS_TM!K$13)+SUMIFS(BRUTO!$Y:$Y,BRUTO!$K:$K,ANALISIS_CAPTURAS_TM!$F$10,BRUTO!$B:$B,ANALISIS_CAPTURAS_TM!$A43,BRUTO!$A:$A,ANALISIS_CAPTURAS_TM!K$13)+SUMIFS(BRUTO!$AA:$AA,BRUTO!$K:$K,ANALISIS_CAPTURAS_TM!$F$10,BRUTO!$B:$B,ANALISIS_CAPTURAS_TM!$A43,BRUTO!$A:$A,ANALISIS_CAPTURAS_TM!K$13)</f>
        <v>0</v>
      </c>
      <c r="L43" s="100">
        <f>SUMIFS(BRUTO!$M:$M,BRUTO!$H:$H,ANALISIS_CAPTURAS_TM!$F$10,BRUTO!$B:$B,ANALISIS_CAPTURAS_TM!$A43,BRUTO!$A:$A,ANALISIS_CAPTURAS_TM!L$13)+SUMIFS(BRUTO!$O:$O,BRUTO!$H:$H,ANALISIS_CAPTURAS_TM!$F$10,BRUTO!$B:$B,ANALISIS_CAPTURAS_TM!$A43,BRUTO!$A:$A,ANALISIS_CAPTURAS_TM!L$13)+SUMIFS(BRUTO!$Q:$Q,BRUTO!$H:$H,ANALISIS_CAPTURAS_TM!$F$10,BRUTO!$B:$B,ANALISIS_CAPTURAS_TM!$A43,BRUTO!$A:$A,ANALISIS_CAPTURAS_TM!L$13)+SUMIFS(BRUTO!$S:$S,BRUTO!$I:$I,ANALISIS_CAPTURAS_TM!$F$10,BRUTO!$B:$B,ANALISIS_CAPTURAS_TM!$A43,BRUTO!$A:$A,ANALISIS_CAPTURAS_TM!L$13)+SUMIFS(BRUTO!$U:$U,BRUTO!$I:$I,ANALISIS_CAPTURAS_TM!$F$10,BRUTO!$B:$B,ANALISIS_CAPTURAS_TM!$A43,BRUTO!$A:$A,ANALISIS_CAPTURAS_TM!L$13)+SUMIFS(BRUTO!$W:$W,BRUTO!$J:$J,ANALISIS_CAPTURAS_TM!$F$10,BRUTO!$B:$B,ANALISIS_CAPTURAS_TM!$A43,BRUTO!$A:$A,ANALISIS_CAPTURAS_TM!L$13)+SUMIFS(BRUTO!$Y:$Y,BRUTO!$K:$K,ANALISIS_CAPTURAS_TM!$F$10,BRUTO!$B:$B,ANALISIS_CAPTURAS_TM!$A43,BRUTO!$A:$A,ANALISIS_CAPTURAS_TM!L$13)+SUMIFS(BRUTO!$AA:$AA,BRUTO!$K:$K,ANALISIS_CAPTURAS_TM!$F$10,BRUTO!$B:$B,ANALISIS_CAPTURAS_TM!$A43,BRUTO!$A:$A,ANALISIS_CAPTURAS_TM!L$13)</f>
        <v>0</v>
      </c>
      <c r="M43" s="83">
        <f t="shared" si="0"/>
        <v>445</v>
      </c>
      <c r="N43" s="135">
        <f t="shared" si="1"/>
        <v>16.223113379511485</v>
      </c>
    </row>
    <row r="44" spans="1:32" x14ac:dyDescent="0.25">
      <c r="A44" s="76" t="s">
        <v>65</v>
      </c>
      <c r="B44" s="100">
        <f>SUMIFS(BRUTO!$M:$M,BRUTO!$H:$H,ANALISIS_CAPTURAS_TM!$F$10,BRUTO!$B:$B,ANALISIS_CAPTURAS_TM!$A44,BRUTO!$A:$A,ANALISIS_CAPTURAS_TM!B$13)+SUMIFS(BRUTO!$O:$O,BRUTO!$H:$H,ANALISIS_CAPTURAS_TM!$F$10,BRUTO!$B:$B,ANALISIS_CAPTURAS_TM!$A44,BRUTO!$A:$A,ANALISIS_CAPTURAS_TM!B$13)+SUMIFS(BRUTO!$Q:$Q,BRUTO!$H:$H,ANALISIS_CAPTURAS_TM!$F$10,BRUTO!$B:$B,ANALISIS_CAPTURAS_TM!$A44,BRUTO!$A:$A,ANALISIS_CAPTURAS_TM!B$13)+SUMIFS(BRUTO!$S:$S,BRUTO!$I:$I,ANALISIS_CAPTURAS_TM!$F$10,BRUTO!$B:$B,ANALISIS_CAPTURAS_TM!$A44,BRUTO!$A:$A,ANALISIS_CAPTURAS_TM!B$13)+SUMIFS(BRUTO!$U:$U,BRUTO!$I:$I,ANALISIS_CAPTURAS_TM!$F$10,BRUTO!$B:$B,ANALISIS_CAPTURAS_TM!$A44,BRUTO!$A:$A,ANALISIS_CAPTURAS_TM!B$13)+SUMIFS(BRUTO!$W:$W,BRUTO!$J:$J,ANALISIS_CAPTURAS_TM!$F$10,BRUTO!$B:$B,ANALISIS_CAPTURAS_TM!$A44,BRUTO!$A:$A,ANALISIS_CAPTURAS_TM!B$13)+SUMIFS(BRUTO!$Y:$Y,BRUTO!$K:$K,ANALISIS_CAPTURAS_TM!$F$10,BRUTO!$B:$B,ANALISIS_CAPTURAS_TM!$A44,BRUTO!$A:$A,ANALISIS_CAPTURAS_TM!B$13)+SUMIFS(BRUTO!$AA:$AA,BRUTO!$K:$K,ANALISIS_CAPTURAS_TM!$F$10,BRUTO!$B:$B,ANALISIS_CAPTURAS_TM!$A44,BRUTO!$A:$A,ANALISIS_CAPTURAS_TM!B$13)</f>
        <v>0</v>
      </c>
      <c r="C44" s="100">
        <f>SUMIFS(BRUTO!$M:$M,BRUTO!$H:$H,ANALISIS_CAPTURAS_TM!$F$10,BRUTO!$B:$B,ANALISIS_CAPTURAS_TM!$A44,BRUTO!$A:$A,ANALISIS_CAPTURAS_TM!C$13)+SUMIFS(BRUTO!$O:$O,BRUTO!$H:$H,ANALISIS_CAPTURAS_TM!$F$10,BRUTO!$B:$B,ANALISIS_CAPTURAS_TM!$A44,BRUTO!$A:$A,ANALISIS_CAPTURAS_TM!C$13)+SUMIFS(BRUTO!$Q:$Q,BRUTO!$H:$H,ANALISIS_CAPTURAS_TM!$F$10,BRUTO!$B:$B,ANALISIS_CAPTURAS_TM!$A44,BRUTO!$A:$A,ANALISIS_CAPTURAS_TM!C$13)+SUMIFS(BRUTO!$S:$S,BRUTO!$I:$I,ANALISIS_CAPTURAS_TM!$F$10,BRUTO!$B:$B,ANALISIS_CAPTURAS_TM!$A44,BRUTO!$A:$A,ANALISIS_CAPTURAS_TM!C$13)+SUMIFS(BRUTO!$U:$U,BRUTO!$I:$I,ANALISIS_CAPTURAS_TM!$F$10,BRUTO!$B:$B,ANALISIS_CAPTURAS_TM!$A44,BRUTO!$A:$A,ANALISIS_CAPTURAS_TM!C$13)+SUMIFS(BRUTO!$W:$W,BRUTO!$J:$J,ANALISIS_CAPTURAS_TM!$F$10,BRUTO!$B:$B,ANALISIS_CAPTURAS_TM!$A44,BRUTO!$A:$A,ANALISIS_CAPTURAS_TM!C$13)+SUMIFS(BRUTO!$Y:$Y,BRUTO!$K:$K,ANALISIS_CAPTURAS_TM!$F$10,BRUTO!$B:$B,ANALISIS_CAPTURAS_TM!$A44,BRUTO!$A:$A,ANALISIS_CAPTURAS_TM!C$13)+SUMIFS(BRUTO!$AA:$AA,BRUTO!$K:$K,ANALISIS_CAPTURAS_TM!$F$10,BRUTO!$B:$B,ANALISIS_CAPTURAS_TM!$A44,BRUTO!$A:$A,ANALISIS_CAPTURAS_TM!C$13)</f>
        <v>0</v>
      </c>
      <c r="D44" s="100">
        <f>SUMIFS(BRUTO!$M:$M,BRUTO!$H:$H,ANALISIS_CAPTURAS_TM!$F$10,BRUTO!$B:$B,ANALISIS_CAPTURAS_TM!$A44,BRUTO!$A:$A,ANALISIS_CAPTURAS_TM!D$13)+SUMIFS(BRUTO!$O:$O,BRUTO!$H:$H,ANALISIS_CAPTURAS_TM!$F$10,BRUTO!$B:$B,ANALISIS_CAPTURAS_TM!$A44,BRUTO!$A:$A,ANALISIS_CAPTURAS_TM!D$13)+SUMIFS(BRUTO!$Q:$Q,BRUTO!$H:$H,ANALISIS_CAPTURAS_TM!$F$10,BRUTO!$B:$B,ANALISIS_CAPTURAS_TM!$A44,BRUTO!$A:$A,ANALISIS_CAPTURAS_TM!D$13)+SUMIFS(BRUTO!$S:$S,BRUTO!$I:$I,ANALISIS_CAPTURAS_TM!$F$10,BRUTO!$B:$B,ANALISIS_CAPTURAS_TM!$A44,BRUTO!$A:$A,ANALISIS_CAPTURAS_TM!D$13)+SUMIFS(BRUTO!$U:$U,BRUTO!$I:$I,ANALISIS_CAPTURAS_TM!$F$10,BRUTO!$B:$B,ANALISIS_CAPTURAS_TM!$A44,BRUTO!$A:$A,ANALISIS_CAPTURAS_TM!D$13)+SUMIFS(BRUTO!$W:$W,BRUTO!$J:$J,ANALISIS_CAPTURAS_TM!$F$10,BRUTO!$B:$B,ANALISIS_CAPTURAS_TM!$A44,BRUTO!$A:$A,ANALISIS_CAPTURAS_TM!D$13)+SUMIFS(BRUTO!$Y:$Y,BRUTO!$K:$K,ANALISIS_CAPTURAS_TM!$F$10,BRUTO!$B:$B,ANALISIS_CAPTURAS_TM!$A44,BRUTO!$A:$A,ANALISIS_CAPTURAS_TM!D$13)+SUMIFS(BRUTO!$AA:$AA,BRUTO!$K:$K,ANALISIS_CAPTURAS_TM!$F$10,BRUTO!$B:$B,ANALISIS_CAPTURAS_TM!$A44,BRUTO!$A:$A,ANALISIS_CAPTURAS_TM!D$13)</f>
        <v>0</v>
      </c>
      <c r="E44" s="100">
        <f>SUMIFS(BRUTO!$M:$M,BRUTO!$H:$H,ANALISIS_CAPTURAS_TM!$F$10,BRUTO!$B:$B,ANALISIS_CAPTURAS_TM!$A44,BRUTO!$A:$A,ANALISIS_CAPTURAS_TM!E$13)+SUMIFS(BRUTO!$O:$O,BRUTO!$H:$H,ANALISIS_CAPTURAS_TM!$F$10,BRUTO!$B:$B,ANALISIS_CAPTURAS_TM!$A44,BRUTO!$A:$A,ANALISIS_CAPTURAS_TM!E$13)+SUMIFS(BRUTO!$Q:$Q,BRUTO!$H:$H,ANALISIS_CAPTURAS_TM!$F$10,BRUTO!$B:$B,ANALISIS_CAPTURAS_TM!$A44,BRUTO!$A:$A,ANALISIS_CAPTURAS_TM!E$13)+SUMIFS(BRUTO!$S:$S,BRUTO!$I:$I,ANALISIS_CAPTURAS_TM!$F$10,BRUTO!$B:$B,ANALISIS_CAPTURAS_TM!$A44,BRUTO!$A:$A,ANALISIS_CAPTURAS_TM!E$13)+SUMIFS(BRUTO!$U:$U,BRUTO!$I:$I,ANALISIS_CAPTURAS_TM!$F$10,BRUTO!$B:$B,ANALISIS_CAPTURAS_TM!$A44,BRUTO!$A:$A,ANALISIS_CAPTURAS_TM!E$13)+SUMIFS(BRUTO!$W:$W,BRUTO!$J:$J,ANALISIS_CAPTURAS_TM!$F$10,BRUTO!$B:$B,ANALISIS_CAPTURAS_TM!$A44,BRUTO!$A:$A,ANALISIS_CAPTURAS_TM!E$13)+SUMIFS(BRUTO!$Y:$Y,BRUTO!$K:$K,ANALISIS_CAPTURAS_TM!$F$10,BRUTO!$B:$B,ANALISIS_CAPTURAS_TM!$A44,BRUTO!$A:$A,ANALISIS_CAPTURAS_TM!E$13)+SUMIFS(BRUTO!$AA:$AA,BRUTO!$K:$K,ANALISIS_CAPTURAS_TM!$F$10,BRUTO!$B:$B,ANALISIS_CAPTURAS_TM!$A44,BRUTO!$A:$A,ANALISIS_CAPTURAS_TM!E$13)</f>
        <v>0</v>
      </c>
      <c r="F44" s="100">
        <f>SUMIFS(BRUTO!$M:$M,BRUTO!$H:$H,ANALISIS_CAPTURAS_TM!$F$10,BRUTO!$B:$B,ANALISIS_CAPTURAS_TM!$A44,BRUTO!$A:$A,ANALISIS_CAPTURAS_TM!F$13)+SUMIFS(BRUTO!$O:$O,BRUTO!$H:$H,ANALISIS_CAPTURAS_TM!$F$10,BRUTO!$B:$B,ANALISIS_CAPTURAS_TM!$A44,BRUTO!$A:$A,ANALISIS_CAPTURAS_TM!F$13)+SUMIFS(BRUTO!$Q:$Q,BRUTO!$H:$H,ANALISIS_CAPTURAS_TM!$F$10,BRUTO!$B:$B,ANALISIS_CAPTURAS_TM!$A44,BRUTO!$A:$A,ANALISIS_CAPTURAS_TM!F$13)+SUMIFS(BRUTO!$S:$S,BRUTO!$I:$I,ANALISIS_CAPTURAS_TM!$F$10,BRUTO!$B:$B,ANALISIS_CAPTURAS_TM!$A44,BRUTO!$A:$A,ANALISIS_CAPTURAS_TM!F$13)+SUMIFS(BRUTO!$U:$U,BRUTO!$I:$I,ANALISIS_CAPTURAS_TM!$F$10,BRUTO!$B:$B,ANALISIS_CAPTURAS_TM!$A44,BRUTO!$A:$A,ANALISIS_CAPTURAS_TM!F$13)+SUMIFS(BRUTO!$W:$W,BRUTO!$J:$J,ANALISIS_CAPTURAS_TM!$F$10,BRUTO!$B:$B,ANALISIS_CAPTURAS_TM!$A44,BRUTO!$A:$A,ANALISIS_CAPTURAS_TM!F$13)+SUMIFS(BRUTO!$Y:$Y,BRUTO!$K:$K,ANALISIS_CAPTURAS_TM!$F$10,BRUTO!$B:$B,ANALISIS_CAPTURAS_TM!$A44,BRUTO!$A:$A,ANALISIS_CAPTURAS_TM!F$13)+SUMIFS(BRUTO!$AA:$AA,BRUTO!$K:$K,ANALISIS_CAPTURAS_TM!$F$10,BRUTO!$B:$B,ANALISIS_CAPTURAS_TM!$A44,BRUTO!$A:$A,ANALISIS_CAPTURAS_TM!F$13)</f>
        <v>0</v>
      </c>
      <c r="G44" s="100">
        <f>SUMIFS(BRUTO!$M:$M,BRUTO!$H:$H,ANALISIS_CAPTURAS_TM!$F$10,BRUTO!$B:$B,ANALISIS_CAPTURAS_TM!$A44,BRUTO!$A:$A,ANALISIS_CAPTURAS_TM!G$13)+SUMIFS(BRUTO!$O:$O,BRUTO!$H:$H,ANALISIS_CAPTURAS_TM!$F$10,BRUTO!$B:$B,ANALISIS_CAPTURAS_TM!$A44,BRUTO!$A:$A,ANALISIS_CAPTURAS_TM!G$13)+SUMIFS(BRUTO!$Q:$Q,BRUTO!$H:$H,ANALISIS_CAPTURAS_TM!$F$10,BRUTO!$B:$B,ANALISIS_CAPTURAS_TM!$A44,BRUTO!$A:$A,ANALISIS_CAPTURAS_TM!G$13)+SUMIFS(BRUTO!$S:$S,BRUTO!$I:$I,ANALISIS_CAPTURAS_TM!$F$10,BRUTO!$B:$B,ANALISIS_CAPTURAS_TM!$A44,BRUTO!$A:$A,ANALISIS_CAPTURAS_TM!G$13)+SUMIFS(BRUTO!$U:$U,BRUTO!$I:$I,ANALISIS_CAPTURAS_TM!$F$10,BRUTO!$B:$B,ANALISIS_CAPTURAS_TM!$A44,BRUTO!$A:$A,ANALISIS_CAPTURAS_TM!G$13)+SUMIFS(BRUTO!$W:$W,BRUTO!$J:$J,ANALISIS_CAPTURAS_TM!$F$10,BRUTO!$B:$B,ANALISIS_CAPTURAS_TM!$A44,BRUTO!$A:$A,ANALISIS_CAPTURAS_TM!G$13)+SUMIFS(BRUTO!$Y:$Y,BRUTO!$K:$K,ANALISIS_CAPTURAS_TM!$F$10,BRUTO!$B:$B,ANALISIS_CAPTURAS_TM!$A44,BRUTO!$A:$A,ANALISIS_CAPTURAS_TM!G$13)+SUMIFS(BRUTO!$AA:$AA,BRUTO!$K:$K,ANALISIS_CAPTURAS_TM!$F$10,BRUTO!$B:$B,ANALISIS_CAPTURAS_TM!$A44,BRUTO!$A:$A,ANALISIS_CAPTURAS_TM!G$13)</f>
        <v>0</v>
      </c>
      <c r="H44" s="100">
        <f>SUMIFS(BRUTO!$M:$M,BRUTO!$H:$H,ANALISIS_CAPTURAS_TM!$F$10,BRUTO!$B:$B,ANALISIS_CAPTURAS_TM!$A44,BRUTO!$A:$A,ANALISIS_CAPTURAS_TM!H$13)+SUMIFS(BRUTO!$O:$O,BRUTO!$H:$H,ANALISIS_CAPTURAS_TM!$F$10,BRUTO!$B:$B,ANALISIS_CAPTURAS_TM!$A44,BRUTO!$A:$A,ANALISIS_CAPTURAS_TM!H$13)+SUMIFS(BRUTO!$Q:$Q,BRUTO!$H:$H,ANALISIS_CAPTURAS_TM!$F$10,BRUTO!$B:$B,ANALISIS_CAPTURAS_TM!$A44,BRUTO!$A:$A,ANALISIS_CAPTURAS_TM!H$13)+SUMIFS(BRUTO!$S:$S,BRUTO!$I:$I,ANALISIS_CAPTURAS_TM!$F$10,BRUTO!$B:$B,ANALISIS_CAPTURAS_TM!$A44,BRUTO!$A:$A,ANALISIS_CAPTURAS_TM!H$13)+SUMIFS(BRUTO!$U:$U,BRUTO!$I:$I,ANALISIS_CAPTURAS_TM!$F$10,BRUTO!$B:$B,ANALISIS_CAPTURAS_TM!$A44,BRUTO!$A:$A,ANALISIS_CAPTURAS_TM!H$13)+SUMIFS(BRUTO!$W:$W,BRUTO!$J:$J,ANALISIS_CAPTURAS_TM!$F$10,BRUTO!$B:$B,ANALISIS_CAPTURAS_TM!$A44,BRUTO!$A:$A,ANALISIS_CAPTURAS_TM!H$13)+SUMIFS(BRUTO!$Y:$Y,BRUTO!$K:$K,ANALISIS_CAPTURAS_TM!$F$10,BRUTO!$B:$B,ANALISIS_CAPTURAS_TM!$A44,BRUTO!$A:$A,ANALISIS_CAPTURAS_TM!H$13)+SUMIFS(BRUTO!$AA:$AA,BRUTO!$K:$K,ANALISIS_CAPTURAS_TM!$F$10,BRUTO!$B:$B,ANALISIS_CAPTURAS_TM!$A44,BRUTO!$A:$A,ANALISIS_CAPTURAS_TM!H$13)</f>
        <v>0</v>
      </c>
      <c r="I44" s="100">
        <f>SUMIFS(BRUTO!$M:$M,BRUTO!$H:$H,ANALISIS_CAPTURAS_TM!$F$10,BRUTO!$B:$B,ANALISIS_CAPTURAS_TM!$A44,BRUTO!$A:$A,ANALISIS_CAPTURAS_TM!I$13)+SUMIFS(BRUTO!$O:$O,BRUTO!$H:$H,ANALISIS_CAPTURAS_TM!$F$10,BRUTO!$B:$B,ANALISIS_CAPTURAS_TM!$A44,BRUTO!$A:$A,ANALISIS_CAPTURAS_TM!I$13)+SUMIFS(BRUTO!$Q:$Q,BRUTO!$H:$H,ANALISIS_CAPTURAS_TM!$F$10,BRUTO!$B:$B,ANALISIS_CAPTURAS_TM!$A44,BRUTO!$A:$A,ANALISIS_CAPTURAS_TM!I$13)+SUMIFS(BRUTO!$S:$S,BRUTO!$I:$I,ANALISIS_CAPTURAS_TM!$F$10,BRUTO!$B:$B,ANALISIS_CAPTURAS_TM!$A44,BRUTO!$A:$A,ANALISIS_CAPTURAS_TM!I$13)+SUMIFS(BRUTO!$U:$U,BRUTO!$I:$I,ANALISIS_CAPTURAS_TM!$F$10,BRUTO!$B:$B,ANALISIS_CAPTURAS_TM!$A44,BRUTO!$A:$A,ANALISIS_CAPTURAS_TM!I$13)+SUMIFS(BRUTO!$W:$W,BRUTO!$J:$J,ANALISIS_CAPTURAS_TM!$F$10,BRUTO!$B:$B,ANALISIS_CAPTURAS_TM!$A44,BRUTO!$A:$A,ANALISIS_CAPTURAS_TM!I$13)+SUMIFS(BRUTO!$Y:$Y,BRUTO!$K:$K,ANALISIS_CAPTURAS_TM!$F$10,BRUTO!$B:$B,ANALISIS_CAPTURAS_TM!$A44,BRUTO!$A:$A,ANALISIS_CAPTURAS_TM!I$13)+SUMIFS(BRUTO!$AA:$AA,BRUTO!$K:$K,ANALISIS_CAPTURAS_TM!$F$10,BRUTO!$B:$B,ANALISIS_CAPTURAS_TM!$A44,BRUTO!$A:$A,ANALISIS_CAPTURAS_TM!I$13)</f>
        <v>0</v>
      </c>
      <c r="J44" s="100">
        <f>SUMIFS(BRUTO!$M:$M,BRUTO!$H:$H,ANALISIS_CAPTURAS_TM!$F$10,BRUTO!$B:$B,ANALISIS_CAPTURAS_TM!$A44,BRUTO!$A:$A,ANALISIS_CAPTURAS_TM!J$13)+SUMIFS(BRUTO!$O:$O,BRUTO!$H:$H,ANALISIS_CAPTURAS_TM!$F$10,BRUTO!$B:$B,ANALISIS_CAPTURAS_TM!$A44,BRUTO!$A:$A,ANALISIS_CAPTURAS_TM!J$13)+SUMIFS(BRUTO!$Q:$Q,BRUTO!$H:$H,ANALISIS_CAPTURAS_TM!$F$10,BRUTO!$B:$B,ANALISIS_CAPTURAS_TM!$A44,BRUTO!$A:$A,ANALISIS_CAPTURAS_TM!J$13)+SUMIFS(BRUTO!$S:$S,BRUTO!$I:$I,ANALISIS_CAPTURAS_TM!$F$10,BRUTO!$B:$B,ANALISIS_CAPTURAS_TM!$A44,BRUTO!$A:$A,ANALISIS_CAPTURAS_TM!J$13)+SUMIFS(BRUTO!$U:$U,BRUTO!$I:$I,ANALISIS_CAPTURAS_TM!$F$10,BRUTO!$B:$B,ANALISIS_CAPTURAS_TM!$A44,BRUTO!$A:$A,ANALISIS_CAPTURAS_TM!J$13)+SUMIFS(BRUTO!$W:$W,BRUTO!$J:$J,ANALISIS_CAPTURAS_TM!$F$10,BRUTO!$B:$B,ANALISIS_CAPTURAS_TM!$A44,BRUTO!$A:$A,ANALISIS_CAPTURAS_TM!J$13)+SUMIFS(BRUTO!$Y:$Y,BRUTO!$K:$K,ANALISIS_CAPTURAS_TM!$F$10,BRUTO!$B:$B,ANALISIS_CAPTURAS_TM!$A44,BRUTO!$A:$A,ANALISIS_CAPTURAS_TM!J$13)+SUMIFS(BRUTO!$AA:$AA,BRUTO!$K:$K,ANALISIS_CAPTURAS_TM!$F$10,BRUTO!$B:$B,ANALISIS_CAPTURAS_TM!$A44,BRUTO!$A:$A,ANALISIS_CAPTURAS_TM!J$13)</f>
        <v>0</v>
      </c>
      <c r="K44" s="100">
        <f>SUMIFS(BRUTO!$M:$M,BRUTO!$H:$H,ANALISIS_CAPTURAS_TM!$F$10,BRUTO!$B:$B,ANALISIS_CAPTURAS_TM!$A44,BRUTO!$A:$A,ANALISIS_CAPTURAS_TM!K$13)+SUMIFS(BRUTO!$O:$O,BRUTO!$H:$H,ANALISIS_CAPTURAS_TM!$F$10,BRUTO!$B:$B,ANALISIS_CAPTURAS_TM!$A44,BRUTO!$A:$A,ANALISIS_CAPTURAS_TM!K$13)+SUMIFS(BRUTO!$Q:$Q,BRUTO!$H:$H,ANALISIS_CAPTURAS_TM!$F$10,BRUTO!$B:$B,ANALISIS_CAPTURAS_TM!$A44,BRUTO!$A:$A,ANALISIS_CAPTURAS_TM!K$13)+SUMIFS(BRUTO!$S:$S,BRUTO!$I:$I,ANALISIS_CAPTURAS_TM!$F$10,BRUTO!$B:$B,ANALISIS_CAPTURAS_TM!$A44,BRUTO!$A:$A,ANALISIS_CAPTURAS_TM!K$13)+SUMIFS(BRUTO!$U:$U,BRUTO!$I:$I,ANALISIS_CAPTURAS_TM!$F$10,BRUTO!$B:$B,ANALISIS_CAPTURAS_TM!$A44,BRUTO!$A:$A,ANALISIS_CAPTURAS_TM!K$13)+SUMIFS(BRUTO!$W:$W,BRUTO!$J:$J,ANALISIS_CAPTURAS_TM!$F$10,BRUTO!$B:$B,ANALISIS_CAPTURAS_TM!$A44,BRUTO!$A:$A,ANALISIS_CAPTURAS_TM!K$13)+SUMIFS(BRUTO!$Y:$Y,BRUTO!$K:$K,ANALISIS_CAPTURAS_TM!$F$10,BRUTO!$B:$B,ANALISIS_CAPTURAS_TM!$A44,BRUTO!$A:$A,ANALISIS_CAPTURAS_TM!K$13)+SUMIFS(BRUTO!$AA:$AA,BRUTO!$K:$K,ANALISIS_CAPTURAS_TM!$F$10,BRUTO!$B:$B,ANALISIS_CAPTURAS_TM!$A44,BRUTO!$A:$A,ANALISIS_CAPTURAS_TM!K$13)</f>
        <v>0</v>
      </c>
      <c r="L44" s="100">
        <f>SUMIFS(BRUTO!$M:$M,BRUTO!$H:$H,ANALISIS_CAPTURAS_TM!$F$10,BRUTO!$B:$B,ANALISIS_CAPTURAS_TM!$A44,BRUTO!$A:$A,ANALISIS_CAPTURAS_TM!L$13)+SUMIFS(BRUTO!$O:$O,BRUTO!$H:$H,ANALISIS_CAPTURAS_TM!$F$10,BRUTO!$B:$B,ANALISIS_CAPTURAS_TM!$A44,BRUTO!$A:$A,ANALISIS_CAPTURAS_TM!L$13)+SUMIFS(BRUTO!$Q:$Q,BRUTO!$H:$H,ANALISIS_CAPTURAS_TM!$F$10,BRUTO!$B:$B,ANALISIS_CAPTURAS_TM!$A44,BRUTO!$A:$A,ANALISIS_CAPTURAS_TM!L$13)+SUMIFS(BRUTO!$S:$S,BRUTO!$I:$I,ANALISIS_CAPTURAS_TM!$F$10,BRUTO!$B:$B,ANALISIS_CAPTURAS_TM!$A44,BRUTO!$A:$A,ANALISIS_CAPTURAS_TM!L$13)+SUMIFS(BRUTO!$U:$U,BRUTO!$I:$I,ANALISIS_CAPTURAS_TM!$F$10,BRUTO!$B:$B,ANALISIS_CAPTURAS_TM!$A44,BRUTO!$A:$A,ANALISIS_CAPTURAS_TM!L$13)+SUMIFS(BRUTO!$W:$W,BRUTO!$J:$J,ANALISIS_CAPTURAS_TM!$F$10,BRUTO!$B:$B,ANALISIS_CAPTURAS_TM!$A44,BRUTO!$A:$A,ANALISIS_CAPTURAS_TM!L$13)+SUMIFS(BRUTO!$Y:$Y,BRUTO!$K:$K,ANALISIS_CAPTURAS_TM!$F$10,BRUTO!$B:$B,ANALISIS_CAPTURAS_TM!$A44,BRUTO!$A:$A,ANALISIS_CAPTURAS_TM!L$13)+SUMIFS(BRUTO!$AA:$AA,BRUTO!$K:$K,ANALISIS_CAPTURAS_TM!$F$10,BRUTO!$B:$B,ANALISIS_CAPTURAS_TM!$A44,BRUTO!$A:$A,ANALISIS_CAPTURAS_TM!L$13)</f>
        <v>0</v>
      </c>
      <c r="M44" s="83">
        <f t="shared" si="0"/>
        <v>0</v>
      </c>
      <c r="N44" s="135">
        <f t="shared" si="1"/>
        <v>0</v>
      </c>
    </row>
    <row r="45" spans="1:32" x14ac:dyDescent="0.25">
      <c r="A45" s="76" t="s">
        <v>66</v>
      </c>
      <c r="B45" s="100">
        <f>SUMIFS(BRUTO!$M:$M,BRUTO!$H:$H,ANALISIS_CAPTURAS_TM!$F$10,BRUTO!$B:$B,ANALISIS_CAPTURAS_TM!$A45,BRUTO!$A:$A,ANALISIS_CAPTURAS_TM!B$13)+SUMIFS(BRUTO!$O:$O,BRUTO!$H:$H,ANALISIS_CAPTURAS_TM!$F$10,BRUTO!$B:$B,ANALISIS_CAPTURAS_TM!$A45,BRUTO!$A:$A,ANALISIS_CAPTURAS_TM!B$13)+SUMIFS(BRUTO!$Q:$Q,BRUTO!$H:$H,ANALISIS_CAPTURAS_TM!$F$10,BRUTO!$B:$B,ANALISIS_CAPTURAS_TM!$A45,BRUTO!$A:$A,ANALISIS_CAPTURAS_TM!B$13)+SUMIFS(BRUTO!$S:$S,BRUTO!$I:$I,ANALISIS_CAPTURAS_TM!$F$10,BRUTO!$B:$B,ANALISIS_CAPTURAS_TM!$A45,BRUTO!$A:$A,ANALISIS_CAPTURAS_TM!B$13)+SUMIFS(BRUTO!$U:$U,BRUTO!$I:$I,ANALISIS_CAPTURAS_TM!$F$10,BRUTO!$B:$B,ANALISIS_CAPTURAS_TM!$A45,BRUTO!$A:$A,ANALISIS_CAPTURAS_TM!B$13)+SUMIFS(BRUTO!$W:$W,BRUTO!$J:$J,ANALISIS_CAPTURAS_TM!$F$10,BRUTO!$B:$B,ANALISIS_CAPTURAS_TM!$A45,BRUTO!$A:$A,ANALISIS_CAPTURAS_TM!B$13)+SUMIFS(BRUTO!$Y:$Y,BRUTO!$K:$K,ANALISIS_CAPTURAS_TM!$F$10,BRUTO!$B:$B,ANALISIS_CAPTURAS_TM!$A45,BRUTO!$A:$A,ANALISIS_CAPTURAS_TM!B$13)+SUMIFS(BRUTO!$AA:$AA,BRUTO!$K:$K,ANALISIS_CAPTURAS_TM!$F$10,BRUTO!$B:$B,ANALISIS_CAPTURAS_TM!$A45,BRUTO!$A:$A,ANALISIS_CAPTURAS_TM!B$13)</f>
        <v>0</v>
      </c>
      <c r="C45" s="100">
        <f>SUMIFS(BRUTO!$M:$M,BRUTO!$H:$H,ANALISIS_CAPTURAS_TM!$F$10,BRUTO!$B:$B,ANALISIS_CAPTURAS_TM!$A45,BRUTO!$A:$A,ANALISIS_CAPTURAS_TM!C$13)+SUMIFS(BRUTO!$O:$O,BRUTO!$H:$H,ANALISIS_CAPTURAS_TM!$F$10,BRUTO!$B:$B,ANALISIS_CAPTURAS_TM!$A45,BRUTO!$A:$A,ANALISIS_CAPTURAS_TM!C$13)+SUMIFS(BRUTO!$Q:$Q,BRUTO!$H:$H,ANALISIS_CAPTURAS_TM!$F$10,BRUTO!$B:$B,ANALISIS_CAPTURAS_TM!$A45,BRUTO!$A:$A,ANALISIS_CAPTURAS_TM!C$13)+SUMIFS(BRUTO!$S:$S,BRUTO!$I:$I,ANALISIS_CAPTURAS_TM!$F$10,BRUTO!$B:$B,ANALISIS_CAPTURAS_TM!$A45,BRUTO!$A:$A,ANALISIS_CAPTURAS_TM!C$13)+SUMIFS(BRUTO!$U:$U,BRUTO!$I:$I,ANALISIS_CAPTURAS_TM!$F$10,BRUTO!$B:$B,ANALISIS_CAPTURAS_TM!$A45,BRUTO!$A:$A,ANALISIS_CAPTURAS_TM!C$13)+SUMIFS(BRUTO!$W:$W,BRUTO!$J:$J,ANALISIS_CAPTURAS_TM!$F$10,BRUTO!$B:$B,ANALISIS_CAPTURAS_TM!$A45,BRUTO!$A:$A,ANALISIS_CAPTURAS_TM!C$13)+SUMIFS(BRUTO!$Y:$Y,BRUTO!$K:$K,ANALISIS_CAPTURAS_TM!$F$10,BRUTO!$B:$B,ANALISIS_CAPTURAS_TM!$A45,BRUTO!$A:$A,ANALISIS_CAPTURAS_TM!C$13)+SUMIFS(BRUTO!$AA:$AA,BRUTO!$K:$K,ANALISIS_CAPTURAS_TM!$F$10,BRUTO!$B:$B,ANALISIS_CAPTURAS_TM!$A45,BRUTO!$A:$A,ANALISIS_CAPTURAS_TM!C$13)</f>
        <v>0</v>
      </c>
      <c r="D45" s="100">
        <f>SUMIFS(BRUTO!$M:$M,BRUTO!$H:$H,ANALISIS_CAPTURAS_TM!$F$10,BRUTO!$B:$B,ANALISIS_CAPTURAS_TM!$A45,BRUTO!$A:$A,ANALISIS_CAPTURAS_TM!D$13)+SUMIFS(BRUTO!$O:$O,BRUTO!$H:$H,ANALISIS_CAPTURAS_TM!$F$10,BRUTO!$B:$B,ANALISIS_CAPTURAS_TM!$A45,BRUTO!$A:$A,ANALISIS_CAPTURAS_TM!D$13)+SUMIFS(BRUTO!$Q:$Q,BRUTO!$H:$H,ANALISIS_CAPTURAS_TM!$F$10,BRUTO!$B:$B,ANALISIS_CAPTURAS_TM!$A45,BRUTO!$A:$A,ANALISIS_CAPTURAS_TM!D$13)+SUMIFS(BRUTO!$S:$S,BRUTO!$I:$I,ANALISIS_CAPTURAS_TM!$F$10,BRUTO!$B:$B,ANALISIS_CAPTURAS_TM!$A45,BRUTO!$A:$A,ANALISIS_CAPTURAS_TM!D$13)+SUMIFS(BRUTO!$U:$U,BRUTO!$I:$I,ANALISIS_CAPTURAS_TM!$F$10,BRUTO!$B:$B,ANALISIS_CAPTURAS_TM!$A45,BRUTO!$A:$A,ANALISIS_CAPTURAS_TM!D$13)+SUMIFS(BRUTO!$W:$W,BRUTO!$J:$J,ANALISIS_CAPTURAS_TM!$F$10,BRUTO!$B:$B,ANALISIS_CAPTURAS_TM!$A45,BRUTO!$A:$A,ANALISIS_CAPTURAS_TM!D$13)+SUMIFS(BRUTO!$Y:$Y,BRUTO!$K:$K,ANALISIS_CAPTURAS_TM!$F$10,BRUTO!$B:$B,ANALISIS_CAPTURAS_TM!$A45,BRUTO!$A:$A,ANALISIS_CAPTURAS_TM!D$13)+SUMIFS(BRUTO!$AA:$AA,BRUTO!$K:$K,ANALISIS_CAPTURAS_TM!$F$10,BRUTO!$B:$B,ANALISIS_CAPTURAS_TM!$A45,BRUTO!$A:$A,ANALISIS_CAPTURAS_TM!D$13)</f>
        <v>0</v>
      </c>
      <c r="E45" s="100">
        <f>SUMIFS(BRUTO!$M:$M,BRUTO!$H:$H,ANALISIS_CAPTURAS_TM!$F$10,BRUTO!$B:$B,ANALISIS_CAPTURAS_TM!$A45,BRUTO!$A:$A,ANALISIS_CAPTURAS_TM!E$13)+SUMIFS(BRUTO!$O:$O,BRUTO!$H:$H,ANALISIS_CAPTURAS_TM!$F$10,BRUTO!$B:$B,ANALISIS_CAPTURAS_TM!$A45,BRUTO!$A:$A,ANALISIS_CAPTURAS_TM!E$13)+SUMIFS(BRUTO!$Q:$Q,BRUTO!$H:$H,ANALISIS_CAPTURAS_TM!$F$10,BRUTO!$B:$B,ANALISIS_CAPTURAS_TM!$A45,BRUTO!$A:$A,ANALISIS_CAPTURAS_TM!E$13)+SUMIFS(BRUTO!$S:$S,BRUTO!$I:$I,ANALISIS_CAPTURAS_TM!$F$10,BRUTO!$B:$B,ANALISIS_CAPTURAS_TM!$A45,BRUTO!$A:$A,ANALISIS_CAPTURAS_TM!E$13)+SUMIFS(BRUTO!$U:$U,BRUTO!$I:$I,ANALISIS_CAPTURAS_TM!$F$10,BRUTO!$B:$B,ANALISIS_CAPTURAS_TM!$A45,BRUTO!$A:$A,ANALISIS_CAPTURAS_TM!E$13)+SUMIFS(BRUTO!$W:$W,BRUTO!$J:$J,ANALISIS_CAPTURAS_TM!$F$10,BRUTO!$B:$B,ANALISIS_CAPTURAS_TM!$A45,BRUTO!$A:$A,ANALISIS_CAPTURAS_TM!E$13)+SUMIFS(BRUTO!$Y:$Y,BRUTO!$K:$K,ANALISIS_CAPTURAS_TM!$F$10,BRUTO!$B:$B,ANALISIS_CAPTURAS_TM!$A45,BRUTO!$A:$A,ANALISIS_CAPTURAS_TM!E$13)+SUMIFS(BRUTO!$AA:$AA,BRUTO!$K:$K,ANALISIS_CAPTURAS_TM!$F$10,BRUTO!$B:$B,ANALISIS_CAPTURAS_TM!$A45,BRUTO!$A:$A,ANALISIS_CAPTURAS_TM!E$13)</f>
        <v>0</v>
      </c>
      <c r="F45" s="100">
        <f>SUMIFS(BRUTO!$M:$M,BRUTO!$H:$H,ANALISIS_CAPTURAS_TM!$F$10,BRUTO!$B:$B,ANALISIS_CAPTURAS_TM!$A45,BRUTO!$A:$A,ANALISIS_CAPTURAS_TM!F$13)+SUMIFS(BRUTO!$O:$O,BRUTO!$H:$H,ANALISIS_CAPTURAS_TM!$F$10,BRUTO!$B:$B,ANALISIS_CAPTURAS_TM!$A45,BRUTO!$A:$A,ANALISIS_CAPTURAS_TM!F$13)+SUMIFS(BRUTO!$Q:$Q,BRUTO!$H:$H,ANALISIS_CAPTURAS_TM!$F$10,BRUTO!$B:$B,ANALISIS_CAPTURAS_TM!$A45,BRUTO!$A:$A,ANALISIS_CAPTURAS_TM!F$13)+SUMIFS(BRUTO!$S:$S,BRUTO!$I:$I,ANALISIS_CAPTURAS_TM!$F$10,BRUTO!$B:$B,ANALISIS_CAPTURAS_TM!$A45,BRUTO!$A:$A,ANALISIS_CAPTURAS_TM!F$13)+SUMIFS(BRUTO!$U:$U,BRUTO!$I:$I,ANALISIS_CAPTURAS_TM!$F$10,BRUTO!$B:$B,ANALISIS_CAPTURAS_TM!$A45,BRUTO!$A:$A,ANALISIS_CAPTURAS_TM!F$13)+SUMIFS(BRUTO!$W:$W,BRUTO!$J:$J,ANALISIS_CAPTURAS_TM!$F$10,BRUTO!$B:$B,ANALISIS_CAPTURAS_TM!$A45,BRUTO!$A:$A,ANALISIS_CAPTURAS_TM!F$13)+SUMIFS(BRUTO!$Y:$Y,BRUTO!$K:$K,ANALISIS_CAPTURAS_TM!$F$10,BRUTO!$B:$B,ANALISIS_CAPTURAS_TM!$A45,BRUTO!$A:$A,ANALISIS_CAPTURAS_TM!F$13)+SUMIFS(BRUTO!$AA:$AA,BRUTO!$K:$K,ANALISIS_CAPTURAS_TM!$F$10,BRUTO!$B:$B,ANALISIS_CAPTURAS_TM!$A45,BRUTO!$A:$A,ANALISIS_CAPTURAS_TM!F$13)</f>
        <v>0</v>
      </c>
      <c r="G45" s="100">
        <f>SUMIFS(BRUTO!$M:$M,BRUTO!$H:$H,ANALISIS_CAPTURAS_TM!$F$10,BRUTO!$B:$B,ANALISIS_CAPTURAS_TM!$A45,BRUTO!$A:$A,ANALISIS_CAPTURAS_TM!G$13)+SUMIFS(BRUTO!$O:$O,BRUTO!$H:$H,ANALISIS_CAPTURAS_TM!$F$10,BRUTO!$B:$B,ANALISIS_CAPTURAS_TM!$A45,BRUTO!$A:$A,ANALISIS_CAPTURAS_TM!G$13)+SUMIFS(BRUTO!$Q:$Q,BRUTO!$H:$H,ANALISIS_CAPTURAS_TM!$F$10,BRUTO!$B:$B,ANALISIS_CAPTURAS_TM!$A45,BRUTO!$A:$A,ANALISIS_CAPTURAS_TM!G$13)+SUMIFS(BRUTO!$S:$S,BRUTO!$I:$I,ANALISIS_CAPTURAS_TM!$F$10,BRUTO!$B:$B,ANALISIS_CAPTURAS_TM!$A45,BRUTO!$A:$A,ANALISIS_CAPTURAS_TM!G$13)+SUMIFS(BRUTO!$U:$U,BRUTO!$I:$I,ANALISIS_CAPTURAS_TM!$F$10,BRUTO!$B:$B,ANALISIS_CAPTURAS_TM!$A45,BRUTO!$A:$A,ANALISIS_CAPTURAS_TM!G$13)+SUMIFS(BRUTO!$W:$W,BRUTO!$J:$J,ANALISIS_CAPTURAS_TM!$F$10,BRUTO!$B:$B,ANALISIS_CAPTURAS_TM!$A45,BRUTO!$A:$A,ANALISIS_CAPTURAS_TM!G$13)+SUMIFS(BRUTO!$Y:$Y,BRUTO!$K:$K,ANALISIS_CAPTURAS_TM!$F$10,BRUTO!$B:$B,ANALISIS_CAPTURAS_TM!$A45,BRUTO!$A:$A,ANALISIS_CAPTURAS_TM!G$13)+SUMIFS(BRUTO!$AA:$AA,BRUTO!$K:$K,ANALISIS_CAPTURAS_TM!$F$10,BRUTO!$B:$B,ANALISIS_CAPTURAS_TM!$A45,BRUTO!$A:$A,ANALISIS_CAPTURAS_TM!G$13)</f>
        <v>0</v>
      </c>
      <c r="H45" s="100">
        <f>SUMIFS(BRUTO!$M:$M,BRUTO!$H:$H,ANALISIS_CAPTURAS_TM!$F$10,BRUTO!$B:$B,ANALISIS_CAPTURAS_TM!$A45,BRUTO!$A:$A,ANALISIS_CAPTURAS_TM!H$13)+SUMIFS(BRUTO!$O:$O,BRUTO!$H:$H,ANALISIS_CAPTURAS_TM!$F$10,BRUTO!$B:$B,ANALISIS_CAPTURAS_TM!$A45,BRUTO!$A:$A,ANALISIS_CAPTURAS_TM!H$13)+SUMIFS(BRUTO!$Q:$Q,BRUTO!$H:$H,ANALISIS_CAPTURAS_TM!$F$10,BRUTO!$B:$B,ANALISIS_CAPTURAS_TM!$A45,BRUTO!$A:$A,ANALISIS_CAPTURAS_TM!H$13)+SUMIFS(BRUTO!$S:$S,BRUTO!$I:$I,ANALISIS_CAPTURAS_TM!$F$10,BRUTO!$B:$B,ANALISIS_CAPTURAS_TM!$A45,BRUTO!$A:$A,ANALISIS_CAPTURAS_TM!H$13)+SUMIFS(BRUTO!$U:$U,BRUTO!$I:$I,ANALISIS_CAPTURAS_TM!$F$10,BRUTO!$B:$B,ANALISIS_CAPTURAS_TM!$A45,BRUTO!$A:$A,ANALISIS_CAPTURAS_TM!H$13)+SUMIFS(BRUTO!$W:$W,BRUTO!$J:$J,ANALISIS_CAPTURAS_TM!$F$10,BRUTO!$B:$B,ANALISIS_CAPTURAS_TM!$A45,BRUTO!$A:$A,ANALISIS_CAPTURAS_TM!H$13)+SUMIFS(BRUTO!$Y:$Y,BRUTO!$K:$K,ANALISIS_CAPTURAS_TM!$F$10,BRUTO!$B:$B,ANALISIS_CAPTURAS_TM!$A45,BRUTO!$A:$A,ANALISIS_CAPTURAS_TM!H$13)+SUMIFS(BRUTO!$AA:$AA,BRUTO!$K:$K,ANALISIS_CAPTURAS_TM!$F$10,BRUTO!$B:$B,ANALISIS_CAPTURAS_TM!$A45,BRUTO!$A:$A,ANALISIS_CAPTURAS_TM!H$13)</f>
        <v>2</v>
      </c>
      <c r="I45" s="100">
        <f>SUMIFS(BRUTO!$M:$M,BRUTO!$H:$H,ANALISIS_CAPTURAS_TM!$F$10,BRUTO!$B:$B,ANALISIS_CAPTURAS_TM!$A45,BRUTO!$A:$A,ANALISIS_CAPTURAS_TM!I$13)+SUMIFS(BRUTO!$O:$O,BRUTO!$H:$H,ANALISIS_CAPTURAS_TM!$F$10,BRUTO!$B:$B,ANALISIS_CAPTURAS_TM!$A45,BRUTO!$A:$A,ANALISIS_CAPTURAS_TM!I$13)+SUMIFS(BRUTO!$Q:$Q,BRUTO!$H:$H,ANALISIS_CAPTURAS_TM!$F$10,BRUTO!$B:$B,ANALISIS_CAPTURAS_TM!$A45,BRUTO!$A:$A,ANALISIS_CAPTURAS_TM!I$13)+SUMIFS(BRUTO!$S:$S,BRUTO!$I:$I,ANALISIS_CAPTURAS_TM!$F$10,BRUTO!$B:$B,ANALISIS_CAPTURAS_TM!$A45,BRUTO!$A:$A,ANALISIS_CAPTURAS_TM!I$13)+SUMIFS(BRUTO!$U:$U,BRUTO!$I:$I,ANALISIS_CAPTURAS_TM!$F$10,BRUTO!$B:$B,ANALISIS_CAPTURAS_TM!$A45,BRUTO!$A:$A,ANALISIS_CAPTURAS_TM!I$13)+SUMIFS(BRUTO!$W:$W,BRUTO!$J:$J,ANALISIS_CAPTURAS_TM!$F$10,BRUTO!$B:$B,ANALISIS_CAPTURAS_TM!$A45,BRUTO!$A:$A,ANALISIS_CAPTURAS_TM!I$13)+SUMIFS(BRUTO!$Y:$Y,BRUTO!$K:$K,ANALISIS_CAPTURAS_TM!$F$10,BRUTO!$B:$B,ANALISIS_CAPTURAS_TM!$A45,BRUTO!$A:$A,ANALISIS_CAPTURAS_TM!I$13)+SUMIFS(BRUTO!$AA:$AA,BRUTO!$K:$K,ANALISIS_CAPTURAS_TM!$F$10,BRUTO!$B:$B,ANALISIS_CAPTURAS_TM!$A45,BRUTO!$A:$A,ANALISIS_CAPTURAS_TM!I$13)</f>
        <v>6</v>
      </c>
      <c r="J45" s="100">
        <f>SUMIFS(BRUTO!$M:$M,BRUTO!$H:$H,ANALISIS_CAPTURAS_TM!$F$10,BRUTO!$B:$B,ANALISIS_CAPTURAS_TM!$A45,BRUTO!$A:$A,ANALISIS_CAPTURAS_TM!J$13)+SUMIFS(BRUTO!$O:$O,BRUTO!$H:$H,ANALISIS_CAPTURAS_TM!$F$10,BRUTO!$B:$B,ANALISIS_CAPTURAS_TM!$A45,BRUTO!$A:$A,ANALISIS_CAPTURAS_TM!J$13)+SUMIFS(BRUTO!$Q:$Q,BRUTO!$H:$H,ANALISIS_CAPTURAS_TM!$F$10,BRUTO!$B:$B,ANALISIS_CAPTURAS_TM!$A45,BRUTO!$A:$A,ANALISIS_CAPTURAS_TM!J$13)+SUMIFS(BRUTO!$S:$S,BRUTO!$I:$I,ANALISIS_CAPTURAS_TM!$F$10,BRUTO!$B:$B,ANALISIS_CAPTURAS_TM!$A45,BRUTO!$A:$A,ANALISIS_CAPTURAS_TM!J$13)+SUMIFS(BRUTO!$U:$U,BRUTO!$I:$I,ANALISIS_CAPTURAS_TM!$F$10,BRUTO!$B:$B,ANALISIS_CAPTURAS_TM!$A45,BRUTO!$A:$A,ANALISIS_CAPTURAS_TM!J$13)+SUMIFS(BRUTO!$W:$W,BRUTO!$J:$J,ANALISIS_CAPTURAS_TM!$F$10,BRUTO!$B:$B,ANALISIS_CAPTURAS_TM!$A45,BRUTO!$A:$A,ANALISIS_CAPTURAS_TM!J$13)+SUMIFS(BRUTO!$Y:$Y,BRUTO!$K:$K,ANALISIS_CAPTURAS_TM!$F$10,BRUTO!$B:$B,ANALISIS_CAPTURAS_TM!$A45,BRUTO!$A:$A,ANALISIS_CAPTURAS_TM!J$13)+SUMIFS(BRUTO!$AA:$AA,BRUTO!$K:$K,ANALISIS_CAPTURAS_TM!$F$10,BRUTO!$B:$B,ANALISIS_CAPTURAS_TM!$A45,BRUTO!$A:$A,ANALISIS_CAPTURAS_TM!J$13)</f>
        <v>7</v>
      </c>
      <c r="K45" s="100">
        <f>SUMIFS(BRUTO!$M:$M,BRUTO!$H:$H,ANALISIS_CAPTURAS_TM!$F$10,BRUTO!$B:$B,ANALISIS_CAPTURAS_TM!$A45,BRUTO!$A:$A,ANALISIS_CAPTURAS_TM!K$13)+SUMIFS(BRUTO!$O:$O,BRUTO!$H:$H,ANALISIS_CAPTURAS_TM!$F$10,BRUTO!$B:$B,ANALISIS_CAPTURAS_TM!$A45,BRUTO!$A:$A,ANALISIS_CAPTURAS_TM!K$13)+SUMIFS(BRUTO!$Q:$Q,BRUTO!$H:$H,ANALISIS_CAPTURAS_TM!$F$10,BRUTO!$B:$B,ANALISIS_CAPTURAS_TM!$A45,BRUTO!$A:$A,ANALISIS_CAPTURAS_TM!K$13)+SUMIFS(BRUTO!$S:$S,BRUTO!$I:$I,ANALISIS_CAPTURAS_TM!$F$10,BRUTO!$B:$B,ANALISIS_CAPTURAS_TM!$A45,BRUTO!$A:$A,ANALISIS_CAPTURAS_TM!K$13)+SUMIFS(BRUTO!$U:$U,BRUTO!$I:$I,ANALISIS_CAPTURAS_TM!$F$10,BRUTO!$B:$B,ANALISIS_CAPTURAS_TM!$A45,BRUTO!$A:$A,ANALISIS_CAPTURAS_TM!K$13)+SUMIFS(BRUTO!$W:$W,BRUTO!$J:$J,ANALISIS_CAPTURAS_TM!$F$10,BRUTO!$B:$B,ANALISIS_CAPTURAS_TM!$A45,BRUTO!$A:$A,ANALISIS_CAPTURAS_TM!K$13)+SUMIFS(BRUTO!$Y:$Y,BRUTO!$K:$K,ANALISIS_CAPTURAS_TM!$F$10,BRUTO!$B:$B,ANALISIS_CAPTURAS_TM!$A45,BRUTO!$A:$A,ANALISIS_CAPTURAS_TM!K$13)+SUMIFS(BRUTO!$AA:$AA,BRUTO!$K:$K,ANALISIS_CAPTURAS_TM!$F$10,BRUTO!$B:$B,ANALISIS_CAPTURAS_TM!$A45,BRUTO!$A:$A,ANALISIS_CAPTURAS_TM!K$13)</f>
        <v>0</v>
      </c>
      <c r="L45" s="100">
        <f>SUMIFS(BRUTO!$M:$M,BRUTO!$H:$H,ANALISIS_CAPTURAS_TM!$F$10,BRUTO!$B:$B,ANALISIS_CAPTURAS_TM!$A45,BRUTO!$A:$A,ANALISIS_CAPTURAS_TM!L$13)+SUMIFS(BRUTO!$O:$O,BRUTO!$H:$H,ANALISIS_CAPTURAS_TM!$F$10,BRUTO!$B:$B,ANALISIS_CAPTURAS_TM!$A45,BRUTO!$A:$A,ANALISIS_CAPTURAS_TM!L$13)+SUMIFS(BRUTO!$Q:$Q,BRUTO!$H:$H,ANALISIS_CAPTURAS_TM!$F$10,BRUTO!$B:$B,ANALISIS_CAPTURAS_TM!$A45,BRUTO!$A:$A,ANALISIS_CAPTURAS_TM!L$13)+SUMIFS(BRUTO!$S:$S,BRUTO!$I:$I,ANALISIS_CAPTURAS_TM!$F$10,BRUTO!$B:$B,ANALISIS_CAPTURAS_TM!$A45,BRUTO!$A:$A,ANALISIS_CAPTURAS_TM!L$13)+SUMIFS(BRUTO!$U:$U,BRUTO!$I:$I,ANALISIS_CAPTURAS_TM!$F$10,BRUTO!$B:$B,ANALISIS_CAPTURAS_TM!$A45,BRUTO!$A:$A,ANALISIS_CAPTURAS_TM!L$13)+SUMIFS(BRUTO!$W:$W,BRUTO!$J:$J,ANALISIS_CAPTURAS_TM!$F$10,BRUTO!$B:$B,ANALISIS_CAPTURAS_TM!$A45,BRUTO!$A:$A,ANALISIS_CAPTURAS_TM!L$13)+SUMIFS(BRUTO!$Y:$Y,BRUTO!$K:$K,ANALISIS_CAPTURAS_TM!$F$10,BRUTO!$B:$B,ANALISIS_CAPTURAS_TM!$A45,BRUTO!$A:$A,ANALISIS_CAPTURAS_TM!L$13)+SUMIFS(BRUTO!$AA:$AA,BRUTO!$K:$K,ANALISIS_CAPTURAS_TM!$F$10,BRUTO!$B:$B,ANALISIS_CAPTURAS_TM!$A45,BRUTO!$A:$A,ANALISIS_CAPTURAS_TM!L$13)</f>
        <v>0</v>
      </c>
      <c r="M45" s="83">
        <f t="shared" si="0"/>
        <v>15</v>
      </c>
      <c r="N45" s="135">
        <f t="shared" si="1"/>
        <v>0.54684651841049947</v>
      </c>
    </row>
    <row r="46" spans="1:32" x14ac:dyDescent="0.25">
      <c r="A46" s="77" t="s">
        <v>67</v>
      </c>
      <c r="B46" s="100">
        <f>SUMIFS(BRUTO!$M:$M,BRUTO!$H:$H,ANALISIS_CAPTURAS_TM!$F$10,BRUTO!$B:$B,ANALISIS_CAPTURAS_TM!$A46,BRUTO!$A:$A,ANALISIS_CAPTURAS_TM!B$13)+SUMIFS(BRUTO!$O:$O,BRUTO!$H:$H,ANALISIS_CAPTURAS_TM!$F$10,BRUTO!$B:$B,ANALISIS_CAPTURAS_TM!$A46,BRUTO!$A:$A,ANALISIS_CAPTURAS_TM!B$13)+SUMIFS(BRUTO!$Q:$Q,BRUTO!$H:$H,ANALISIS_CAPTURAS_TM!$F$10,BRUTO!$B:$B,ANALISIS_CAPTURAS_TM!$A46,BRUTO!$A:$A,ANALISIS_CAPTURAS_TM!B$13)+SUMIFS(BRUTO!$S:$S,BRUTO!$I:$I,ANALISIS_CAPTURAS_TM!$F$10,BRUTO!$B:$B,ANALISIS_CAPTURAS_TM!$A46,BRUTO!$A:$A,ANALISIS_CAPTURAS_TM!B$13)+SUMIFS(BRUTO!$U:$U,BRUTO!$I:$I,ANALISIS_CAPTURAS_TM!$F$10,BRUTO!$B:$B,ANALISIS_CAPTURAS_TM!$A46,BRUTO!$A:$A,ANALISIS_CAPTURAS_TM!B$13)+SUMIFS(BRUTO!$W:$W,BRUTO!$J:$J,ANALISIS_CAPTURAS_TM!$F$10,BRUTO!$B:$B,ANALISIS_CAPTURAS_TM!$A46,BRUTO!$A:$A,ANALISIS_CAPTURAS_TM!B$13)+SUMIFS(BRUTO!$Y:$Y,BRUTO!$K:$K,ANALISIS_CAPTURAS_TM!$F$10,BRUTO!$B:$B,ANALISIS_CAPTURAS_TM!$A46,BRUTO!$A:$A,ANALISIS_CAPTURAS_TM!B$13)+SUMIFS(BRUTO!$AA:$AA,BRUTO!$K:$K,ANALISIS_CAPTURAS_TM!$F$10,BRUTO!$B:$B,ANALISIS_CAPTURAS_TM!$A46,BRUTO!$A:$A,ANALISIS_CAPTURAS_TM!B$13)</f>
        <v>0</v>
      </c>
      <c r="C46" s="100">
        <f>SUMIFS(BRUTO!$M:$M,BRUTO!$H:$H,ANALISIS_CAPTURAS_TM!$F$10,BRUTO!$B:$B,ANALISIS_CAPTURAS_TM!$A46,BRUTO!$A:$A,ANALISIS_CAPTURAS_TM!C$13)+SUMIFS(BRUTO!$O:$O,BRUTO!$H:$H,ANALISIS_CAPTURAS_TM!$F$10,BRUTO!$B:$B,ANALISIS_CAPTURAS_TM!$A46,BRUTO!$A:$A,ANALISIS_CAPTURAS_TM!C$13)+SUMIFS(BRUTO!$Q:$Q,BRUTO!$H:$H,ANALISIS_CAPTURAS_TM!$F$10,BRUTO!$B:$B,ANALISIS_CAPTURAS_TM!$A46,BRUTO!$A:$A,ANALISIS_CAPTURAS_TM!C$13)+SUMIFS(BRUTO!$S:$S,BRUTO!$I:$I,ANALISIS_CAPTURAS_TM!$F$10,BRUTO!$B:$B,ANALISIS_CAPTURAS_TM!$A46,BRUTO!$A:$A,ANALISIS_CAPTURAS_TM!C$13)+SUMIFS(BRUTO!$U:$U,BRUTO!$I:$I,ANALISIS_CAPTURAS_TM!$F$10,BRUTO!$B:$B,ANALISIS_CAPTURAS_TM!$A46,BRUTO!$A:$A,ANALISIS_CAPTURAS_TM!C$13)+SUMIFS(BRUTO!$W:$W,BRUTO!$J:$J,ANALISIS_CAPTURAS_TM!$F$10,BRUTO!$B:$B,ANALISIS_CAPTURAS_TM!$A46,BRUTO!$A:$A,ANALISIS_CAPTURAS_TM!C$13)+SUMIFS(BRUTO!$Y:$Y,BRUTO!$K:$K,ANALISIS_CAPTURAS_TM!$F$10,BRUTO!$B:$B,ANALISIS_CAPTURAS_TM!$A46,BRUTO!$A:$A,ANALISIS_CAPTURAS_TM!C$13)+SUMIFS(BRUTO!$AA:$AA,BRUTO!$K:$K,ANALISIS_CAPTURAS_TM!$F$10,BRUTO!$B:$B,ANALISIS_CAPTURAS_TM!$A46,BRUTO!$A:$A,ANALISIS_CAPTURAS_TM!C$13)</f>
        <v>0</v>
      </c>
      <c r="D46" s="100">
        <f>SUMIFS(BRUTO!$M:$M,BRUTO!$H:$H,ANALISIS_CAPTURAS_TM!$F$10,BRUTO!$B:$B,ANALISIS_CAPTURAS_TM!$A46,BRUTO!$A:$A,ANALISIS_CAPTURAS_TM!D$13)+SUMIFS(BRUTO!$O:$O,BRUTO!$H:$H,ANALISIS_CAPTURAS_TM!$F$10,BRUTO!$B:$B,ANALISIS_CAPTURAS_TM!$A46,BRUTO!$A:$A,ANALISIS_CAPTURAS_TM!D$13)+SUMIFS(BRUTO!$Q:$Q,BRUTO!$H:$H,ANALISIS_CAPTURAS_TM!$F$10,BRUTO!$B:$B,ANALISIS_CAPTURAS_TM!$A46,BRUTO!$A:$A,ANALISIS_CAPTURAS_TM!D$13)+SUMIFS(BRUTO!$S:$S,BRUTO!$I:$I,ANALISIS_CAPTURAS_TM!$F$10,BRUTO!$B:$B,ANALISIS_CAPTURAS_TM!$A46,BRUTO!$A:$A,ANALISIS_CAPTURAS_TM!D$13)+SUMIFS(BRUTO!$U:$U,BRUTO!$I:$I,ANALISIS_CAPTURAS_TM!$F$10,BRUTO!$B:$B,ANALISIS_CAPTURAS_TM!$A46,BRUTO!$A:$A,ANALISIS_CAPTURAS_TM!D$13)+SUMIFS(BRUTO!$W:$W,BRUTO!$J:$J,ANALISIS_CAPTURAS_TM!$F$10,BRUTO!$B:$B,ANALISIS_CAPTURAS_TM!$A46,BRUTO!$A:$A,ANALISIS_CAPTURAS_TM!D$13)+SUMIFS(BRUTO!$Y:$Y,BRUTO!$K:$K,ANALISIS_CAPTURAS_TM!$F$10,BRUTO!$B:$B,ANALISIS_CAPTURAS_TM!$A46,BRUTO!$A:$A,ANALISIS_CAPTURAS_TM!D$13)+SUMIFS(BRUTO!$AA:$AA,BRUTO!$K:$K,ANALISIS_CAPTURAS_TM!$F$10,BRUTO!$B:$B,ANALISIS_CAPTURAS_TM!$A46,BRUTO!$A:$A,ANALISIS_CAPTURAS_TM!D$13)</f>
        <v>1</v>
      </c>
      <c r="E46" s="100">
        <f>SUMIFS(BRUTO!$M:$M,BRUTO!$H:$H,ANALISIS_CAPTURAS_TM!$F$10,BRUTO!$B:$B,ANALISIS_CAPTURAS_TM!$A46,BRUTO!$A:$A,ANALISIS_CAPTURAS_TM!E$13)+SUMIFS(BRUTO!$O:$O,BRUTO!$H:$H,ANALISIS_CAPTURAS_TM!$F$10,BRUTO!$B:$B,ANALISIS_CAPTURAS_TM!$A46,BRUTO!$A:$A,ANALISIS_CAPTURAS_TM!E$13)+SUMIFS(BRUTO!$Q:$Q,BRUTO!$H:$H,ANALISIS_CAPTURAS_TM!$F$10,BRUTO!$B:$B,ANALISIS_CAPTURAS_TM!$A46,BRUTO!$A:$A,ANALISIS_CAPTURAS_TM!E$13)+SUMIFS(BRUTO!$S:$S,BRUTO!$I:$I,ANALISIS_CAPTURAS_TM!$F$10,BRUTO!$B:$B,ANALISIS_CAPTURAS_TM!$A46,BRUTO!$A:$A,ANALISIS_CAPTURAS_TM!E$13)+SUMIFS(BRUTO!$U:$U,BRUTO!$I:$I,ANALISIS_CAPTURAS_TM!$F$10,BRUTO!$B:$B,ANALISIS_CAPTURAS_TM!$A46,BRUTO!$A:$A,ANALISIS_CAPTURAS_TM!E$13)+SUMIFS(BRUTO!$W:$W,BRUTO!$J:$J,ANALISIS_CAPTURAS_TM!$F$10,BRUTO!$B:$B,ANALISIS_CAPTURAS_TM!$A46,BRUTO!$A:$A,ANALISIS_CAPTURAS_TM!E$13)+SUMIFS(BRUTO!$Y:$Y,BRUTO!$K:$K,ANALISIS_CAPTURAS_TM!$F$10,BRUTO!$B:$B,ANALISIS_CAPTURAS_TM!$A46,BRUTO!$A:$A,ANALISIS_CAPTURAS_TM!E$13)+SUMIFS(BRUTO!$AA:$AA,BRUTO!$K:$K,ANALISIS_CAPTURAS_TM!$F$10,BRUTO!$B:$B,ANALISIS_CAPTURAS_TM!$A46,BRUTO!$A:$A,ANALISIS_CAPTURAS_TM!E$13)</f>
        <v>0</v>
      </c>
      <c r="F46" s="100">
        <f>SUMIFS(BRUTO!$M:$M,BRUTO!$H:$H,ANALISIS_CAPTURAS_TM!$F$10,BRUTO!$B:$B,ANALISIS_CAPTURAS_TM!$A46,BRUTO!$A:$A,ANALISIS_CAPTURAS_TM!F$13)+SUMIFS(BRUTO!$O:$O,BRUTO!$H:$H,ANALISIS_CAPTURAS_TM!$F$10,BRUTO!$B:$B,ANALISIS_CAPTURAS_TM!$A46,BRUTO!$A:$A,ANALISIS_CAPTURAS_TM!F$13)+SUMIFS(BRUTO!$Q:$Q,BRUTO!$H:$H,ANALISIS_CAPTURAS_TM!$F$10,BRUTO!$B:$B,ANALISIS_CAPTURAS_TM!$A46,BRUTO!$A:$A,ANALISIS_CAPTURAS_TM!F$13)+SUMIFS(BRUTO!$S:$S,BRUTO!$I:$I,ANALISIS_CAPTURAS_TM!$F$10,BRUTO!$B:$B,ANALISIS_CAPTURAS_TM!$A46,BRUTO!$A:$A,ANALISIS_CAPTURAS_TM!F$13)+SUMIFS(BRUTO!$U:$U,BRUTO!$I:$I,ANALISIS_CAPTURAS_TM!$F$10,BRUTO!$B:$B,ANALISIS_CAPTURAS_TM!$A46,BRUTO!$A:$A,ANALISIS_CAPTURAS_TM!F$13)+SUMIFS(BRUTO!$W:$W,BRUTO!$J:$J,ANALISIS_CAPTURAS_TM!$F$10,BRUTO!$B:$B,ANALISIS_CAPTURAS_TM!$A46,BRUTO!$A:$A,ANALISIS_CAPTURAS_TM!F$13)+SUMIFS(BRUTO!$Y:$Y,BRUTO!$K:$K,ANALISIS_CAPTURAS_TM!$F$10,BRUTO!$B:$B,ANALISIS_CAPTURAS_TM!$A46,BRUTO!$A:$A,ANALISIS_CAPTURAS_TM!F$13)+SUMIFS(BRUTO!$AA:$AA,BRUTO!$K:$K,ANALISIS_CAPTURAS_TM!$F$10,BRUTO!$B:$B,ANALISIS_CAPTURAS_TM!$A46,BRUTO!$A:$A,ANALISIS_CAPTURAS_TM!F$13)</f>
        <v>3</v>
      </c>
      <c r="G46" s="100">
        <f>SUMIFS(BRUTO!$M:$M,BRUTO!$H:$H,ANALISIS_CAPTURAS_TM!$F$10,BRUTO!$B:$B,ANALISIS_CAPTURAS_TM!$A46,BRUTO!$A:$A,ANALISIS_CAPTURAS_TM!G$13)+SUMIFS(BRUTO!$O:$O,BRUTO!$H:$H,ANALISIS_CAPTURAS_TM!$F$10,BRUTO!$B:$B,ANALISIS_CAPTURAS_TM!$A46,BRUTO!$A:$A,ANALISIS_CAPTURAS_TM!G$13)+SUMIFS(BRUTO!$Q:$Q,BRUTO!$H:$H,ANALISIS_CAPTURAS_TM!$F$10,BRUTO!$B:$B,ANALISIS_CAPTURAS_TM!$A46,BRUTO!$A:$A,ANALISIS_CAPTURAS_TM!G$13)+SUMIFS(BRUTO!$S:$S,BRUTO!$I:$I,ANALISIS_CAPTURAS_TM!$F$10,BRUTO!$B:$B,ANALISIS_CAPTURAS_TM!$A46,BRUTO!$A:$A,ANALISIS_CAPTURAS_TM!G$13)+SUMIFS(BRUTO!$U:$U,BRUTO!$I:$I,ANALISIS_CAPTURAS_TM!$F$10,BRUTO!$B:$B,ANALISIS_CAPTURAS_TM!$A46,BRUTO!$A:$A,ANALISIS_CAPTURAS_TM!G$13)+SUMIFS(BRUTO!$W:$W,BRUTO!$J:$J,ANALISIS_CAPTURAS_TM!$F$10,BRUTO!$B:$B,ANALISIS_CAPTURAS_TM!$A46,BRUTO!$A:$A,ANALISIS_CAPTURAS_TM!G$13)+SUMIFS(BRUTO!$Y:$Y,BRUTO!$K:$K,ANALISIS_CAPTURAS_TM!$F$10,BRUTO!$B:$B,ANALISIS_CAPTURAS_TM!$A46,BRUTO!$A:$A,ANALISIS_CAPTURAS_TM!G$13)+SUMIFS(BRUTO!$AA:$AA,BRUTO!$K:$K,ANALISIS_CAPTURAS_TM!$F$10,BRUTO!$B:$B,ANALISIS_CAPTURAS_TM!$A46,BRUTO!$A:$A,ANALISIS_CAPTURAS_TM!G$13)</f>
        <v>0</v>
      </c>
      <c r="H46" s="100">
        <f>SUMIFS(BRUTO!$M:$M,BRUTO!$H:$H,ANALISIS_CAPTURAS_TM!$F$10,BRUTO!$B:$B,ANALISIS_CAPTURAS_TM!$A46,BRUTO!$A:$A,ANALISIS_CAPTURAS_TM!H$13)+SUMIFS(BRUTO!$O:$O,BRUTO!$H:$H,ANALISIS_CAPTURAS_TM!$F$10,BRUTO!$B:$B,ANALISIS_CAPTURAS_TM!$A46,BRUTO!$A:$A,ANALISIS_CAPTURAS_TM!H$13)+SUMIFS(BRUTO!$Q:$Q,BRUTO!$H:$H,ANALISIS_CAPTURAS_TM!$F$10,BRUTO!$B:$B,ANALISIS_CAPTURAS_TM!$A46,BRUTO!$A:$A,ANALISIS_CAPTURAS_TM!H$13)+SUMIFS(BRUTO!$S:$S,BRUTO!$I:$I,ANALISIS_CAPTURAS_TM!$F$10,BRUTO!$B:$B,ANALISIS_CAPTURAS_TM!$A46,BRUTO!$A:$A,ANALISIS_CAPTURAS_TM!H$13)+SUMIFS(BRUTO!$U:$U,BRUTO!$I:$I,ANALISIS_CAPTURAS_TM!$F$10,BRUTO!$B:$B,ANALISIS_CAPTURAS_TM!$A46,BRUTO!$A:$A,ANALISIS_CAPTURAS_TM!H$13)+SUMIFS(BRUTO!$W:$W,BRUTO!$J:$J,ANALISIS_CAPTURAS_TM!$F$10,BRUTO!$B:$B,ANALISIS_CAPTURAS_TM!$A46,BRUTO!$A:$A,ANALISIS_CAPTURAS_TM!H$13)+SUMIFS(BRUTO!$Y:$Y,BRUTO!$K:$K,ANALISIS_CAPTURAS_TM!$F$10,BRUTO!$B:$B,ANALISIS_CAPTURAS_TM!$A46,BRUTO!$A:$A,ANALISIS_CAPTURAS_TM!H$13)+SUMIFS(BRUTO!$AA:$AA,BRUTO!$K:$K,ANALISIS_CAPTURAS_TM!$F$10,BRUTO!$B:$B,ANALISIS_CAPTURAS_TM!$A46,BRUTO!$A:$A,ANALISIS_CAPTURAS_TM!H$13)</f>
        <v>0</v>
      </c>
      <c r="I46" s="100">
        <f>SUMIFS(BRUTO!$M:$M,BRUTO!$H:$H,ANALISIS_CAPTURAS_TM!$F$10,BRUTO!$B:$B,ANALISIS_CAPTURAS_TM!$A46,BRUTO!$A:$A,ANALISIS_CAPTURAS_TM!I$13)+SUMIFS(BRUTO!$O:$O,BRUTO!$H:$H,ANALISIS_CAPTURAS_TM!$F$10,BRUTO!$B:$B,ANALISIS_CAPTURAS_TM!$A46,BRUTO!$A:$A,ANALISIS_CAPTURAS_TM!I$13)+SUMIFS(BRUTO!$Q:$Q,BRUTO!$H:$H,ANALISIS_CAPTURAS_TM!$F$10,BRUTO!$B:$B,ANALISIS_CAPTURAS_TM!$A46,BRUTO!$A:$A,ANALISIS_CAPTURAS_TM!I$13)+SUMIFS(BRUTO!$S:$S,BRUTO!$I:$I,ANALISIS_CAPTURAS_TM!$F$10,BRUTO!$B:$B,ANALISIS_CAPTURAS_TM!$A46,BRUTO!$A:$A,ANALISIS_CAPTURAS_TM!I$13)+SUMIFS(BRUTO!$U:$U,BRUTO!$I:$I,ANALISIS_CAPTURAS_TM!$F$10,BRUTO!$B:$B,ANALISIS_CAPTURAS_TM!$A46,BRUTO!$A:$A,ANALISIS_CAPTURAS_TM!I$13)+SUMIFS(BRUTO!$W:$W,BRUTO!$J:$J,ANALISIS_CAPTURAS_TM!$F$10,BRUTO!$B:$B,ANALISIS_CAPTURAS_TM!$A46,BRUTO!$A:$A,ANALISIS_CAPTURAS_TM!I$13)+SUMIFS(BRUTO!$Y:$Y,BRUTO!$K:$K,ANALISIS_CAPTURAS_TM!$F$10,BRUTO!$B:$B,ANALISIS_CAPTURAS_TM!$A46,BRUTO!$A:$A,ANALISIS_CAPTURAS_TM!I$13)+SUMIFS(BRUTO!$AA:$AA,BRUTO!$K:$K,ANALISIS_CAPTURAS_TM!$F$10,BRUTO!$B:$B,ANALISIS_CAPTURAS_TM!$A46,BRUTO!$A:$A,ANALISIS_CAPTURAS_TM!I$13)</f>
        <v>0</v>
      </c>
      <c r="J46" s="100">
        <f>SUMIFS(BRUTO!$M:$M,BRUTO!$H:$H,ANALISIS_CAPTURAS_TM!$F$10,BRUTO!$B:$B,ANALISIS_CAPTURAS_TM!$A46,BRUTO!$A:$A,ANALISIS_CAPTURAS_TM!J$13)+SUMIFS(BRUTO!$O:$O,BRUTO!$H:$H,ANALISIS_CAPTURAS_TM!$F$10,BRUTO!$B:$B,ANALISIS_CAPTURAS_TM!$A46,BRUTO!$A:$A,ANALISIS_CAPTURAS_TM!J$13)+SUMIFS(BRUTO!$Q:$Q,BRUTO!$H:$H,ANALISIS_CAPTURAS_TM!$F$10,BRUTO!$B:$B,ANALISIS_CAPTURAS_TM!$A46,BRUTO!$A:$A,ANALISIS_CAPTURAS_TM!J$13)+SUMIFS(BRUTO!$S:$S,BRUTO!$I:$I,ANALISIS_CAPTURAS_TM!$F$10,BRUTO!$B:$B,ANALISIS_CAPTURAS_TM!$A46,BRUTO!$A:$A,ANALISIS_CAPTURAS_TM!J$13)+SUMIFS(BRUTO!$U:$U,BRUTO!$I:$I,ANALISIS_CAPTURAS_TM!$F$10,BRUTO!$B:$B,ANALISIS_CAPTURAS_TM!$A46,BRUTO!$A:$A,ANALISIS_CAPTURAS_TM!J$13)+SUMIFS(BRUTO!$W:$W,BRUTO!$J:$J,ANALISIS_CAPTURAS_TM!$F$10,BRUTO!$B:$B,ANALISIS_CAPTURAS_TM!$A46,BRUTO!$A:$A,ANALISIS_CAPTURAS_TM!J$13)+SUMIFS(BRUTO!$Y:$Y,BRUTO!$K:$K,ANALISIS_CAPTURAS_TM!$F$10,BRUTO!$B:$B,ANALISIS_CAPTURAS_TM!$A46,BRUTO!$A:$A,ANALISIS_CAPTURAS_TM!J$13)+SUMIFS(BRUTO!$AA:$AA,BRUTO!$K:$K,ANALISIS_CAPTURAS_TM!$F$10,BRUTO!$B:$B,ANALISIS_CAPTURAS_TM!$A46,BRUTO!$A:$A,ANALISIS_CAPTURAS_TM!J$13)</f>
        <v>0</v>
      </c>
      <c r="K46" s="100">
        <f>SUMIFS(BRUTO!$M:$M,BRUTO!$H:$H,ANALISIS_CAPTURAS_TM!$F$10,BRUTO!$B:$B,ANALISIS_CAPTURAS_TM!$A46,BRUTO!$A:$A,ANALISIS_CAPTURAS_TM!K$13)+SUMIFS(BRUTO!$O:$O,BRUTO!$H:$H,ANALISIS_CAPTURAS_TM!$F$10,BRUTO!$B:$B,ANALISIS_CAPTURAS_TM!$A46,BRUTO!$A:$A,ANALISIS_CAPTURAS_TM!K$13)+SUMIFS(BRUTO!$Q:$Q,BRUTO!$H:$H,ANALISIS_CAPTURAS_TM!$F$10,BRUTO!$B:$B,ANALISIS_CAPTURAS_TM!$A46,BRUTO!$A:$A,ANALISIS_CAPTURAS_TM!K$13)+SUMIFS(BRUTO!$S:$S,BRUTO!$I:$I,ANALISIS_CAPTURAS_TM!$F$10,BRUTO!$B:$B,ANALISIS_CAPTURAS_TM!$A46,BRUTO!$A:$A,ANALISIS_CAPTURAS_TM!K$13)+SUMIFS(BRUTO!$U:$U,BRUTO!$I:$I,ANALISIS_CAPTURAS_TM!$F$10,BRUTO!$B:$B,ANALISIS_CAPTURAS_TM!$A46,BRUTO!$A:$A,ANALISIS_CAPTURAS_TM!K$13)+SUMIFS(BRUTO!$W:$W,BRUTO!$J:$J,ANALISIS_CAPTURAS_TM!$F$10,BRUTO!$B:$B,ANALISIS_CAPTURAS_TM!$A46,BRUTO!$A:$A,ANALISIS_CAPTURAS_TM!K$13)+SUMIFS(BRUTO!$Y:$Y,BRUTO!$K:$K,ANALISIS_CAPTURAS_TM!$F$10,BRUTO!$B:$B,ANALISIS_CAPTURAS_TM!$A46,BRUTO!$A:$A,ANALISIS_CAPTURAS_TM!K$13)+SUMIFS(BRUTO!$AA:$AA,BRUTO!$K:$K,ANALISIS_CAPTURAS_TM!$F$10,BRUTO!$B:$B,ANALISIS_CAPTURAS_TM!$A46,BRUTO!$A:$A,ANALISIS_CAPTURAS_TM!K$13)</f>
        <v>0</v>
      </c>
      <c r="L46" s="100">
        <f>SUMIFS(BRUTO!$M:$M,BRUTO!$H:$H,ANALISIS_CAPTURAS_TM!$F$10,BRUTO!$B:$B,ANALISIS_CAPTURAS_TM!$A46,BRUTO!$A:$A,ANALISIS_CAPTURAS_TM!L$13)+SUMIFS(BRUTO!$O:$O,BRUTO!$H:$H,ANALISIS_CAPTURAS_TM!$F$10,BRUTO!$B:$B,ANALISIS_CAPTURAS_TM!$A46,BRUTO!$A:$A,ANALISIS_CAPTURAS_TM!L$13)+SUMIFS(BRUTO!$Q:$Q,BRUTO!$H:$H,ANALISIS_CAPTURAS_TM!$F$10,BRUTO!$B:$B,ANALISIS_CAPTURAS_TM!$A46,BRUTO!$A:$A,ANALISIS_CAPTURAS_TM!L$13)+SUMIFS(BRUTO!$S:$S,BRUTO!$I:$I,ANALISIS_CAPTURAS_TM!$F$10,BRUTO!$B:$B,ANALISIS_CAPTURAS_TM!$A46,BRUTO!$A:$A,ANALISIS_CAPTURAS_TM!L$13)+SUMIFS(BRUTO!$U:$U,BRUTO!$I:$I,ANALISIS_CAPTURAS_TM!$F$10,BRUTO!$B:$B,ANALISIS_CAPTURAS_TM!$A46,BRUTO!$A:$A,ANALISIS_CAPTURAS_TM!L$13)+SUMIFS(BRUTO!$W:$W,BRUTO!$J:$J,ANALISIS_CAPTURAS_TM!$F$10,BRUTO!$B:$B,ANALISIS_CAPTURAS_TM!$A46,BRUTO!$A:$A,ANALISIS_CAPTURAS_TM!L$13)+SUMIFS(BRUTO!$Y:$Y,BRUTO!$K:$K,ANALISIS_CAPTURAS_TM!$F$10,BRUTO!$B:$B,ANALISIS_CAPTURAS_TM!$A46,BRUTO!$A:$A,ANALISIS_CAPTURAS_TM!L$13)+SUMIFS(BRUTO!$AA:$AA,BRUTO!$K:$K,ANALISIS_CAPTURAS_TM!$F$10,BRUTO!$B:$B,ANALISIS_CAPTURAS_TM!$A46,BRUTO!$A:$A,ANALISIS_CAPTURAS_TM!L$13)</f>
        <v>0</v>
      </c>
      <c r="M46" s="83">
        <f t="shared" si="0"/>
        <v>4</v>
      </c>
      <c r="N46" s="135">
        <f t="shared" si="1"/>
        <v>0.14582573824279985</v>
      </c>
    </row>
    <row r="47" spans="1:32" x14ac:dyDescent="0.25">
      <c r="A47" s="76" t="s">
        <v>68</v>
      </c>
      <c r="B47" s="100">
        <f>SUMIFS(BRUTO!$M:$M,BRUTO!$H:$H,ANALISIS_CAPTURAS_TM!$F$10,BRUTO!$B:$B,ANALISIS_CAPTURAS_TM!$A47,BRUTO!$A:$A,ANALISIS_CAPTURAS_TM!B$13)+SUMIFS(BRUTO!$O:$O,BRUTO!$H:$H,ANALISIS_CAPTURAS_TM!$F$10,BRUTO!$B:$B,ANALISIS_CAPTURAS_TM!$A47,BRUTO!$A:$A,ANALISIS_CAPTURAS_TM!B$13)+SUMIFS(BRUTO!$Q:$Q,BRUTO!$H:$H,ANALISIS_CAPTURAS_TM!$F$10,BRUTO!$B:$B,ANALISIS_CAPTURAS_TM!$A47,BRUTO!$A:$A,ANALISIS_CAPTURAS_TM!B$13)+SUMIFS(BRUTO!$S:$S,BRUTO!$I:$I,ANALISIS_CAPTURAS_TM!$F$10,BRUTO!$B:$B,ANALISIS_CAPTURAS_TM!$A47,BRUTO!$A:$A,ANALISIS_CAPTURAS_TM!B$13)+SUMIFS(BRUTO!$U:$U,BRUTO!$I:$I,ANALISIS_CAPTURAS_TM!$F$10,BRUTO!$B:$B,ANALISIS_CAPTURAS_TM!$A47,BRUTO!$A:$A,ANALISIS_CAPTURAS_TM!B$13)+SUMIFS(BRUTO!$W:$W,BRUTO!$J:$J,ANALISIS_CAPTURAS_TM!$F$10,BRUTO!$B:$B,ANALISIS_CAPTURAS_TM!$A47,BRUTO!$A:$A,ANALISIS_CAPTURAS_TM!B$13)+SUMIFS(BRUTO!$Y:$Y,BRUTO!$K:$K,ANALISIS_CAPTURAS_TM!$F$10,BRUTO!$B:$B,ANALISIS_CAPTURAS_TM!$A47,BRUTO!$A:$A,ANALISIS_CAPTURAS_TM!B$13)+SUMIFS(BRUTO!$AA:$AA,BRUTO!$K:$K,ANALISIS_CAPTURAS_TM!$F$10,BRUTO!$B:$B,ANALISIS_CAPTURAS_TM!$A47,BRUTO!$A:$A,ANALISIS_CAPTURAS_TM!B$13)</f>
        <v>0</v>
      </c>
      <c r="C47" s="100">
        <f>SUMIFS(BRUTO!$M:$M,BRUTO!$H:$H,ANALISIS_CAPTURAS_TM!$F$10,BRUTO!$B:$B,ANALISIS_CAPTURAS_TM!$A47,BRUTO!$A:$A,ANALISIS_CAPTURAS_TM!C$13)+SUMIFS(BRUTO!$O:$O,BRUTO!$H:$H,ANALISIS_CAPTURAS_TM!$F$10,BRUTO!$B:$B,ANALISIS_CAPTURAS_TM!$A47,BRUTO!$A:$A,ANALISIS_CAPTURAS_TM!C$13)+SUMIFS(BRUTO!$Q:$Q,BRUTO!$H:$H,ANALISIS_CAPTURAS_TM!$F$10,BRUTO!$B:$B,ANALISIS_CAPTURAS_TM!$A47,BRUTO!$A:$A,ANALISIS_CAPTURAS_TM!C$13)+SUMIFS(BRUTO!$S:$S,BRUTO!$I:$I,ANALISIS_CAPTURAS_TM!$F$10,BRUTO!$B:$B,ANALISIS_CAPTURAS_TM!$A47,BRUTO!$A:$A,ANALISIS_CAPTURAS_TM!C$13)+SUMIFS(BRUTO!$U:$U,BRUTO!$I:$I,ANALISIS_CAPTURAS_TM!$F$10,BRUTO!$B:$B,ANALISIS_CAPTURAS_TM!$A47,BRUTO!$A:$A,ANALISIS_CAPTURAS_TM!C$13)+SUMIFS(BRUTO!$W:$W,BRUTO!$J:$J,ANALISIS_CAPTURAS_TM!$F$10,BRUTO!$B:$B,ANALISIS_CAPTURAS_TM!$A47,BRUTO!$A:$A,ANALISIS_CAPTURAS_TM!C$13)+SUMIFS(BRUTO!$Y:$Y,BRUTO!$K:$K,ANALISIS_CAPTURAS_TM!$F$10,BRUTO!$B:$B,ANALISIS_CAPTURAS_TM!$A47,BRUTO!$A:$A,ANALISIS_CAPTURAS_TM!C$13)+SUMIFS(BRUTO!$AA:$AA,BRUTO!$K:$K,ANALISIS_CAPTURAS_TM!$F$10,BRUTO!$B:$B,ANALISIS_CAPTURAS_TM!$A47,BRUTO!$A:$A,ANALISIS_CAPTURAS_TM!C$13)</f>
        <v>0</v>
      </c>
      <c r="D47" s="100">
        <f>SUMIFS(BRUTO!$M:$M,BRUTO!$H:$H,ANALISIS_CAPTURAS_TM!$F$10,BRUTO!$B:$B,ANALISIS_CAPTURAS_TM!$A47,BRUTO!$A:$A,ANALISIS_CAPTURAS_TM!D$13)+SUMIFS(BRUTO!$O:$O,BRUTO!$H:$H,ANALISIS_CAPTURAS_TM!$F$10,BRUTO!$B:$B,ANALISIS_CAPTURAS_TM!$A47,BRUTO!$A:$A,ANALISIS_CAPTURAS_TM!D$13)+SUMIFS(BRUTO!$Q:$Q,BRUTO!$H:$H,ANALISIS_CAPTURAS_TM!$F$10,BRUTO!$B:$B,ANALISIS_CAPTURAS_TM!$A47,BRUTO!$A:$A,ANALISIS_CAPTURAS_TM!D$13)+SUMIFS(BRUTO!$S:$S,BRUTO!$I:$I,ANALISIS_CAPTURAS_TM!$F$10,BRUTO!$B:$B,ANALISIS_CAPTURAS_TM!$A47,BRUTO!$A:$A,ANALISIS_CAPTURAS_TM!D$13)+SUMIFS(BRUTO!$U:$U,BRUTO!$I:$I,ANALISIS_CAPTURAS_TM!$F$10,BRUTO!$B:$B,ANALISIS_CAPTURAS_TM!$A47,BRUTO!$A:$A,ANALISIS_CAPTURAS_TM!D$13)+SUMIFS(BRUTO!$W:$W,BRUTO!$J:$J,ANALISIS_CAPTURAS_TM!$F$10,BRUTO!$B:$B,ANALISIS_CAPTURAS_TM!$A47,BRUTO!$A:$A,ANALISIS_CAPTURAS_TM!D$13)+SUMIFS(BRUTO!$Y:$Y,BRUTO!$K:$K,ANALISIS_CAPTURAS_TM!$F$10,BRUTO!$B:$B,ANALISIS_CAPTURAS_TM!$A47,BRUTO!$A:$A,ANALISIS_CAPTURAS_TM!D$13)+SUMIFS(BRUTO!$AA:$AA,BRUTO!$K:$K,ANALISIS_CAPTURAS_TM!$F$10,BRUTO!$B:$B,ANALISIS_CAPTURAS_TM!$A47,BRUTO!$A:$A,ANALISIS_CAPTURAS_TM!D$13)</f>
        <v>0</v>
      </c>
      <c r="E47" s="100">
        <f>SUMIFS(BRUTO!$M:$M,BRUTO!$H:$H,ANALISIS_CAPTURAS_TM!$F$10,BRUTO!$B:$B,ANALISIS_CAPTURAS_TM!$A47,BRUTO!$A:$A,ANALISIS_CAPTURAS_TM!E$13)+SUMIFS(BRUTO!$O:$O,BRUTO!$H:$H,ANALISIS_CAPTURAS_TM!$F$10,BRUTO!$B:$B,ANALISIS_CAPTURAS_TM!$A47,BRUTO!$A:$A,ANALISIS_CAPTURAS_TM!E$13)+SUMIFS(BRUTO!$Q:$Q,BRUTO!$H:$H,ANALISIS_CAPTURAS_TM!$F$10,BRUTO!$B:$B,ANALISIS_CAPTURAS_TM!$A47,BRUTO!$A:$A,ANALISIS_CAPTURAS_TM!E$13)+SUMIFS(BRUTO!$S:$S,BRUTO!$I:$I,ANALISIS_CAPTURAS_TM!$F$10,BRUTO!$B:$B,ANALISIS_CAPTURAS_TM!$A47,BRUTO!$A:$A,ANALISIS_CAPTURAS_TM!E$13)+SUMIFS(BRUTO!$U:$U,BRUTO!$I:$I,ANALISIS_CAPTURAS_TM!$F$10,BRUTO!$B:$B,ANALISIS_CAPTURAS_TM!$A47,BRUTO!$A:$A,ANALISIS_CAPTURAS_TM!E$13)+SUMIFS(BRUTO!$W:$W,BRUTO!$J:$J,ANALISIS_CAPTURAS_TM!$F$10,BRUTO!$B:$B,ANALISIS_CAPTURAS_TM!$A47,BRUTO!$A:$A,ANALISIS_CAPTURAS_TM!E$13)+SUMIFS(BRUTO!$Y:$Y,BRUTO!$K:$K,ANALISIS_CAPTURAS_TM!$F$10,BRUTO!$B:$B,ANALISIS_CAPTURAS_TM!$A47,BRUTO!$A:$A,ANALISIS_CAPTURAS_TM!E$13)+SUMIFS(BRUTO!$AA:$AA,BRUTO!$K:$K,ANALISIS_CAPTURAS_TM!$F$10,BRUTO!$B:$B,ANALISIS_CAPTURAS_TM!$A47,BRUTO!$A:$A,ANALISIS_CAPTURAS_TM!E$13)</f>
        <v>0</v>
      </c>
      <c r="F47" s="100">
        <f>SUMIFS(BRUTO!$M:$M,BRUTO!$H:$H,ANALISIS_CAPTURAS_TM!$F$10,BRUTO!$B:$B,ANALISIS_CAPTURAS_TM!$A47,BRUTO!$A:$A,ANALISIS_CAPTURAS_TM!F$13)+SUMIFS(BRUTO!$O:$O,BRUTO!$H:$H,ANALISIS_CAPTURAS_TM!$F$10,BRUTO!$B:$B,ANALISIS_CAPTURAS_TM!$A47,BRUTO!$A:$A,ANALISIS_CAPTURAS_TM!F$13)+SUMIFS(BRUTO!$Q:$Q,BRUTO!$H:$H,ANALISIS_CAPTURAS_TM!$F$10,BRUTO!$B:$B,ANALISIS_CAPTURAS_TM!$A47,BRUTO!$A:$A,ANALISIS_CAPTURAS_TM!F$13)+SUMIFS(BRUTO!$S:$S,BRUTO!$I:$I,ANALISIS_CAPTURAS_TM!$F$10,BRUTO!$B:$B,ANALISIS_CAPTURAS_TM!$A47,BRUTO!$A:$A,ANALISIS_CAPTURAS_TM!F$13)+SUMIFS(BRUTO!$U:$U,BRUTO!$I:$I,ANALISIS_CAPTURAS_TM!$F$10,BRUTO!$B:$B,ANALISIS_CAPTURAS_TM!$A47,BRUTO!$A:$A,ANALISIS_CAPTURAS_TM!F$13)+SUMIFS(BRUTO!$W:$W,BRUTO!$J:$J,ANALISIS_CAPTURAS_TM!$F$10,BRUTO!$B:$B,ANALISIS_CAPTURAS_TM!$A47,BRUTO!$A:$A,ANALISIS_CAPTURAS_TM!F$13)+SUMIFS(BRUTO!$Y:$Y,BRUTO!$K:$K,ANALISIS_CAPTURAS_TM!$F$10,BRUTO!$B:$B,ANALISIS_CAPTURAS_TM!$A47,BRUTO!$A:$A,ANALISIS_CAPTURAS_TM!F$13)+SUMIFS(BRUTO!$AA:$AA,BRUTO!$K:$K,ANALISIS_CAPTURAS_TM!$F$10,BRUTO!$B:$B,ANALISIS_CAPTURAS_TM!$A47,BRUTO!$A:$A,ANALISIS_CAPTURAS_TM!F$13)</f>
        <v>0</v>
      </c>
      <c r="G47" s="100">
        <f>SUMIFS(BRUTO!$M:$M,BRUTO!$H:$H,ANALISIS_CAPTURAS_TM!$F$10,BRUTO!$B:$B,ANALISIS_CAPTURAS_TM!$A47,BRUTO!$A:$A,ANALISIS_CAPTURAS_TM!G$13)+SUMIFS(BRUTO!$O:$O,BRUTO!$H:$H,ANALISIS_CAPTURAS_TM!$F$10,BRUTO!$B:$B,ANALISIS_CAPTURAS_TM!$A47,BRUTO!$A:$A,ANALISIS_CAPTURAS_TM!G$13)+SUMIFS(BRUTO!$Q:$Q,BRUTO!$H:$H,ANALISIS_CAPTURAS_TM!$F$10,BRUTO!$B:$B,ANALISIS_CAPTURAS_TM!$A47,BRUTO!$A:$A,ANALISIS_CAPTURAS_TM!G$13)+SUMIFS(BRUTO!$S:$S,BRUTO!$I:$I,ANALISIS_CAPTURAS_TM!$F$10,BRUTO!$B:$B,ANALISIS_CAPTURAS_TM!$A47,BRUTO!$A:$A,ANALISIS_CAPTURAS_TM!G$13)+SUMIFS(BRUTO!$U:$U,BRUTO!$I:$I,ANALISIS_CAPTURAS_TM!$F$10,BRUTO!$B:$B,ANALISIS_CAPTURAS_TM!$A47,BRUTO!$A:$A,ANALISIS_CAPTURAS_TM!G$13)+SUMIFS(BRUTO!$W:$W,BRUTO!$J:$J,ANALISIS_CAPTURAS_TM!$F$10,BRUTO!$B:$B,ANALISIS_CAPTURAS_TM!$A47,BRUTO!$A:$A,ANALISIS_CAPTURAS_TM!G$13)+SUMIFS(BRUTO!$Y:$Y,BRUTO!$K:$K,ANALISIS_CAPTURAS_TM!$F$10,BRUTO!$B:$B,ANALISIS_CAPTURAS_TM!$A47,BRUTO!$A:$A,ANALISIS_CAPTURAS_TM!G$13)+SUMIFS(BRUTO!$AA:$AA,BRUTO!$K:$K,ANALISIS_CAPTURAS_TM!$F$10,BRUTO!$B:$B,ANALISIS_CAPTURAS_TM!$A47,BRUTO!$A:$A,ANALISIS_CAPTURAS_TM!G$13)</f>
        <v>0</v>
      </c>
      <c r="H47" s="100">
        <f>SUMIFS(BRUTO!$M:$M,BRUTO!$H:$H,ANALISIS_CAPTURAS_TM!$F$10,BRUTO!$B:$B,ANALISIS_CAPTURAS_TM!$A47,BRUTO!$A:$A,ANALISIS_CAPTURAS_TM!H$13)+SUMIFS(BRUTO!$O:$O,BRUTO!$H:$H,ANALISIS_CAPTURAS_TM!$F$10,BRUTO!$B:$B,ANALISIS_CAPTURAS_TM!$A47,BRUTO!$A:$A,ANALISIS_CAPTURAS_TM!H$13)+SUMIFS(BRUTO!$Q:$Q,BRUTO!$H:$H,ANALISIS_CAPTURAS_TM!$F$10,BRUTO!$B:$B,ANALISIS_CAPTURAS_TM!$A47,BRUTO!$A:$A,ANALISIS_CAPTURAS_TM!H$13)+SUMIFS(BRUTO!$S:$S,BRUTO!$I:$I,ANALISIS_CAPTURAS_TM!$F$10,BRUTO!$B:$B,ANALISIS_CAPTURAS_TM!$A47,BRUTO!$A:$A,ANALISIS_CAPTURAS_TM!H$13)+SUMIFS(BRUTO!$U:$U,BRUTO!$I:$I,ANALISIS_CAPTURAS_TM!$F$10,BRUTO!$B:$B,ANALISIS_CAPTURAS_TM!$A47,BRUTO!$A:$A,ANALISIS_CAPTURAS_TM!H$13)+SUMIFS(BRUTO!$W:$W,BRUTO!$J:$J,ANALISIS_CAPTURAS_TM!$F$10,BRUTO!$B:$B,ANALISIS_CAPTURAS_TM!$A47,BRUTO!$A:$A,ANALISIS_CAPTURAS_TM!H$13)+SUMIFS(BRUTO!$Y:$Y,BRUTO!$K:$K,ANALISIS_CAPTURAS_TM!$F$10,BRUTO!$B:$B,ANALISIS_CAPTURAS_TM!$A47,BRUTO!$A:$A,ANALISIS_CAPTURAS_TM!H$13)+SUMIFS(BRUTO!$AA:$AA,BRUTO!$K:$K,ANALISIS_CAPTURAS_TM!$F$10,BRUTO!$B:$B,ANALISIS_CAPTURAS_TM!$A47,BRUTO!$A:$A,ANALISIS_CAPTURAS_TM!H$13)</f>
        <v>0</v>
      </c>
      <c r="I47" s="100">
        <f>SUMIFS(BRUTO!$M:$M,BRUTO!$H:$H,ANALISIS_CAPTURAS_TM!$F$10,BRUTO!$B:$B,ANALISIS_CAPTURAS_TM!$A47,BRUTO!$A:$A,ANALISIS_CAPTURAS_TM!I$13)+SUMIFS(BRUTO!$O:$O,BRUTO!$H:$H,ANALISIS_CAPTURAS_TM!$F$10,BRUTO!$B:$B,ANALISIS_CAPTURAS_TM!$A47,BRUTO!$A:$A,ANALISIS_CAPTURAS_TM!I$13)+SUMIFS(BRUTO!$Q:$Q,BRUTO!$H:$H,ANALISIS_CAPTURAS_TM!$F$10,BRUTO!$B:$B,ANALISIS_CAPTURAS_TM!$A47,BRUTO!$A:$A,ANALISIS_CAPTURAS_TM!I$13)+SUMIFS(BRUTO!$S:$S,BRUTO!$I:$I,ANALISIS_CAPTURAS_TM!$F$10,BRUTO!$B:$B,ANALISIS_CAPTURAS_TM!$A47,BRUTO!$A:$A,ANALISIS_CAPTURAS_TM!I$13)+SUMIFS(BRUTO!$U:$U,BRUTO!$I:$I,ANALISIS_CAPTURAS_TM!$F$10,BRUTO!$B:$B,ANALISIS_CAPTURAS_TM!$A47,BRUTO!$A:$A,ANALISIS_CAPTURAS_TM!I$13)+SUMIFS(BRUTO!$W:$W,BRUTO!$J:$J,ANALISIS_CAPTURAS_TM!$F$10,BRUTO!$B:$B,ANALISIS_CAPTURAS_TM!$A47,BRUTO!$A:$A,ANALISIS_CAPTURAS_TM!I$13)+SUMIFS(BRUTO!$Y:$Y,BRUTO!$K:$K,ANALISIS_CAPTURAS_TM!$F$10,BRUTO!$B:$B,ANALISIS_CAPTURAS_TM!$A47,BRUTO!$A:$A,ANALISIS_CAPTURAS_TM!I$13)+SUMIFS(BRUTO!$AA:$AA,BRUTO!$K:$K,ANALISIS_CAPTURAS_TM!$F$10,BRUTO!$B:$B,ANALISIS_CAPTURAS_TM!$A47,BRUTO!$A:$A,ANALISIS_CAPTURAS_TM!I$13)</f>
        <v>0</v>
      </c>
      <c r="J47" s="100">
        <f>SUMIFS(BRUTO!$M:$M,BRUTO!$H:$H,ANALISIS_CAPTURAS_TM!$F$10,BRUTO!$B:$B,ANALISIS_CAPTURAS_TM!$A47,BRUTO!$A:$A,ANALISIS_CAPTURAS_TM!J$13)+SUMIFS(BRUTO!$O:$O,BRUTO!$H:$H,ANALISIS_CAPTURAS_TM!$F$10,BRUTO!$B:$B,ANALISIS_CAPTURAS_TM!$A47,BRUTO!$A:$A,ANALISIS_CAPTURAS_TM!J$13)+SUMIFS(BRUTO!$Q:$Q,BRUTO!$H:$H,ANALISIS_CAPTURAS_TM!$F$10,BRUTO!$B:$B,ANALISIS_CAPTURAS_TM!$A47,BRUTO!$A:$A,ANALISIS_CAPTURAS_TM!J$13)+SUMIFS(BRUTO!$S:$S,BRUTO!$I:$I,ANALISIS_CAPTURAS_TM!$F$10,BRUTO!$B:$B,ANALISIS_CAPTURAS_TM!$A47,BRUTO!$A:$A,ANALISIS_CAPTURAS_TM!J$13)+SUMIFS(BRUTO!$U:$U,BRUTO!$I:$I,ANALISIS_CAPTURAS_TM!$F$10,BRUTO!$B:$B,ANALISIS_CAPTURAS_TM!$A47,BRUTO!$A:$A,ANALISIS_CAPTURAS_TM!J$13)+SUMIFS(BRUTO!$W:$W,BRUTO!$J:$J,ANALISIS_CAPTURAS_TM!$F$10,BRUTO!$B:$B,ANALISIS_CAPTURAS_TM!$A47,BRUTO!$A:$A,ANALISIS_CAPTURAS_TM!J$13)+SUMIFS(BRUTO!$Y:$Y,BRUTO!$K:$K,ANALISIS_CAPTURAS_TM!$F$10,BRUTO!$B:$B,ANALISIS_CAPTURAS_TM!$A47,BRUTO!$A:$A,ANALISIS_CAPTURAS_TM!J$13)+SUMIFS(BRUTO!$AA:$AA,BRUTO!$K:$K,ANALISIS_CAPTURAS_TM!$F$10,BRUTO!$B:$B,ANALISIS_CAPTURAS_TM!$A47,BRUTO!$A:$A,ANALISIS_CAPTURAS_TM!J$13)</f>
        <v>0</v>
      </c>
      <c r="K47" s="100">
        <f>SUMIFS(BRUTO!$M:$M,BRUTO!$H:$H,ANALISIS_CAPTURAS_TM!$F$10,BRUTO!$B:$B,ANALISIS_CAPTURAS_TM!$A47,BRUTO!$A:$A,ANALISIS_CAPTURAS_TM!K$13)+SUMIFS(BRUTO!$O:$O,BRUTO!$H:$H,ANALISIS_CAPTURAS_TM!$F$10,BRUTO!$B:$B,ANALISIS_CAPTURAS_TM!$A47,BRUTO!$A:$A,ANALISIS_CAPTURAS_TM!K$13)+SUMIFS(BRUTO!$Q:$Q,BRUTO!$H:$H,ANALISIS_CAPTURAS_TM!$F$10,BRUTO!$B:$B,ANALISIS_CAPTURAS_TM!$A47,BRUTO!$A:$A,ANALISIS_CAPTURAS_TM!K$13)+SUMIFS(BRUTO!$S:$S,BRUTO!$I:$I,ANALISIS_CAPTURAS_TM!$F$10,BRUTO!$B:$B,ANALISIS_CAPTURAS_TM!$A47,BRUTO!$A:$A,ANALISIS_CAPTURAS_TM!K$13)+SUMIFS(BRUTO!$U:$U,BRUTO!$I:$I,ANALISIS_CAPTURAS_TM!$F$10,BRUTO!$B:$B,ANALISIS_CAPTURAS_TM!$A47,BRUTO!$A:$A,ANALISIS_CAPTURAS_TM!K$13)+SUMIFS(BRUTO!$W:$W,BRUTO!$J:$J,ANALISIS_CAPTURAS_TM!$F$10,BRUTO!$B:$B,ANALISIS_CAPTURAS_TM!$A47,BRUTO!$A:$A,ANALISIS_CAPTURAS_TM!K$13)+SUMIFS(BRUTO!$Y:$Y,BRUTO!$K:$K,ANALISIS_CAPTURAS_TM!$F$10,BRUTO!$B:$B,ANALISIS_CAPTURAS_TM!$A47,BRUTO!$A:$A,ANALISIS_CAPTURAS_TM!K$13)+SUMIFS(BRUTO!$AA:$AA,BRUTO!$K:$K,ANALISIS_CAPTURAS_TM!$F$10,BRUTO!$B:$B,ANALISIS_CAPTURAS_TM!$A47,BRUTO!$A:$A,ANALISIS_CAPTURAS_TM!K$13)</f>
        <v>0</v>
      </c>
      <c r="L47" s="100">
        <f>SUMIFS(BRUTO!$M:$M,BRUTO!$H:$H,ANALISIS_CAPTURAS_TM!$F$10,BRUTO!$B:$B,ANALISIS_CAPTURAS_TM!$A47,BRUTO!$A:$A,ANALISIS_CAPTURAS_TM!L$13)+SUMIFS(BRUTO!$O:$O,BRUTO!$H:$H,ANALISIS_CAPTURAS_TM!$F$10,BRUTO!$B:$B,ANALISIS_CAPTURAS_TM!$A47,BRUTO!$A:$A,ANALISIS_CAPTURAS_TM!L$13)+SUMIFS(BRUTO!$Q:$Q,BRUTO!$H:$H,ANALISIS_CAPTURAS_TM!$F$10,BRUTO!$B:$B,ANALISIS_CAPTURAS_TM!$A47,BRUTO!$A:$A,ANALISIS_CAPTURAS_TM!L$13)+SUMIFS(BRUTO!$S:$S,BRUTO!$I:$I,ANALISIS_CAPTURAS_TM!$F$10,BRUTO!$B:$B,ANALISIS_CAPTURAS_TM!$A47,BRUTO!$A:$A,ANALISIS_CAPTURAS_TM!L$13)+SUMIFS(BRUTO!$U:$U,BRUTO!$I:$I,ANALISIS_CAPTURAS_TM!$F$10,BRUTO!$B:$B,ANALISIS_CAPTURAS_TM!$A47,BRUTO!$A:$A,ANALISIS_CAPTURAS_TM!L$13)+SUMIFS(BRUTO!$W:$W,BRUTO!$J:$J,ANALISIS_CAPTURAS_TM!$F$10,BRUTO!$B:$B,ANALISIS_CAPTURAS_TM!$A47,BRUTO!$A:$A,ANALISIS_CAPTURAS_TM!L$13)+SUMIFS(BRUTO!$Y:$Y,BRUTO!$K:$K,ANALISIS_CAPTURAS_TM!$F$10,BRUTO!$B:$B,ANALISIS_CAPTURAS_TM!$A47,BRUTO!$A:$A,ANALISIS_CAPTURAS_TM!L$13)+SUMIFS(BRUTO!$AA:$AA,BRUTO!$K:$K,ANALISIS_CAPTURAS_TM!$F$10,BRUTO!$B:$B,ANALISIS_CAPTURAS_TM!$A47,BRUTO!$A:$A,ANALISIS_CAPTURAS_TM!L$13)</f>
        <v>0</v>
      </c>
      <c r="M47" s="83">
        <f t="shared" si="0"/>
        <v>0</v>
      </c>
      <c r="N47" s="135">
        <f t="shared" si="1"/>
        <v>0</v>
      </c>
    </row>
    <row r="48" spans="1:32" x14ac:dyDescent="0.25">
      <c r="A48" s="76" t="s">
        <v>69</v>
      </c>
      <c r="B48" s="100">
        <f>SUMIFS(BRUTO!$M:$M,BRUTO!$H:$H,ANALISIS_CAPTURAS_TM!$F$10,BRUTO!$B:$B,ANALISIS_CAPTURAS_TM!$A48,BRUTO!$A:$A,ANALISIS_CAPTURAS_TM!B$13)+SUMIFS(BRUTO!$O:$O,BRUTO!$H:$H,ANALISIS_CAPTURAS_TM!$F$10,BRUTO!$B:$B,ANALISIS_CAPTURAS_TM!$A48,BRUTO!$A:$A,ANALISIS_CAPTURAS_TM!B$13)+SUMIFS(BRUTO!$Q:$Q,BRUTO!$H:$H,ANALISIS_CAPTURAS_TM!$F$10,BRUTO!$B:$B,ANALISIS_CAPTURAS_TM!$A48,BRUTO!$A:$A,ANALISIS_CAPTURAS_TM!B$13)+SUMIFS(BRUTO!$S:$S,BRUTO!$I:$I,ANALISIS_CAPTURAS_TM!$F$10,BRUTO!$B:$B,ANALISIS_CAPTURAS_TM!$A48,BRUTO!$A:$A,ANALISIS_CAPTURAS_TM!B$13)+SUMIFS(BRUTO!$U:$U,BRUTO!$I:$I,ANALISIS_CAPTURAS_TM!$F$10,BRUTO!$B:$B,ANALISIS_CAPTURAS_TM!$A48,BRUTO!$A:$A,ANALISIS_CAPTURAS_TM!B$13)+SUMIFS(BRUTO!$W:$W,BRUTO!$J:$J,ANALISIS_CAPTURAS_TM!$F$10,BRUTO!$B:$B,ANALISIS_CAPTURAS_TM!$A48,BRUTO!$A:$A,ANALISIS_CAPTURAS_TM!B$13)+SUMIFS(BRUTO!$Y:$Y,BRUTO!$K:$K,ANALISIS_CAPTURAS_TM!$F$10,BRUTO!$B:$B,ANALISIS_CAPTURAS_TM!$A48,BRUTO!$A:$A,ANALISIS_CAPTURAS_TM!B$13)+SUMIFS(BRUTO!$AA:$AA,BRUTO!$K:$K,ANALISIS_CAPTURAS_TM!$F$10,BRUTO!$B:$B,ANALISIS_CAPTURAS_TM!$A48,BRUTO!$A:$A,ANALISIS_CAPTURAS_TM!B$13)</f>
        <v>0</v>
      </c>
      <c r="C48" s="100">
        <f>SUMIFS(BRUTO!$M:$M,BRUTO!$H:$H,ANALISIS_CAPTURAS_TM!$F$10,BRUTO!$B:$B,ANALISIS_CAPTURAS_TM!$A48,BRUTO!$A:$A,ANALISIS_CAPTURAS_TM!C$13)+SUMIFS(BRUTO!$O:$O,BRUTO!$H:$H,ANALISIS_CAPTURAS_TM!$F$10,BRUTO!$B:$B,ANALISIS_CAPTURAS_TM!$A48,BRUTO!$A:$A,ANALISIS_CAPTURAS_TM!C$13)+SUMIFS(BRUTO!$Q:$Q,BRUTO!$H:$H,ANALISIS_CAPTURAS_TM!$F$10,BRUTO!$B:$B,ANALISIS_CAPTURAS_TM!$A48,BRUTO!$A:$A,ANALISIS_CAPTURAS_TM!C$13)+SUMIFS(BRUTO!$S:$S,BRUTO!$I:$I,ANALISIS_CAPTURAS_TM!$F$10,BRUTO!$B:$B,ANALISIS_CAPTURAS_TM!$A48,BRUTO!$A:$A,ANALISIS_CAPTURAS_TM!C$13)+SUMIFS(BRUTO!$U:$U,BRUTO!$I:$I,ANALISIS_CAPTURAS_TM!$F$10,BRUTO!$B:$B,ANALISIS_CAPTURAS_TM!$A48,BRUTO!$A:$A,ANALISIS_CAPTURAS_TM!C$13)+SUMIFS(BRUTO!$W:$W,BRUTO!$J:$J,ANALISIS_CAPTURAS_TM!$F$10,BRUTO!$B:$B,ANALISIS_CAPTURAS_TM!$A48,BRUTO!$A:$A,ANALISIS_CAPTURAS_TM!C$13)+SUMIFS(BRUTO!$Y:$Y,BRUTO!$K:$K,ANALISIS_CAPTURAS_TM!$F$10,BRUTO!$B:$B,ANALISIS_CAPTURAS_TM!$A48,BRUTO!$A:$A,ANALISIS_CAPTURAS_TM!C$13)+SUMIFS(BRUTO!$AA:$AA,BRUTO!$K:$K,ANALISIS_CAPTURAS_TM!$F$10,BRUTO!$B:$B,ANALISIS_CAPTURAS_TM!$A48,BRUTO!$A:$A,ANALISIS_CAPTURAS_TM!C$13)</f>
        <v>0</v>
      </c>
      <c r="D48" s="100">
        <f>SUMIFS(BRUTO!$M:$M,BRUTO!$H:$H,ANALISIS_CAPTURAS_TM!$F$10,BRUTO!$B:$B,ANALISIS_CAPTURAS_TM!$A48,BRUTO!$A:$A,ANALISIS_CAPTURAS_TM!D$13)+SUMIFS(BRUTO!$O:$O,BRUTO!$H:$H,ANALISIS_CAPTURAS_TM!$F$10,BRUTO!$B:$B,ANALISIS_CAPTURAS_TM!$A48,BRUTO!$A:$A,ANALISIS_CAPTURAS_TM!D$13)+SUMIFS(BRUTO!$Q:$Q,BRUTO!$H:$H,ANALISIS_CAPTURAS_TM!$F$10,BRUTO!$B:$B,ANALISIS_CAPTURAS_TM!$A48,BRUTO!$A:$A,ANALISIS_CAPTURAS_TM!D$13)+SUMIFS(BRUTO!$S:$S,BRUTO!$I:$I,ANALISIS_CAPTURAS_TM!$F$10,BRUTO!$B:$B,ANALISIS_CAPTURAS_TM!$A48,BRUTO!$A:$A,ANALISIS_CAPTURAS_TM!D$13)+SUMIFS(BRUTO!$U:$U,BRUTO!$I:$I,ANALISIS_CAPTURAS_TM!$F$10,BRUTO!$B:$B,ANALISIS_CAPTURAS_TM!$A48,BRUTO!$A:$A,ANALISIS_CAPTURAS_TM!D$13)+SUMIFS(BRUTO!$W:$W,BRUTO!$J:$J,ANALISIS_CAPTURAS_TM!$F$10,BRUTO!$B:$B,ANALISIS_CAPTURAS_TM!$A48,BRUTO!$A:$A,ANALISIS_CAPTURAS_TM!D$13)+SUMIFS(BRUTO!$Y:$Y,BRUTO!$K:$K,ANALISIS_CAPTURAS_TM!$F$10,BRUTO!$B:$B,ANALISIS_CAPTURAS_TM!$A48,BRUTO!$A:$A,ANALISIS_CAPTURAS_TM!D$13)+SUMIFS(BRUTO!$AA:$AA,BRUTO!$K:$K,ANALISIS_CAPTURAS_TM!$F$10,BRUTO!$B:$B,ANALISIS_CAPTURAS_TM!$A48,BRUTO!$A:$A,ANALISIS_CAPTURAS_TM!D$13)</f>
        <v>0</v>
      </c>
      <c r="E48" s="100">
        <f>SUMIFS(BRUTO!$M:$M,BRUTO!$H:$H,ANALISIS_CAPTURAS_TM!$F$10,BRUTO!$B:$B,ANALISIS_CAPTURAS_TM!$A48,BRUTO!$A:$A,ANALISIS_CAPTURAS_TM!E$13)+SUMIFS(BRUTO!$O:$O,BRUTO!$H:$H,ANALISIS_CAPTURAS_TM!$F$10,BRUTO!$B:$B,ANALISIS_CAPTURAS_TM!$A48,BRUTO!$A:$A,ANALISIS_CAPTURAS_TM!E$13)+SUMIFS(BRUTO!$Q:$Q,BRUTO!$H:$H,ANALISIS_CAPTURAS_TM!$F$10,BRUTO!$B:$B,ANALISIS_CAPTURAS_TM!$A48,BRUTO!$A:$A,ANALISIS_CAPTURAS_TM!E$13)+SUMIFS(BRUTO!$S:$S,BRUTO!$I:$I,ANALISIS_CAPTURAS_TM!$F$10,BRUTO!$B:$B,ANALISIS_CAPTURAS_TM!$A48,BRUTO!$A:$A,ANALISIS_CAPTURAS_TM!E$13)+SUMIFS(BRUTO!$U:$U,BRUTO!$I:$I,ANALISIS_CAPTURAS_TM!$F$10,BRUTO!$B:$B,ANALISIS_CAPTURAS_TM!$A48,BRUTO!$A:$A,ANALISIS_CAPTURAS_TM!E$13)+SUMIFS(BRUTO!$W:$W,BRUTO!$J:$J,ANALISIS_CAPTURAS_TM!$F$10,BRUTO!$B:$B,ANALISIS_CAPTURAS_TM!$A48,BRUTO!$A:$A,ANALISIS_CAPTURAS_TM!E$13)+SUMIFS(BRUTO!$Y:$Y,BRUTO!$K:$K,ANALISIS_CAPTURAS_TM!$F$10,BRUTO!$B:$B,ANALISIS_CAPTURAS_TM!$A48,BRUTO!$A:$A,ANALISIS_CAPTURAS_TM!E$13)+SUMIFS(BRUTO!$AA:$AA,BRUTO!$K:$K,ANALISIS_CAPTURAS_TM!$F$10,BRUTO!$B:$B,ANALISIS_CAPTURAS_TM!$A48,BRUTO!$A:$A,ANALISIS_CAPTURAS_TM!E$13)</f>
        <v>2</v>
      </c>
      <c r="F48" s="100">
        <f>SUMIFS(BRUTO!$M:$M,BRUTO!$H:$H,ANALISIS_CAPTURAS_TM!$F$10,BRUTO!$B:$B,ANALISIS_CAPTURAS_TM!$A48,BRUTO!$A:$A,ANALISIS_CAPTURAS_TM!F$13)+SUMIFS(BRUTO!$O:$O,BRUTO!$H:$H,ANALISIS_CAPTURAS_TM!$F$10,BRUTO!$B:$B,ANALISIS_CAPTURAS_TM!$A48,BRUTO!$A:$A,ANALISIS_CAPTURAS_TM!F$13)+SUMIFS(BRUTO!$Q:$Q,BRUTO!$H:$H,ANALISIS_CAPTURAS_TM!$F$10,BRUTO!$B:$B,ANALISIS_CAPTURAS_TM!$A48,BRUTO!$A:$A,ANALISIS_CAPTURAS_TM!F$13)+SUMIFS(BRUTO!$S:$S,BRUTO!$I:$I,ANALISIS_CAPTURAS_TM!$F$10,BRUTO!$B:$B,ANALISIS_CAPTURAS_TM!$A48,BRUTO!$A:$A,ANALISIS_CAPTURAS_TM!F$13)+SUMIFS(BRUTO!$U:$U,BRUTO!$I:$I,ANALISIS_CAPTURAS_TM!$F$10,BRUTO!$B:$B,ANALISIS_CAPTURAS_TM!$A48,BRUTO!$A:$A,ANALISIS_CAPTURAS_TM!F$13)+SUMIFS(BRUTO!$W:$W,BRUTO!$J:$J,ANALISIS_CAPTURAS_TM!$F$10,BRUTO!$B:$B,ANALISIS_CAPTURAS_TM!$A48,BRUTO!$A:$A,ANALISIS_CAPTURAS_TM!F$13)+SUMIFS(BRUTO!$Y:$Y,BRUTO!$K:$K,ANALISIS_CAPTURAS_TM!$F$10,BRUTO!$B:$B,ANALISIS_CAPTURAS_TM!$A48,BRUTO!$A:$A,ANALISIS_CAPTURAS_TM!F$13)+SUMIFS(BRUTO!$AA:$AA,BRUTO!$K:$K,ANALISIS_CAPTURAS_TM!$F$10,BRUTO!$B:$B,ANALISIS_CAPTURAS_TM!$A48,BRUTO!$A:$A,ANALISIS_CAPTURAS_TM!F$13)</f>
        <v>9</v>
      </c>
      <c r="G48" s="100">
        <f>SUMIFS(BRUTO!$M:$M,BRUTO!$H:$H,ANALISIS_CAPTURAS_TM!$F$10,BRUTO!$B:$B,ANALISIS_CAPTURAS_TM!$A48,BRUTO!$A:$A,ANALISIS_CAPTURAS_TM!G$13)+SUMIFS(BRUTO!$O:$O,BRUTO!$H:$H,ANALISIS_CAPTURAS_TM!$F$10,BRUTO!$B:$B,ANALISIS_CAPTURAS_TM!$A48,BRUTO!$A:$A,ANALISIS_CAPTURAS_TM!G$13)+SUMIFS(BRUTO!$Q:$Q,BRUTO!$H:$H,ANALISIS_CAPTURAS_TM!$F$10,BRUTO!$B:$B,ANALISIS_CAPTURAS_TM!$A48,BRUTO!$A:$A,ANALISIS_CAPTURAS_TM!G$13)+SUMIFS(BRUTO!$S:$S,BRUTO!$I:$I,ANALISIS_CAPTURAS_TM!$F$10,BRUTO!$B:$B,ANALISIS_CAPTURAS_TM!$A48,BRUTO!$A:$A,ANALISIS_CAPTURAS_TM!G$13)+SUMIFS(BRUTO!$U:$U,BRUTO!$I:$I,ANALISIS_CAPTURAS_TM!$F$10,BRUTO!$B:$B,ANALISIS_CAPTURAS_TM!$A48,BRUTO!$A:$A,ANALISIS_CAPTURAS_TM!G$13)+SUMIFS(BRUTO!$W:$W,BRUTO!$J:$J,ANALISIS_CAPTURAS_TM!$F$10,BRUTO!$B:$B,ANALISIS_CAPTURAS_TM!$A48,BRUTO!$A:$A,ANALISIS_CAPTURAS_TM!G$13)+SUMIFS(BRUTO!$Y:$Y,BRUTO!$K:$K,ANALISIS_CAPTURAS_TM!$F$10,BRUTO!$B:$B,ANALISIS_CAPTURAS_TM!$A48,BRUTO!$A:$A,ANALISIS_CAPTURAS_TM!G$13)+SUMIFS(BRUTO!$AA:$AA,BRUTO!$K:$K,ANALISIS_CAPTURAS_TM!$F$10,BRUTO!$B:$B,ANALISIS_CAPTURAS_TM!$A48,BRUTO!$A:$A,ANALISIS_CAPTURAS_TM!G$13)</f>
        <v>0</v>
      </c>
      <c r="H48" s="100">
        <f>SUMIFS(BRUTO!$M:$M,BRUTO!$H:$H,ANALISIS_CAPTURAS_TM!$F$10,BRUTO!$B:$B,ANALISIS_CAPTURAS_TM!$A48,BRUTO!$A:$A,ANALISIS_CAPTURAS_TM!H$13)+SUMIFS(BRUTO!$O:$O,BRUTO!$H:$H,ANALISIS_CAPTURAS_TM!$F$10,BRUTO!$B:$B,ANALISIS_CAPTURAS_TM!$A48,BRUTO!$A:$A,ANALISIS_CAPTURAS_TM!H$13)+SUMIFS(BRUTO!$Q:$Q,BRUTO!$H:$H,ANALISIS_CAPTURAS_TM!$F$10,BRUTO!$B:$B,ANALISIS_CAPTURAS_TM!$A48,BRUTO!$A:$A,ANALISIS_CAPTURAS_TM!H$13)+SUMIFS(BRUTO!$S:$S,BRUTO!$I:$I,ANALISIS_CAPTURAS_TM!$F$10,BRUTO!$B:$B,ANALISIS_CAPTURAS_TM!$A48,BRUTO!$A:$A,ANALISIS_CAPTURAS_TM!H$13)+SUMIFS(BRUTO!$U:$U,BRUTO!$I:$I,ANALISIS_CAPTURAS_TM!$F$10,BRUTO!$B:$B,ANALISIS_CAPTURAS_TM!$A48,BRUTO!$A:$A,ANALISIS_CAPTURAS_TM!H$13)+SUMIFS(BRUTO!$W:$W,BRUTO!$J:$J,ANALISIS_CAPTURAS_TM!$F$10,BRUTO!$B:$B,ANALISIS_CAPTURAS_TM!$A48,BRUTO!$A:$A,ANALISIS_CAPTURAS_TM!H$13)+SUMIFS(BRUTO!$Y:$Y,BRUTO!$K:$K,ANALISIS_CAPTURAS_TM!$F$10,BRUTO!$B:$B,ANALISIS_CAPTURAS_TM!$A48,BRUTO!$A:$A,ANALISIS_CAPTURAS_TM!H$13)+SUMIFS(BRUTO!$AA:$AA,BRUTO!$K:$K,ANALISIS_CAPTURAS_TM!$F$10,BRUTO!$B:$B,ANALISIS_CAPTURAS_TM!$A48,BRUTO!$A:$A,ANALISIS_CAPTURAS_TM!H$13)</f>
        <v>0</v>
      </c>
      <c r="I48" s="100">
        <f>SUMIFS(BRUTO!$M:$M,BRUTO!$H:$H,ANALISIS_CAPTURAS_TM!$F$10,BRUTO!$B:$B,ANALISIS_CAPTURAS_TM!$A48,BRUTO!$A:$A,ANALISIS_CAPTURAS_TM!I$13)+SUMIFS(BRUTO!$O:$O,BRUTO!$H:$H,ANALISIS_CAPTURAS_TM!$F$10,BRUTO!$B:$B,ANALISIS_CAPTURAS_TM!$A48,BRUTO!$A:$A,ANALISIS_CAPTURAS_TM!I$13)+SUMIFS(BRUTO!$Q:$Q,BRUTO!$H:$H,ANALISIS_CAPTURAS_TM!$F$10,BRUTO!$B:$B,ANALISIS_CAPTURAS_TM!$A48,BRUTO!$A:$A,ANALISIS_CAPTURAS_TM!I$13)+SUMIFS(BRUTO!$S:$S,BRUTO!$I:$I,ANALISIS_CAPTURAS_TM!$F$10,BRUTO!$B:$B,ANALISIS_CAPTURAS_TM!$A48,BRUTO!$A:$A,ANALISIS_CAPTURAS_TM!I$13)+SUMIFS(BRUTO!$U:$U,BRUTO!$I:$I,ANALISIS_CAPTURAS_TM!$F$10,BRUTO!$B:$B,ANALISIS_CAPTURAS_TM!$A48,BRUTO!$A:$A,ANALISIS_CAPTURAS_TM!I$13)+SUMIFS(BRUTO!$W:$W,BRUTO!$J:$J,ANALISIS_CAPTURAS_TM!$F$10,BRUTO!$B:$B,ANALISIS_CAPTURAS_TM!$A48,BRUTO!$A:$A,ANALISIS_CAPTURAS_TM!I$13)+SUMIFS(BRUTO!$Y:$Y,BRUTO!$K:$K,ANALISIS_CAPTURAS_TM!$F$10,BRUTO!$B:$B,ANALISIS_CAPTURAS_TM!$A48,BRUTO!$A:$A,ANALISIS_CAPTURAS_TM!I$13)+SUMIFS(BRUTO!$AA:$AA,BRUTO!$K:$K,ANALISIS_CAPTURAS_TM!$F$10,BRUTO!$B:$B,ANALISIS_CAPTURAS_TM!$A48,BRUTO!$A:$A,ANALISIS_CAPTURAS_TM!I$13)</f>
        <v>18</v>
      </c>
      <c r="J48" s="100">
        <f>SUMIFS(BRUTO!$M:$M,BRUTO!$H:$H,ANALISIS_CAPTURAS_TM!$F$10,BRUTO!$B:$B,ANALISIS_CAPTURAS_TM!$A48,BRUTO!$A:$A,ANALISIS_CAPTURAS_TM!J$13)+SUMIFS(BRUTO!$O:$O,BRUTO!$H:$H,ANALISIS_CAPTURAS_TM!$F$10,BRUTO!$B:$B,ANALISIS_CAPTURAS_TM!$A48,BRUTO!$A:$A,ANALISIS_CAPTURAS_TM!J$13)+SUMIFS(BRUTO!$Q:$Q,BRUTO!$H:$H,ANALISIS_CAPTURAS_TM!$F$10,BRUTO!$B:$B,ANALISIS_CAPTURAS_TM!$A48,BRUTO!$A:$A,ANALISIS_CAPTURAS_TM!J$13)+SUMIFS(BRUTO!$S:$S,BRUTO!$I:$I,ANALISIS_CAPTURAS_TM!$F$10,BRUTO!$B:$B,ANALISIS_CAPTURAS_TM!$A48,BRUTO!$A:$A,ANALISIS_CAPTURAS_TM!J$13)+SUMIFS(BRUTO!$U:$U,BRUTO!$I:$I,ANALISIS_CAPTURAS_TM!$F$10,BRUTO!$B:$B,ANALISIS_CAPTURAS_TM!$A48,BRUTO!$A:$A,ANALISIS_CAPTURAS_TM!J$13)+SUMIFS(BRUTO!$W:$W,BRUTO!$J:$J,ANALISIS_CAPTURAS_TM!$F$10,BRUTO!$B:$B,ANALISIS_CAPTURAS_TM!$A48,BRUTO!$A:$A,ANALISIS_CAPTURAS_TM!J$13)+SUMIFS(BRUTO!$Y:$Y,BRUTO!$K:$K,ANALISIS_CAPTURAS_TM!$F$10,BRUTO!$B:$B,ANALISIS_CAPTURAS_TM!$A48,BRUTO!$A:$A,ANALISIS_CAPTURAS_TM!J$13)+SUMIFS(BRUTO!$AA:$AA,BRUTO!$K:$K,ANALISIS_CAPTURAS_TM!$F$10,BRUTO!$B:$B,ANALISIS_CAPTURAS_TM!$A48,BRUTO!$A:$A,ANALISIS_CAPTURAS_TM!J$13)</f>
        <v>10</v>
      </c>
      <c r="K48" s="100">
        <f>SUMIFS(BRUTO!$M:$M,BRUTO!$H:$H,ANALISIS_CAPTURAS_TM!$F$10,BRUTO!$B:$B,ANALISIS_CAPTURAS_TM!$A48,BRUTO!$A:$A,ANALISIS_CAPTURAS_TM!K$13)+SUMIFS(BRUTO!$O:$O,BRUTO!$H:$H,ANALISIS_CAPTURAS_TM!$F$10,BRUTO!$B:$B,ANALISIS_CAPTURAS_TM!$A48,BRUTO!$A:$A,ANALISIS_CAPTURAS_TM!K$13)+SUMIFS(BRUTO!$Q:$Q,BRUTO!$H:$H,ANALISIS_CAPTURAS_TM!$F$10,BRUTO!$B:$B,ANALISIS_CAPTURAS_TM!$A48,BRUTO!$A:$A,ANALISIS_CAPTURAS_TM!K$13)+SUMIFS(BRUTO!$S:$S,BRUTO!$I:$I,ANALISIS_CAPTURAS_TM!$F$10,BRUTO!$B:$B,ANALISIS_CAPTURAS_TM!$A48,BRUTO!$A:$A,ANALISIS_CAPTURAS_TM!K$13)+SUMIFS(BRUTO!$U:$U,BRUTO!$I:$I,ANALISIS_CAPTURAS_TM!$F$10,BRUTO!$B:$B,ANALISIS_CAPTURAS_TM!$A48,BRUTO!$A:$A,ANALISIS_CAPTURAS_TM!K$13)+SUMIFS(BRUTO!$W:$W,BRUTO!$J:$J,ANALISIS_CAPTURAS_TM!$F$10,BRUTO!$B:$B,ANALISIS_CAPTURAS_TM!$A48,BRUTO!$A:$A,ANALISIS_CAPTURAS_TM!K$13)+SUMIFS(BRUTO!$Y:$Y,BRUTO!$K:$K,ANALISIS_CAPTURAS_TM!$F$10,BRUTO!$B:$B,ANALISIS_CAPTURAS_TM!$A48,BRUTO!$A:$A,ANALISIS_CAPTURAS_TM!K$13)+SUMIFS(BRUTO!$AA:$AA,BRUTO!$K:$K,ANALISIS_CAPTURAS_TM!$F$10,BRUTO!$B:$B,ANALISIS_CAPTURAS_TM!$A48,BRUTO!$A:$A,ANALISIS_CAPTURAS_TM!K$13)</f>
        <v>17</v>
      </c>
      <c r="L48" s="100">
        <f>SUMIFS(BRUTO!$M:$M,BRUTO!$H:$H,ANALISIS_CAPTURAS_TM!$F$10,BRUTO!$B:$B,ANALISIS_CAPTURAS_TM!$A48,BRUTO!$A:$A,ANALISIS_CAPTURAS_TM!L$13)+SUMIFS(BRUTO!$O:$O,BRUTO!$H:$H,ANALISIS_CAPTURAS_TM!$F$10,BRUTO!$B:$B,ANALISIS_CAPTURAS_TM!$A48,BRUTO!$A:$A,ANALISIS_CAPTURAS_TM!L$13)+SUMIFS(BRUTO!$Q:$Q,BRUTO!$H:$H,ANALISIS_CAPTURAS_TM!$F$10,BRUTO!$B:$B,ANALISIS_CAPTURAS_TM!$A48,BRUTO!$A:$A,ANALISIS_CAPTURAS_TM!L$13)+SUMIFS(BRUTO!$S:$S,BRUTO!$I:$I,ANALISIS_CAPTURAS_TM!$F$10,BRUTO!$B:$B,ANALISIS_CAPTURAS_TM!$A48,BRUTO!$A:$A,ANALISIS_CAPTURAS_TM!L$13)+SUMIFS(BRUTO!$U:$U,BRUTO!$I:$I,ANALISIS_CAPTURAS_TM!$F$10,BRUTO!$B:$B,ANALISIS_CAPTURAS_TM!$A48,BRUTO!$A:$A,ANALISIS_CAPTURAS_TM!L$13)+SUMIFS(BRUTO!$W:$W,BRUTO!$J:$J,ANALISIS_CAPTURAS_TM!$F$10,BRUTO!$B:$B,ANALISIS_CAPTURAS_TM!$A48,BRUTO!$A:$A,ANALISIS_CAPTURAS_TM!L$13)+SUMIFS(BRUTO!$Y:$Y,BRUTO!$K:$K,ANALISIS_CAPTURAS_TM!$F$10,BRUTO!$B:$B,ANALISIS_CAPTURAS_TM!$A48,BRUTO!$A:$A,ANALISIS_CAPTURAS_TM!L$13)+SUMIFS(BRUTO!$AA:$AA,BRUTO!$K:$K,ANALISIS_CAPTURAS_TM!$F$10,BRUTO!$B:$B,ANALISIS_CAPTURAS_TM!$A48,BRUTO!$A:$A,ANALISIS_CAPTURAS_TM!L$13)</f>
        <v>0</v>
      </c>
      <c r="M48" s="83">
        <f t="shared" si="0"/>
        <v>56</v>
      </c>
      <c r="N48" s="135">
        <f t="shared" si="1"/>
        <v>2.0415603353991978</v>
      </c>
    </row>
    <row r="49" spans="1:14" x14ac:dyDescent="0.25">
      <c r="A49" s="76" t="s">
        <v>70</v>
      </c>
      <c r="B49" s="100">
        <f>SUMIFS(BRUTO!$M:$M,BRUTO!$H:$H,ANALISIS_CAPTURAS_TM!$F$10,BRUTO!$B:$B,ANALISIS_CAPTURAS_TM!$A49,BRUTO!$A:$A,ANALISIS_CAPTURAS_TM!B$13)+SUMIFS(BRUTO!$O:$O,BRUTO!$H:$H,ANALISIS_CAPTURAS_TM!$F$10,BRUTO!$B:$B,ANALISIS_CAPTURAS_TM!$A49,BRUTO!$A:$A,ANALISIS_CAPTURAS_TM!B$13)+SUMIFS(BRUTO!$Q:$Q,BRUTO!$H:$H,ANALISIS_CAPTURAS_TM!$F$10,BRUTO!$B:$B,ANALISIS_CAPTURAS_TM!$A49,BRUTO!$A:$A,ANALISIS_CAPTURAS_TM!B$13)+SUMIFS(BRUTO!$S:$S,BRUTO!$I:$I,ANALISIS_CAPTURAS_TM!$F$10,BRUTO!$B:$B,ANALISIS_CAPTURAS_TM!$A49,BRUTO!$A:$A,ANALISIS_CAPTURAS_TM!B$13)+SUMIFS(BRUTO!$U:$U,BRUTO!$I:$I,ANALISIS_CAPTURAS_TM!$F$10,BRUTO!$B:$B,ANALISIS_CAPTURAS_TM!$A49,BRUTO!$A:$A,ANALISIS_CAPTURAS_TM!B$13)+SUMIFS(BRUTO!$W:$W,BRUTO!$J:$J,ANALISIS_CAPTURAS_TM!$F$10,BRUTO!$B:$B,ANALISIS_CAPTURAS_TM!$A49,BRUTO!$A:$A,ANALISIS_CAPTURAS_TM!B$13)+SUMIFS(BRUTO!$Y:$Y,BRUTO!$K:$K,ANALISIS_CAPTURAS_TM!$F$10,BRUTO!$B:$B,ANALISIS_CAPTURAS_TM!$A49,BRUTO!$A:$A,ANALISIS_CAPTURAS_TM!B$13)+SUMIFS(BRUTO!$AA:$AA,BRUTO!$K:$K,ANALISIS_CAPTURAS_TM!$F$10,BRUTO!$B:$B,ANALISIS_CAPTURAS_TM!$A49,BRUTO!$A:$A,ANALISIS_CAPTURAS_TM!B$13)</f>
        <v>0</v>
      </c>
      <c r="C49" s="100">
        <f>SUMIFS(BRUTO!$M:$M,BRUTO!$H:$H,ANALISIS_CAPTURAS_TM!$F$10,BRUTO!$B:$B,ANALISIS_CAPTURAS_TM!$A49,BRUTO!$A:$A,ANALISIS_CAPTURAS_TM!C$13)+SUMIFS(BRUTO!$O:$O,BRUTO!$H:$H,ANALISIS_CAPTURAS_TM!$F$10,BRUTO!$B:$B,ANALISIS_CAPTURAS_TM!$A49,BRUTO!$A:$A,ANALISIS_CAPTURAS_TM!C$13)+SUMIFS(BRUTO!$Q:$Q,BRUTO!$H:$H,ANALISIS_CAPTURAS_TM!$F$10,BRUTO!$B:$B,ANALISIS_CAPTURAS_TM!$A49,BRUTO!$A:$A,ANALISIS_CAPTURAS_TM!C$13)+SUMIFS(BRUTO!$S:$S,BRUTO!$I:$I,ANALISIS_CAPTURAS_TM!$F$10,BRUTO!$B:$B,ANALISIS_CAPTURAS_TM!$A49,BRUTO!$A:$A,ANALISIS_CAPTURAS_TM!C$13)+SUMIFS(BRUTO!$U:$U,BRUTO!$I:$I,ANALISIS_CAPTURAS_TM!$F$10,BRUTO!$B:$B,ANALISIS_CAPTURAS_TM!$A49,BRUTO!$A:$A,ANALISIS_CAPTURAS_TM!C$13)+SUMIFS(BRUTO!$W:$W,BRUTO!$J:$J,ANALISIS_CAPTURAS_TM!$F$10,BRUTO!$B:$B,ANALISIS_CAPTURAS_TM!$A49,BRUTO!$A:$A,ANALISIS_CAPTURAS_TM!C$13)+SUMIFS(BRUTO!$Y:$Y,BRUTO!$K:$K,ANALISIS_CAPTURAS_TM!$F$10,BRUTO!$B:$B,ANALISIS_CAPTURAS_TM!$A49,BRUTO!$A:$A,ANALISIS_CAPTURAS_TM!C$13)+SUMIFS(BRUTO!$AA:$AA,BRUTO!$K:$K,ANALISIS_CAPTURAS_TM!$F$10,BRUTO!$B:$B,ANALISIS_CAPTURAS_TM!$A49,BRUTO!$A:$A,ANALISIS_CAPTURAS_TM!C$13)</f>
        <v>0</v>
      </c>
      <c r="D49" s="100">
        <f>SUMIFS(BRUTO!$M:$M,BRUTO!$H:$H,ANALISIS_CAPTURAS_TM!$F$10,BRUTO!$B:$B,ANALISIS_CAPTURAS_TM!$A49,BRUTO!$A:$A,ANALISIS_CAPTURAS_TM!D$13)+SUMIFS(BRUTO!$O:$O,BRUTO!$H:$H,ANALISIS_CAPTURAS_TM!$F$10,BRUTO!$B:$B,ANALISIS_CAPTURAS_TM!$A49,BRUTO!$A:$A,ANALISIS_CAPTURAS_TM!D$13)+SUMIFS(BRUTO!$Q:$Q,BRUTO!$H:$H,ANALISIS_CAPTURAS_TM!$F$10,BRUTO!$B:$B,ANALISIS_CAPTURAS_TM!$A49,BRUTO!$A:$A,ANALISIS_CAPTURAS_TM!D$13)+SUMIFS(BRUTO!$S:$S,BRUTO!$I:$I,ANALISIS_CAPTURAS_TM!$F$10,BRUTO!$B:$B,ANALISIS_CAPTURAS_TM!$A49,BRUTO!$A:$A,ANALISIS_CAPTURAS_TM!D$13)+SUMIFS(BRUTO!$U:$U,BRUTO!$I:$I,ANALISIS_CAPTURAS_TM!$F$10,BRUTO!$B:$B,ANALISIS_CAPTURAS_TM!$A49,BRUTO!$A:$A,ANALISIS_CAPTURAS_TM!D$13)+SUMIFS(BRUTO!$W:$W,BRUTO!$J:$J,ANALISIS_CAPTURAS_TM!$F$10,BRUTO!$B:$B,ANALISIS_CAPTURAS_TM!$A49,BRUTO!$A:$A,ANALISIS_CAPTURAS_TM!D$13)+SUMIFS(BRUTO!$Y:$Y,BRUTO!$K:$K,ANALISIS_CAPTURAS_TM!$F$10,BRUTO!$B:$B,ANALISIS_CAPTURAS_TM!$A49,BRUTO!$A:$A,ANALISIS_CAPTURAS_TM!D$13)+SUMIFS(BRUTO!$AA:$AA,BRUTO!$K:$K,ANALISIS_CAPTURAS_TM!$F$10,BRUTO!$B:$B,ANALISIS_CAPTURAS_TM!$A49,BRUTO!$A:$A,ANALISIS_CAPTURAS_TM!D$13)</f>
        <v>0</v>
      </c>
      <c r="E49" s="100">
        <f>SUMIFS(BRUTO!$M:$M,BRUTO!$H:$H,ANALISIS_CAPTURAS_TM!$F$10,BRUTO!$B:$B,ANALISIS_CAPTURAS_TM!$A49,BRUTO!$A:$A,ANALISIS_CAPTURAS_TM!E$13)+SUMIFS(BRUTO!$O:$O,BRUTO!$H:$H,ANALISIS_CAPTURAS_TM!$F$10,BRUTO!$B:$B,ANALISIS_CAPTURAS_TM!$A49,BRUTO!$A:$A,ANALISIS_CAPTURAS_TM!E$13)+SUMIFS(BRUTO!$Q:$Q,BRUTO!$H:$H,ANALISIS_CAPTURAS_TM!$F$10,BRUTO!$B:$B,ANALISIS_CAPTURAS_TM!$A49,BRUTO!$A:$A,ANALISIS_CAPTURAS_TM!E$13)+SUMIFS(BRUTO!$S:$S,BRUTO!$I:$I,ANALISIS_CAPTURAS_TM!$F$10,BRUTO!$B:$B,ANALISIS_CAPTURAS_TM!$A49,BRUTO!$A:$A,ANALISIS_CAPTURAS_TM!E$13)+SUMIFS(BRUTO!$U:$U,BRUTO!$I:$I,ANALISIS_CAPTURAS_TM!$F$10,BRUTO!$B:$B,ANALISIS_CAPTURAS_TM!$A49,BRUTO!$A:$A,ANALISIS_CAPTURAS_TM!E$13)+SUMIFS(BRUTO!$W:$W,BRUTO!$J:$J,ANALISIS_CAPTURAS_TM!$F$10,BRUTO!$B:$B,ANALISIS_CAPTURAS_TM!$A49,BRUTO!$A:$A,ANALISIS_CAPTURAS_TM!E$13)+SUMIFS(BRUTO!$Y:$Y,BRUTO!$K:$K,ANALISIS_CAPTURAS_TM!$F$10,BRUTO!$B:$B,ANALISIS_CAPTURAS_TM!$A49,BRUTO!$A:$A,ANALISIS_CAPTURAS_TM!E$13)+SUMIFS(BRUTO!$AA:$AA,BRUTO!$K:$K,ANALISIS_CAPTURAS_TM!$F$10,BRUTO!$B:$B,ANALISIS_CAPTURAS_TM!$A49,BRUTO!$A:$A,ANALISIS_CAPTURAS_TM!E$13)</f>
        <v>0</v>
      </c>
      <c r="F49" s="100">
        <f>SUMIFS(BRUTO!$M:$M,BRUTO!$H:$H,ANALISIS_CAPTURAS_TM!$F$10,BRUTO!$B:$B,ANALISIS_CAPTURAS_TM!$A49,BRUTO!$A:$A,ANALISIS_CAPTURAS_TM!F$13)+SUMIFS(BRUTO!$O:$O,BRUTO!$H:$H,ANALISIS_CAPTURAS_TM!$F$10,BRUTO!$B:$B,ANALISIS_CAPTURAS_TM!$A49,BRUTO!$A:$A,ANALISIS_CAPTURAS_TM!F$13)+SUMIFS(BRUTO!$Q:$Q,BRUTO!$H:$H,ANALISIS_CAPTURAS_TM!$F$10,BRUTO!$B:$B,ANALISIS_CAPTURAS_TM!$A49,BRUTO!$A:$A,ANALISIS_CAPTURAS_TM!F$13)+SUMIFS(BRUTO!$S:$S,BRUTO!$I:$I,ANALISIS_CAPTURAS_TM!$F$10,BRUTO!$B:$B,ANALISIS_CAPTURAS_TM!$A49,BRUTO!$A:$A,ANALISIS_CAPTURAS_TM!F$13)+SUMIFS(BRUTO!$U:$U,BRUTO!$I:$I,ANALISIS_CAPTURAS_TM!$F$10,BRUTO!$B:$B,ANALISIS_CAPTURAS_TM!$A49,BRUTO!$A:$A,ANALISIS_CAPTURAS_TM!F$13)+SUMIFS(BRUTO!$W:$W,BRUTO!$J:$J,ANALISIS_CAPTURAS_TM!$F$10,BRUTO!$B:$B,ANALISIS_CAPTURAS_TM!$A49,BRUTO!$A:$A,ANALISIS_CAPTURAS_TM!F$13)+SUMIFS(BRUTO!$Y:$Y,BRUTO!$K:$K,ANALISIS_CAPTURAS_TM!$F$10,BRUTO!$B:$B,ANALISIS_CAPTURAS_TM!$A49,BRUTO!$A:$A,ANALISIS_CAPTURAS_TM!F$13)+SUMIFS(BRUTO!$AA:$AA,BRUTO!$K:$K,ANALISIS_CAPTURAS_TM!$F$10,BRUTO!$B:$B,ANALISIS_CAPTURAS_TM!$A49,BRUTO!$A:$A,ANALISIS_CAPTURAS_TM!F$13)</f>
        <v>0</v>
      </c>
      <c r="G49" s="100">
        <f>SUMIFS(BRUTO!$M:$M,BRUTO!$H:$H,ANALISIS_CAPTURAS_TM!$F$10,BRUTO!$B:$B,ANALISIS_CAPTURAS_TM!$A49,BRUTO!$A:$A,ANALISIS_CAPTURAS_TM!G$13)+SUMIFS(BRUTO!$O:$O,BRUTO!$H:$H,ANALISIS_CAPTURAS_TM!$F$10,BRUTO!$B:$B,ANALISIS_CAPTURAS_TM!$A49,BRUTO!$A:$A,ANALISIS_CAPTURAS_TM!G$13)+SUMIFS(BRUTO!$Q:$Q,BRUTO!$H:$H,ANALISIS_CAPTURAS_TM!$F$10,BRUTO!$B:$B,ANALISIS_CAPTURAS_TM!$A49,BRUTO!$A:$A,ANALISIS_CAPTURAS_TM!G$13)+SUMIFS(BRUTO!$S:$S,BRUTO!$I:$I,ANALISIS_CAPTURAS_TM!$F$10,BRUTO!$B:$B,ANALISIS_CAPTURAS_TM!$A49,BRUTO!$A:$A,ANALISIS_CAPTURAS_TM!G$13)+SUMIFS(BRUTO!$U:$U,BRUTO!$I:$I,ANALISIS_CAPTURAS_TM!$F$10,BRUTO!$B:$B,ANALISIS_CAPTURAS_TM!$A49,BRUTO!$A:$A,ANALISIS_CAPTURAS_TM!G$13)+SUMIFS(BRUTO!$W:$W,BRUTO!$J:$J,ANALISIS_CAPTURAS_TM!$F$10,BRUTO!$B:$B,ANALISIS_CAPTURAS_TM!$A49,BRUTO!$A:$A,ANALISIS_CAPTURAS_TM!G$13)+SUMIFS(BRUTO!$Y:$Y,BRUTO!$K:$K,ANALISIS_CAPTURAS_TM!$F$10,BRUTO!$B:$B,ANALISIS_CAPTURAS_TM!$A49,BRUTO!$A:$A,ANALISIS_CAPTURAS_TM!G$13)+SUMIFS(BRUTO!$AA:$AA,BRUTO!$K:$K,ANALISIS_CAPTURAS_TM!$F$10,BRUTO!$B:$B,ANALISIS_CAPTURAS_TM!$A49,BRUTO!$A:$A,ANALISIS_CAPTURAS_TM!G$13)</f>
        <v>0</v>
      </c>
      <c r="H49" s="100">
        <f>SUMIFS(BRUTO!$M:$M,BRUTO!$H:$H,ANALISIS_CAPTURAS_TM!$F$10,BRUTO!$B:$B,ANALISIS_CAPTURAS_TM!$A49,BRUTO!$A:$A,ANALISIS_CAPTURAS_TM!H$13)+SUMIFS(BRUTO!$O:$O,BRUTO!$H:$H,ANALISIS_CAPTURAS_TM!$F$10,BRUTO!$B:$B,ANALISIS_CAPTURAS_TM!$A49,BRUTO!$A:$A,ANALISIS_CAPTURAS_TM!H$13)+SUMIFS(BRUTO!$Q:$Q,BRUTO!$H:$H,ANALISIS_CAPTURAS_TM!$F$10,BRUTO!$B:$B,ANALISIS_CAPTURAS_TM!$A49,BRUTO!$A:$A,ANALISIS_CAPTURAS_TM!H$13)+SUMIFS(BRUTO!$S:$S,BRUTO!$I:$I,ANALISIS_CAPTURAS_TM!$F$10,BRUTO!$B:$B,ANALISIS_CAPTURAS_TM!$A49,BRUTO!$A:$A,ANALISIS_CAPTURAS_TM!H$13)+SUMIFS(BRUTO!$U:$U,BRUTO!$I:$I,ANALISIS_CAPTURAS_TM!$F$10,BRUTO!$B:$B,ANALISIS_CAPTURAS_TM!$A49,BRUTO!$A:$A,ANALISIS_CAPTURAS_TM!H$13)+SUMIFS(BRUTO!$W:$W,BRUTO!$J:$J,ANALISIS_CAPTURAS_TM!$F$10,BRUTO!$B:$B,ANALISIS_CAPTURAS_TM!$A49,BRUTO!$A:$A,ANALISIS_CAPTURAS_TM!H$13)+SUMIFS(BRUTO!$Y:$Y,BRUTO!$K:$K,ANALISIS_CAPTURAS_TM!$F$10,BRUTO!$B:$B,ANALISIS_CAPTURAS_TM!$A49,BRUTO!$A:$A,ANALISIS_CAPTURAS_TM!H$13)+SUMIFS(BRUTO!$AA:$AA,BRUTO!$K:$K,ANALISIS_CAPTURAS_TM!$F$10,BRUTO!$B:$B,ANALISIS_CAPTURAS_TM!$A49,BRUTO!$A:$A,ANALISIS_CAPTURAS_TM!H$13)</f>
        <v>0</v>
      </c>
      <c r="I49" s="100">
        <f>SUMIFS(BRUTO!$M:$M,BRUTO!$H:$H,ANALISIS_CAPTURAS_TM!$F$10,BRUTO!$B:$B,ANALISIS_CAPTURAS_TM!$A49,BRUTO!$A:$A,ANALISIS_CAPTURAS_TM!I$13)+SUMIFS(BRUTO!$O:$O,BRUTO!$H:$H,ANALISIS_CAPTURAS_TM!$F$10,BRUTO!$B:$B,ANALISIS_CAPTURAS_TM!$A49,BRUTO!$A:$A,ANALISIS_CAPTURAS_TM!I$13)+SUMIFS(BRUTO!$Q:$Q,BRUTO!$H:$H,ANALISIS_CAPTURAS_TM!$F$10,BRUTO!$B:$B,ANALISIS_CAPTURAS_TM!$A49,BRUTO!$A:$A,ANALISIS_CAPTURAS_TM!I$13)+SUMIFS(BRUTO!$S:$S,BRUTO!$I:$I,ANALISIS_CAPTURAS_TM!$F$10,BRUTO!$B:$B,ANALISIS_CAPTURAS_TM!$A49,BRUTO!$A:$A,ANALISIS_CAPTURAS_TM!I$13)+SUMIFS(BRUTO!$U:$U,BRUTO!$I:$I,ANALISIS_CAPTURAS_TM!$F$10,BRUTO!$B:$B,ANALISIS_CAPTURAS_TM!$A49,BRUTO!$A:$A,ANALISIS_CAPTURAS_TM!I$13)+SUMIFS(BRUTO!$W:$W,BRUTO!$J:$J,ANALISIS_CAPTURAS_TM!$F$10,BRUTO!$B:$B,ANALISIS_CAPTURAS_TM!$A49,BRUTO!$A:$A,ANALISIS_CAPTURAS_TM!I$13)+SUMIFS(BRUTO!$Y:$Y,BRUTO!$K:$K,ANALISIS_CAPTURAS_TM!$F$10,BRUTO!$B:$B,ANALISIS_CAPTURAS_TM!$A49,BRUTO!$A:$A,ANALISIS_CAPTURAS_TM!I$13)+SUMIFS(BRUTO!$AA:$AA,BRUTO!$K:$K,ANALISIS_CAPTURAS_TM!$F$10,BRUTO!$B:$B,ANALISIS_CAPTURAS_TM!$A49,BRUTO!$A:$A,ANALISIS_CAPTURAS_TM!I$13)</f>
        <v>0</v>
      </c>
      <c r="J49" s="100">
        <f>SUMIFS(BRUTO!$M:$M,BRUTO!$H:$H,ANALISIS_CAPTURAS_TM!$F$10,BRUTO!$B:$B,ANALISIS_CAPTURAS_TM!$A49,BRUTO!$A:$A,ANALISIS_CAPTURAS_TM!J$13)+SUMIFS(BRUTO!$O:$O,BRUTO!$H:$H,ANALISIS_CAPTURAS_TM!$F$10,BRUTO!$B:$B,ANALISIS_CAPTURAS_TM!$A49,BRUTO!$A:$A,ANALISIS_CAPTURAS_TM!J$13)+SUMIFS(BRUTO!$Q:$Q,BRUTO!$H:$H,ANALISIS_CAPTURAS_TM!$F$10,BRUTO!$B:$B,ANALISIS_CAPTURAS_TM!$A49,BRUTO!$A:$A,ANALISIS_CAPTURAS_TM!J$13)+SUMIFS(BRUTO!$S:$S,BRUTO!$I:$I,ANALISIS_CAPTURAS_TM!$F$10,BRUTO!$B:$B,ANALISIS_CAPTURAS_TM!$A49,BRUTO!$A:$A,ANALISIS_CAPTURAS_TM!J$13)+SUMIFS(BRUTO!$U:$U,BRUTO!$I:$I,ANALISIS_CAPTURAS_TM!$F$10,BRUTO!$B:$B,ANALISIS_CAPTURAS_TM!$A49,BRUTO!$A:$A,ANALISIS_CAPTURAS_TM!J$13)+SUMIFS(BRUTO!$W:$W,BRUTO!$J:$J,ANALISIS_CAPTURAS_TM!$F$10,BRUTO!$B:$B,ANALISIS_CAPTURAS_TM!$A49,BRUTO!$A:$A,ANALISIS_CAPTURAS_TM!J$13)+SUMIFS(BRUTO!$Y:$Y,BRUTO!$K:$K,ANALISIS_CAPTURAS_TM!$F$10,BRUTO!$B:$B,ANALISIS_CAPTURAS_TM!$A49,BRUTO!$A:$A,ANALISIS_CAPTURAS_TM!J$13)+SUMIFS(BRUTO!$AA:$AA,BRUTO!$K:$K,ANALISIS_CAPTURAS_TM!$F$10,BRUTO!$B:$B,ANALISIS_CAPTURAS_TM!$A49,BRUTO!$A:$A,ANALISIS_CAPTURAS_TM!J$13)</f>
        <v>0</v>
      </c>
      <c r="K49" s="100">
        <f>SUMIFS(BRUTO!$M:$M,BRUTO!$H:$H,ANALISIS_CAPTURAS_TM!$F$10,BRUTO!$B:$B,ANALISIS_CAPTURAS_TM!$A49,BRUTO!$A:$A,ANALISIS_CAPTURAS_TM!K$13)+SUMIFS(BRUTO!$O:$O,BRUTO!$H:$H,ANALISIS_CAPTURAS_TM!$F$10,BRUTO!$B:$B,ANALISIS_CAPTURAS_TM!$A49,BRUTO!$A:$A,ANALISIS_CAPTURAS_TM!K$13)+SUMIFS(BRUTO!$Q:$Q,BRUTO!$H:$H,ANALISIS_CAPTURAS_TM!$F$10,BRUTO!$B:$B,ANALISIS_CAPTURAS_TM!$A49,BRUTO!$A:$A,ANALISIS_CAPTURAS_TM!K$13)+SUMIFS(BRUTO!$S:$S,BRUTO!$I:$I,ANALISIS_CAPTURAS_TM!$F$10,BRUTO!$B:$B,ANALISIS_CAPTURAS_TM!$A49,BRUTO!$A:$A,ANALISIS_CAPTURAS_TM!K$13)+SUMIFS(BRUTO!$U:$U,BRUTO!$I:$I,ANALISIS_CAPTURAS_TM!$F$10,BRUTO!$B:$B,ANALISIS_CAPTURAS_TM!$A49,BRUTO!$A:$A,ANALISIS_CAPTURAS_TM!K$13)+SUMIFS(BRUTO!$W:$W,BRUTO!$J:$J,ANALISIS_CAPTURAS_TM!$F$10,BRUTO!$B:$B,ANALISIS_CAPTURAS_TM!$A49,BRUTO!$A:$A,ANALISIS_CAPTURAS_TM!K$13)+SUMIFS(BRUTO!$Y:$Y,BRUTO!$K:$K,ANALISIS_CAPTURAS_TM!$F$10,BRUTO!$B:$B,ANALISIS_CAPTURAS_TM!$A49,BRUTO!$A:$A,ANALISIS_CAPTURAS_TM!K$13)+SUMIFS(BRUTO!$AA:$AA,BRUTO!$K:$K,ANALISIS_CAPTURAS_TM!$F$10,BRUTO!$B:$B,ANALISIS_CAPTURAS_TM!$A49,BRUTO!$A:$A,ANALISIS_CAPTURAS_TM!K$13)</f>
        <v>0</v>
      </c>
      <c r="L49" s="100">
        <f>SUMIFS(BRUTO!$M:$M,BRUTO!$H:$H,ANALISIS_CAPTURAS_TM!$F$10,BRUTO!$B:$B,ANALISIS_CAPTURAS_TM!$A49,BRUTO!$A:$A,ANALISIS_CAPTURAS_TM!L$13)+SUMIFS(BRUTO!$O:$O,BRUTO!$H:$H,ANALISIS_CAPTURAS_TM!$F$10,BRUTO!$B:$B,ANALISIS_CAPTURAS_TM!$A49,BRUTO!$A:$A,ANALISIS_CAPTURAS_TM!L$13)+SUMIFS(BRUTO!$Q:$Q,BRUTO!$H:$H,ANALISIS_CAPTURAS_TM!$F$10,BRUTO!$B:$B,ANALISIS_CAPTURAS_TM!$A49,BRUTO!$A:$A,ANALISIS_CAPTURAS_TM!L$13)+SUMIFS(BRUTO!$S:$S,BRUTO!$I:$I,ANALISIS_CAPTURAS_TM!$F$10,BRUTO!$B:$B,ANALISIS_CAPTURAS_TM!$A49,BRUTO!$A:$A,ANALISIS_CAPTURAS_TM!L$13)+SUMIFS(BRUTO!$U:$U,BRUTO!$I:$I,ANALISIS_CAPTURAS_TM!$F$10,BRUTO!$B:$B,ANALISIS_CAPTURAS_TM!$A49,BRUTO!$A:$A,ANALISIS_CAPTURAS_TM!L$13)+SUMIFS(BRUTO!$W:$W,BRUTO!$J:$J,ANALISIS_CAPTURAS_TM!$F$10,BRUTO!$B:$B,ANALISIS_CAPTURAS_TM!$A49,BRUTO!$A:$A,ANALISIS_CAPTURAS_TM!L$13)+SUMIFS(BRUTO!$Y:$Y,BRUTO!$K:$K,ANALISIS_CAPTURAS_TM!$F$10,BRUTO!$B:$B,ANALISIS_CAPTURAS_TM!$A49,BRUTO!$A:$A,ANALISIS_CAPTURAS_TM!L$13)+SUMIFS(BRUTO!$AA:$AA,BRUTO!$K:$K,ANALISIS_CAPTURAS_TM!$F$10,BRUTO!$B:$B,ANALISIS_CAPTURAS_TM!$A49,BRUTO!$A:$A,ANALISIS_CAPTURAS_TM!L$13)</f>
        <v>0</v>
      </c>
      <c r="M49" s="83">
        <f t="shared" si="0"/>
        <v>0</v>
      </c>
      <c r="N49" s="135">
        <f t="shared" si="1"/>
        <v>0</v>
      </c>
    </row>
    <row r="50" spans="1:14" x14ac:dyDescent="0.25">
      <c r="A50" s="77" t="s">
        <v>77</v>
      </c>
      <c r="B50" s="100">
        <f>SUMIFS(BRUTO!$M:$M,BRUTO!$H:$H,ANALISIS_CAPTURAS_TM!$F$10,BRUTO!$B:$B,ANALISIS_CAPTURAS_TM!$A50,BRUTO!$A:$A,ANALISIS_CAPTURAS_TM!B$13)+SUMIFS(BRUTO!$O:$O,BRUTO!$H:$H,ANALISIS_CAPTURAS_TM!$F$10,BRUTO!$B:$B,ANALISIS_CAPTURAS_TM!$A50,BRUTO!$A:$A,ANALISIS_CAPTURAS_TM!B$13)+SUMIFS(BRUTO!$Q:$Q,BRUTO!$H:$H,ANALISIS_CAPTURAS_TM!$F$10,BRUTO!$B:$B,ANALISIS_CAPTURAS_TM!$A50,BRUTO!$A:$A,ANALISIS_CAPTURAS_TM!B$13)+SUMIFS(BRUTO!$S:$S,BRUTO!$I:$I,ANALISIS_CAPTURAS_TM!$F$10,BRUTO!$B:$B,ANALISIS_CAPTURAS_TM!$A50,BRUTO!$A:$A,ANALISIS_CAPTURAS_TM!B$13)+SUMIFS(BRUTO!$U:$U,BRUTO!$I:$I,ANALISIS_CAPTURAS_TM!$F$10,BRUTO!$B:$B,ANALISIS_CAPTURAS_TM!$A50,BRUTO!$A:$A,ANALISIS_CAPTURAS_TM!B$13)+SUMIFS(BRUTO!$W:$W,BRUTO!$J:$J,ANALISIS_CAPTURAS_TM!$F$10,BRUTO!$B:$B,ANALISIS_CAPTURAS_TM!$A50,BRUTO!$A:$A,ANALISIS_CAPTURAS_TM!B$13)+SUMIFS(BRUTO!$Y:$Y,BRUTO!$K:$K,ANALISIS_CAPTURAS_TM!$F$10,BRUTO!$B:$B,ANALISIS_CAPTURAS_TM!$A50,BRUTO!$A:$A,ANALISIS_CAPTURAS_TM!B$13)+SUMIFS(BRUTO!$AA:$AA,BRUTO!$K:$K,ANALISIS_CAPTURAS_TM!$F$10,BRUTO!$B:$B,ANALISIS_CAPTURAS_TM!$A50,BRUTO!$A:$A,ANALISIS_CAPTURAS_TM!B$13)</f>
        <v>0</v>
      </c>
      <c r="C50" s="100">
        <f>SUMIFS(BRUTO!$M:$M,BRUTO!$H:$H,ANALISIS_CAPTURAS_TM!$F$10,BRUTO!$B:$B,ANALISIS_CAPTURAS_TM!$A50,BRUTO!$A:$A,ANALISIS_CAPTURAS_TM!C$13)+SUMIFS(BRUTO!$O:$O,BRUTO!$H:$H,ANALISIS_CAPTURAS_TM!$F$10,BRUTO!$B:$B,ANALISIS_CAPTURAS_TM!$A50,BRUTO!$A:$A,ANALISIS_CAPTURAS_TM!C$13)+SUMIFS(BRUTO!$Q:$Q,BRUTO!$H:$H,ANALISIS_CAPTURAS_TM!$F$10,BRUTO!$B:$B,ANALISIS_CAPTURAS_TM!$A50,BRUTO!$A:$A,ANALISIS_CAPTURAS_TM!C$13)+SUMIFS(BRUTO!$S:$S,BRUTO!$I:$I,ANALISIS_CAPTURAS_TM!$F$10,BRUTO!$B:$B,ANALISIS_CAPTURAS_TM!$A50,BRUTO!$A:$A,ANALISIS_CAPTURAS_TM!C$13)+SUMIFS(BRUTO!$U:$U,BRUTO!$I:$I,ANALISIS_CAPTURAS_TM!$F$10,BRUTO!$B:$B,ANALISIS_CAPTURAS_TM!$A50,BRUTO!$A:$A,ANALISIS_CAPTURAS_TM!C$13)+SUMIFS(BRUTO!$W:$W,BRUTO!$J:$J,ANALISIS_CAPTURAS_TM!$F$10,BRUTO!$B:$B,ANALISIS_CAPTURAS_TM!$A50,BRUTO!$A:$A,ANALISIS_CAPTURAS_TM!C$13)+SUMIFS(BRUTO!$Y:$Y,BRUTO!$K:$K,ANALISIS_CAPTURAS_TM!$F$10,BRUTO!$B:$B,ANALISIS_CAPTURAS_TM!$A50,BRUTO!$A:$A,ANALISIS_CAPTURAS_TM!C$13)+SUMIFS(BRUTO!$AA:$AA,BRUTO!$K:$K,ANALISIS_CAPTURAS_TM!$F$10,BRUTO!$B:$B,ANALISIS_CAPTURAS_TM!$A50,BRUTO!$A:$A,ANALISIS_CAPTURAS_TM!C$13)</f>
        <v>0</v>
      </c>
      <c r="D50" s="100">
        <f>SUMIFS(BRUTO!$M:$M,BRUTO!$H:$H,ANALISIS_CAPTURAS_TM!$F$10,BRUTO!$B:$B,ANALISIS_CAPTURAS_TM!$A50,BRUTO!$A:$A,ANALISIS_CAPTURAS_TM!D$13)+SUMIFS(BRUTO!$O:$O,BRUTO!$H:$H,ANALISIS_CAPTURAS_TM!$F$10,BRUTO!$B:$B,ANALISIS_CAPTURAS_TM!$A50,BRUTO!$A:$A,ANALISIS_CAPTURAS_TM!D$13)+SUMIFS(BRUTO!$Q:$Q,BRUTO!$H:$H,ANALISIS_CAPTURAS_TM!$F$10,BRUTO!$B:$B,ANALISIS_CAPTURAS_TM!$A50,BRUTO!$A:$A,ANALISIS_CAPTURAS_TM!D$13)+SUMIFS(BRUTO!$S:$S,BRUTO!$I:$I,ANALISIS_CAPTURAS_TM!$F$10,BRUTO!$B:$B,ANALISIS_CAPTURAS_TM!$A50,BRUTO!$A:$A,ANALISIS_CAPTURAS_TM!D$13)+SUMIFS(BRUTO!$U:$U,BRUTO!$I:$I,ANALISIS_CAPTURAS_TM!$F$10,BRUTO!$B:$B,ANALISIS_CAPTURAS_TM!$A50,BRUTO!$A:$A,ANALISIS_CAPTURAS_TM!D$13)+SUMIFS(BRUTO!$W:$W,BRUTO!$J:$J,ANALISIS_CAPTURAS_TM!$F$10,BRUTO!$B:$B,ANALISIS_CAPTURAS_TM!$A50,BRUTO!$A:$A,ANALISIS_CAPTURAS_TM!D$13)+SUMIFS(BRUTO!$Y:$Y,BRUTO!$K:$K,ANALISIS_CAPTURAS_TM!$F$10,BRUTO!$B:$B,ANALISIS_CAPTURAS_TM!$A50,BRUTO!$A:$A,ANALISIS_CAPTURAS_TM!D$13)+SUMIFS(BRUTO!$AA:$AA,BRUTO!$K:$K,ANALISIS_CAPTURAS_TM!$F$10,BRUTO!$B:$B,ANALISIS_CAPTURAS_TM!$A50,BRUTO!$A:$A,ANALISIS_CAPTURAS_TM!D$13)</f>
        <v>0</v>
      </c>
      <c r="E50" s="100">
        <f>SUMIFS(BRUTO!$M:$M,BRUTO!$H:$H,ANALISIS_CAPTURAS_TM!$F$10,BRUTO!$B:$B,ANALISIS_CAPTURAS_TM!$A50,BRUTO!$A:$A,ANALISIS_CAPTURAS_TM!E$13)+SUMIFS(BRUTO!$O:$O,BRUTO!$H:$H,ANALISIS_CAPTURAS_TM!$F$10,BRUTO!$B:$B,ANALISIS_CAPTURAS_TM!$A50,BRUTO!$A:$A,ANALISIS_CAPTURAS_TM!E$13)+SUMIFS(BRUTO!$Q:$Q,BRUTO!$H:$H,ANALISIS_CAPTURAS_TM!$F$10,BRUTO!$B:$B,ANALISIS_CAPTURAS_TM!$A50,BRUTO!$A:$A,ANALISIS_CAPTURAS_TM!E$13)+SUMIFS(BRUTO!$S:$S,BRUTO!$I:$I,ANALISIS_CAPTURAS_TM!$F$10,BRUTO!$B:$B,ANALISIS_CAPTURAS_TM!$A50,BRUTO!$A:$A,ANALISIS_CAPTURAS_TM!E$13)+SUMIFS(BRUTO!$U:$U,BRUTO!$I:$I,ANALISIS_CAPTURAS_TM!$F$10,BRUTO!$B:$B,ANALISIS_CAPTURAS_TM!$A50,BRUTO!$A:$A,ANALISIS_CAPTURAS_TM!E$13)+SUMIFS(BRUTO!$W:$W,BRUTO!$J:$J,ANALISIS_CAPTURAS_TM!$F$10,BRUTO!$B:$B,ANALISIS_CAPTURAS_TM!$A50,BRUTO!$A:$A,ANALISIS_CAPTURAS_TM!E$13)+SUMIFS(BRUTO!$Y:$Y,BRUTO!$K:$K,ANALISIS_CAPTURAS_TM!$F$10,BRUTO!$B:$B,ANALISIS_CAPTURAS_TM!$A50,BRUTO!$A:$A,ANALISIS_CAPTURAS_TM!E$13)+SUMIFS(BRUTO!$AA:$AA,BRUTO!$K:$K,ANALISIS_CAPTURAS_TM!$F$10,BRUTO!$B:$B,ANALISIS_CAPTURAS_TM!$A50,BRUTO!$A:$A,ANALISIS_CAPTURAS_TM!E$13)</f>
        <v>0</v>
      </c>
      <c r="F50" s="100">
        <f>SUMIFS(BRUTO!$M:$M,BRUTO!$H:$H,ANALISIS_CAPTURAS_TM!$F$10,BRUTO!$B:$B,ANALISIS_CAPTURAS_TM!$A50,BRUTO!$A:$A,ANALISIS_CAPTURAS_TM!F$13)+SUMIFS(BRUTO!$O:$O,BRUTO!$H:$H,ANALISIS_CAPTURAS_TM!$F$10,BRUTO!$B:$B,ANALISIS_CAPTURAS_TM!$A50,BRUTO!$A:$A,ANALISIS_CAPTURAS_TM!F$13)+SUMIFS(BRUTO!$Q:$Q,BRUTO!$H:$H,ANALISIS_CAPTURAS_TM!$F$10,BRUTO!$B:$B,ANALISIS_CAPTURAS_TM!$A50,BRUTO!$A:$A,ANALISIS_CAPTURAS_TM!F$13)+SUMIFS(BRUTO!$S:$S,BRUTO!$I:$I,ANALISIS_CAPTURAS_TM!$F$10,BRUTO!$B:$B,ANALISIS_CAPTURAS_TM!$A50,BRUTO!$A:$A,ANALISIS_CAPTURAS_TM!F$13)+SUMIFS(BRUTO!$U:$U,BRUTO!$I:$I,ANALISIS_CAPTURAS_TM!$F$10,BRUTO!$B:$B,ANALISIS_CAPTURAS_TM!$A50,BRUTO!$A:$A,ANALISIS_CAPTURAS_TM!F$13)+SUMIFS(BRUTO!$W:$W,BRUTO!$J:$J,ANALISIS_CAPTURAS_TM!$F$10,BRUTO!$B:$B,ANALISIS_CAPTURAS_TM!$A50,BRUTO!$A:$A,ANALISIS_CAPTURAS_TM!F$13)+SUMIFS(BRUTO!$Y:$Y,BRUTO!$K:$K,ANALISIS_CAPTURAS_TM!$F$10,BRUTO!$B:$B,ANALISIS_CAPTURAS_TM!$A50,BRUTO!$A:$A,ANALISIS_CAPTURAS_TM!F$13)+SUMIFS(BRUTO!$AA:$AA,BRUTO!$K:$K,ANALISIS_CAPTURAS_TM!$F$10,BRUTO!$B:$B,ANALISIS_CAPTURAS_TM!$A50,BRUTO!$A:$A,ANALISIS_CAPTURAS_TM!F$13)</f>
        <v>0</v>
      </c>
      <c r="G50" s="100">
        <f>SUMIFS(BRUTO!$M:$M,BRUTO!$H:$H,ANALISIS_CAPTURAS_TM!$F$10,BRUTO!$B:$B,ANALISIS_CAPTURAS_TM!$A50,BRUTO!$A:$A,ANALISIS_CAPTURAS_TM!G$13)+SUMIFS(BRUTO!$O:$O,BRUTO!$H:$H,ANALISIS_CAPTURAS_TM!$F$10,BRUTO!$B:$B,ANALISIS_CAPTURAS_TM!$A50,BRUTO!$A:$A,ANALISIS_CAPTURAS_TM!G$13)+SUMIFS(BRUTO!$Q:$Q,BRUTO!$H:$H,ANALISIS_CAPTURAS_TM!$F$10,BRUTO!$B:$B,ANALISIS_CAPTURAS_TM!$A50,BRUTO!$A:$A,ANALISIS_CAPTURAS_TM!G$13)+SUMIFS(BRUTO!$S:$S,BRUTO!$I:$I,ANALISIS_CAPTURAS_TM!$F$10,BRUTO!$B:$B,ANALISIS_CAPTURAS_TM!$A50,BRUTO!$A:$A,ANALISIS_CAPTURAS_TM!G$13)+SUMIFS(BRUTO!$U:$U,BRUTO!$I:$I,ANALISIS_CAPTURAS_TM!$F$10,BRUTO!$B:$B,ANALISIS_CAPTURAS_TM!$A50,BRUTO!$A:$A,ANALISIS_CAPTURAS_TM!G$13)+SUMIFS(BRUTO!$W:$W,BRUTO!$J:$J,ANALISIS_CAPTURAS_TM!$F$10,BRUTO!$B:$B,ANALISIS_CAPTURAS_TM!$A50,BRUTO!$A:$A,ANALISIS_CAPTURAS_TM!G$13)+SUMIFS(BRUTO!$Y:$Y,BRUTO!$K:$K,ANALISIS_CAPTURAS_TM!$F$10,BRUTO!$B:$B,ANALISIS_CAPTURAS_TM!$A50,BRUTO!$A:$A,ANALISIS_CAPTURAS_TM!G$13)+SUMIFS(BRUTO!$AA:$AA,BRUTO!$K:$K,ANALISIS_CAPTURAS_TM!$F$10,BRUTO!$B:$B,ANALISIS_CAPTURAS_TM!$A50,BRUTO!$A:$A,ANALISIS_CAPTURAS_TM!G$13)</f>
        <v>0</v>
      </c>
      <c r="H50" s="100">
        <f>SUMIFS(BRUTO!$M:$M,BRUTO!$H:$H,ANALISIS_CAPTURAS_TM!$F$10,BRUTO!$B:$B,ANALISIS_CAPTURAS_TM!$A50,BRUTO!$A:$A,ANALISIS_CAPTURAS_TM!H$13)+SUMIFS(BRUTO!$O:$O,BRUTO!$H:$H,ANALISIS_CAPTURAS_TM!$F$10,BRUTO!$B:$B,ANALISIS_CAPTURAS_TM!$A50,BRUTO!$A:$A,ANALISIS_CAPTURAS_TM!H$13)+SUMIFS(BRUTO!$Q:$Q,BRUTO!$H:$H,ANALISIS_CAPTURAS_TM!$F$10,BRUTO!$B:$B,ANALISIS_CAPTURAS_TM!$A50,BRUTO!$A:$A,ANALISIS_CAPTURAS_TM!H$13)+SUMIFS(BRUTO!$S:$S,BRUTO!$I:$I,ANALISIS_CAPTURAS_TM!$F$10,BRUTO!$B:$B,ANALISIS_CAPTURAS_TM!$A50,BRUTO!$A:$A,ANALISIS_CAPTURAS_TM!H$13)+SUMIFS(BRUTO!$U:$U,BRUTO!$I:$I,ANALISIS_CAPTURAS_TM!$F$10,BRUTO!$B:$B,ANALISIS_CAPTURAS_TM!$A50,BRUTO!$A:$A,ANALISIS_CAPTURAS_TM!H$13)+SUMIFS(BRUTO!$W:$W,BRUTO!$J:$J,ANALISIS_CAPTURAS_TM!$F$10,BRUTO!$B:$B,ANALISIS_CAPTURAS_TM!$A50,BRUTO!$A:$A,ANALISIS_CAPTURAS_TM!H$13)+SUMIFS(BRUTO!$Y:$Y,BRUTO!$K:$K,ANALISIS_CAPTURAS_TM!$F$10,BRUTO!$B:$B,ANALISIS_CAPTURAS_TM!$A50,BRUTO!$A:$A,ANALISIS_CAPTURAS_TM!H$13)+SUMIFS(BRUTO!$AA:$AA,BRUTO!$K:$K,ANALISIS_CAPTURAS_TM!$F$10,BRUTO!$B:$B,ANALISIS_CAPTURAS_TM!$A50,BRUTO!$A:$A,ANALISIS_CAPTURAS_TM!H$13)</f>
        <v>0</v>
      </c>
      <c r="I50" s="100">
        <f>SUMIFS(BRUTO!$M:$M,BRUTO!$H:$H,ANALISIS_CAPTURAS_TM!$F$10,BRUTO!$B:$B,ANALISIS_CAPTURAS_TM!$A50,BRUTO!$A:$A,ANALISIS_CAPTURAS_TM!I$13)+SUMIFS(BRUTO!$O:$O,BRUTO!$H:$H,ANALISIS_CAPTURAS_TM!$F$10,BRUTO!$B:$B,ANALISIS_CAPTURAS_TM!$A50,BRUTO!$A:$A,ANALISIS_CAPTURAS_TM!I$13)+SUMIFS(BRUTO!$Q:$Q,BRUTO!$H:$H,ANALISIS_CAPTURAS_TM!$F$10,BRUTO!$B:$B,ANALISIS_CAPTURAS_TM!$A50,BRUTO!$A:$A,ANALISIS_CAPTURAS_TM!I$13)+SUMIFS(BRUTO!$S:$S,BRUTO!$I:$I,ANALISIS_CAPTURAS_TM!$F$10,BRUTO!$B:$B,ANALISIS_CAPTURAS_TM!$A50,BRUTO!$A:$A,ANALISIS_CAPTURAS_TM!I$13)+SUMIFS(BRUTO!$U:$U,BRUTO!$I:$I,ANALISIS_CAPTURAS_TM!$F$10,BRUTO!$B:$B,ANALISIS_CAPTURAS_TM!$A50,BRUTO!$A:$A,ANALISIS_CAPTURAS_TM!I$13)+SUMIFS(BRUTO!$W:$W,BRUTO!$J:$J,ANALISIS_CAPTURAS_TM!$F$10,BRUTO!$B:$B,ANALISIS_CAPTURAS_TM!$A50,BRUTO!$A:$A,ANALISIS_CAPTURAS_TM!I$13)+SUMIFS(BRUTO!$Y:$Y,BRUTO!$K:$K,ANALISIS_CAPTURAS_TM!$F$10,BRUTO!$B:$B,ANALISIS_CAPTURAS_TM!$A50,BRUTO!$A:$A,ANALISIS_CAPTURAS_TM!I$13)+SUMIFS(BRUTO!$AA:$AA,BRUTO!$K:$K,ANALISIS_CAPTURAS_TM!$F$10,BRUTO!$B:$B,ANALISIS_CAPTURAS_TM!$A50,BRUTO!$A:$A,ANALISIS_CAPTURAS_TM!I$13)</f>
        <v>5</v>
      </c>
      <c r="J50" s="100">
        <f>SUMIFS(BRUTO!$M:$M,BRUTO!$H:$H,ANALISIS_CAPTURAS_TM!$F$10,BRUTO!$B:$B,ANALISIS_CAPTURAS_TM!$A50,BRUTO!$A:$A,ANALISIS_CAPTURAS_TM!J$13)+SUMIFS(BRUTO!$O:$O,BRUTO!$H:$H,ANALISIS_CAPTURAS_TM!$F$10,BRUTO!$B:$B,ANALISIS_CAPTURAS_TM!$A50,BRUTO!$A:$A,ANALISIS_CAPTURAS_TM!J$13)+SUMIFS(BRUTO!$Q:$Q,BRUTO!$H:$H,ANALISIS_CAPTURAS_TM!$F$10,BRUTO!$B:$B,ANALISIS_CAPTURAS_TM!$A50,BRUTO!$A:$A,ANALISIS_CAPTURAS_TM!J$13)+SUMIFS(BRUTO!$S:$S,BRUTO!$I:$I,ANALISIS_CAPTURAS_TM!$F$10,BRUTO!$B:$B,ANALISIS_CAPTURAS_TM!$A50,BRUTO!$A:$A,ANALISIS_CAPTURAS_TM!J$13)+SUMIFS(BRUTO!$U:$U,BRUTO!$I:$I,ANALISIS_CAPTURAS_TM!$F$10,BRUTO!$B:$B,ANALISIS_CAPTURAS_TM!$A50,BRUTO!$A:$A,ANALISIS_CAPTURAS_TM!J$13)+SUMIFS(BRUTO!$W:$W,BRUTO!$J:$J,ANALISIS_CAPTURAS_TM!$F$10,BRUTO!$B:$B,ANALISIS_CAPTURAS_TM!$A50,BRUTO!$A:$A,ANALISIS_CAPTURAS_TM!J$13)+SUMIFS(BRUTO!$Y:$Y,BRUTO!$K:$K,ANALISIS_CAPTURAS_TM!$F$10,BRUTO!$B:$B,ANALISIS_CAPTURAS_TM!$A50,BRUTO!$A:$A,ANALISIS_CAPTURAS_TM!J$13)+SUMIFS(BRUTO!$AA:$AA,BRUTO!$K:$K,ANALISIS_CAPTURAS_TM!$F$10,BRUTO!$B:$B,ANALISIS_CAPTURAS_TM!$A50,BRUTO!$A:$A,ANALISIS_CAPTURAS_TM!J$13)</f>
        <v>0</v>
      </c>
      <c r="K50" s="100">
        <f>SUMIFS(BRUTO!$M:$M,BRUTO!$H:$H,ANALISIS_CAPTURAS_TM!$F$10,BRUTO!$B:$B,ANALISIS_CAPTURAS_TM!$A50,BRUTO!$A:$A,ANALISIS_CAPTURAS_TM!K$13)+SUMIFS(BRUTO!$O:$O,BRUTO!$H:$H,ANALISIS_CAPTURAS_TM!$F$10,BRUTO!$B:$B,ANALISIS_CAPTURAS_TM!$A50,BRUTO!$A:$A,ANALISIS_CAPTURAS_TM!K$13)+SUMIFS(BRUTO!$Q:$Q,BRUTO!$H:$H,ANALISIS_CAPTURAS_TM!$F$10,BRUTO!$B:$B,ANALISIS_CAPTURAS_TM!$A50,BRUTO!$A:$A,ANALISIS_CAPTURAS_TM!K$13)+SUMIFS(BRUTO!$S:$S,BRUTO!$I:$I,ANALISIS_CAPTURAS_TM!$F$10,BRUTO!$B:$B,ANALISIS_CAPTURAS_TM!$A50,BRUTO!$A:$A,ANALISIS_CAPTURAS_TM!K$13)+SUMIFS(BRUTO!$U:$U,BRUTO!$I:$I,ANALISIS_CAPTURAS_TM!$F$10,BRUTO!$B:$B,ANALISIS_CAPTURAS_TM!$A50,BRUTO!$A:$A,ANALISIS_CAPTURAS_TM!K$13)+SUMIFS(BRUTO!$W:$W,BRUTO!$J:$J,ANALISIS_CAPTURAS_TM!$F$10,BRUTO!$B:$B,ANALISIS_CAPTURAS_TM!$A50,BRUTO!$A:$A,ANALISIS_CAPTURAS_TM!K$13)+SUMIFS(BRUTO!$Y:$Y,BRUTO!$K:$K,ANALISIS_CAPTURAS_TM!$F$10,BRUTO!$B:$B,ANALISIS_CAPTURAS_TM!$A50,BRUTO!$A:$A,ANALISIS_CAPTURAS_TM!K$13)+SUMIFS(BRUTO!$AA:$AA,BRUTO!$K:$K,ANALISIS_CAPTURAS_TM!$F$10,BRUTO!$B:$B,ANALISIS_CAPTURAS_TM!$A50,BRUTO!$A:$A,ANALISIS_CAPTURAS_TM!K$13)</f>
        <v>0</v>
      </c>
      <c r="L50" s="100">
        <f>SUMIFS(BRUTO!$M:$M,BRUTO!$H:$H,ANALISIS_CAPTURAS_TM!$F$10,BRUTO!$B:$B,ANALISIS_CAPTURAS_TM!$A50,BRUTO!$A:$A,ANALISIS_CAPTURAS_TM!L$13)+SUMIFS(BRUTO!$O:$O,BRUTO!$H:$H,ANALISIS_CAPTURAS_TM!$F$10,BRUTO!$B:$B,ANALISIS_CAPTURAS_TM!$A50,BRUTO!$A:$A,ANALISIS_CAPTURAS_TM!L$13)+SUMIFS(BRUTO!$Q:$Q,BRUTO!$H:$H,ANALISIS_CAPTURAS_TM!$F$10,BRUTO!$B:$B,ANALISIS_CAPTURAS_TM!$A50,BRUTO!$A:$A,ANALISIS_CAPTURAS_TM!L$13)+SUMIFS(BRUTO!$S:$S,BRUTO!$I:$I,ANALISIS_CAPTURAS_TM!$F$10,BRUTO!$B:$B,ANALISIS_CAPTURAS_TM!$A50,BRUTO!$A:$A,ANALISIS_CAPTURAS_TM!L$13)+SUMIFS(BRUTO!$U:$U,BRUTO!$I:$I,ANALISIS_CAPTURAS_TM!$F$10,BRUTO!$B:$B,ANALISIS_CAPTURAS_TM!$A50,BRUTO!$A:$A,ANALISIS_CAPTURAS_TM!L$13)+SUMIFS(BRUTO!$W:$W,BRUTO!$J:$J,ANALISIS_CAPTURAS_TM!$F$10,BRUTO!$B:$B,ANALISIS_CAPTURAS_TM!$A50,BRUTO!$A:$A,ANALISIS_CAPTURAS_TM!L$13)+SUMIFS(BRUTO!$Y:$Y,BRUTO!$K:$K,ANALISIS_CAPTURAS_TM!$F$10,BRUTO!$B:$B,ANALISIS_CAPTURAS_TM!$A50,BRUTO!$A:$A,ANALISIS_CAPTURAS_TM!L$13)+SUMIFS(BRUTO!$AA:$AA,BRUTO!$K:$K,ANALISIS_CAPTURAS_TM!$F$10,BRUTO!$B:$B,ANALISIS_CAPTURAS_TM!$A50,BRUTO!$A:$A,ANALISIS_CAPTURAS_TM!L$13)</f>
        <v>0</v>
      </c>
      <c r="M50" s="83">
        <f t="shared" si="0"/>
        <v>5</v>
      </c>
      <c r="N50" s="135">
        <f t="shared" si="1"/>
        <v>0.18228217280349981</v>
      </c>
    </row>
    <row r="51" spans="1:14" x14ac:dyDescent="0.25">
      <c r="A51" s="76" t="s">
        <v>71</v>
      </c>
      <c r="B51" s="100">
        <f>SUMIFS(BRUTO!$M:$M,BRUTO!$H:$H,ANALISIS_CAPTURAS_TM!$F$10,BRUTO!$B:$B,ANALISIS_CAPTURAS_TM!$A51,BRUTO!$A:$A,ANALISIS_CAPTURAS_TM!B$13)+SUMIFS(BRUTO!$O:$O,BRUTO!$H:$H,ANALISIS_CAPTURAS_TM!$F$10,BRUTO!$B:$B,ANALISIS_CAPTURAS_TM!$A51,BRUTO!$A:$A,ANALISIS_CAPTURAS_TM!B$13)+SUMIFS(BRUTO!$Q:$Q,BRUTO!$H:$H,ANALISIS_CAPTURAS_TM!$F$10,BRUTO!$B:$B,ANALISIS_CAPTURAS_TM!$A51,BRUTO!$A:$A,ANALISIS_CAPTURAS_TM!B$13)+SUMIFS(BRUTO!$S:$S,BRUTO!$I:$I,ANALISIS_CAPTURAS_TM!$F$10,BRUTO!$B:$B,ANALISIS_CAPTURAS_TM!$A51,BRUTO!$A:$A,ANALISIS_CAPTURAS_TM!B$13)+SUMIFS(BRUTO!$U:$U,BRUTO!$I:$I,ANALISIS_CAPTURAS_TM!$F$10,BRUTO!$B:$B,ANALISIS_CAPTURAS_TM!$A51,BRUTO!$A:$A,ANALISIS_CAPTURAS_TM!B$13)+SUMIFS(BRUTO!$W:$W,BRUTO!$J:$J,ANALISIS_CAPTURAS_TM!$F$10,BRUTO!$B:$B,ANALISIS_CAPTURAS_TM!$A51,BRUTO!$A:$A,ANALISIS_CAPTURAS_TM!B$13)+SUMIFS(BRUTO!$Y:$Y,BRUTO!$K:$K,ANALISIS_CAPTURAS_TM!$F$10,BRUTO!$B:$B,ANALISIS_CAPTURAS_TM!$A51,BRUTO!$A:$A,ANALISIS_CAPTURAS_TM!B$13)+SUMIFS(BRUTO!$AA:$AA,BRUTO!$K:$K,ANALISIS_CAPTURAS_TM!$F$10,BRUTO!$B:$B,ANALISIS_CAPTURAS_TM!$A51,BRUTO!$A:$A,ANALISIS_CAPTURAS_TM!B$13)</f>
        <v>0</v>
      </c>
      <c r="C51" s="100">
        <f>SUMIFS(BRUTO!$M:$M,BRUTO!$H:$H,ANALISIS_CAPTURAS_TM!$F$10,BRUTO!$B:$B,ANALISIS_CAPTURAS_TM!$A51,BRUTO!$A:$A,ANALISIS_CAPTURAS_TM!C$13)+SUMIFS(BRUTO!$O:$O,BRUTO!$H:$H,ANALISIS_CAPTURAS_TM!$F$10,BRUTO!$B:$B,ANALISIS_CAPTURAS_TM!$A51,BRUTO!$A:$A,ANALISIS_CAPTURAS_TM!C$13)+SUMIFS(BRUTO!$Q:$Q,BRUTO!$H:$H,ANALISIS_CAPTURAS_TM!$F$10,BRUTO!$B:$B,ANALISIS_CAPTURAS_TM!$A51,BRUTO!$A:$A,ANALISIS_CAPTURAS_TM!C$13)+SUMIFS(BRUTO!$S:$S,BRUTO!$I:$I,ANALISIS_CAPTURAS_TM!$F$10,BRUTO!$B:$B,ANALISIS_CAPTURAS_TM!$A51,BRUTO!$A:$A,ANALISIS_CAPTURAS_TM!C$13)+SUMIFS(BRUTO!$U:$U,BRUTO!$I:$I,ANALISIS_CAPTURAS_TM!$F$10,BRUTO!$B:$B,ANALISIS_CAPTURAS_TM!$A51,BRUTO!$A:$A,ANALISIS_CAPTURAS_TM!C$13)+SUMIFS(BRUTO!$W:$W,BRUTO!$J:$J,ANALISIS_CAPTURAS_TM!$F$10,BRUTO!$B:$B,ANALISIS_CAPTURAS_TM!$A51,BRUTO!$A:$A,ANALISIS_CAPTURAS_TM!C$13)+SUMIFS(BRUTO!$Y:$Y,BRUTO!$K:$K,ANALISIS_CAPTURAS_TM!$F$10,BRUTO!$B:$B,ANALISIS_CAPTURAS_TM!$A51,BRUTO!$A:$A,ANALISIS_CAPTURAS_TM!C$13)+SUMIFS(BRUTO!$AA:$AA,BRUTO!$K:$K,ANALISIS_CAPTURAS_TM!$F$10,BRUTO!$B:$B,ANALISIS_CAPTURAS_TM!$A51,BRUTO!$A:$A,ANALISIS_CAPTURAS_TM!C$13)</f>
        <v>0</v>
      </c>
      <c r="D51" s="100">
        <f>SUMIFS(BRUTO!$M:$M,BRUTO!$H:$H,ANALISIS_CAPTURAS_TM!$F$10,BRUTO!$B:$B,ANALISIS_CAPTURAS_TM!$A51,BRUTO!$A:$A,ANALISIS_CAPTURAS_TM!D$13)+SUMIFS(BRUTO!$O:$O,BRUTO!$H:$H,ANALISIS_CAPTURAS_TM!$F$10,BRUTO!$B:$B,ANALISIS_CAPTURAS_TM!$A51,BRUTO!$A:$A,ANALISIS_CAPTURAS_TM!D$13)+SUMIFS(BRUTO!$Q:$Q,BRUTO!$H:$H,ANALISIS_CAPTURAS_TM!$F$10,BRUTO!$B:$B,ANALISIS_CAPTURAS_TM!$A51,BRUTO!$A:$A,ANALISIS_CAPTURAS_TM!D$13)+SUMIFS(BRUTO!$S:$S,BRUTO!$I:$I,ANALISIS_CAPTURAS_TM!$F$10,BRUTO!$B:$B,ANALISIS_CAPTURAS_TM!$A51,BRUTO!$A:$A,ANALISIS_CAPTURAS_TM!D$13)+SUMIFS(BRUTO!$U:$U,BRUTO!$I:$I,ANALISIS_CAPTURAS_TM!$F$10,BRUTO!$B:$B,ANALISIS_CAPTURAS_TM!$A51,BRUTO!$A:$A,ANALISIS_CAPTURAS_TM!D$13)+SUMIFS(BRUTO!$W:$W,BRUTO!$J:$J,ANALISIS_CAPTURAS_TM!$F$10,BRUTO!$B:$B,ANALISIS_CAPTURAS_TM!$A51,BRUTO!$A:$A,ANALISIS_CAPTURAS_TM!D$13)+SUMIFS(BRUTO!$Y:$Y,BRUTO!$K:$K,ANALISIS_CAPTURAS_TM!$F$10,BRUTO!$B:$B,ANALISIS_CAPTURAS_TM!$A51,BRUTO!$A:$A,ANALISIS_CAPTURAS_TM!D$13)+SUMIFS(BRUTO!$AA:$AA,BRUTO!$K:$K,ANALISIS_CAPTURAS_TM!$F$10,BRUTO!$B:$B,ANALISIS_CAPTURAS_TM!$A51,BRUTO!$A:$A,ANALISIS_CAPTURAS_TM!D$13)</f>
        <v>0</v>
      </c>
      <c r="E51" s="100">
        <f>SUMIFS(BRUTO!$M:$M,BRUTO!$H:$H,ANALISIS_CAPTURAS_TM!$F$10,BRUTO!$B:$B,ANALISIS_CAPTURAS_TM!$A51,BRUTO!$A:$A,ANALISIS_CAPTURAS_TM!E$13)+SUMIFS(BRUTO!$O:$O,BRUTO!$H:$H,ANALISIS_CAPTURAS_TM!$F$10,BRUTO!$B:$B,ANALISIS_CAPTURAS_TM!$A51,BRUTO!$A:$A,ANALISIS_CAPTURAS_TM!E$13)+SUMIFS(BRUTO!$Q:$Q,BRUTO!$H:$H,ANALISIS_CAPTURAS_TM!$F$10,BRUTO!$B:$B,ANALISIS_CAPTURAS_TM!$A51,BRUTO!$A:$A,ANALISIS_CAPTURAS_TM!E$13)+SUMIFS(BRUTO!$S:$S,BRUTO!$I:$I,ANALISIS_CAPTURAS_TM!$F$10,BRUTO!$B:$B,ANALISIS_CAPTURAS_TM!$A51,BRUTO!$A:$A,ANALISIS_CAPTURAS_TM!E$13)+SUMIFS(BRUTO!$U:$U,BRUTO!$I:$I,ANALISIS_CAPTURAS_TM!$F$10,BRUTO!$B:$B,ANALISIS_CAPTURAS_TM!$A51,BRUTO!$A:$A,ANALISIS_CAPTURAS_TM!E$13)+SUMIFS(BRUTO!$W:$W,BRUTO!$J:$J,ANALISIS_CAPTURAS_TM!$F$10,BRUTO!$B:$B,ANALISIS_CAPTURAS_TM!$A51,BRUTO!$A:$A,ANALISIS_CAPTURAS_TM!E$13)+SUMIFS(BRUTO!$Y:$Y,BRUTO!$K:$K,ANALISIS_CAPTURAS_TM!$F$10,BRUTO!$B:$B,ANALISIS_CAPTURAS_TM!$A51,BRUTO!$A:$A,ANALISIS_CAPTURAS_TM!E$13)+SUMIFS(BRUTO!$AA:$AA,BRUTO!$K:$K,ANALISIS_CAPTURAS_TM!$F$10,BRUTO!$B:$B,ANALISIS_CAPTURAS_TM!$A51,BRUTO!$A:$A,ANALISIS_CAPTURAS_TM!E$13)</f>
        <v>0</v>
      </c>
      <c r="F51" s="100">
        <f>SUMIFS(BRUTO!$M:$M,BRUTO!$H:$H,ANALISIS_CAPTURAS_TM!$F$10,BRUTO!$B:$B,ANALISIS_CAPTURAS_TM!$A51,BRUTO!$A:$A,ANALISIS_CAPTURAS_TM!F$13)+SUMIFS(BRUTO!$O:$O,BRUTO!$H:$H,ANALISIS_CAPTURAS_TM!$F$10,BRUTO!$B:$B,ANALISIS_CAPTURAS_TM!$A51,BRUTO!$A:$A,ANALISIS_CAPTURAS_TM!F$13)+SUMIFS(BRUTO!$Q:$Q,BRUTO!$H:$H,ANALISIS_CAPTURAS_TM!$F$10,BRUTO!$B:$B,ANALISIS_CAPTURAS_TM!$A51,BRUTO!$A:$A,ANALISIS_CAPTURAS_TM!F$13)+SUMIFS(BRUTO!$S:$S,BRUTO!$I:$I,ANALISIS_CAPTURAS_TM!$F$10,BRUTO!$B:$B,ANALISIS_CAPTURAS_TM!$A51,BRUTO!$A:$A,ANALISIS_CAPTURAS_TM!F$13)+SUMIFS(BRUTO!$U:$U,BRUTO!$I:$I,ANALISIS_CAPTURAS_TM!$F$10,BRUTO!$B:$B,ANALISIS_CAPTURAS_TM!$A51,BRUTO!$A:$A,ANALISIS_CAPTURAS_TM!F$13)+SUMIFS(BRUTO!$W:$W,BRUTO!$J:$J,ANALISIS_CAPTURAS_TM!$F$10,BRUTO!$B:$B,ANALISIS_CAPTURAS_TM!$A51,BRUTO!$A:$A,ANALISIS_CAPTURAS_TM!F$13)+SUMIFS(BRUTO!$Y:$Y,BRUTO!$K:$K,ANALISIS_CAPTURAS_TM!$F$10,BRUTO!$B:$B,ANALISIS_CAPTURAS_TM!$A51,BRUTO!$A:$A,ANALISIS_CAPTURAS_TM!F$13)+SUMIFS(BRUTO!$AA:$AA,BRUTO!$K:$K,ANALISIS_CAPTURAS_TM!$F$10,BRUTO!$B:$B,ANALISIS_CAPTURAS_TM!$A51,BRUTO!$A:$A,ANALISIS_CAPTURAS_TM!F$13)</f>
        <v>0</v>
      </c>
      <c r="G51" s="100">
        <f>SUMIFS(BRUTO!$M:$M,BRUTO!$H:$H,ANALISIS_CAPTURAS_TM!$F$10,BRUTO!$B:$B,ANALISIS_CAPTURAS_TM!$A51,BRUTO!$A:$A,ANALISIS_CAPTURAS_TM!G$13)+SUMIFS(BRUTO!$O:$O,BRUTO!$H:$H,ANALISIS_CAPTURAS_TM!$F$10,BRUTO!$B:$B,ANALISIS_CAPTURAS_TM!$A51,BRUTO!$A:$A,ANALISIS_CAPTURAS_TM!G$13)+SUMIFS(BRUTO!$Q:$Q,BRUTO!$H:$H,ANALISIS_CAPTURAS_TM!$F$10,BRUTO!$B:$B,ANALISIS_CAPTURAS_TM!$A51,BRUTO!$A:$A,ANALISIS_CAPTURAS_TM!G$13)+SUMIFS(BRUTO!$S:$S,BRUTO!$I:$I,ANALISIS_CAPTURAS_TM!$F$10,BRUTO!$B:$B,ANALISIS_CAPTURAS_TM!$A51,BRUTO!$A:$A,ANALISIS_CAPTURAS_TM!G$13)+SUMIFS(BRUTO!$U:$U,BRUTO!$I:$I,ANALISIS_CAPTURAS_TM!$F$10,BRUTO!$B:$B,ANALISIS_CAPTURAS_TM!$A51,BRUTO!$A:$A,ANALISIS_CAPTURAS_TM!G$13)+SUMIFS(BRUTO!$W:$W,BRUTO!$J:$J,ANALISIS_CAPTURAS_TM!$F$10,BRUTO!$B:$B,ANALISIS_CAPTURAS_TM!$A51,BRUTO!$A:$A,ANALISIS_CAPTURAS_TM!G$13)+SUMIFS(BRUTO!$Y:$Y,BRUTO!$K:$K,ANALISIS_CAPTURAS_TM!$F$10,BRUTO!$B:$B,ANALISIS_CAPTURAS_TM!$A51,BRUTO!$A:$A,ANALISIS_CAPTURAS_TM!G$13)+SUMIFS(BRUTO!$AA:$AA,BRUTO!$K:$K,ANALISIS_CAPTURAS_TM!$F$10,BRUTO!$B:$B,ANALISIS_CAPTURAS_TM!$A51,BRUTO!$A:$A,ANALISIS_CAPTURAS_TM!G$13)</f>
        <v>0</v>
      </c>
      <c r="H51" s="100">
        <f>SUMIFS(BRUTO!$M:$M,BRUTO!$H:$H,ANALISIS_CAPTURAS_TM!$F$10,BRUTO!$B:$B,ANALISIS_CAPTURAS_TM!$A51,BRUTO!$A:$A,ANALISIS_CAPTURAS_TM!H$13)+SUMIFS(BRUTO!$O:$O,BRUTO!$H:$H,ANALISIS_CAPTURAS_TM!$F$10,BRUTO!$B:$B,ANALISIS_CAPTURAS_TM!$A51,BRUTO!$A:$A,ANALISIS_CAPTURAS_TM!H$13)+SUMIFS(BRUTO!$Q:$Q,BRUTO!$H:$H,ANALISIS_CAPTURAS_TM!$F$10,BRUTO!$B:$B,ANALISIS_CAPTURAS_TM!$A51,BRUTO!$A:$A,ANALISIS_CAPTURAS_TM!H$13)+SUMIFS(BRUTO!$S:$S,BRUTO!$I:$I,ANALISIS_CAPTURAS_TM!$F$10,BRUTO!$B:$B,ANALISIS_CAPTURAS_TM!$A51,BRUTO!$A:$A,ANALISIS_CAPTURAS_TM!H$13)+SUMIFS(BRUTO!$U:$U,BRUTO!$I:$I,ANALISIS_CAPTURAS_TM!$F$10,BRUTO!$B:$B,ANALISIS_CAPTURAS_TM!$A51,BRUTO!$A:$A,ANALISIS_CAPTURAS_TM!H$13)+SUMIFS(BRUTO!$W:$W,BRUTO!$J:$J,ANALISIS_CAPTURAS_TM!$F$10,BRUTO!$B:$B,ANALISIS_CAPTURAS_TM!$A51,BRUTO!$A:$A,ANALISIS_CAPTURAS_TM!H$13)+SUMIFS(BRUTO!$Y:$Y,BRUTO!$K:$K,ANALISIS_CAPTURAS_TM!$F$10,BRUTO!$B:$B,ANALISIS_CAPTURAS_TM!$A51,BRUTO!$A:$A,ANALISIS_CAPTURAS_TM!H$13)+SUMIFS(BRUTO!$AA:$AA,BRUTO!$K:$K,ANALISIS_CAPTURAS_TM!$F$10,BRUTO!$B:$B,ANALISIS_CAPTURAS_TM!$A51,BRUTO!$A:$A,ANALISIS_CAPTURAS_TM!H$13)</f>
        <v>0</v>
      </c>
      <c r="I51" s="100">
        <f>SUMIFS(BRUTO!$M:$M,BRUTO!$H:$H,ANALISIS_CAPTURAS_TM!$F$10,BRUTO!$B:$B,ANALISIS_CAPTURAS_TM!$A51,BRUTO!$A:$A,ANALISIS_CAPTURAS_TM!I$13)+SUMIFS(BRUTO!$O:$O,BRUTO!$H:$H,ANALISIS_CAPTURAS_TM!$F$10,BRUTO!$B:$B,ANALISIS_CAPTURAS_TM!$A51,BRUTO!$A:$A,ANALISIS_CAPTURAS_TM!I$13)+SUMIFS(BRUTO!$Q:$Q,BRUTO!$H:$H,ANALISIS_CAPTURAS_TM!$F$10,BRUTO!$B:$B,ANALISIS_CAPTURAS_TM!$A51,BRUTO!$A:$A,ANALISIS_CAPTURAS_TM!I$13)+SUMIFS(BRUTO!$S:$S,BRUTO!$I:$I,ANALISIS_CAPTURAS_TM!$F$10,BRUTO!$B:$B,ANALISIS_CAPTURAS_TM!$A51,BRUTO!$A:$A,ANALISIS_CAPTURAS_TM!I$13)+SUMIFS(BRUTO!$U:$U,BRUTO!$I:$I,ANALISIS_CAPTURAS_TM!$F$10,BRUTO!$B:$B,ANALISIS_CAPTURAS_TM!$A51,BRUTO!$A:$A,ANALISIS_CAPTURAS_TM!I$13)+SUMIFS(BRUTO!$W:$W,BRUTO!$J:$J,ANALISIS_CAPTURAS_TM!$F$10,BRUTO!$B:$B,ANALISIS_CAPTURAS_TM!$A51,BRUTO!$A:$A,ANALISIS_CAPTURAS_TM!I$13)+SUMIFS(BRUTO!$Y:$Y,BRUTO!$K:$K,ANALISIS_CAPTURAS_TM!$F$10,BRUTO!$B:$B,ANALISIS_CAPTURAS_TM!$A51,BRUTO!$A:$A,ANALISIS_CAPTURAS_TM!I$13)+SUMIFS(BRUTO!$AA:$AA,BRUTO!$K:$K,ANALISIS_CAPTURAS_TM!$F$10,BRUTO!$B:$B,ANALISIS_CAPTURAS_TM!$A51,BRUTO!$A:$A,ANALISIS_CAPTURAS_TM!I$13)</f>
        <v>0</v>
      </c>
      <c r="J51" s="100">
        <f>SUMIFS(BRUTO!$M:$M,BRUTO!$H:$H,ANALISIS_CAPTURAS_TM!$F$10,BRUTO!$B:$B,ANALISIS_CAPTURAS_TM!$A51,BRUTO!$A:$A,ANALISIS_CAPTURAS_TM!J$13)+SUMIFS(BRUTO!$O:$O,BRUTO!$H:$H,ANALISIS_CAPTURAS_TM!$F$10,BRUTO!$B:$B,ANALISIS_CAPTURAS_TM!$A51,BRUTO!$A:$A,ANALISIS_CAPTURAS_TM!J$13)+SUMIFS(BRUTO!$Q:$Q,BRUTO!$H:$H,ANALISIS_CAPTURAS_TM!$F$10,BRUTO!$B:$B,ANALISIS_CAPTURAS_TM!$A51,BRUTO!$A:$A,ANALISIS_CAPTURAS_TM!J$13)+SUMIFS(BRUTO!$S:$S,BRUTO!$I:$I,ANALISIS_CAPTURAS_TM!$F$10,BRUTO!$B:$B,ANALISIS_CAPTURAS_TM!$A51,BRUTO!$A:$A,ANALISIS_CAPTURAS_TM!J$13)+SUMIFS(BRUTO!$U:$U,BRUTO!$I:$I,ANALISIS_CAPTURAS_TM!$F$10,BRUTO!$B:$B,ANALISIS_CAPTURAS_TM!$A51,BRUTO!$A:$A,ANALISIS_CAPTURAS_TM!J$13)+SUMIFS(BRUTO!$W:$W,BRUTO!$J:$J,ANALISIS_CAPTURAS_TM!$F$10,BRUTO!$B:$B,ANALISIS_CAPTURAS_TM!$A51,BRUTO!$A:$A,ANALISIS_CAPTURAS_TM!J$13)+SUMIFS(BRUTO!$Y:$Y,BRUTO!$K:$K,ANALISIS_CAPTURAS_TM!$F$10,BRUTO!$B:$B,ANALISIS_CAPTURAS_TM!$A51,BRUTO!$A:$A,ANALISIS_CAPTURAS_TM!J$13)+SUMIFS(BRUTO!$AA:$AA,BRUTO!$K:$K,ANALISIS_CAPTURAS_TM!$F$10,BRUTO!$B:$B,ANALISIS_CAPTURAS_TM!$A51,BRUTO!$A:$A,ANALISIS_CAPTURAS_TM!J$13)</f>
        <v>0</v>
      </c>
      <c r="K51" s="100">
        <f>SUMIFS(BRUTO!$M:$M,BRUTO!$H:$H,ANALISIS_CAPTURAS_TM!$F$10,BRUTO!$B:$B,ANALISIS_CAPTURAS_TM!$A51,BRUTO!$A:$A,ANALISIS_CAPTURAS_TM!K$13)+SUMIFS(BRUTO!$O:$O,BRUTO!$H:$H,ANALISIS_CAPTURAS_TM!$F$10,BRUTO!$B:$B,ANALISIS_CAPTURAS_TM!$A51,BRUTO!$A:$A,ANALISIS_CAPTURAS_TM!K$13)+SUMIFS(BRUTO!$Q:$Q,BRUTO!$H:$H,ANALISIS_CAPTURAS_TM!$F$10,BRUTO!$B:$B,ANALISIS_CAPTURAS_TM!$A51,BRUTO!$A:$A,ANALISIS_CAPTURAS_TM!K$13)+SUMIFS(BRUTO!$S:$S,BRUTO!$I:$I,ANALISIS_CAPTURAS_TM!$F$10,BRUTO!$B:$B,ANALISIS_CAPTURAS_TM!$A51,BRUTO!$A:$A,ANALISIS_CAPTURAS_TM!K$13)+SUMIFS(BRUTO!$U:$U,BRUTO!$I:$I,ANALISIS_CAPTURAS_TM!$F$10,BRUTO!$B:$B,ANALISIS_CAPTURAS_TM!$A51,BRUTO!$A:$A,ANALISIS_CAPTURAS_TM!K$13)+SUMIFS(BRUTO!$W:$W,BRUTO!$J:$J,ANALISIS_CAPTURAS_TM!$F$10,BRUTO!$B:$B,ANALISIS_CAPTURAS_TM!$A51,BRUTO!$A:$A,ANALISIS_CAPTURAS_TM!K$13)+SUMIFS(BRUTO!$Y:$Y,BRUTO!$K:$K,ANALISIS_CAPTURAS_TM!$F$10,BRUTO!$B:$B,ANALISIS_CAPTURAS_TM!$A51,BRUTO!$A:$A,ANALISIS_CAPTURAS_TM!K$13)+SUMIFS(BRUTO!$AA:$AA,BRUTO!$K:$K,ANALISIS_CAPTURAS_TM!$F$10,BRUTO!$B:$B,ANALISIS_CAPTURAS_TM!$A51,BRUTO!$A:$A,ANALISIS_CAPTURAS_TM!K$13)</f>
        <v>0</v>
      </c>
      <c r="L51" s="100">
        <f>SUMIFS(BRUTO!$M:$M,BRUTO!$H:$H,ANALISIS_CAPTURAS_TM!$F$10,BRUTO!$B:$B,ANALISIS_CAPTURAS_TM!$A51,BRUTO!$A:$A,ANALISIS_CAPTURAS_TM!L$13)+SUMIFS(BRUTO!$O:$O,BRUTO!$H:$H,ANALISIS_CAPTURAS_TM!$F$10,BRUTO!$B:$B,ANALISIS_CAPTURAS_TM!$A51,BRUTO!$A:$A,ANALISIS_CAPTURAS_TM!L$13)+SUMIFS(BRUTO!$Q:$Q,BRUTO!$H:$H,ANALISIS_CAPTURAS_TM!$F$10,BRUTO!$B:$B,ANALISIS_CAPTURAS_TM!$A51,BRUTO!$A:$A,ANALISIS_CAPTURAS_TM!L$13)+SUMIFS(BRUTO!$S:$S,BRUTO!$I:$I,ANALISIS_CAPTURAS_TM!$F$10,BRUTO!$B:$B,ANALISIS_CAPTURAS_TM!$A51,BRUTO!$A:$A,ANALISIS_CAPTURAS_TM!L$13)+SUMIFS(BRUTO!$U:$U,BRUTO!$I:$I,ANALISIS_CAPTURAS_TM!$F$10,BRUTO!$B:$B,ANALISIS_CAPTURAS_TM!$A51,BRUTO!$A:$A,ANALISIS_CAPTURAS_TM!L$13)+SUMIFS(BRUTO!$W:$W,BRUTO!$J:$J,ANALISIS_CAPTURAS_TM!$F$10,BRUTO!$B:$B,ANALISIS_CAPTURAS_TM!$A51,BRUTO!$A:$A,ANALISIS_CAPTURAS_TM!L$13)+SUMIFS(BRUTO!$Y:$Y,BRUTO!$K:$K,ANALISIS_CAPTURAS_TM!$F$10,BRUTO!$B:$B,ANALISIS_CAPTURAS_TM!$A51,BRUTO!$A:$A,ANALISIS_CAPTURAS_TM!L$13)+SUMIFS(BRUTO!$AA:$AA,BRUTO!$K:$K,ANALISIS_CAPTURAS_TM!$F$10,BRUTO!$B:$B,ANALISIS_CAPTURAS_TM!$A51,BRUTO!$A:$A,ANALISIS_CAPTURAS_TM!L$13)</f>
        <v>0</v>
      </c>
      <c r="M51" s="83">
        <f t="shared" si="0"/>
        <v>0</v>
      </c>
      <c r="N51" s="135">
        <f t="shared" si="1"/>
        <v>0</v>
      </c>
    </row>
    <row r="52" spans="1:14" x14ac:dyDescent="0.25">
      <c r="A52" s="76" t="s">
        <v>73</v>
      </c>
      <c r="B52" s="100">
        <f>SUMIFS(BRUTO!$M:$M,BRUTO!$H:$H,ANALISIS_CAPTURAS_TM!$F$10,BRUTO!$B:$B,ANALISIS_CAPTURAS_TM!$A52,BRUTO!$A:$A,ANALISIS_CAPTURAS_TM!B$13)+SUMIFS(BRUTO!$O:$O,BRUTO!$H:$H,ANALISIS_CAPTURAS_TM!$F$10,BRUTO!$B:$B,ANALISIS_CAPTURAS_TM!$A52,BRUTO!$A:$A,ANALISIS_CAPTURAS_TM!B$13)+SUMIFS(BRUTO!$Q:$Q,BRUTO!$H:$H,ANALISIS_CAPTURAS_TM!$F$10,BRUTO!$B:$B,ANALISIS_CAPTURAS_TM!$A52,BRUTO!$A:$A,ANALISIS_CAPTURAS_TM!B$13)+SUMIFS(BRUTO!$S:$S,BRUTO!$I:$I,ANALISIS_CAPTURAS_TM!$F$10,BRUTO!$B:$B,ANALISIS_CAPTURAS_TM!$A52,BRUTO!$A:$A,ANALISIS_CAPTURAS_TM!B$13)+SUMIFS(BRUTO!$U:$U,BRUTO!$I:$I,ANALISIS_CAPTURAS_TM!$F$10,BRUTO!$B:$B,ANALISIS_CAPTURAS_TM!$A52,BRUTO!$A:$A,ANALISIS_CAPTURAS_TM!B$13)+SUMIFS(BRUTO!$W:$W,BRUTO!$J:$J,ANALISIS_CAPTURAS_TM!$F$10,BRUTO!$B:$B,ANALISIS_CAPTURAS_TM!$A52,BRUTO!$A:$A,ANALISIS_CAPTURAS_TM!B$13)+SUMIFS(BRUTO!$Y:$Y,BRUTO!$K:$K,ANALISIS_CAPTURAS_TM!$F$10,BRUTO!$B:$B,ANALISIS_CAPTURAS_TM!$A52,BRUTO!$A:$A,ANALISIS_CAPTURAS_TM!B$13)+SUMIFS(BRUTO!$AA:$AA,BRUTO!$K:$K,ANALISIS_CAPTURAS_TM!$F$10,BRUTO!$B:$B,ANALISIS_CAPTURAS_TM!$A52,BRUTO!$A:$A,ANALISIS_CAPTURAS_TM!B$13)</f>
        <v>9</v>
      </c>
      <c r="C52" s="100">
        <f>SUMIFS(BRUTO!$M:$M,BRUTO!$H:$H,ANALISIS_CAPTURAS_TM!$F$10,BRUTO!$B:$B,ANALISIS_CAPTURAS_TM!$A52,BRUTO!$A:$A,ANALISIS_CAPTURAS_TM!C$13)+SUMIFS(BRUTO!$O:$O,BRUTO!$H:$H,ANALISIS_CAPTURAS_TM!$F$10,BRUTO!$B:$B,ANALISIS_CAPTURAS_TM!$A52,BRUTO!$A:$A,ANALISIS_CAPTURAS_TM!C$13)+SUMIFS(BRUTO!$Q:$Q,BRUTO!$H:$H,ANALISIS_CAPTURAS_TM!$F$10,BRUTO!$B:$B,ANALISIS_CAPTURAS_TM!$A52,BRUTO!$A:$A,ANALISIS_CAPTURAS_TM!C$13)+SUMIFS(BRUTO!$S:$S,BRUTO!$I:$I,ANALISIS_CAPTURAS_TM!$F$10,BRUTO!$B:$B,ANALISIS_CAPTURAS_TM!$A52,BRUTO!$A:$A,ANALISIS_CAPTURAS_TM!C$13)+SUMIFS(BRUTO!$U:$U,BRUTO!$I:$I,ANALISIS_CAPTURAS_TM!$F$10,BRUTO!$B:$B,ANALISIS_CAPTURAS_TM!$A52,BRUTO!$A:$A,ANALISIS_CAPTURAS_TM!C$13)+SUMIFS(BRUTO!$W:$W,BRUTO!$J:$J,ANALISIS_CAPTURAS_TM!$F$10,BRUTO!$B:$B,ANALISIS_CAPTURAS_TM!$A52,BRUTO!$A:$A,ANALISIS_CAPTURAS_TM!C$13)+SUMIFS(BRUTO!$Y:$Y,BRUTO!$K:$K,ANALISIS_CAPTURAS_TM!$F$10,BRUTO!$B:$B,ANALISIS_CAPTURAS_TM!$A52,BRUTO!$A:$A,ANALISIS_CAPTURAS_TM!C$13)+SUMIFS(BRUTO!$AA:$AA,BRUTO!$K:$K,ANALISIS_CAPTURAS_TM!$F$10,BRUTO!$B:$B,ANALISIS_CAPTURAS_TM!$A52,BRUTO!$A:$A,ANALISIS_CAPTURAS_TM!C$13)</f>
        <v>1</v>
      </c>
      <c r="D52" s="100">
        <f>SUMIFS(BRUTO!$M:$M,BRUTO!$H:$H,ANALISIS_CAPTURAS_TM!$F$10,BRUTO!$B:$B,ANALISIS_CAPTURAS_TM!$A52,BRUTO!$A:$A,ANALISIS_CAPTURAS_TM!D$13)+SUMIFS(BRUTO!$O:$O,BRUTO!$H:$H,ANALISIS_CAPTURAS_TM!$F$10,BRUTO!$B:$B,ANALISIS_CAPTURAS_TM!$A52,BRUTO!$A:$A,ANALISIS_CAPTURAS_TM!D$13)+SUMIFS(BRUTO!$Q:$Q,BRUTO!$H:$H,ANALISIS_CAPTURAS_TM!$F$10,BRUTO!$B:$B,ANALISIS_CAPTURAS_TM!$A52,BRUTO!$A:$A,ANALISIS_CAPTURAS_TM!D$13)+SUMIFS(BRUTO!$S:$S,BRUTO!$I:$I,ANALISIS_CAPTURAS_TM!$F$10,BRUTO!$B:$B,ANALISIS_CAPTURAS_TM!$A52,BRUTO!$A:$A,ANALISIS_CAPTURAS_TM!D$13)+SUMIFS(BRUTO!$U:$U,BRUTO!$I:$I,ANALISIS_CAPTURAS_TM!$F$10,BRUTO!$B:$B,ANALISIS_CAPTURAS_TM!$A52,BRUTO!$A:$A,ANALISIS_CAPTURAS_TM!D$13)+SUMIFS(BRUTO!$W:$W,BRUTO!$J:$J,ANALISIS_CAPTURAS_TM!$F$10,BRUTO!$B:$B,ANALISIS_CAPTURAS_TM!$A52,BRUTO!$A:$A,ANALISIS_CAPTURAS_TM!D$13)+SUMIFS(BRUTO!$Y:$Y,BRUTO!$K:$K,ANALISIS_CAPTURAS_TM!$F$10,BRUTO!$B:$B,ANALISIS_CAPTURAS_TM!$A52,BRUTO!$A:$A,ANALISIS_CAPTURAS_TM!D$13)+SUMIFS(BRUTO!$AA:$AA,BRUTO!$K:$K,ANALISIS_CAPTURAS_TM!$F$10,BRUTO!$B:$B,ANALISIS_CAPTURAS_TM!$A52,BRUTO!$A:$A,ANALISIS_CAPTURAS_TM!D$13)</f>
        <v>129</v>
      </c>
      <c r="E52" s="100">
        <f>SUMIFS(BRUTO!$M:$M,BRUTO!$H:$H,ANALISIS_CAPTURAS_TM!$F$10,BRUTO!$B:$B,ANALISIS_CAPTURAS_TM!$A52,BRUTO!$A:$A,ANALISIS_CAPTURAS_TM!E$13)+SUMIFS(BRUTO!$O:$O,BRUTO!$H:$H,ANALISIS_CAPTURAS_TM!$F$10,BRUTO!$B:$B,ANALISIS_CAPTURAS_TM!$A52,BRUTO!$A:$A,ANALISIS_CAPTURAS_TM!E$13)+SUMIFS(BRUTO!$Q:$Q,BRUTO!$H:$H,ANALISIS_CAPTURAS_TM!$F$10,BRUTO!$B:$B,ANALISIS_CAPTURAS_TM!$A52,BRUTO!$A:$A,ANALISIS_CAPTURAS_TM!E$13)+SUMIFS(BRUTO!$S:$S,BRUTO!$I:$I,ANALISIS_CAPTURAS_TM!$F$10,BRUTO!$B:$B,ANALISIS_CAPTURAS_TM!$A52,BRUTO!$A:$A,ANALISIS_CAPTURAS_TM!E$13)+SUMIFS(BRUTO!$U:$U,BRUTO!$I:$I,ANALISIS_CAPTURAS_TM!$F$10,BRUTO!$B:$B,ANALISIS_CAPTURAS_TM!$A52,BRUTO!$A:$A,ANALISIS_CAPTURAS_TM!E$13)+SUMIFS(BRUTO!$W:$W,BRUTO!$J:$J,ANALISIS_CAPTURAS_TM!$F$10,BRUTO!$B:$B,ANALISIS_CAPTURAS_TM!$A52,BRUTO!$A:$A,ANALISIS_CAPTURAS_TM!E$13)+SUMIFS(BRUTO!$Y:$Y,BRUTO!$K:$K,ANALISIS_CAPTURAS_TM!$F$10,BRUTO!$B:$B,ANALISIS_CAPTURAS_TM!$A52,BRUTO!$A:$A,ANALISIS_CAPTURAS_TM!E$13)+SUMIFS(BRUTO!$AA:$AA,BRUTO!$K:$K,ANALISIS_CAPTURAS_TM!$F$10,BRUTO!$B:$B,ANALISIS_CAPTURAS_TM!$A52,BRUTO!$A:$A,ANALISIS_CAPTURAS_TM!E$13)</f>
        <v>0</v>
      </c>
      <c r="F52" s="100">
        <f>SUMIFS(BRUTO!$M:$M,BRUTO!$H:$H,ANALISIS_CAPTURAS_TM!$F$10,BRUTO!$B:$B,ANALISIS_CAPTURAS_TM!$A52,BRUTO!$A:$A,ANALISIS_CAPTURAS_TM!F$13)+SUMIFS(BRUTO!$O:$O,BRUTO!$H:$H,ANALISIS_CAPTURAS_TM!$F$10,BRUTO!$B:$B,ANALISIS_CAPTURAS_TM!$A52,BRUTO!$A:$A,ANALISIS_CAPTURAS_TM!F$13)+SUMIFS(BRUTO!$Q:$Q,BRUTO!$H:$H,ANALISIS_CAPTURAS_TM!$F$10,BRUTO!$B:$B,ANALISIS_CAPTURAS_TM!$A52,BRUTO!$A:$A,ANALISIS_CAPTURAS_TM!F$13)+SUMIFS(BRUTO!$S:$S,BRUTO!$I:$I,ANALISIS_CAPTURAS_TM!$F$10,BRUTO!$B:$B,ANALISIS_CAPTURAS_TM!$A52,BRUTO!$A:$A,ANALISIS_CAPTURAS_TM!F$13)+SUMIFS(BRUTO!$U:$U,BRUTO!$I:$I,ANALISIS_CAPTURAS_TM!$F$10,BRUTO!$B:$B,ANALISIS_CAPTURAS_TM!$A52,BRUTO!$A:$A,ANALISIS_CAPTURAS_TM!F$13)+SUMIFS(BRUTO!$W:$W,BRUTO!$J:$J,ANALISIS_CAPTURAS_TM!$F$10,BRUTO!$B:$B,ANALISIS_CAPTURAS_TM!$A52,BRUTO!$A:$A,ANALISIS_CAPTURAS_TM!F$13)+SUMIFS(BRUTO!$Y:$Y,BRUTO!$K:$K,ANALISIS_CAPTURAS_TM!$F$10,BRUTO!$B:$B,ANALISIS_CAPTURAS_TM!$A52,BRUTO!$A:$A,ANALISIS_CAPTURAS_TM!F$13)+SUMIFS(BRUTO!$AA:$AA,BRUTO!$K:$K,ANALISIS_CAPTURAS_TM!$F$10,BRUTO!$B:$B,ANALISIS_CAPTURAS_TM!$A52,BRUTO!$A:$A,ANALISIS_CAPTURAS_TM!F$13)</f>
        <v>24</v>
      </c>
      <c r="G52" s="100">
        <f>SUMIFS(BRUTO!$M:$M,BRUTO!$H:$H,ANALISIS_CAPTURAS_TM!$F$10,BRUTO!$B:$B,ANALISIS_CAPTURAS_TM!$A52,BRUTO!$A:$A,ANALISIS_CAPTURAS_TM!G$13)+SUMIFS(BRUTO!$O:$O,BRUTO!$H:$H,ANALISIS_CAPTURAS_TM!$F$10,BRUTO!$B:$B,ANALISIS_CAPTURAS_TM!$A52,BRUTO!$A:$A,ANALISIS_CAPTURAS_TM!G$13)+SUMIFS(BRUTO!$Q:$Q,BRUTO!$H:$H,ANALISIS_CAPTURAS_TM!$F$10,BRUTO!$B:$B,ANALISIS_CAPTURAS_TM!$A52,BRUTO!$A:$A,ANALISIS_CAPTURAS_TM!G$13)+SUMIFS(BRUTO!$S:$S,BRUTO!$I:$I,ANALISIS_CAPTURAS_TM!$F$10,BRUTO!$B:$B,ANALISIS_CAPTURAS_TM!$A52,BRUTO!$A:$A,ANALISIS_CAPTURAS_TM!G$13)+SUMIFS(BRUTO!$U:$U,BRUTO!$I:$I,ANALISIS_CAPTURAS_TM!$F$10,BRUTO!$B:$B,ANALISIS_CAPTURAS_TM!$A52,BRUTO!$A:$A,ANALISIS_CAPTURAS_TM!G$13)+SUMIFS(BRUTO!$W:$W,BRUTO!$J:$J,ANALISIS_CAPTURAS_TM!$F$10,BRUTO!$B:$B,ANALISIS_CAPTURAS_TM!$A52,BRUTO!$A:$A,ANALISIS_CAPTURAS_TM!G$13)+SUMIFS(BRUTO!$Y:$Y,BRUTO!$K:$K,ANALISIS_CAPTURAS_TM!$F$10,BRUTO!$B:$B,ANALISIS_CAPTURAS_TM!$A52,BRUTO!$A:$A,ANALISIS_CAPTURAS_TM!G$13)+SUMIFS(BRUTO!$AA:$AA,BRUTO!$K:$K,ANALISIS_CAPTURAS_TM!$F$10,BRUTO!$B:$B,ANALISIS_CAPTURAS_TM!$A52,BRUTO!$A:$A,ANALISIS_CAPTURAS_TM!G$13)</f>
        <v>7</v>
      </c>
      <c r="H52" s="100">
        <f>SUMIFS(BRUTO!$M:$M,BRUTO!$H:$H,ANALISIS_CAPTURAS_TM!$F$10,BRUTO!$B:$B,ANALISIS_CAPTURAS_TM!$A52,BRUTO!$A:$A,ANALISIS_CAPTURAS_TM!H$13)+SUMIFS(BRUTO!$O:$O,BRUTO!$H:$H,ANALISIS_CAPTURAS_TM!$F$10,BRUTO!$B:$B,ANALISIS_CAPTURAS_TM!$A52,BRUTO!$A:$A,ANALISIS_CAPTURAS_TM!H$13)+SUMIFS(BRUTO!$Q:$Q,BRUTO!$H:$H,ANALISIS_CAPTURAS_TM!$F$10,BRUTO!$B:$B,ANALISIS_CAPTURAS_TM!$A52,BRUTO!$A:$A,ANALISIS_CAPTURAS_TM!H$13)+SUMIFS(BRUTO!$S:$S,BRUTO!$I:$I,ANALISIS_CAPTURAS_TM!$F$10,BRUTO!$B:$B,ANALISIS_CAPTURAS_TM!$A52,BRUTO!$A:$A,ANALISIS_CAPTURAS_TM!H$13)+SUMIFS(BRUTO!$U:$U,BRUTO!$I:$I,ANALISIS_CAPTURAS_TM!$F$10,BRUTO!$B:$B,ANALISIS_CAPTURAS_TM!$A52,BRUTO!$A:$A,ANALISIS_CAPTURAS_TM!H$13)+SUMIFS(BRUTO!$W:$W,BRUTO!$J:$J,ANALISIS_CAPTURAS_TM!$F$10,BRUTO!$B:$B,ANALISIS_CAPTURAS_TM!$A52,BRUTO!$A:$A,ANALISIS_CAPTURAS_TM!H$13)+SUMIFS(BRUTO!$Y:$Y,BRUTO!$K:$K,ANALISIS_CAPTURAS_TM!$F$10,BRUTO!$B:$B,ANALISIS_CAPTURAS_TM!$A52,BRUTO!$A:$A,ANALISIS_CAPTURAS_TM!H$13)+SUMIFS(BRUTO!$AA:$AA,BRUTO!$K:$K,ANALISIS_CAPTURAS_TM!$F$10,BRUTO!$B:$B,ANALISIS_CAPTURAS_TM!$A52,BRUTO!$A:$A,ANALISIS_CAPTURAS_TM!H$13)</f>
        <v>31</v>
      </c>
      <c r="I52" s="100">
        <f>SUMIFS(BRUTO!$M:$M,BRUTO!$H:$H,ANALISIS_CAPTURAS_TM!$F$10,BRUTO!$B:$B,ANALISIS_CAPTURAS_TM!$A52,BRUTO!$A:$A,ANALISIS_CAPTURAS_TM!I$13)+SUMIFS(BRUTO!$O:$O,BRUTO!$H:$H,ANALISIS_CAPTURAS_TM!$F$10,BRUTO!$B:$B,ANALISIS_CAPTURAS_TM!$A52,BRUTO!$A:$A,ANALISIS_CAPTURAS_TM!I$13)+SUMIFS(BRUTO!$Q:$Q,BRUTO!$H:$H,ANALISIS_CAPTURAS_TM!$F$10,BRUTO!$B:$B,ANALISIS_CAPTURAS_TM!$A52,BRUTO!$A:$A,ANALISIS_CAPTURAS_TM!I$13)+SUMIFS(BRUTO!$S:$S,BRUTO!$I:$I,ANALISIS_CAPTURAS_TM!$F$10,BRUTO!$B:$B,ANALISIS_CAPTURAS_TM!$A52,BRUTO!$A:$A,ANALISIS_CAPTURAS_TM!I$13)+SUMIFS(BRUTO!$U:$U,BRUTO!$I:$I,ANALISIS_CAPTURAS_TM!$F$10,BRUTO!$B:$B,ANALISIS_CAPTURAS_TM!$A52,BRUTO!$A:$A,ANALISIS_CAPTURAS_TM!I$13)+SUMIFS(BRUTO!$W:$W,BRUTO!$J:$J,ANALISIS_CAPTURAS_TM!$F$10,BRUTO!$B:$B,ANALISIS_CAPTURAS_TM!$A52,BRUTO!$A:$A,ANALISIS_CAPTURAS_TM!I$13)+SUMIFS(BRUTO!$Y:$Y,BRUTO!$K:$K,ANALISIS_CAPTURAS_TM!$F$10,BRUTO!$B:$B,ANALISIS_CAPTURAS_TM!$A52,BRUTO!$A:$A,ANALISIS_CAPTURAS_TM!I$13)+SUMIFS(BRUTO!$AA:$AA,BRUTO!$K:$K,ANALISIS_CAPTURAS_TM!$F$10,BRUTO!$B:$B,ANALISIS_CAPTURAS_TM!$A52,BRUTO!$A:$A,ANALISIS_CAPTURAS_TM!I$13)</f>
        <v>33</v>
      </c>
      <c r="J52" s="100">
        <f>SUMIFS(BRUTO!$M:$M,BRUTO!$H:$H,ANALISIS_CAPTURAS_TM!$F$10,BRUTO!$B:$B,ANALISIS_CAPTURAS_TM!$A52,BRUTO!$A:$A,ANALISIS_CAPTURAS_TM!J$13)+SUMIFS(BRUTO!$O:$O,BRUTO!$H:$H,ANALISIS_CAPTURAS_TM!$F$10,BRUTO!$B:$B,ANALISIS_CAPTURAS_TM!$A52,BRUTO!$A:$A,ANALISIS_CAPTURAS_TM!J$13)+SUMIFS(BRUTO!$Q:$Q,BRUTO!$H:$H,ANALISIS_CAPTURAS_TM!$F$10,BRUTO!$B:$B,ANALISIS_CAPTURAS_TM!$A52,BRUTO!$A:$A,ANALISIS_CAPTURAS_TM!J$13)+SUMIFS(BRUTO!$S:$S,BRUTO!$I:$I,ANALISIS_CAPTURAS_TM!$F$10,BRUTO!$B:$B,ANALISIS_CAPTURAS_TM!$A52,BRUTO!$A:$A,ANALISIS_CAPTURAS_TM!J$13)+SUMIFS(BRUTO!$U:$U,BRUTO!$I:$I,ANALISIS_CAPTURAS_TM!$F$10,BRUTO!$B:$B,ANALISIS_CAPTURAS_TM!$A52,BRUTO!$A:$A,ANALISIS_CAPTURAS_TM!J$13)+SUMIFS(BRUTO!$W:$W,BRUTO!$J:$J,ANALISIS_CAPTURAS_TM!$F$10,BRUTO!$B:$B,ANALISIS_CAPTURAS_TM!$A52,BRUTO!$A:$A,ANALISIS_CAPTURAS_TM!J$13)+SUMIFS(BRUTO!$Y:$Y,BRUTO!$K:$K,ANALISIS_CAPTURAS_TM!$F$10,BRUTO!$B:$B,ANALISIS_CAPTURAS_TM!$A52,BRUTO!$A:$A,ANALISIS_CAPTURAS_TM!J$13)+SUMIFS(BRUTO!$AA:$AA,BRUTO!$K:$K,ANALISIS_CAPTURAS_TM!$F$10,BRUTO!$B:$B,ANALISIS_CAPTURAS_TM!$A52,BRUTO!$A:$A,ANALISIS_CAPTURAS_TM!J$13)</f>
        <v>0</v>
      </c>
      <c r="K52" s="100">
        <f>SUMIFS(BRUTO!$M:$M,BRUTO!$H:$H,ANALISIS_CAPTURAS_TM!$F$10,BRUTO!$B:$B,ANALISIS_CAPTURAS_TM!$A52,BRUTO!$A:$A,ANALISIS_CAPTURAS_TM!K$13)+SUMIFS(BRUTO!$O:$O,BRUTO!$H:$H,ANALISIS_CAPTURAS_TM!$F$10,BRUTO!$B:$B,ANALISIS_CAPTURAS_TM!$A52,BRUTO!$A:$A,ANALISIS_CAPTURAS_TM!K$13)+SUMIFS(BRUTO!$Q:$Q,BRUTO!$H:$H,ANALISIS_CAPTURAS_TM!$F$10,BRUTO!$B:$B,ANALISIS_CAPTURAS_TM!$A52,BRUTO!$A:$A,ANALISIS_CAPTURAS_TM!K$13)+SUMIFS(BRUTO!$S:$S,BRUTO!$I:$I,ANALISIS_CAPTURAS_TM!$F$10,BRUTO!$B:$B,ANALISIS_CAPTURAS_TM!$A52,BRUTO!$A:$A,ANALISIS_CAPTURAS_TM!K$13)+SUMIFS(BRUTO!$U:$U,BRUTO!$I:$I,ANALISIS_CAPTURAS_TM!$F$10,BRUTO!$B:$B,ANALISIS_CAPTURAS_TM!$A52,BRUTO!$A:$A,ANALISIS_CAPTURAS_TM!K$13)+SUMIFS(BRUTO!$W:$W,BRUTO!$J:$J,ANALISIS_CAPTURAS_TM!$F$10,BRUTO!$B:$B,ANALISIS_CAPTURAS_TM!$A52,BRUTO!$A:$A,ANALISIS_CAPTURAS_TM!K$13)+SUMIFS(BRUTO!$Y:$Y,BRUTO!$K:$K,ANALISIS_CAPTURAS_TM!$F$10,BRUTO!$B:$B,ANALISIS_CAPTURAS_TM!$A52,BRUTO!$A:$A,ANALISIS_CAPTURAS_TM!K$13)+SUMIFS(BRUTO!$AA:$AA,BRUTO!$K:$K,ANALISIS_CAPTURAS_TM!$F$10,BRUTO!$B:$B,ANALISIS_CAPTURAS_TM!$A52,BRUTO!$A:$A,ANALISIS_CAPTURAS_TM!K$13)</f>
        <v>8</v>
      </c>
      <c r="L52" s="100">
        <f>SUMIFS(BRUTO!$M:$M,BRUTO!$H:$H,ANALISIS_CAPTURAS_TM!$F$10,BRUTO!$B:$B,ANALISIS_CAPTURAS_TM!$A52,BRUTO!$A:$A,ANALISIS_CAPTURAS_TM!L$13)+SUMIFS(BRUTO!$O:$O,BRUTO!$H:$H,ANALISIS_CAPTURAS_TM!$F$10,BRUTO!$B:$B,ANALISIS_CAPTURAS_TM!$A52,BRUTO!$A:$A,ANALISIS_CAPTURAS_TM!L$13)+SUMIFS(BRUTO!$Q:$Q,BRUTO!$H:$H,ANALISIS_CAPTURAS_TM!$F$10,BRUTO!$B:$B,ANALISIS_CAPTURAS_TM!$A52,BRUTO!$A:$A,ANALISIS_CAPTURAS_TM!L$13)+SUMIFS(BRUTO!$S:$S,BRUTO!$I:$I,ANALISIS_CAPTURAS_TM!$F$10,BRUTO!$B:$B,ANALISIS_CAPTURAS_TM!$A52,BRUTO!$A:$A,ANALISIS_CAPTURAS_TM!L$13)+SUMIFS(BRUTO!$U:$U,BRUTO!$I:$I,ANALISIS_CAPTURAS_TM!$F$10,BRUTO!$B:$B,ANALISIS_CAPTURAS_TM!$A52,BRUTO!$A:$A,ANALISIS_CAPTURAS_TM!L$13)+SUMIFS(BRUTO!$W:$W,BRUTO!$J:$J,ANALISIS_CAPTURAS_TM!$F$10,BRUTO!$B:$B,ANALISIS_CAPTURAS_TM!$A52,BRUTO!$A:$A,ANALISIS_CAPTURAS_TM!L$13)+SUMIFS(BRUTO!$Y:$Y,BRUTO!$K:$K,ANALISIS_CAPTURAS_TM!$F$10,BRUTO!$B:$B,ANALISIS_CAPTURAS_TM!$A52,BRUTO!$A:$A,ANALISIS_CAPTURAS_TM!L$13)+SUMIFS(BRUTO!$AA:$AA,BRUTO!$K:$K,ANALISIS_CAPTURAS_TM!$F$10,BRUTO!$B:$B,ANALISIS_CAPTURAS_TM!$A52,BRUTO!$A:$A,ANALISIS_CAPTURAS_TM!L$13)</f>
        <v>0</v>
      </c>
      <c r="M52" s="83">
        <f t="shared" si="0"/>
        <v>242</v>
      </c>
      <c r="N52" s="135">
        <f t="shared" si="1"/>
        <v>8.8224571636893909</v>
      </c>
    </row>
    <row r="53" spans="1:14" x14ac:dyDescent="0.25">
      <c r="A53" s="77" t="s">
        <v>40</v>
      </c>
      <c r="B53" s="100">
        <f>SUMIFS(BRUTO!$M:$M,BRUTO!$H:$H,ANALISIS_CAPTURAS_TM!$F$10,BRUTO!$B:$B,ANALISIS_CAPTURAS_TM!$A53,BRUTO!$A:$A,ANALISIS_CAPTURAS_TM!B$13)+SUMIFS(BRUTO!$O:$O,BRUTO!$H:$H,ANALISIS_CAPTURAS_TM!$F$10,BRUTO!$B:$B,ANALISIS_CAPTURAS_TM!$A53,BRUTO!$A:$A,ANALISIS_CAPTURAS_TM!B$13)+SUMIFS(BRUTO!$Q:$Q,BRUTO!$H:$H,ANALISIS_CAPTURAS_TM!$F$10,BRUTO!$B:$B,ANALISIS_CAPTURAS_TM!$A53,BRUTO!$A:$A,ANALISIS_CAPTURAS_TM!B$13)+SUMIFS(BRUTO!$S:$S,BRUTO!$I:$I,ANALISIS_CAPTURAS_TM!$F$10,BRUTO!$B:$B,ANALISIS_CAPTURAS_TM!$A53,BRUTO!$A:$A,ANALISIS_CAPTURAS_TM!B$13)+SUMIFS(BRUTO!$U:$U,BRUTO!$I:$I,ANALISIS_CAPTURAS_TM!$F$10,BRUTO!$B:$B,ANALISIS_CAPTURAS_TM!$A53,BRUTO!$A:$A,ANALISIS_CAPTURAS_TM!B$13)+SUMIFS(BRUTO!$W:$W,BRUTO!$J:$J,ANALISIS_CAPTURAS_TM!$F$10,BRUTO!$B:$B,ANALISIS_CAPTURAS_TM!$A53,BRUTO!$A:$A,ANALISIS_CAPTURAS_TM!B$13)+SUMIFS(BRUTO!$Y:$Y,BRUTO!$K:$K,ANALISIS_CAPTURAS_TM!$F$10,BRUTO!$B:$B,ANALISIS_CAPTURAS_TM!$A53,BRUTO!$A:$A,ANALISIS_CAPTURAS_TM!B$13)+SUMIFS(BRUTO!$AA:$AA,BRUTO!$K:$K,ANALISIS_CAPTURAS_TM!$F$10,BRUTO!$B:$B,ANALISIS_CAPTURAS_TM!$A53,BRUTO!$A:$A,ANALISIS_CAPTURAS_TM!B$13)</f>
        <v>0</v>
      </c>
      <c r="C53" s="100">
        <f>SUMIFS(BRUTO!$M:$M,BRUTO!$H:$H,ANALISIS_CAPTURAS_TM!$F$10,BRUTO!$B:$B,ANALISIS_CAPTURAS_TM!$A53,BRUTO!$A:$A,ANALISIS_CAPTURAS_TM!C$13)+SUMIFS(BRUTO!$O:$O,BRUTO!$H:$H,ANALISIS_CAPTURAS_TM!$F$10,BRUTO!$B:$B,ANALISIS_CAPTURAS_TM!$A53,BRUTO!$A:$A,ANALISIS_CAPTURAS_TM!C$13)+SUMIFS(BRUTO!$Q:$Q,BRUTO!$H:$H,ANALISIS_CAPTURAS_TM!$F$10,BRUTO!$B:$B,ANALISIS_CAPTURAS_TM!$A53,BRUTO!$A:$A,ANALISIS_CAPTURAS_TM!C$13)+SUMIFS(BRUTO!$S:$S,BRUTO!$I:$I,ANALISIS_CAPTURAS_TM!$F$10,BRUTO!$B:$B,ANALISIS_CAPTURAS_TM!$A53,BRUTO!$A:$A,ANALISIS_CAPTURAS_TM!C$13)+SUMIFS(BRUTO!$U:$U,BRUTO!$I:$I,ANALISIS_CAPTURAS_TM!$F$10,BRUTO!$B:$B,ANALISIS_CAPTURAS_TM!$A53,BRUTO!$A:$A,ANALISIS_CAPTURAS_TM!C$13)+SUMIFS(BRUTO!$W:$W,BRUTO!$J:$J,ANALISIS_CAPTURAS_TM!$F$10,BRUTO!$B:$B,ANALISIS_CAPTURAS_TM!$A53,BRUTO!$A:$A,ANALISIS_CAPTURAS_TM!C$13)+SUMIFS(BRUTO!$Y:$Y,BRUTO!$K:$K,ANALISIS_CAPTURAS_TM!$F$10,BRUTO!$B:$B,ANALISIS_CAPTURAS_TM!$A53,BRUTO!$A:$A,ANALISIS_CAPTURAS_TM!C$13)+SUMIFS(BRUTO!$AA:$AA,BRUTO!$K:$K,ANALISIS_CAPTURAS_TM!$F$10,BRUTO!$B:$B,ANALISIS_CAPTURAS_TM!$A53,BRUTO!$A:$A,ANALISIS_CAPTURAS_TM!C$13)</f>
        <v>0</v>
      </c>
      <c r="D53" s="100">
        <f>SUMIFS(BRUTO!$M:$M,BRUTO!$H:$H,ANALISIS_CAPTURAS_TM!$F$10,BRUTO!$B:$B,ANALISIS_CAPTURAS_TM!$A53,BRUTO!$A:$A,ANALISIS_CAPTURAS_TM!D$13)+SUMIFS(BRUTO!$O:$O,BRUTO!$H:$H,ANALISIS_CAPTURAS_TM!$F$10,BRUTO!$B:$B,ANALISIS_CAPTURAS_TM!$A53,BRUTO!$A:$A,ANALISIS_CAPTURAS_TM!D$13)+SUMIFS(BRUTO!$Q:$Q,BRUTO!$H:$H,ANALISIS_CAPTURAS_TM!$F$10,BRUTO!$B:$B,ANALISIS_CAPTURAS_TM!$A53,BRUTO!$A:$A,ANALISIS_CAPTURAS_TM!D$13)+SUMIFS(BRUTO!$S:$S,BRUTO!$I:$I,ANALISIS_CAPTURAS_TM!$F$10,BRUTO!$B:$B,ANALISIS_CAPTURAS_TM!$A53,BRUTO!$A:$A,ANALISIS_CAPTURAS_TM!D$13)+SUMIFS(BRUTO!$U:$U,BRUTO!$I:$I,ANALISIS_CAPTURAS_TM!$F$10,BRUTO!$B:$B,ANALISIS_CAPTURAS_TM!$A53,BRUTO!$A:$A,ANALISIS_CAPTURAS_TM!D$13)+SUMIFS(BRUTO!$W:$W,BRUTO!$J:$J,ANALISIS_CAPTURAS_TM!$F$10,BRUTO!$B:$B,ANALISIS_CAPTURAS_TM!$A53,BRUTO!$A:$A,ANALISIS_CAPTURAS_TM!D$13)+SUMIFS(BRUTO!$Y:$Y,BRUTO!$K:$K,ANALISIS_CAPTURAS_TM!$F$10,BRUTO!$B:$B,ANALISIS_CAPTURAS_TM!$A53,BRUTO!$A:$A,ANALISIS_CAPTURAS_TM!D$13)+SUMIFS(BRUTO!$AA:$AA,BRUTO!$K:$K,ANALISIS_CAPTURAS_TM!$F$10,BRUTO!$B:$B,ANALISIS_CAPTURAS_TM!$A53,BRUTO!$A:$A,ANALISIS_CAPTURAS_TM!D$13)</f>
        <v>0</v>
      </c>
      <c r="E53" s="100">
        <f>SUMIFS(BRUTO!$M:$M,BRUTO!$H:$H,ANALISIS_CAPTURAS_TM!$F$10,BRUTO!$B:$B,ANALISIS_CAPTURAS_TM!$A53,BRUTO!$A:$A,ANALISIS_CAPTURAS_TM!E$13)+SUMIFS(BRUTO!$O:$O,BRUTO!$H:$H,ANALISIS_CAPTURAS_TM!$F$10,BRUTO!$B:$B,ANALISIS_CAPTURAS_TM!$A53,BRUTO!$A:$A,ANALISIS_CAPTURAS_TM!E$13)+SUMIFS(BRUTO!$Q:$Q,BRUTO!$H:$H,ANALISIS_CAPTURAS_TM!$F$10,BRUTO!$B:$B,ANALISIS_CAPTURAS_TM!$A53,BRUTO!$A:$A,ANALISIS_CAPTURAS_TM!E$13)+SUMIFS(BRUTO!$S:$S,BRUTO!$I:$I,ANALISIS_CAPTURAS_TM!$F$10,BRUTO!$B:$B,ANALISIS_CAPTURAS_TM!$A53,BRUTO!$A:$A,ANALISIS_CAPTURAS_TM!E$13)+SUMIFS(BRUTO!$U:$U,BRUTO!$I:$I,ANALISIS_CAPTURAS_TM!$F$10,BRUTO!$B:$B,ANALISIS_CAPTURAS_TM!$A53,BRUTO!$A:$A,ANALISIS_CAPTURAS_TM!E$13)+SUMIFS(BRUTO!$W:$W,BRUTO!$J:$J,ANALISIS_CAPTURAS_TM!$F$10,BRUTO!$B:$B,ANALISIS_CAPTURAS_TM!$A53,BRUTO!$A:$A,ANALISIS_CAPTURAS_TM!E$13)+SUMIFS(BRUTO!$Y:$Y,BRUTO!$K:$K,ANALISIS_CAPTURAS_TM!$F$10,BRUTO!$B:$B,ANALISIS_CAPTURAS_TM!$A53,BRUTO!$A:$A,ANALISIS_CAPTURAS_TM!E$13)+SUMIFS(BRUTO!$AA:$AA,BRUTO!$K:$K,ANALISIS_CAPTURAS_TM!$F$10,BRUTO!$B:$B,ANALISIS_CAPTURAS_TM!$A53,BRUTO!$A:$A,ANALISIS_CAPTURAS_TM!E$13)</f>
        <v>0</v>
      </c>
      <c r="F53" s="100">
        <f>SUMIFS(BRUTO!$M:$M,BRUTO!$H:$H,ANALISIS_CAPTURAS_TM!$F$10,BRUTO!$B:$B,ANALISIS_CAPTURAS_TM!$A53,BRUTO!$A:$A,ANALISIS_CAPTURAS_TM!F$13)+SUMIFS(BRUTO!$O:$O,BRUTO!$H:$H,ANALISIS_CAPTURAS_TM!$F$10,BRUTO!$B:$B,ANALISIS_CAPTURAS_TM!$A53,BRUTO!$A:$A,ANALISIS_CAPTURAS_TM!F$13)+SUMIFS(BRUTO!$Q:$Q,BRUTO!$H:$H,ANALISIS_CAPTURAS_TM!$F$10,BRUTO!$B:$B,ANALISIS_CAPTURAS_TM!$A53,BRUTO!$A:$A,ANALISIS_CAPTURAS_TM!F$13)+SUMIFS(BRUTO!$S:$S,BRUTO!$I:$I,ANALISIS_CAPTURAS_TM!$F$10,BRUTO!$B:$B,ANALISIS_CAPTURAS_TM!$A53,BRUTO!$A:$A,ANALISIS_CAPTURAS_TM!F$13)+SUMIFS(BRUTO!$U:$U,BRUTO!$I:$I,ANALISIS_CAPTURAS_TM!$F$10,BRUTO!$B:$B,ANALISIS_CAPTURAS_TM!$A53,BRUTO!$A:$A,ANALISIS_CAPTURAS_TM!F$13)+SUMIFS(BRUTO!$W:$W,BRUTO!$J:$J,ANALISIS_CAPTURAS_TM!$F$10,BRUTO!$B:$B,ANALISIS_CAPTURAS_TM!$A53,BRUTO!$A:$A,ANALISIS_CAPTURAS_TM!F$13)+SUMIFS(BRUTO!$Y:$Y,BRUTO!$K:$K,ANALISIS_CAPTURAS_TM!$F$10,BRUTO!$B:$B,ANALISIS_CAPTURAS_TM!$A53,BRUTO!$A:$A,ANALISIS_CAPTURAS_TM!F$13)+SUMIFS(BRUTO!$AA:$AA,BRUTO!$K:$K,ANALISIS_CAPTURAS_TM!$F$10,BRUTO!$B:$B,ANALISIS_CAPTURAS_TM!$A53,BRUTO!$A:$A,ANALISIS_CAPTURAS_TM!F$13)</f>
        <v>0</v>
      </c>
      <c r="G53" s="100">
        <f>SUMIFS(BRUTO!$M:$M,BRUTO!$H:$H,ANALISIS_CAPTURAS_TM!$F$10,BRUTO!$B:$B,ANALISIS_CAPTURAS_TM!$A53,BRUTO!$A:$A,ANALISIS_CAPTURAS_TM!G$13)+SUMIFS(BRUTO!$O:$O,BRUTO!$H:$H,ANALISIS_CAPTURAS_TM!$F$10,BRUTO!$B:$B,ANALISIS_CAPTURAS_TM!$A53,BRUTO!$A:$A,ANALISIS_CAPTURAS_TM!G$13)+SUMIFS(BRUTO!$Q:$Q,BRUTO!$H:$H,ANALISIS_CAPTURAS_TM!$F$10,BRUTO!$B:$B,ANALISIS_CAPTURAS_TM!$A53,BRUTO!$A:$A,ANALISIS_CAPTURAS_TM!G$13)+SUMIFS(BRUTO!$S:$S,BRUTO!$I:$I,ANALISIS_CAPTURAS_TM!$F$10,BRUTO!$B:$B,ANALISIS_CAPTURAS_TM!$A53,BRUTO!$A:$A,ANALISIS_CAPTURAS_TM!G$13)+SUMIFS(BRUTO!$U:$U,BRUTO!$I:$I,ANALISIS_CAPTURAS_TM!$F$10,BRUTO!$B:$B,ANALISIS_CAPTURAS_TM!$A53,BRUTO!$A:$A,ANALISIS_CAPTURAS_TM!G$13)+SUMIFS(BRUTO!$W:$W,BRUTO!$J:$J,ANALISIS_CAPTURAS_TM!$F$10,BRUTO!$B:$B,ANALISIS_CAPTURAS_TM!$A53,BRUTO!$A:$A,ANALISIS_CAPTURAS_TM!G$13)+SUMIFS(BRUTO!$Y:$Y,BRUTO!$K:$K,ANALISIS_CAPTURAS_TM!$F$10,BRUTO!$B:$B,ANALISIS_CAPTURAS_TM!$A53,BRUTO!$A:$A,ANALISIS_CAPTURAS_TM!G$13)+SUMIFS(BRUTO!$AA:$AA,BRUTO!$K:$K,ANALISIS_CAPTURAS_TM!$F$10,BRUTO!$B:$B,ANALISIS_CAPTURAS_TM!$A53,BRUTO!$A:$A,ANALISIS_CAPTURAS_TM!G$13)</f>
        <v>0</v>
      </c>
      <c r="H53" s="100">
        <f>SUMIFS(BRUTO!$M:$M,BRUTO!$H:$H,ANALISIS_CAPTURAS_TM!$F$10,BRUTO!$B:$B,ANALISIS_CAPTURAS_TM!$A53,BRUTO!$A:$A,ANALISIS_CAPTURAS_TM!H$13)+SUMIFS(BRUTO!$O:$O,BRUTO!$H:$H,ANALISIS_CAPTURAS_TM!$F$10,BRUTO!$B:$B,ANALISIS_CAPTURAS_TM!$A53,BRUTO!$A:$A,ANALISIS_CAPTURAS_TM!H$13)+SUMIFS(BRUTO!$Q:$Q,BRUTO!$H:$H,ANALISIS_CAPTURAS_TM!$F$10,BRUTO!$B:$B,ANALISIS_CAPTURAS_TM!$A53,BRUTO!$A:$A,ANALISIS_CAPTURAS_TM!H$13)+SUMIFS(BRUTO!$S:$S,BRUTO!$I:$I,ANALISIS_CAPTURAS_TM!$F$10,BRUTO!$B:$B,ANALISIS_CAPTURAS_TM!$A53,BRUTO!$A:$A,ANALISIS_CAPTURAS_TM!H$13)+SUMIFS(BRUTO!$U:$U,BRUTO!$I:$I,ANALISIS_CAPTURAS_TM!$F$10,BRUTO!$B:$B,ANALISIS_CAPTURAS_TM!$A53,BRUTO!$A:$A,ANALISIS_CAPTURAS_TM!H$13)+SUMIFS(BRUTO!$W:$W,BRUTO!$J:$J,ANALISIS_CAPTURAS_TM!$F$10,BRUTO!$B:$B,ANALISIS_CAPTURAS_TM!$A53,BRUTO!$A:$A,ANALISIS_CAPTURAS_TM!H$13)+SUMIFS(BRUTO!$Y:$Y,BRUTO!$K:$K,ANALISIS_CAPTURAS_TM!$F$10,BRUTO!$B:$B,ANALISIS_CAPTURAS_TM!$A53,BRUTO!$A:$A,ANALISIS_CAPTURAS_TM!H$13)+SUMIFS(BRUTO!$AA:$AA,BRUTO!$K:$K,ANALISIS_CAPTURAS_TM!$F$10,BRUTO!$B:$B,ANALISIS_CAPTURAS_TM!$A53,BRUTO!$A:$A,ANALISIS_CAPTURAS_TM!H$13)</f>
        <v>0</v>
      </c>
      <c r="I53" s="100">
        <f>SUMIFS(BRUTO!$M:$M,BRUTO!$H:$H,ANALISIS_CAPTURAS_TM!$F$10,BRUTO!$B:$B,ANALISIS_CAPTURAS_TM!$A53,BRUTO!$A:$A,ANALISIS_CAPTURAS_TM!I$13)+SUMIFS(BRUTO!$O:$O,BRUTO!$H:$H,ANALISIS_CAPTURAS_TM!$F$10,BRUTO!$B:$B,ANALISIS_CAPTURAS_TM!$A53,BRUTO!$A:$A,ANALISIS_CAPTURAS_TM!I$13)+SUMIFS(BRUTO!$Q:$Q,BRUTO!$H:$H,ANALISIS_CAPTURAS_TM!$F$10,BRUTO!$B:$B,ANALISIS_CAPTURAS_TM!$A53,BRUTO!$A:$A,ANALISIS_CAPTURAS_TM!I$13)+SUMIFS(BRUTO!$S:$S,BRUTO!$I:$I,ANALISIS_CAPTURAS_TM!$F$10,BRUTO!$B:$B,ANALISIS_CAPTURAS_TM!$A53,BRUTO!$A:$A,ANALISIS_CAPTURAS_TM!I$13)+SUMIFS(BRUTO!$U:$U,BRUTO!$I:$I,ANALISIS_CAPTURAS_TM!$F$10,BRUTO!$B:$B,ANALISIS_CAPTURAS_TM!$A53,BRUTO!$A:$A,ANALISIS_CAPTURAS_TM!I$13)+SUMIFS(BRUTO!$W:$W,BRUTO!$J:$J,ANALISIS_CAPTURAS_TM!$F$10,BRUTO!$B:$B,ANALISIS_CAPTURAS_TM!$A53,BRUTO!$A:$A,ANALISIS_CAPTURAS_TM!I$13)+SUMIFS(BRUTO!$Y:$Y,BRUTO!$K:$K,ANALISIS_CAPTURAS_TM!$F$10,BRUTO!$B:$B,ANALISIS_CAPTURAS_TM!$A53,BRUTO!$A:$A,ANALISIS_CAPTURAS_TM!I$13)+SUMIFS(BRUTO!$AA:$AA,BRUTO!$K:$K,ANALISIS_CAPTURAS_TM!$F$10,BRUTO!$B:$B,ANALISIS_CAPTURAS_TM!$A53,BRUTO!$A:$A,ANALISIS_CAPTURAS_TM!I$13)</f>
        <v>0</v>
      </c>
      <c r="J53" s="100">
        <f>SUMIFS(BRUTO!$M:$M,BRUTO!$H:$H,ANALISIS_CAPTURAS_TM!$F$10,BRUTO!$B:$B,ANALISIS_CAPTURAS_TM!$A53,BRUTO!$A:$A,ANALISIS_CAPTURAS_TM!J$13)+SUMIFS(BRUTO!$O:$O,BRUTO!$H:$H,ANALISIS_CAPTURAS_TM!$F$10,BRUTO!$B:$B,ANALISIS_CAPTURAS_TM!$A53,BRUTO!$A:$A,ANALISIS_CAPTURAS_TM!J$13)+SUMIFS(BRUTO!$Q:$Q,BRUTO!$H:$H,ANALISIS_CAPTURAS_TM!$F$10,BRUTO!$B:$B,ANALISIS_CAPTURAS_TM!$A53,BRUTO!$A:$A,ANALISIS_CAPTURAS_TM!J$13)+SUMIFS(BRUTO!$S:$S,BRUTO!$I:$I,ANALISIS_CAPTURAS_TM!$F$10,BRUTO!$B:$B,ANALISIS_CAPTURAS_TM!$A53,BRUTO!$A:$A,ANALISIS_CAPTURAS_TM!J$13)+SUMIFS(BRUTO!$U:$U,BRUTO!$I:$I,ANALISIS_CAPTURAS_TM!$F$10,BRUTO!$B:$B,ANALISIS_CAPTURAS_TM!$A53,BRUTO!$A:$A,ANALISIS_CAPTURAS_TM!J$13)+SUMIFS(BRUTO!$W:$W,BRUTO!$J:$J,ANALISIS_CAPTURAS_TM!$F$10,BRUTO!$B:$B,ANALISIS_CAPTURAS_TM!$A53,BRUTO!$A:$A,ANALISIS_CAPTURAS_TM!J$13)+SUMIFS(BRUTO!$Y:$Y,BRUTO!$K:$K,ANALISIS_CAPTURAS_TM!$F$10,BRUTO!$B:$B,ANALISIS_CAPTURAS_TM!$A53,BRUTO!$A:$A,ANALISIS_CAPTURAS_TM!J$13)+SUMIFS(BRUTO!$AA:$AA,BRUTO!$K:$K,ANALISIS_CAPTURAS_TM!$F$10,BRUTO!$B:$B,ANALISIS_CAPTURAS_TM!$A53,BRUTO!$A:$A,ANALISIS_CAPTURAS_TM!J$13)</f>
        <v>0</v>
      </c>
      <c r="K53" s="100">
        <f>SUMIFS(BRUTO!$M:$M,BRUTO!$H:$H,ANALISIS_CAPTURAS_TM!$F$10,BRUTO!$B:$B,ANALISIS_CAPTURAS_TM!$A53,BRUTO!$A:$A,ANALISIS_CAPTURAS_TM!K$13)+SUMIFS(BRUTO!$O:$O,BRUTO!$H:$H,ANALISIS_CAPTURAS_TM!$F$10,BRUTO!$B:$B,ANALISIS_CAPTURAS_TM!$A53,BRUTO!$A:$A,ANALISIS_CAPTURAS_TM!K$13)+SUMIFS(BRUTO!$Q:$Q,BRUTO!$H:$H,ANALISIS_CAPTURAS_TM!$F$10,BRUTO!$B:$B,ANALISIS_CAPTURAS_TM!$A53,BRUTO!$A:$A,ANALISIS_CAPTURAS_TM!K$13)+SUMIFS(BRUTO!$S:$S,BRUTO!$I:$I,ANALISIS_CAPTURAS_TM!$F$10,BRUTO!$B:$B,ANALISIS_CAPTURAS_TM!$A53,BRUTO!$A:$A,ANALISIS_CAPTURAS_TM!K$13)+SUMIFS(BRUTO!$U:$U,BRUTO!$I:$I,ANALISIS_CAPTURAS_TM!$F$10,BRUTO!$B:$B,ANALISIS_CAPTURAS_TM!$A53,BRUTO!$A:$A,ANALISIS_CAPTURAS_TM!K$13)+SUMIFS(BRUTO!$W:$W,BRUTO!$J:$J,ANALISIS_CAPTURAS_TM!$F$10,BRUTO!$B:$B,ANALISIS_CAPTURAS_TM!$A53,BRUTO!$A:$A,ANALISIS_CAPTURAS_TM!K$13)+SUMIFS(BRUTO!$Y:$Y,BRUTO!$K:$K,ANALISIS_CAPTURAS_TM!$F$10,BRUTO!$B:$B,ANALISIS_CAPTURAS_TM!$A53,BRUTO!$A:$A,ANALISIS_CAPTURAS_TM!K$13)+SUMIFS(BRUTO!$AA:$AA,BRUTO!$K:$K,ANALISIS_CAPTURAS_TM!$F$10,BRUTO!$B:$B,ANALISIS_CAPTURAS_TM!$A53,BRUTO!$A:$A,ANALISIS_CAPTURAS_TM!K$13)</f>
        <v>0</v>
      </c>
      <c r="L53" s="100">
        <f>SUMIFS(BRUTO!$M:$M,BRUTO!$H:$H,ANALISIS_CAPTURAS_TM!$F$10,BRUTO!$B:$B,ANALISIS_CAPTURAS_TM!$A53,BRUTO!$A:$A,ANALISIS_CAPTURAS_TM!L$13)+SUMIFS(BRUTO!$O:$O,BRUTO!$H:$H,ANALISIS_CAPTURAS_TM!$F$10,BRUTO!$B:$B,ANALISIS_CAPTURAS_TM!$A53,BRUTO!$A:$A,ANALISIS_CAPTURAS_TM!L$13)+SUMIFS(BRUTO!$Q:$Q,BRUTO!$H:$H,ANALISIS_CAPTURAS_TM!$F$10,BRUTO!$B:$B,ANALISIS_CAPTURAS_TM!$A53,BRUTO!$A:$A,ANALISIS_CAPTURAS_TM!L$13)+SUMIFS(BRUTO!$S:$S,BRUTO!$I:$I,ANALISIS_CAPTURAS_TM!$F$10,BRUTO!$B:$B,ANALISIS_CAPTURAS_TM!$A53,BRUTO!$A:$A,ANALISIS_CAPTURAS_TM!L$13)+SUMIFS(BRUTO!$U:$U,BRUTO!$I:$I,ANALISIS_CAPTURAS_TM!$F$10,BRUTO!$B:$B,ANALISIS_CAPTURAS_TM!$A53,BRUTO!$A:$A,ANALISIS_CAPTURAS_TM!L$13)+SUMIFS(BRUTO!$W:$W,BRUTO!$J:$J,ANALISIS_CAPTURAS_TM!$F$10,BRUTO!$B:$B,ANALISIS_CAPTURAS_TM!$A53,BRUTO!$A:$A,ANALISIS_CAPTURAS_TM!L$13)+SUMIFS(BRUTO!$Y:$Y,BRUTO!$K:$K,ANALISIS_CAPTURAS_TM!$F$10,BRUTO!$B:$B,ANALISIS_CAPTURAS_TM!$A53,BRUTO!$A:$A,ANALISIS_CAPTURAS_TM!L$13)+SUMIFS(BRUTO!$AA:$AA,BRUTO!$K:$K,ANALISIS_CAPTURAS_TM!$F$10,BRUTO!$B:$B,ANALISIS_CAPTURAS_TM!$A53,BRUTO!$A:$A,ANALISIS_CAPTURAS_TM!L$13)</f>
        <v>0</v>
      </c>
      <c r="M53" s="83">
        <f t="shared" si="0"/>
        <v>0</v>
      </c>
      <c r="N53" s="135">
        <f t="shared" si="1"/>
        <v>0</v>
      </c>
    </row>
    <row r="54" spans="1:14" x14ac:dyDescent="0.25">
      <c r="A54" s="76" t="s">
        <v>75</v>
      </c>
      <c r="B54" s="100">
        <f>SUMIFS(BRUTO!$M:$M,BRUTO!$H:$H,ANALISIS_CAPTURAS_TM!$F$10,BRUTO!$B:$B,ANALISIS_CAPTURAS_TM!$A54,BRUTO!$A:$A,ANALISIS_CAPTURAS_TM!B$13)+SUMIFS(BRUTO!$O:$O,BRUTO!$H:$H,ANALISIS_CAPTURAS_TM!$F$10,BRUTO!$B:$B,ANALISIS_CAPTURAS_TM!$A54,BRUTO!$A:$A,ANALISIS_CAPTURAS_TM!B$13)+SUMIFS(BRUTO!$Q:$Q,BRUTO!$H:$H,ANALISIS_CAPTURAS_TM!$F$10,BRUTO!$B:$B,ANALISIS_CAPTURAS_TM!$A54,BRUTO!$A:$A,ANALISIS_CAPTURAS_TM!B$13)+SUMIFS(BRUTO!$S:$S,BRUTO!$I:$I,ANALISIS_CAPTURAS_TM!$F$10,BRUTO!$B:$B,ANALISIS_CAPTURAS_TM!$A54,BRUTO!$A:$A,ANALISIS_CAPTURAS_TM!B$13)+SUMIFS(BRUTO!$U:$U,BRUTO!$I:$I,ANALISIS_CAPTURAS_TM!$F$10,BRUTO!$B:$B,ANALISIS_CAPTURAS_TM!$A54,BRUTO!$A:$A,ANALISIS_CAPTURAS_TM!B$13)+SUMIFS(BRUTO!$W:$W,BRUTO!$J:$J,ANALISIS_CAPTURAS_TM!$F$10,BRUTO!$B:$B,ANALISIS_CAPTURAS_TM!$A54,BRUTO!$A:$A,ANALISIS_CAPTURAS_TM!B$13)+SUMIFS(BRUTO!$Y:$Y,BRUTO!$K:$K,ANALISIS_CAPTURAS_TM!$F$10,BRUTO!$B:$B,ANALISIS_CAPTURAS_TM!$A54,BRUTO!$A:$A,ANALISIS_CAPTURAS_TM!B$13)+SUMIFS(BRUTO!$AA:$AA,BRUTO!$K:$K,ANALISIS_CAPTURAS_TM!$F$10,BRUTO!$B:$B,ANALISIS_CAPTURAS_TM!$A54,BRUTO!$A:$A,ANALISIS_CAPTURAS_TM!B$13)</f>
        <v>0</v>
      </c>
      <c r="C54" s="100">
        <f>SUMIFS(BRUTO!$M:$M,BRUTO!$H:$H,ANALISIS_CAPTURAS_TM!$F$10,BRUTO!$B:$B,ANALISIS_CAPTURAS_TM!$A54,BRUTO!$A:$A,ANALISIS_CAPTURAS_TM!C$13)+SUMIFS(BRUTO!$O:$O,BRUTO!$H:$H,ANALISIS_CAPTURAS_TM!$F$10,BRUTO!$B:$B,ANALISIS_CAPTURAS_TM!$A54,BRUTO!$A:$A,ANALISIS_CAPTURAS_TM!C$13)+SUMIFS(BRUTO!$Q:$Q,BRUTO!$H:$H,ANALISIS_CAPTURAS_TM!$F$10,BRUTO!$B:$B,ANALISIS_CAPTURAS_TM!$A54,BRUTO!$A:$A,ANALISIS_CAPTURAS_TM!C$13)+SUMIFS(BRUTO!$S:$S,BRUTO!$I:$I,ANALISIS_CAPTURAS_TM!$F$10,BRUTO!$B:$B,ANALISIS_CAPTURAS_TM!$A54,BRUTO!$A:$A,ANALISIS_CAPTURAS_TM!C$13)+SUMIFS(BRUTO!$U:$U,BRUTO!$I:$I,ANALISIS_CAPTURAS_TM!$F$10,BRUTO!$B:$B,ANALISIS_CAPTURAS_TM!$A54,BRUTO!$A:$A,ANALISIS_CAPTURAS_TM!C$13)+SUMIFS(BRUTO!$W:$W,BRUTO!$J:$J,ANALISIS_CAPTURAS_TM!$F$10,BRUTO!$B:$B,ANALISIS_CAPTURAS_TM!$A54,BRUTO!$A:$A,ANALISIS_CAPTURAS_TM!C$13)+SUMIFS(BRUTO!$Y:$Y,BRUTO!$K:$K,ANALISIS_CAPTURAS_TM!$F$10,BRUTO!$B:$B,ANALISIS_CAPTURAS_TM!$A54,BRUTO!$A:$A,ANALISIS_CAPTURAS_TM!C$13)+SUMIFS(BRUTO!$AA:$AA,BRUTO!$K:$K,ANALISIS_CAPTURAS_TM!$F$10,BRUTO!$B:$B,ANALISIS_CAPTURAS_TM!$A54,BRUTO!$A:$A,ANALISIS_CAPTURAS_TM!C$13)</f>
        <v>0</v>
      </c>
      <c r="D54" s="100">
        <f>SUMIFS(BRUTO!$M:$M,BRUTO!$H:$H,ANALISIS_CAPTURAS_TM!$F$10,BRUTO!$B:$B,ANALISIS_CAPTURAS_TM!$A54,BRUTO!$A:$A,ANALISIS_CAPTURAS_TM!D$13)+SUMIFS(BRUTO!$O:$O,BRUTO!$H:$H,ANALISIS_CAPTURAS_TM!$F$10,BRUTO!$B:$B,ANALISIS_CAPTURAS_TM!$A54,BRUTO!$A:$A,ANALISIS_CAPTURAS_TM!D$13)+SUMIFS(BRUTO!$Q:$Q,BRUTO!$H:$H,ANALISIS_CAPTURAS_TM!$F$10,BRUTO!$B:$B,ANALISIS_CAPTURAS_TM!$A54,BRUTO!$A:$A,ANALISIS_CAPTURAS_TM!D$13)+SUMIFS(BRUTO!$S:$S,BRUTO!$I:$I,ANALISIS_CAPTURAS_TM!$F$10,BRUTO!$B:$B,ANALISIS_CAPTURAS_TM!$A54,BRUTO!$A:$A,ANALISIS_CAPTURAS_TM!D$13)+SUMIFS(BRUTO!$U:$U,BRUTO!$I:$I,ANALISIS_CAPTURAS_TM!$F$10,BRUTO!$B:$B,ANALISIS_CAPTURAS_TM!$A54,BRUTO!$A:$A,ANALISIS_CAPTURAS_TM!D$13)+SUMIFS(BRUTO!$W:$W,BRUTO!$J:$J,ANALISIS_CAPTURAS_TM!$F$10,BRUTO!$B:$B,ANALISIS_CAPTURAS_TM!$A54,BRUTO!$A:$A,ANALISIS_CAPTURAS_TM!D$13)+SUMIFS(BRUTO!$Y:$Y,BRUTO!$K:$K,ANALISIS_CAPTURAS_TM!$F$10,BRUTO!$B:$B,ANALISIS_CAPTURAS_TM!$A54,BRUTO!$A:$A,ANALISIS_CAPTURAS_TM!D$13)+SUMIFS(BRUTO!$AA:$AA,BRUTO!$K:$K,ANALISIS_CAPTURAS_TM!$F$10,BRUTO!$B:$B,ANALISIS_CAPTURAS_TM!$A54,BRUTO!$A:$A,ANALISIS_CAPTURAS_TM!D$13)</f>
        <v>0</v>
      </c>
      <c r="E54" s="100">
        <f>SUMIFS(BRUTO!$M:$M,BRUTO!$H:$H,ANALISIS_CAPTURAS_TM!$F$10,BRUTO!$B:$B,ANALISIS_CAPTURAS_TM!$A54,BRUTO!$A:$A,ANALISIS_CAPTURAS_TM!E$13)+SUMIFS(BRUTO!$O:$O,BRUTO!$H:$H,ANALISIS_CAPTURAS_TM!$F$10,BRUTO!$B:$B,ANALISIS_CAPTURAS_TM!$A54,BRUTO!$A:$A,ANALISIS_CAPTURAS_TM!E$13)+SUMIFS(BRUTO!$Q:$Q,BRUTO!$H:$H,ANALISIS_CAPTURAS_TM!$F$10,BRUTO!$B:$B,ANALISIS_CAPTURAS_TM!$A54,BRUTO!$A:$A,ANALISIS_CAPTURAS_TM!E$13)+SUMIFS(BRUTO!$S:$S,BRUTO!$I:$I,ANALISIS_CAPTURAS_TM!$F$10,BRUTO!$B:$B,ANALISIS_CAPTURAS_TM!$A54,BRUTO!$A:$A,ANALISIS_CAPTURAS_TM!E$13)+SUMIFS(BRUTO!$U:$U,BRUTO!$I:$I,ANALISIS_CAPTURAS_TM!$F$10,BRUTO!$B:$B,ANALISIS_CAPTURAS_TM!$A54,BRUTO!$A:$A,ANALISIS_CAPTURAS_TM!E$13)+SUMIFS(BRUTO!$W:$W,BRUTO!$J:$J,ANALISIS_CAPTURAS_TM!$F$10,BRUTO!$B:$B,ANALISIS_CAPTURAS_TM!$A54,BRUTO!$A:$A,ANALISIS_CAPTURAS_TM!E$13)+SUMIFS(BRUTO!$Y:$Y,BRUTO!$K:$K,ANALISIS_CAPTURAS_TM!$F$10,BRUTO!$B:$B,ANALISIS_CAPTURAS_TM!$A54,BRUTO!$A:$A,ANALISIS_CAPTURAS_TM!E$13)+SUMIFS(BRUTO!$AA:$AA,BRUTO!$K:$K,ANALISIS_CAPTURAS_TM!$F$10,BRUTO!$B:$B,ANALISIS_CAPTURAS_TM!$A54,BRUTO!$A:$A,ANALISIS_CAPTURAS_TM!E$13)</f>
        <v>0</v>
      </c>
      <c r="F54" s="100">
        <f>SUMIFS(BRUTO!$M:$M,BRUTO!$H:$H,ANALISIS_CAPTURAS_TM!$F$10,BRUTO!$B:$B,ANALISIS_CAPTURAS_TM!$A54,BRUTO!$A:$A,ANALISIS_CAPTURAS_TM!F$13)+SUMIFS(BRUTO!$O:$O,BRUTO!$H:$H,ANALISIS_CAPTURAS_TM!$F$10,BRUTO!$B:$B,ANALISIS_CAPTURAS_TM!$A54,BRUTO!$A:$A,ANALISIS_CAPTURAS_TM!F$13)+SUMIFS(BRUTO!$Q:$Q,BRUTO!$H:$H,ANALISIS_CAPTURAS_TM!$F$10,BRUTO!$B:$B,ANALISIS_CAPTURAS_TM!$A54,BRUTO!$A:$A,ANALISIS_CAPTURAS_TM!F$13)+SUMIFS(BRUTO!$S:$S,BRUTO!$I:$I,ANALISIS_CAPTURAS_TM!$F$10,BRUTO!$B:$B,ANALISIS_CAPTURAS_TM!$A54,BRUTO!$A:$A,ANALISIS_CAPTURAS_TM!F$13)+SUMIFS(BRUTO!$U:$U,BRUTO!$I:$I,ANALISIS_CAPTURAS_TM!$F$10,BRUTO!$B:$B,ANALISIS_CAPTURAS_TM!$A54,BRUTO!$A:$A,ANALISIS_CAPTURAS_TM!F$13)+SUMIFS(BRUTO!$W:$W,BRUTO!$J:$J,ANALISIS_CAPTURAS_TM!$F$10,BRUTO!$B:$B,ANALISIS_CAPTURAS_TM!$A54,BRUTO!$A:$A,ANALISIS_CAPTURAS_TM!F$13)+SUMIFS(BRUTO!$Y:$Y,BRUTO!$K:$K,ANALISIS_CAPTURAS_TM!$F$10,BRUTO!$B:$B,ANALISIS_CAPTURAS_TM!$A54,BRUTO!$A:$A,ANALISIS_CAPTURAS_TM!F$13)+SUMIFS(BRUTO!$AA:$AA,BRUTO!$K:$K,ANALISIS_CAPTURAS_TM!$F$10,BRUTO!$B:$B,ANALISIS_CAPTURAS_TM!$A54,BRUTO!$A:$A,ANALISIS_CAPTURAS_TM!F$13)</f>
        <v>0</v>
      </c>
      <c r="G54" s="100">
        <f>SUMIFS(BRUTO!$M:$M,BRUTO!$H:$H,ANALISIS_CAPTURAS_TM!$F$10,BRUTO!$B:$B,ANALISIS_CAPTURAS_TM!$A54,BRUTO!$A:$A,ANALISIS_CAPTURAS_TM!G$13)+SUMIFS(BRUTO!$O:$O,BRUTO!$H:$H,ANALISIS_CAPTURAS_TM!$F$10,BRUTO!$B:$B,ANALISIS_CAPTURAS_TM!$A54,BRUTO!$A:$A,ANALISIS_CAPTURAS_TM!G$13)+SUMIFS(BRUTO!$Q:$Q,BRUTO!$H:$H,ANALISIS_CAPTURAS_TM!$F$10,BRUTO!$B:$B,ANALISIS_CAPTURAS_TM!$A54,BRUTO!$A:$A,ANALISIS_CAPTURAS_TM!G$13)+SUMIFS(BRUTO!$S:$S,BRUTO!$I:$I,ANALISIS_CAPTURAS_TM!$F$10,BRUTO!$B:$B,ANALISIS_CAPTURAS_TM!$A54,BRUTO!$A:$A,ANALISIS_CAPTURAS_TM!G$13)+SUMIFS(BRUTO!$U:$U,BRUTO!$I:$I,ANALISIS_CAPTURAS_TM!$F$10,BRUTO!$B:$B,ANALISIS_CAPTURAS_TM!$A54,BRUTO!$A:$A,ANALISIS_CAPTURAS_TM!G$13)+SUMIFS(BRUTO!$W:$W,BRUTO!$J:$J,ANALISIS_CAPTURAS_TM!$F$10,BRUTO!$B:$B,ANALISIS_CAPTURAS_TM!$A54,BRUTO!$A:$A,ANALISIS_CAPTURAS_TM!G$13)+SUMIFS(BRUTO!$Y:$Y,BRUTO!$K:$K,ANALISIS_CAPTURAS_TM!$F$10,BRUTO!$B:$B,ANALISIS_CAPTURAS_TM!$A54,BRUTO!$A:$A,ANALISIS_CAPTURAS_TM!G$13)+SUMIFS(BRUTO!$AA:$AA,BRUTO!$K:$K,ANALISIS_CAPTURAS_TM!$F$10,BRUTO!$B:$B,ANALISIS_CAPTURAS_TM!$A54,BRUTO!$A:$A,ANALISIS_CAPTURAS_TM!G$13)</f>
        <v>0</v>
      </c>
      <c r="H54" s="100">
        <f>SUMIFS(BRUTO!$M:$M,BRUTO!$H:$H,ANALISIS_CAPTURAS_TM!$F$10,BRUTO!$B:$B,ANALISIS_CAPTURAS_TM!$A54,BRUTO!$A:$A,ANALISIS_CAPTURAS_TM!H$13)+SUMIFS(BRUTO!$O:$O,BRUTO!$H:$H,ANALISIS_CAPTURAS_TM!$F$10,BRUTO!$B:$B,ANALISIS_CAPTURAS_TM!$A54,BRUTO!$A:$A,ANALISIS_CAPTURAS_TM!H$13)+SUMIFS(BRUTO!$Q:$Q,BRUTO!$H:$H,ANALISIS_CAPTURAS_TM!$F$10,BRUTO!$B:$B,ANALISIS_CAPTURAS_TM!$A54,BRUTO!$A:$A,ANALISIS_CAPTURAS_TM!H$13)+SUMIFS(BRUTO!$S:$S,BRUTO!$I:$I,ANALISIS_CAPTURAS_TM!$F$10,BRUTO!$B:$B,ANALISIS_CAPTURAS_TM!$A54,BRUTO!$A:$A,ANALISIS_CAPTURAS_TM!H$13)+SUMIFS(BRUTO!$U:$U,BRUTO!$I:$I,ANALISIS_CAPTURAS_TM!$F$10,BRUTO!$B:$B,ANALISIS_CAPTURAS_TM!$A54,BRUTO!$A:$A,ANALISIS_CAPTURAS_TM!H$13)+SUMIFS(BRUTO!$W:$W,BRUTO!$J:$J,ANALISIS_CAPTURAS_TM!$F$10,BRUTO!$B:$B,ANALISIS_CAPTURAS_TM!$A54,BRUTO!$A:$A,ANALISIS_CAPTURAS_TM!H$13)+SUMIFS(BRUTO!$Y:$Y,BRUTO!$K:$K,ANALISIS_CAPTURAS_TM!$F$10,BRUTO!$B:$B,ANALISIS_CAPTURAS_TM!$A54,BRUTO!$A:$A,ANALISIS_CAPTURAS_TM!H$13)+SUMIFS(BRUTO!$AA:$AA,BRUTO!$K:$K,ANALISIS_CAPTURAS_TM!$F$10,BRUTO!$B:$B,ANALISIS_CAPTURAS_TM!$A54,BRUTO!$A:$A,ANALISIS_CAPTURAS_TM!H$13)</f>
        <v>0</v>
      </c>
      <c r="I54" s="100">
        <f>SUMIFS(BRUTO!$M:$M,BRUTO!$H:$H,ANALISIS_CAPTURAS_TM!$F$10,BRUTO!$B:$B,ANALISIS_CAPTURAS_TM!$A54,BRUTO!$A:$A,ANALISIS_CAPTURAS_TM!I$13)+SUMIFS(BRUTO!$O:$O,BRUTO!$H:$H,ANALISIS_CAPTURAS_TM!$F$10,BRUTO!$B:$B,ANALISIS_CAPTURAS_TM!$A54,BRUTO!$A:$A,ANALISIS_CAPTURAS_TM!I$13)+SUMIFS(BRUTO!$Q:$Q,BRUTO!$H:$H,ANALISIS_CAPTURAS_TM!$F$10,BRUTO!$B:$B,ANALISIS_CAPTURAS_TM!$A54,BRUTO!$A:$A,ANALISIS_CAPTURAS_TM!I$13)+SUMIFS(BRUTO!$S:$S,BRUTO!$I:$I,ANALISIS_CAPTURAS_TM!$F$10,BRUTO!$B:$B,ANALISIS_CAPTURAS_TM!$A54,BRUTO!$A:$A,ANALISIS_CAPTURAS_TM!I$13)+SUMIFS(BRUTO!$U:$U,BRUTO!$I:$I,ANALISIS_CAPTURAS_TM!$F$10,BRUTO!$B:$B,ANALISIS_CAPTURAS_TM!$A54,BRUTO!$A:$A,ANALISIS_CAPTURAS_TM!I$13)+SUMIFS(BRUTO!$W:$W,BRUTO!$J:$J,ANALISIS_CAPTURAS_TM!$F$10,BRUTO!$B:$B,ANALISIS_CAPTURAS_TM!$A54,BRUTO!$A:$A,ANALISIS_CAPTURAS_TM!I$13)+SUMIFS(BRUTO!$Y:$Y,BRUTO!$K:$K,ANALISIS_CAPTURAS_TM!$F$10,BRUTO!$B:$B,ANALISIS_CAPTURAS_TM!$A54,BRUTO!$A:$A,ANALISIS_CAPTURAS_TM!I$13)+SUMIFS(BRUTO!$AA:$AA,BRUTO!$K:$K,ANALISIS_CAPTURAS_TM!$F$10,BRUTO!$B:$B,ANALISIS_CAPTURAS_TM!$A54,BRUTO!$A:$A,ANALISIS_CAPTURAS_TM!I$13)</f>
        <v>0</v>
      </c>
      <c r="J54" s="100">
        <f>SUMIFS(BRUTO!$M:$M,BRUTO!$H:$H,ANALISIS_CAPTURAS_TM!$F$10,BRUTO!$B:$B,ANALISIS_CAPTURAS_TM!$A54,BRUTO!$A:$A,ANALISIS_CAPTURAS_TM!J$13)+SUMIFS(BRUTO!$O:$O,BRUTO!$H:$H,ANALISIS_CAPTURAS_TM!$F$10,BRUTO!$B:$B,ANALISIS_CAPTURAS_TM!$A54,BRUTO!$A:$A,ANALISIS_CAPTURAS_TM!J$13)+SUMIFS(BRUTO!$Q:$Q,BRUTO!$H:$H,ANALISIS_CAPTURAS_TM!$F$10,BRUTO!$B:$B,ANALISIS_CAPTURAS_TM!$A54,BRUTO!$A:$A,ANALISIS_CAPTURAS_TM!J$13)+SUMIFS(BRUTO!$S:$S,BRUTO!$I:$I,ANALISIS_CAPTURAS_TM!$F$10,BRUTO!$B:$B,ANALISIS_CAPTURAS_TM!$A54,BRUTO!$A:$A,ANALISIS_CAPTURAS_TM!J$13)+SUMIFS(BRUTO!$U:$U,BRUTO!$I:$I,ANALISIS_CAPTURAS_TM!$F$10,BRUTO!$B:$B,ANALISIS_CAPTURAS_TM!$A54,BRUTO!$A:$A,ANALISIS_CAPTURAS_TM!J$13)+SUMIFS(BRUTO!$W:$W,BRUTO!$J:$J,ANALISIS_CAPTURAS_TM!$F$10,BRUTO!$B:$B,ANALISIS_CAPTURAS_TM!$A54,BRUTO!$A:$A,ANALISIS_CAPTURAS_TM!J$13)+SUMIFS(BRUTO!$Y:$Y,BRUTO!$K:$K,ANALISIS_CAPTURAS_TM!$F$10,BRUTO!$B:$B,ANALISIS_CAPTURAS_TM!$A54,BRUTO!$A:$A,ANALISIS_CAPTURAS_TM!J$13)+SUMIFS(BRUTO!$AA:$AA,BRUTO!$K:$K,ANALISIS_CAPTURAS_TM!$F$10,BRUTO!$B:$B,ANALISIS_CAPTURAS_TM!$A54,BRUTO!$A:$A,ANALISIS_CAPTURAS_TM!J$13)</f>
        <v>0</v>
      </c>
      <c r="K54" s="100">
        <f>SUMIFS(BRUTO!$M:$M,BRUTO!$H:$H,ANALISIS_CAPTURAS_TM!$F$10,BRUTO!$B:$B,ANALISIS_CAPTURAS_TM!$A54,BRUTO!$A:$A,ANALISIS_CAPTURAS_TM!K$13)+SUMIFS(BRUTO!$O:$O,BRUTO!$H:$H,ANALISIS_CAPTURAS_TM!$F$10,BRUTO!$B:$B,ANALISIS_CAPTURAS_TM!$A54,BRUTO!$A:$A,ANALISIS_CAPTURAS_TM!K$13)+SUMIFS(BRUTO!$Q:$Q,BRUTO!$H:$H,ANALISIS_CAPTURAS_TM!$F$10,BRUTO!$B:$B,ANALISIS_CAPTURAS_TM!$A54,BRUTO!$A:$A,ANALISIS_CAPTURAS_TM!K$13)+SUMIFS(BRUTO!$S:$S,BRUTO!$I:$I,ANALISIS_CAPTURAS_TM!$F$10,BRUTO!$B:$B,ANALISIS_CAPTURAS_TM!$A54,BRUTO!$A:$A,ANALISIS_CAPTURAS_TM!K$13)+SUMIFS(BRUTO!$U:$U,BRUTO!$I:$I,ANALISIS_CAPTURAS_TM!$F$10,BRUTO!$B:$B,ANALISIS_CAPTURAS_TM!$A54,BRUTO!$A:$A,ANALISIS_CAPTURAS_TM!K$13)+SUMIFS(BRUTO!$W:$W,BRUTO!$J:$J,ANALISIS_CAPTURAS_TM!$F$10,BRUTO!$B:$B,ANALISIS_CAPTURAS_TM!$A54,BRUTO!$A:$A,ANALISIS_CAPTURAS_TM!K$13)+SUMIFS(BRUTO!$Y:$Y,BRUTO!$K:$K,ANALISIS_CAPTURAS_TM!$F$10,BRUTO!$B:$B,ANALISIS_CAPTURAS_TM!$A54,BRUTO!$A:$A,ANALISIS_CAPTURAS_TM!K$13)+SUMIFS(BRUTO!$AA:$AA,BRUTO!$K:$K,ANALISIS_CAPTURAS_TM!$F$10,BRUTO!$B:$B,ANALISIS_CAPTURAS_TM!$A54,BRUTO!$A:$A,ANALISIS_CAPTURAS_TM!K$13)</f>
        <v>0</v>
      </c>
      <c r="L54" s="100">
        <f>SUMIFS(BRUTO!$M:$M,BRUTO!$H:$H,ANALISIS_CAPTURAS_TM!$F$10,BRUTO!$B:$B,ANALISIS_CAPTURAS_TM!$A54,BRUTO!$A:$A,ANALISIS_CAPTURAS_TM!L$13)+SUMIFS(BRUTO!$O:$O,BRUTO!$H:$H,ANALISIS_CAPTURAS_TM!$F$10,BRUTO!$B:$B,ANALISIS_CAPTURAS_TM!$A54,BRUTO!$A:$A,ANALISIS_CAPTURAS_TM!L$13)+SUMIFS(BRUTO!$Q:$Q,BRUTO!$H:$H,ANALISIS_CAPTURAS_TM!$F$10,BRUTO!$B:$B,ANALISIS_CAPTURAS_TM!$A54,BRUTO!$A:$A,ANALISIS_CAPTURAS_TM!L$13)+SUMIFS(BRUTO!$S:$S,BRUTO!$I:$I,ANALISIS_CAPTURAS_TM!$F$10,BRUTO!$B:$B,ANALISIS_CAPTURAS_TM!$A54,BRUTO!$A:$A,ANALISIS_CAPTURAS_TM!L$13)+SUMIFS(BRUTO!$U:$U,BRUTO!$I:$I,ANALISIS_CAPTURAS_TM!$F$10,BRUTO!$B:$B,ANALISIS_CAPTURAS_TM!$A54,BRUTO!$A:$A,ANALISIS_CAPTURAS_TM!L$13)+SUMIFS(BRUTO!$W:$W,BRUTO!$J:$J,ANALISIS_CAPTURAS_TM!$F$10,BRUTO!$B:$B,ANALISIS_CAPTURAS_TM!$A54,BRUTO!$A:$A,ANALISIS_CAPTURAS_TM!L$13)+SUMIFS(BRUTO!$Y:$Y,BRUTO!$K:$K,ANALISIS_CAPTURAS_TM!$F$10,BRUTO!$B:$B,ANALISIS_CAPTURAS_TM!$A54,BRUTO!$A:$A,ANALISIS_CAPTURAS_TM!L$13)+SUMIFS(BRUTO!$AA:$AA,BRUTO!$K:$K,ANALISIS_CAPTURAS_TM!$F$10,BRUTO!$B:$B,ANALISIS_CAPTURAS_TM!$A54,BRUTO!$A:$A,ANALISIS_CAPTURAS_TM!L$13)</f>
        <v>0</v>
      </c>
      <c r="M54" s="83">
        <f t="shared" si="0"/>
        <v>0</v>
      </c>
      <c r="N54" s="135">
        <f t="shared" si="1"/>
        <v>0</v>
      </c>
    </row>
    <row r="55" spans="1:14" x14ac:dyDescent="0.25">
      <c r="A55" s="76" t="s">
        <v>76</v>
      </c>
      <c r="B55" s="100">
        <f>SUMIFS(BRUTO!$M:$M,BRUTO!$H:$H,ANALISIS_CAPTURAS_TM!$F$10,BRUTO!$B:$B,ANALISIS_CAPTURAS_TM!$A55,BRUTO!$A:$A,ANALISIS_CAPTURAS_TM!B$13)+SUMIFS(BRUTO!$O:$O,BRUTO!$H:$H,ANALISIS_CAPTURAS_TM!$F$10,BRUTO!$B:$B,ANALISIS_CAPTURAS_TM!$A55,BRUTO!$A:$A,ANALISIS_CAPTURAS_TM!B$13)+SUMIFS(BRUTO!$Q:$Q,BRUTO!$H:$H,ANALISIS_CAPTURAS_TM!$F$10,BRUTO!$B:$B,ANALISIS_CAPTURAS_TM!$A55,BRUTO!$A:$A,ANALISIS_CAPTURAS_TM!B$13)+SUMIFS(BRUTO!$S:$S,BRUTO!$I:$I,ANALISIS_CAPTURAS_TM!$F$10,BRUTO!$B:$B,ANALISIS_CAPTURAS_TM!$A55,BRUTO!$A:$A,ANALISIS_CAPTURAS_TM!B$13)+SUMIFS(BRUTO!$U:$U,BRUTO!$I:$I,ANALISIS_CAPTURAS_TM!$F$10,BRUTO!$B:$B,ANALISIS_CAPTURAS_TM!$A55,BRUTO!$A:$A,ANALISIS_CAPTURAS_TM!B$13)+SUMIFS(BRUTO!$W:$W,BRUTO!$J:$J,ANALISIS_CAPTURAS_TM!$F$10,BRUTO!$B:$B,ANALISIS_CAPTURAS_TM!$A55,BRUTO!$A:$A,ANALISIS_CAPTURAS_TM!B$13)+SUMIFS(BRUTO!$Y:$Y,BRUTO!$K:$K,ANALISIS_CAPTURAS_TM!$F$10,BRUTO!$B:$B,ANALISIS_CAPTURAS_TM!$A55,BRUTO!$A:$A,ANALISIS_CAPTURAS_TM!B$13)+SUMIFS(BRUTO!$AA:$AA,BRUTO!$K:$K,ANALISIS_CAPTURAS_TM!$F$10,BRUTO!$B:$B,ANALISIS_CAPTURAS_TM!$A55,BRUTO!$A:$A,ANALISIS_CAPTURAS_TM!B$13)</f>
        <v>0</v>
      </c>
      <c r="C55" s="100">
        <f>SUMIFS(BRUTO!$M:$M,BRUTO!$H:$H,ANALISIS_CAPTURAS_TM!$F$10,BRUTO!$B:$B,ANALISIS_CAPTURAS_TM!$A55,BRUTO!$A:$A,ANALISIS_CAPTURAS_TM!C$13)+SUMIFS(BRUTO!$O:$O,BRUTO!$H:$H,ANALISIS_CAPTURAS_TM!$F$10,BRUTO!$B:$B,ANALISIS_CAPTURAS_TM!$A55,BRUTO!$A:$A,ANALISIS_CAPTURAS_TM!C$13)+SUMIFS(BRUTO!$Q:$Q,BRUTO!$H:$H,ANALISIS_CAPTURAS_TM!$F$10,BRUTO!$B:$B,ANALISIS_CAPTURAS_TM!$A55,BRUTO!$A:$A,ANALISIS_CAPTURAS_TM!C$13)+SUMIFS(BRUTO!$S:$S,BRUTO!$I:$I,ANALISIS_CAPTURAS_TM!$F$10,BRUTO!$B:$B,ANALISIS_CAPTURAS_TM!$A55,BRUTO!$A:$A,ANALISIS_CAPTURAS_TM!C$13)+SUMIFS(BRUTO!$U:$U,BRUTO!$I:$I,ANALISIS_CAPTURAS_TM!$F$10,BRUTO!$B:$B,ANALISIS_CAPTURAS_TM!$A55,BRUTO!$A:$A,ANALISIS_CAPTURAS_TM!C$13)+SUMIFS(BRUTO!$W:$W,BRUTO!$J:$J,ANALISIS_CAPTURAS_TM!$F$10,BRUTO!$B:$B,ANALISIS_CAPTURAS_TM!$A55,BRUTO!$A:$A,ANALISIS_CAPTURAS_TM!C$13)+SUMIFS(BRUTO!$Y:$Y,BRUTO!$K:$K,ANALISIS_CAPTURAS_TM!$F$10,BRUTO!$B:$B,ANALISIS_CAPTURAS_TM!$A55,BRUTO!$A:$A,ANALISIS_CAPTURAS_TM!C$13)+SUMIFS(BRUTO!$AA:$AA,BRUTO!$K:$K,ANALISIS_CAPTURAS_TM!$F$10,BRUTO!$B:$B,ANALISIS_CAPTURAS_TM!$A55,BRUTO!$A:$A,ANALISIS_CAPTURAS_TM!C$13)</f>
        <v>0</v>
      </c>
      <c r="D55" s="100">
        <f>SUMIFS(BRUTO!$M:$M,BRUTO!$H:$H,ANALISIS_CAPTURAS_TM!$F$10,BRUTO!$B:$B,ANALISIS_CAPTURAS_TM!$A55,BRUTO!$A:$A,ANALISIS_CAPTURAS_TM!D$13)+SUMIFS(BRUTO!$O:$O,BRUTO!$H:$H,ANALISIS_CAPTURAS_TM!$F$10,BRUTO!$B:$B,ANALISIS_CAPTURAS_TM!$A55,BRUTO!$A:$A,ANALISIS_CAPTURAS_TM!D$13)+SUMIFS(BRUTO!$Q:$Q,BRUTO!$H:$H,ANALISIS_CAPTURAS_TM!$F$10,BRUTO!$B:$B,ANALISIS_CAPTURAS_TM!$A55,BRUTO!$A:$A,ANALISIS_CAPTURAS_TM!D$13)+SUMIFS(BRUTO!$S:$S,BRUTO!$I:$I,ANALISIS_CAPTURAS_TM!$F$10,BRUTO!$B:$B,ANALISIS_CAPTURAS_TM!$A55,BRUTO!$A:$A,ANALISIS_CAPTURAS_TM!D$13)+SUMIFS(BRUTO!$U:$U,BRUTO!$I:$I,ANALISIS_CAPTURAS_TM!$F$10,BRUTO!$B:$B,ANALISIS_CAPTURAS_TM!$A55,BRUTO!$A:$A,ANALISIS_CAPTURAS_TM!D$13)+SUMIFS(BRUTO!$W:$W,BRUTO!$J:$J,ANALISIS_CAPTURAS_TM!$F$10,BRUTO!$B:$B,ANALISIS_CAPTURAS_TM!$A55,BRUTO!$A:$A,ANALISIS_CAPTURAS_TM!D$13)+SUMIFS(BRUTO!$Y:$Y,BRUTO!$K:$K,ANALISIS_CAPTURAS_TM!$F$10,BRUTO!$B:$B,ANALISIS_CAPTURAS_TM!$A55,BRUTO!$A:$A,ANALISIS_CAPTURAS_TM!D$13)+SUMIFS(BRUTO!$AA:$AA,BRUTO!$K:$K,ANALISIS_CAPTURAS_TM!$F$10,BRUTO!$B:$B,ANALISIS_CAPTURAS_TM!$A55,BRUTO!$A:$A,ANALISIS_CAPTURAS_TM!D$13)</f>
        <v>0</v>
      </c>
      <c r="E55" s="100">
        <f>SUMIFS(BRUTO!$M:$M,BRUTO!$H:$H,ANALISIS_CAPTURAS_TM!$F$10,BRUTO!$B:$B,ANALISIS_CAPTURAS_TM!$A55,BRUTO!$A:$A,ANALISIS_CAPTURAS_TM!E$13)+SUMIFS(BRUTO!$O:$O,BRUTO!$H:$H,ANALISIS_CAPTURAS_TM!$F$10,BRUTO!$B:$B,ANALISIS_CAPTURAS_TM!$A55,BRUTO!$A:$A,ANALISIS_CAPTURAS_TM!E$13)+SUMIFS(BRUTO!$Q:$Q,BRUTO!$H:$H,ANALISIS_CAPTURAS_TM!$F$10,BRUTO!$B:$B,ANALISIS_CAPTURAS_TM!$A55,BRUTO!$A:$A,ANALISIS_CAPTURAS_TM!E$13)+SUMIFS(BRUTO!$S:$S,BRUTO!$I:$I,ANALISIS_CAPTURAS_TM!$F$10,BRUTO!$B:$B,ANALISIS_CAPTURAS_TM!$A55,BRUTO!$A:$A,ANALISIS_CAPTURAS_TM!E$13)+SUMIFS(BRUTO!$U:$U,BRUTO!$I:$I,ANALISIS_CAPTURAS_TM!$F$10,BRUTO!$B:$B,ANALISIS_CAPTURAS_TM!$A55,BRUTO!$A:$A,ANALISIS_CAPTURAS_TM!E$13)+SUMIFS(BRUTO!$W:$W,BRUTO!$J:$J,ANALISIS_CAPTURAS_TM!$F$10,BRUTO!$B:$B,ANALISIS_CAPTURAS_TM!$A55,BRUTO!$A:$A,ANALISIS_CAPTURAS_TM!E$13)+SUMIFS(BRUTO!$Y:$Y,BRUTO!$K:$K,ANALISIS_CAPTURAS_TM!$F$10,BRUTO!$B:$B,ANALISIS_CAPTURAS_TM!$A55,BRUTO!$A:$A,ANALISIS_CAPTURAS_TM!E$13)+SUMIFS(BRUTO!$AA:$AA,BRUTO!$K:$K,ANALISIS_CAPTURAS_TM!$F$10,BRUTO!$B:$B,ANALISIS_CAPTURAS_TM!$A55,BRUTO!$A:$A,ANALISIS_CAPTURAS_TM!E$13)</f>
        <v>0</v>
      </c>
      <c r="F55" s="100">
        <f>SUMIFS(BRUTO!$M:$M,BRUTO!$H:$H,ANALISIS_CAPTURAS_TM!$F$10,BRUTO!$B:$B,ANALISIS_CAPTURAS_TM!$A55,BRUTO!$A:$A,ANALISIS_CAPTURAS_TM!F$13)+SUMIFS(BRUTO!$O:$O,BRUTO!$H:$H,ANALISIS_CAPTURAS_TM!$F$10,BRUTO!$B:$B,ANALISIS_CAPTURAS_TM!$A55,BRUTO!$A:$A,ANALISIS_CAPTURAS_TM!F$13)+SUMIFS(BRUTO!$Q:$Q,BRUTO!$H:$H,ANALISIS_CAPTURAS_TM!$F$10,BRUTO!$B:$B,ANALISIS_CAPTURAS_TM!$A55,BRUTO!$A:$A,ANALISIS_CAPTURAS_TM!F$13)+SUMIFS(BRUTO!$S:$S,BRUTO!$I:$I,ANALISIS_CAPTURAS_TM!$F$10,BRUTO!$B:$B,ANALISIS_CAPTURAS_TM!$A55,BRUTO!$A:$A,ANALISIS_CAPTURAS_TM!F$13)+SUMIFS(BRUTO!$U:$U,BRUTO!$I:$I,ANALISIS_CAPTURAS_TM!$F$10,BRUTO!$B:$B,ANALISIS_CAPTURAS_TM!$A55,BRUTO!$A:$A,ANALISIS_CAPTURAS_TM!F$13)+SUMIFS(BRUTO!$W:$W,BRUTO!$J:$J,ANALISIS_CAPTURAS_TM!$F$10,BRUTO!$B:$B,ANALISIS_CAPTURAS_TM!$A55,BRUTO!$A:$A,ANALISIS_CAPTURAS_TM!F$13)+SUMIFS(BRUTO!$Y:$Y,BRUTO!$K:$K,ANALISIS_CAPTURAS_TM!$F$10,BRUTO!$B:$B,ANALISIS_CAPTURAS_TM!$A55,BRUTO!$A:$A,ANALISIS_CAPTURAS_TM!F$13)+SUMIFS(BRUTO!$AA:$AA,BRUTO!$K:$K,ANALISIS_CAPTURAS_TM!$F$10,BRUTO!$B:$B,ANALISIS_CAPTURAS_TM!$A55,BRUTO!$A:$A,ANALISIS_CAPTURAS_TM!F$13)</f>
        <v>0</v>
      </c>
      <c r="G55" s="100">
        <f>SUMIFS(BRUTO!$M:$M,BRUTO!$H:$H,ANALISIS_CAPTURAS_TM!$F$10,BRUTO!$B:$B,ANALISIS_CAPTURAS_TM!$A55,BRUTO!$A:$A,ANALISIS_CAPTURAS_TM!G$13)+SUMIFS(BRUTO!$O:$O,BRUTO!$H:$H,ANALISIS_CAPTURAS_TM!$F$10,BRUTO!$B:$B,ANALISIS_CAPTURAS_TM!$A55,BRUTO!$A:$A,ANALISIS_CAPTURAS_TM!G$13)+SUMIFS(BRUTO!$Q:$Q,BRUTO!$H:$H,ANALISIS_CAPTURAS_TM!$F$10,BRUTO!$B:$B,ANALISIS_CAPTURAS_TM!$A55,BRUTO!$A:$A,ANALISIS_CAPTURAS_TM!G$13)+SUMIFS(BRUTO!$S:$S,BRUTO!$I:$I,ANALISIS_CAPTURAS_TM!$F$10,BRUTO!$B:$B,ANALISIS_CAPTURAS_TM!$A55,BRUTO!$A:$A,ANALISIS_CAPTURAS_TM!G$13)+SUMIFS(BRUTO!$U:$U,BRUTO!$I:$I,ANALISIS_CAPTURAS_TM!$F$10,BRUTO!$B:$B,ANALISIS_CAPTURAS_TM!$A55,BRUTO!$A:$A,ANALISIS_CAPTURAS_TM!G$13)+SUMIFS(BRUTO!$W:$W,BRUTO!$J:$J,ANALISIS_CAPTURAS_TM!$F$10,BRUTO!$B:$B,ANALISIS_CAPTURAS_TM!$A55,BRUTO!$A:$A,ANALISIS_CAPTURAS_TM!G$13)+SUMIFS(BRUTO!$Y:$Y,BRUTO!$K:$K,ANALISIS_CAPTURAS_TM!$F$10,BRUTO!$B:$B,ANALISIS_CAPTURAS_TM!$A55,BRUTO!$A:$A,ANALISIS_CAPTURAS_TM!G$13)+SUMIFS(BRUTO!$AA:$AA,BRUTO!$K:$K,ANALISIS_CAPTURAS_TM!$F$10,BRUTO!$B:$B,ANALISIS_CAPTURAS_TM!$A55,BRUTO!$A:$A,ANALISIS_CAPTURAS_TM!G$13)</f>
        <v>0</v>
      </c>
      <c r="H55" s="100">
        <f>SUMIFS(BRUTO!$M:$M,BRUTO!$H:$H,ANALISIS_CAPTURAS_TM!$F$10,BRUTO!$B:$B,ANALISIS_CAPTURAS_TM!$A55,BRUTO!$A:$A,ANALISIS_CAPTURAS_TM!H$13)+SUMIFS(BRUTO!$O:$O,BRUTO!$H:$H,ANALISIS_CAPTURAS_TM!$F$10,BRUTO!$B:$B,ANALISIS_CAPTURAS_TM!$A55,BRUTO!$A:$A,ANALISIS_CAPTURAS_TM!H$13)+SUMIFS(BRUTO!$Q:$Q,BRUTO!$H:$H,ANALISIS_CAPTURAS_TM!$F$10,BRUTO!$B:$B,ANALISIS_CAPTURAS_TM!$A55,BRUTO!$A:$A,ANALISIS_CAPTURAS_TM!H$13)+SUMIFS(BRUTO!$S:$S,BRUTO!$I:$I,ANALISIS_CAPTURAS_TM!$F$10,BRUTO!$B:$B,ANALISIS_CAPTURAS_TM!$A55,BRUTO!$A:$A,ANALISIS_CAPTURAS_TM!H$13)+SUMIFS(BRUTO!$U:$U,BRUTO!$I:$I,ANALISIS_CAPTURAS_TM!$F$10,BRUTO!$B:$B,ANALISIS_CAPTURAS_TM!$A55,BRUTO!$A:$A,ANALISIS_CAPTURAS_TM!H$13)+SUMIFS(BRUTO!$W:$W,BRUTO!$J:$J,ANALISIS_CAPTURAS_TM!$F$10,BRUTO!$B:$B,ANALISIS_CAPTURAS_TM!$A55,BRUTO!$A:$A,ANALISIS_CAPTURAS_TM!H$13)+SUMIFS(BRUTO!$Y:$Y,BRUTO!$K:$K,ANALISIS_CAPTURAS_TM!$F$10,BRUTO!$B:$B,ANALISIS_CAPTURAS_TM!$A55,BRUTO!$A:$A,ANALISIS_CAPTURAS_TM!H$13)+SUMIFS(BRUTO!$AA:$AA,BRUTO!$K:$K,ANALISIS_CAPTURAS_TM!$F$10,BRUTO!$B:$B,ANALISIS_CAPTURAS_TM!$A55,BRUTO!$A:$A,ANALISIS_CAPTURAS_TM!H$13)</f>
        <v>0</v>
      </c>
      <c r="I55" s="100">
        <f>SUMIFS(BRUTO!$M:$M,BRUTO!$H:$H,ANALISIS_CAPTURAS_TM!$F$10,BRUTO!$B:$B,ANALISIS_CAPTURAS_TM!$A55,BRUTO!$A:$A,ANALISIS_CAPTURAS_TM!I$13)+SUMIFS(BRUTO!$O:$O,BRUTO!$H:$H,ANALISIS_CAPTURAS_TM!$F$10,BRUTO!$B:$B,ANALISIS_CAPTURAS_TM!$A55,BRUTO!$A:$A,ANALISIS_CAPTURAS_TM!I$13)+SUMIFS(BRUTO!$Q:$Q,BRUTO!$H:$H,ANALISIS_CAPTURAS_TM!$F$10,BRUTO!$B:$B,ANALISIS_CAPTURAS_TM!$A55,BRUTO!$A:$A,ANALISIS_CAPTURAS_TM!I$13)+SUMIFS(BRUTO!$S:$S,BRUTO!$I:$I,ANALISIS_CAPTURAS_TM!$F$10,BRUTO!$B:$B,ANALISIS_CAPTURAS_TM!$A55,BRUTO!$A:$A,ANALISIS_CAPTURAS_TM!I$13)+SUMIFS(BRUTO!$U:$U,BRUTO!$I:$I,ANALISIS_CAPTURAS_TM!$F$10,BRUTO!$B:$B,ANALISIS_CAPTURAS_TM!$A55,BRUTO!$A:$A,ANALISIS_CAPTURAS_TM!I$13)+SUMIFS(BRUTO!$W:$W,BRUTO!$J:$J,ANALISIS_CAPTURAS_TM!$F$10,BRUTO!$B:$B,ANALISIS_CAPTURAS_TM!$A55,BRUTO!$A:$A,ANALISIS_CAPTURAS_TM!I$13)+SUMIFS(BRUTO!$Y:$Y,BRUTO!$K:$K,ANALISIS_CAPTURAS_TM!$F$10,BRUTO!$B:$B,ANALISIS_CAPTURAS_TM!$A55,BRUTO!$A:$A,ANALISIS_CAPTURAS_TM!I$13)+SUMIFS(BRUTO!$AA:$AA,BRUTO!$K:$K,ANALISIS_CAPTURAS_TM!$F$10,BRUTO!$B:$B,ANALISIS_CAPTURAS_TM!$A55,BRUTO!$A:$A,ANALISIS_CAPTURAS_TM!I$13)</f>
        <v>0</v>
      </c>
      <c r="J55" s="100">
        <f>SUMIFS(BRUTO!$M:$M,BRUTO!$H:$H,ANALISIS_CAPTURAS_TM!$F$10,BRUTO!$B:$B,ANALISIS_CAPTURAS_TM!$A55,BRUTO!$A:$A,ANALISIS_CAPTURAS_TM!J$13)+SUMIFS(BRUTO!$O:$O,BRUTO!$H:$H,ANALISIS_CAPTURAS_TM!$F$10,BRUTO!$B:$B,ANALISIS_CAPTURAS_TM!$A55,BRUTO!$A:$A,ANALISIS_CAPTURAS_TM!J$13)+SUMIFS(BRUTO!$Q:$Q,BRUTO!$H:$H,ANALISIS_CAPTURAS_TM!$F$10,BRUTO!$B:$B,ANALISIS_CAPTURAS_TM!$A55,BRUTO!$A:$A,ANALISIS_CAPTURAS_TM!J$13)+SUMIFS(BRUTO!$S:$S,BRUTO!$I:$I,ANALISIS_CAPTURAS_TM!$F$10,BRUTO!$B:$B,ANALISIS_CAPTURAS_TM!$A55,BRUTO!$A:$A,ANALISIS_CAPTURAS_TM!J$13)+SUMIFS(BRUTO!$U:$U,BRUTO!$I:$I,ANALISIS_CAPTURAS_TM!$F$10,BRUTO!$B:$B,ANALISIS_CAPTURAS_TM!$A55,BRUTO!$A:$A,ANALISIS_CAPTURAS_TM!J$13)+SUMIFS(BRUTO!$W:$W,BRUTO!$J:$J,ANALISIS_CAPTURAS_TM!$F$10,BRUTO!$B:$B,ANALISIS_CAPTURAS_TM!$A55,BRUTO!$A:$A,ANALISIS_CAPTURAS_TM!J$13)+SUMIFS(BRUTO!$Y:$Y,BRUTO!$K:$K,ANALISIS_CAPTURAS_TM!$F$10,BRUTO!$B:$B,ANALISIS_CAPTURAS_TM!$A55,BRUTO!$A:$A,ANALISIS_CAPTURAS_TM!J$13)+SUMIFS(BRUTO!$AA:$AA,BRUTO!$K:$K,ANALISIS_CAPTURAS_TM!$F$10,BRUTO!$B:$B,ANALISIS_CAPTURAS_TM!$A55,BRUTO!$A:$A,ANALISIS_CAPTURAS_TM!J$13)</f>
        <v>0</v>
      </c>
      <c r="K55" s="100">
        <f>SUMIFS(BRUTO!$M:$M,BRUTO!$H:$H,ANALISIS_CAPTURAS_TM!$F$10,BRUTO!$B:$B,ANALISIS_CAPTURAS_TM!$A55,BRUTO!$A:$A,ANALISIS_CAPTURAS_TM!K$13)+SUMIFS(BRUTO!$O:$O,BRUTO!$H:$H,ANALISIS_CAPTURAS_TM!$F$10,BRUTO!$B:$B,ANALISIS_CAPTURAS_TM!$A55,BRUTO!$A:$A,ANALISIS_CAPTURAS_TM!K$13)+SUMIFS(BRUTO!$Q:$Q,BRUTO!$H:$H,ANALISIS_CAPTURAS_TM!$F$10,BRUTO!$B:$B,ANALISIS_CAPTURAS_TM!$A55,BRUTO!$A:$A,ANALISIS_CAPTURAS_TM!K$13)+SUMIFS(BRUTO!$S:$S,BRUTO!$I:$I,ANALISIS_CAPTURAS_TM!$F$10,BRUTO!$B:$B,ANALISIS_CAPTURAS_TM!$A55,BRUTO!$A:$A,ANALISIS_CAPTURAS_TM!K$13)+SUMIFS(BRUTO!$U:$U,BRUTO!$I:$I,ANALISIS_CAPTURAS_TM!$F$10,BRUTO!$B:$B,ANALISIS_CAPTURAS_TM!$A55,BRUTO!$A:$A,ANALISIS_CAPTURAS_TM!K$13)+SUMIFS(BRUTO!$W:$W,BRUTO!$J:$J,ANALISIS_CAPTURAS_TM!$F$10,BRUTO!$B:$B,ANALISIS_CAPTURAS_TM!$A55,BRUTO!$A:$A,ANALISIS_CAPTURAS_TM!K$13)+SUMIFS(BRUTO!$Y:$Y,BRUTO!$K:$K,ANALISIS_CAPTURAS_TM!$F$10,BRUTO!$B:$B,ANALISIS_CAPTURAS_TM!$A55,BRUTO!$A:$A,ANALISIS_CAPTURAS_TM!K$13)+SUMIFS(BRUTO!$AA:$AA,BRUTO!$K:$K,ANALISIS_CAPTURAS_TM!$F$10,BRUTO!$B:$B,ANALISIS_CAPTURAS_TM!$A55,BRUTO!$A:$A,ANALISIS_CAPTURAS_TM!K$13)</f>
        <v>0</v>
      </c>
      <c r="L55" s="100">
        <f>SUMIFS(BRUTO!$M:$M,BRUTO!$H:$H,ANALISIS_CAPTURAS_TM!$F$10,BRUTO!$B:$B,ANALISIS_CAPTURAS_TM!$A55,BRUTO!$A:$A,ANALISIS_CAPTURAS_TM!L$13)+SUMIFS(BRUTO!$O:$O,BRUTO!$H:$H,ANALISIS_CAPTURAS_TM!$F$10,BRUTO!$B:$B,ANALISIS_CAPTURAS_TM!$A55,BRUTO!$A:$A,ANALISIS_CAPTURAS_TM!L$13)+SUMIFS(BRUTO!$Q:$Q,BRUTO!$H:$H,ANALISIS_CAPTURAS_TM!$F$10,BRUTO!$B:$B,ANALISIS_CAPTURAS_TM!$A55,BRUTO!$A:$A,ANALISIS_CAPTURAS_TM!L$13)+SUMIFS(BRUTO!$S:$S,BRUTO!$I:$I,ANALISIS_CAPTURAS_TM!$F$10,BRUTO!$B:$B,ANALISIS_CAPTURAS_TM!$A55,BRUTO!$A:$A,ANALISIS_CAPTURAS_TM!L$13)+SUMIFS(BRUTO!$U:$U,BRUTO!$I:$I,ANALISIS_CAPTURAS_TM!$F$10,BRUTO!$B:$B,ANALISIS_CAPTURAS_TM!$A55,BRUTO!$A:$A,ANALISIS_CAPTURAS_TM!L$13)+SUMIFS(BRUTO!$W:$W,BRUTO!$J:$J,ANALISIS_CAPTURAS_TM!$F$10,BRUTO!$B:$B,ANALISIS_CAPTURAS_TM!$A55,BRUTO!$A:$A,ANALISIS_CAPTURAS_TM!L$13)+SUMIFS(BRUTO!$Y:$Y,BRUTO!$K:$K,ANALISIS_CAPTURAS_TM!$F$10,BRUTO!$B:$B,ANALISIS_CAPTURAS_TM!$A55,BRUTO!$A:$A,ANALISIS_CAPTURAS_TM!L$13)+SUMIFS(BRUTO!$AA:$AA,BRUTO!$K:$K,ANALISIS_CAPTURAS_TM!$F$10,BRUTO!$B:$B,ANALISIS_CAPTURAS_TM!$A55,BRUTO!$A:$A,ANALISIS_CAPTURAS_TM!L$13)</f>
        <v>0</v>
      </c>
      <c r="M55" s="83">
        <f t="shared" si="0"/>
        <v>0</v>
      </c>
      <c r="N55" s="135">
        <f t="shared" si="1"/>
        <v>0</v>
      </c>
    </row>
    <row r="56" spans="1:14" x14ac:dyDescent="0.25">
      <c r="A56" s="76" t="s">
        <v>110</v>
      </c>
      <c r="B56" s="100">
        <f>SUMIFS(BRUTO!$M:$M,BRUTO!$H:$H,ANALISIS_CAPTURAS_TM!$F$10,BRUTO!$B:$B,ANALISIS_CAPTURAS_TM!$A56,BRUTO!$A:$A,ANALISIS_CAPTURAS_TM!B$13)+SUMIFS(BRUTO!$O:$O,BRUTO!$H:$H,ANALISIS_CAPTURAS_TM!$F$10,BRUTO!$B:$B,ANALISIS_CAPTURAS_TM!$A56,BRUTO!$A:$A,ANALISIS_CAPTURAS_TM!B$13)+SUMIFS(BRUTO!$Q:$Q,BRUTO!$H:$H,ANALISIS_CAPTURAS_TM!$F$10,BRUTO!$B:$B,ANALISIS_CAPTURAS_TM!$A56,BRUTO!$A:$A,ANALISIS_CAPTURAS_TM!B$13)+SUMIFS(BRUTO!$S:$S,BRUTO!$I:$I,ANALISIS_CAPTURAS_TM!$F$10,BRUTO!$B:$B,ANALISIS_CAPTURAS_TM!$A56,BRUTO!$A:$A,ANALISIS_CAPTURAS_TM!B$13)+SUMIFS(BRUTO!$U:$U,BRUTO!$I:$I,ANALISIS_CAPTURAS_TM!$F$10,BRUTO!$B:$B,ANALISIS_CAPTURAS_TM!$A56,BRUTO!$A:$A,ANALISIS_CAPTURAS_TM!B$13)+SUMIFS(BRUTO!$W:$W,BRUTO!$J:$J,ANALISIS_CAPTURAS_TM!$F$10,BRUTO!$B:$B,ANALISIS_CAPTURAS_TM!$A56,BRUTO!$A:$A,ANALISIS_CAPTURAS_TM!B$13)+SUMIFS(BRUTO!$Y:$Y,BRUTO!$K:$K,ANALISIS_CAPTURAS_TM!$F$10,BRUTO!$B:$B,ANALISIS_CAPTURAS_TM!$A56,BRUTO!$A:$A,ANALISIS_CAPTURAS_TM!B$13)+SUMIFS(BRUTO!$AA:$AA,BRUTO!$K:$K,ANALISIS_CAPTURAS_TM!$F$10,BRUTO!$B:$B,ANALISIS_CAPTURAS_TM!$A56,BRUTO!$A:$A,ANALISIS_CAPTURAS_TM!B$13)</f>
        <v>0</v>
      </c>
      <c r="C56" s="100">
        <f>SUMIFS(BRUTO!$M:$M,BRUTO!$H:$H,ANALISIS_CAPTURAS_TM!$F$10,BRUTO!$B:$B,ANALISIS_CAPTURAS_TM!$A56,BRUTO!$A:$A,ANALISIS_CAPTURAS_TM!C$13)+SUMIFS(BRUTO!$O:$O,BRUTO!$H:$H,ANALISIS_CAPTURAS_TM!$F$10,BRUTO!$B:$B,ANALISIS_CAPTURAS_TM!$A56,BRUTO!$A:$A,ANALISIS_CAPTURAS_TM!C$13)+SUMIFS(BRUTO!$Q:$Q,BRUTO!$H:$H,ANALISIS_CAPTURAS_TM!$F$10,BRUTO!$B:$B,ANALISIS_CAPTURAS_TM!$A56,BRUTO!$A:$A,ANALISIS_CAPTURAS_TM!C$13)+SUMIFS(BRUTO!$S:$S,BRUTO!$I:$I,ANALISIS_CAPTURAS_TM!$F$10,BRUTO!$B:$B,ANALISIS_CAPTURAS_TM!$A56,BRUTO!$A:$A,ANALISIS_CAPTURAS_TM!C$13)+SUMIFS(BRUTO!$U:$U,BRUTO!$I:$I,ANALISIS_CAPTURAS_TM!$F$10,BRUTO!$B:$B,ANALISIS_CAPTURAS_TM!$A56,BRUTO!$A:$A,ANALISIS_CAPTURAS_TM!C$13)+SUMIFS(BRUTO!$W:$W,BRUTO!$J:$J,ANALISIS_CAPTURAS_TM!$F$10,BRUTO!$B:$B,ANALISIS_CAPTURAS_TM!$A56,BRUTO!$A:$A,ANALISIS_CAPTURAS_TM!C$13)+SUMIFS(BRUTO!$Y:$Y,BRUTO!$K:$K,ANALISIS_CAPTURAS_TM!$F$10,BRUTO!$B:$B,ANALISIS_CAPTURAS_TM!$A56,BRUTO!$A:$A,ANALISIS_CAPTURAS_TM!C$13)+SUMIFS(BRUTO!$AA:$AA,BRUTO!$K:$K,ANALISIS_CAPTURAS_TM!$F$10,BRUTO!$B:$B,ANALISIS_CAPTURAS_TM!$A56,BRUTO!$A:$A,ANALISIS_CAPTURAS_TM!C$13)</f>
        <v>0</v>
      </c>
      <c r="D56" s="100">
        <f>SUMIFS(BRUTO!$M:$M,BRUTO!$H:$H,ANALISIS_CAPTURAS_TM!$F$10,BRUTO!$B:$B,ANALISIS_CAPTURAS_TM!$A56,BRUTO!$A:$A,ANALISIS_CAPTURAS_TM!D$13)+SUMIFS(BRUTO!$O:$O,BRUTO!$H:$H,ANALISIS_CAPTURAS_TM!$F$10,BRUTO!$B:$B,ANALISIS_CAPTURAS_TM!$A56,BRUTO!$A:$A,ANALISIS_CAPTURAS_TM!D$13)+SUMIFS(BRUTO!$Q:$Q,BRUTO!$H:$H,ANALISIS_CAPTURAS_TM!$F$10,BRUTO!$B:$B,ANALISIS_CAPTURAS_TM!$A56,BRUTO!$A:$A,ANALISIS_CAPTURAS_TM!D$13)+SUMIFS(BRUTO!$S:$S,BRUTO!$I:$I,ANALISIS_CAPTURAS_TM!$F$10,BRUTO!$B:$B,ANALISIS_CAPTURAS_TM!$A56,BRUTO!$A:$A,ANALISIS_CAPTURAS_TM!D$13)+SUMIFS(BRUTO!$U:$U,BRUTO!$I:$I,ANALISIS_CAPTURAS_TM!$F$10,BRUTO!$B:$B,ANALISIS_CAPTURAS_TM!$A56,BRUTO!$A:$A,ANALISIS_CAPTURAS_TM!D$13)+SUMIFS(BRUTO!$W:$W,BRUTO!$J:$J,ANALISIS_CAPTURAS_TM!$F$10,BRUTO!$B:$B,ANALISIS_CAPTURAS_TM!$A56,BRUTO!$A:$A,ANALISIS_CAPTURAS_TM!D$13)+SUMIFS(BRUTO!$Y:$Y,BRUTO!$K:$K,ANALISIS_CAPTURAS_TM!$F$10,BRUTO!$B:$B,ANALISIS_CAPTURAS_TM!$A56,BRUTO!$A:$A,ANALISIS_CAPTURAS_TM!D$13)+SUMIFS(BRUTO!$AA:$AA,BRUTO!$K:$K,ANALISIS_CAPTURAS_TM!$F$10,BRUTO!$B:$B,ANALISIS_CAPTURAS_TM!$A56,BRUTO!$A:$A,ANALISIS_CAPTURAS_TM!D$13)</f>
        <v>0</v>
      </c>
      <c r="E56" s="100">
        <f>SUMIFS(BRUTO!$M:$M,BRUTO!$H:$H,ANALISIS_CAPTURAS_TM!$F$10,BRUTO!$B:$B,ANALISIS_CAPTURAS_TM!$A56,BRUTO!$A:$A,ANALISIS_CAPTURAS_TM!E$13)+SUMIFS(BRUTO!$O:$O,BRUTO!$H:$H,ANALISIS_CAPTURAS_TM!$F$10,BRUTO!$B:$B,ANALISIS_CAPTURAS_TM!$A56,BRUTO!$A:$A,ANALISIS_CAPTURAS_TM!E$13)+SUMIFS(BRUTO!$Q:$Q,BRUTO!$H:$H,ANALISIS_CAPTURAS_TM!$F$10,BRUTO!$B:$B,ANALISIS_CAPTURAS_TM!$A56,BRUTO!$A:$A,ANALISIS_CAPTURAS_TM!E$13)+SUMIFS(BRUTO!$S:$S,BRUTO!$I:$I,ANALISIS_CAPTURAS_TM!$F$10,BRUTO!$B:$B,ANALISIS_CAPTURAS_TM!$A56,BRUTO!$A:$A,ANALISIS_CAPTURAS_TM!E$13)+SUMIFS(BRUTO!$U:$U,BRUTO!$I:$I,ANALISIS_CAPTURAS_TM!$F$10,BRUTO!$B:$B,ANALISIS_CAPTURAS_TM!$A56,BRUTO!$A:$A,ANALISIS_CAPTURAS_TM!E$13)+SUMIFS(BRUTO!$W:$W,BRUTO!$J:$J,ANALISIS_CAPTURAS_TM!$F$10,BRUTO!$B:$B,ANALISIS_CAPTURAS_TM!$A56,BRUTO!$A:$A,ANALISIS_CAPTURAS_TM!E$13)+SUMIFS(BRUTO!$Y:$Y,BRUTO!$K:$K,ANALISIS_CAPTURAS_TM!$F$10,BRUTO!$B:$B,ANALISIS_CAPTURAS_TM!$A56,BRUTO!$A:$A,ANALISIS_CAPTURAS_TM!E$13)+SUMIFS(BRUTO!$AA:$AA,BRUTO!$K:$K,ANALISIS_CAPTURAS_TM!$F$10,BRUTO!$B:$B,ANALISIS_CAPTURAS_TM!$A56,BRUTO!$A:$A,ANALISIS_CAPTURAS_TM!E$13)</f>
        <v>0</v>
      </c>
      <c r="F56" s="100">
        <f>SUMIFS(BRUTO!$M:$M,BRUTO!$H:$H,ANALISIS_CAPTURAS_TM!$F$10,BRUTO!$B:$B,ANALISIS_CAPTURAS_TM!$A56,BRUTO!$A:$A,ANALISIS_CAPTURAS_TM!F$13)+SUMIFS(BRUTO!$O:$O,BRUTO!$H:$H,ANALISIS_CAPTURAS_TM!$F$10,BRUTO!$B:$B,ANALISIS_CAPTURAS_TM!$A56,BRUTO!$A:$A,ANALISIS_CAPTURAS_TM!F$13)+SUMIFS(BRUTO!$Q:$Q,BRUTO!$H:$H,ANALISIS_CAPTURAS_TM!$F$10,BRUTO!$B:$B,ANALISIS_CAPTURAS_TM!$A56,BRUTO!$A:$A,ANALISIS_CAPTURAS_TM!F$13)+SUMIFS(BRUTO!$S:$S,BRUTO!$I:$I,ANALISIS_CAPTURAS_TM!$F$10,BRUTO!$B:$B,ANALISIS_CAPTURAS_TM!$A56,BRUTO!$A:$A,ANALISIS_CAPTURAS_TM!F$13)+SUMIFS(BRUTO!$U:$U,BRUTO!$I:$I,ANALISIS_CAPTURAS_TM!$F$10,BRUTO!$B:$B,ANALISIS_CAPTURAS_TM!$A56,BRUTO!$A:$A,ANALISIS_CAPTURAS_TM!F$13)+SUMIFS(BRUTO!$W:$W,BRUTO!$J:$J,ANALISIS_CAPTURAS_TM!$F$10,BRUTO!$B:$B,ANALISIS_CAPTURAS_TM!$A56,BRUTO!$A:$A,ANALISIS_CAPTURAS_TM!F$13)+SUMIFS(BRUTO!$Y:$Y,BRUTO!$K:$K,ANALISIS_CAPTURAS_TM!$F$10,BRUTO!$B:$B,ANALISIS_CAPTURAS_TM!$A56,BRUTO!$A:$A,ANALISIS_CAPTURAS_TM!F$13)+SUMIFS(BRUTO!$AA:$AA,BRUTO!$K:$K,ANALISIS_CAPTURAS_TM!$F$10,BRUTO!$B:$B,ANALISIS_CAPTURAS_TM!$A56,BRUTO!$A:$A,ANALISIS_CAPTURAS_TM!F$13)</f>
        <v>0</v>
      </c>
      <c r="G56" s="100">
        <f>SUMIFS(BRUTO!$M:$M,BRUTO!$H:$H,ANALISIS_CAPTURAS_TM!$F$10,BRUTO!$B:$B,ANALISIS_CAPTURAS_TM!$A56,BRUTO!$A:$A,ANALISIS_CAPTURAS_TM!G$13)+SUMIFS(BRUTO!$O:$O,BRUTO!$H:$H,ANALISIS_CAPTURAS_TM!$F$10,BRUTO!$B:$B,ANALISIS_CAPTURAS_TM!$A56,BRUTO!$A:$A,ANALISIS_CAPTURAS_TM!G$13)+SUMIFS(BRUTO!$Q:$Q,BRUTO!$H:$H,ANALISIS_CAPTURAS_TM!$F$10,BRUTO!$B:$B,ANALISIS_CAPTURAS_TM!$A56,BRUTO!$A:$A,ANALISIS_CAPTURAS_TM!G$13)+SUMIFS(BRUTO!$S:$S,BRUTO!$I:$I,ANALISIS_CAPTURAS_TM!$F$10,BRUTO!$B:$B,ANALISIS_CAPTURAS_TM!$A56,BRUTO!$A:$A,ANALISIS_CAPTURAS_TM!G$13)+SUMIFS(BRUTO!$U:$U,BRUTO!$I:$I,ANALISIS_CAPTURAS_TM!$F$10,BRUTO!$B:$B,ANALISIS_CAPTURAS_TM!$A56,BRUTO!$A:$A,ANALISIS_CAPTURAS_TM!G$13)+SUMIFS(BRUTO!$W:$W,BRUTO!$J:$J,ANALISIS_CAPTURAS_TM!$F$10,BRUTO!$B:$B,ANALISIS_CAPTURAS_TM!$A56,BRUTO!$A:$A,ANALISIS_CAPTURAS_TM!G$13)+SUMIFS(BRUTO!$Y:$Y,BRUTO!$K:$K,ANALISIS_CAPTURAS_TM!$F$10,BRUTO!$B:$B,ANALISIS_CAPTURAS_TM!$A56,BRUTO!$A:$A,ANALISIS_CAPTURAS_TM!G$13)+SUMIFS(BRUTO!$AA:$AA,BRUTO!$K:$K,ANALISIS_CAPTURAS_TM!$F$10,BRUTO!$B:$B,ANALISIS_CAPTURAS_TM!$A56,BRUTO!$A:$A,ANALISIS_CAPTURAS_TM!G$13)</f>
        <v>0</v>
      </c>
      <c r="H56" s="100">
        <f>SUMIFS(BRUTO!$M:$M,BRUTO!$H:$H,ANALISIS_CAPTURAS_TM!$F$10,BRUTO!$B:$B,ANALISIS_CAPTURAS_TM!$A56,BRUTO!$A:$A,ANALISIS_CAPTURAS_TM!H$13)+SUMIFS(BRUTO!$O:$O,BRUTO!$H:$H,ANALISIS_CAPTURAS_TM!$F$10,BRUTO!$B:$B,ANALISIS_CAPTURAS_TM!$A56,BRUTO!$A:$A,ANALISIS_CAPTURAS_TM!H$13)+SUMIFS(BRUTO!$Q:$Q,BRUTO!$H:$H,ANALISIS_CAPTURAS_TM!$F$10,BRUTO!$B:$B,ANALISIS_CAPTURAS_TM!$A56,BRUTO!$A:$A,ANALISIS_CAPTURAS_TM!H$13)+SUMIFS(BRUTO!$S:$S,BRUTO!$I:$I,ANALISIS_CAPTURAS_TM!$F$10,BRUTO!$B:$B,ANALISIS_CAPTURAS_TM!$A56,BRUTO!$A:$A,ANALISIS_CAPTURAS_TM!H$13)+SUMIFS(BRUTO!$U:$U,BRUTO!$I:$I,ANALISIS_CAPTURAS_TM!$F$10,BRUTO!$B:$B,ANALISIS_CAPTURAS_TM!$A56,BRUTO!$A:$A,ANALISIS_CAPTURAS_TM!H$13)+SUMIFS(BRUTO!$W:$W,BRUTO!$J:$J,ANALISIS_CAPTURAS_TM!$F$10,BRUTO!$B:$B,ANALISIS_CAPTURAS_TM!$A56,BRUTO!$A:$A,ANALISIS_CAPTURAS_TM!H$13)+SUMIFS(BRUTO!$Y:$Y,BRUTO!$K:$K,ANALISIS_CAPTURAS_TM!$F$10,BRUTO!$B:$B,ANALISIS_CAPTURAS_TM!$A56,BRUTO!$A:$A,ANALISIS_CAPTURAS_TM!H$13)+SUMIFS(BRUTO!$AA:$AA,BRUTO!$K:$K,ANALISIS_CAPTURAS_TM!$F$10,BRUTO!$B:$B,ANALISIS_CAPTURAS_TM!$A56,BRUTO!$A:$A,ANALISIS_CAPTURAS_TM!H$13)</f>
        <v>0</v>
      </c>
      <c r="I56" s="100">
        <f>SUMIFS(BRUTO!$M:$M,BRUTO!$H:$H,ANALISIS_CAPTURAS_TM!$F$10,BRUTO!$B:$B,ANALISIS_CAPTURAS_TM!$A56,BRUTO!$A:$A,ANALISIS_CAPTURAS_TM!I$13)+SUMIFS(BRUTO!$O:$O,BRUTO!$H:$H,ANALISIS_CAPTURAS_TM!$F$10,BRUTO!$B:$B,ANALISIS_CAPTURAS_TM!$A56,BRUTO!$A:$A,ANALISIS_CAPTURAS_TM!I$13)+SUMIFS(BRUTO!$Q:$Q,BRUTO!$H:$H,ANALISIS_CAPTURAS_TM!$F$10,BRUTO!$B:$B,ANALISIS_CAPTURAS_TM!$A56,BRUTO!$A:$A,ANALISIS_CAPTURAS_TM!I$13)+SUMIFS(BRUTO!$S:$S,BRUTO!$I:$I,ANALISIS_CAPTURAS_TM!$F$10,BRUTO!$B:$B,ANALISIS_CAPTURAS_TM!$A56,BRUTO!$A:$A,ANALISIS_CAPTURAS_TM!I$13)+SUMIFS(BRUTO!$U:$U,BRUTO!$I:$I,ANALISIS_CAPTURAS_TM!$F$10,BRUTO!$B:$B,ANALISIS_CAPTURAS_TM!$A56,BRUTO!$A:$A,ANALISIS_CAPTURAS_TM!I$13)+SUMIFS(BRUTO!$W:$W,BRUTO!$J:$J,ANALISIS_CAPTURAS_TM!$F$10,BRUTO!$B:$B,ANALISIS_CAPTURAS_TM!$A56,BRUTO!$A:$A,ANALISIS_CAPTURAS_TM!I$13)+SUMIFS(BRUTO!$Y:$Y,BRUTO!$K:$K,ANALISIS_CAPTURAS_TM!$F$10,BRUTO!$B:$B,ANALISIS_CAPTURAS_TM!$A56,BRUTO!$A:$A,ANALISIS_CAPTURAS_TM!I$13)+SUMIFS(BRUTO!$AA:$AA,BRUTO!$K:$K,ANALISIS_CAPTURAS_TM!$F$10,BRUTO!$B:$B,ANALISIS_CAPTURAS_TM!$A56,BRUTO!$A:$A,ANALISIS_CAPTURAS_TM!I$13)</f>
        <v>0</v>
      </c>
      <c r="J56" s="100">
        <f>SUMIFS(BRUTO!$M:$M,BRUTO!$H:$H,ANALISIS_CAPTURAS_TM!$F$10,BRUTO!$B:$B,ANALISIS_CAPTURAS_TM!$A56,BRUTO!$A:$A,ANALISIS_CAPTURAS_TM!J$13)+SUMIFS(BRUTO!$O:$O,BRUTO!$H:$H,ANALISIS_CAPTURAS_TM!$F$10,BRUTO!$B:$B,ANALISIS_CAPTURAS_TM!$A56,BRUTO!$A:$A,ANALISIS_CAPTURAS_TM!J$13)+SUMIFS(BRUTO!$Q:$Q,BRUTO!$H:$H,ANALISIS_CAPTURAS_TM!$F$10,BRUTO!$B:$B,ANALISIS_CAPTURAS_TM!$A56,BRUTO!$A:$A,ANALISIS_CAPTURAS_TM!J$13)+SUMIFS(BRUTO!$S:$S,BRUTO!$I:$I,ANALISIS_CAPTURAS_TM!$F$10,BRUTO!$B:$B,ANALISIS_CAPTURAS_TM!$A56,BRUTO!$A:$A,ANALISIS_CAPTURAS_TM!J$13)+SUMIFS(BRUTO!$U:$U,BRUTO!$I:$I,ANALISIS_CAPTURAS_TM!$F$10,BRUTO!$B:$B,ANALISIS_CAPTURAS_TM!$A56,BRUTO!$A:$A,ANALISIS_CAPTURAS_TM!J$13)+SUMIFS(BRUTO!$W:$W,BRUTO!$J:$J,ANALISIS_CAPTURAS_TM!$F$10,BRUTO!$B:$B,ANALISIS_CAPTURAS_TM!$A56,BRUTO!$A:$A,ANALISIS_CAPTURAS_TM!J$13)+SUMIFS(BRUTO!$Y:$Y,BRUTO!$K:$K,ANALISIS_CAPTURAS_TM!$F$10,BRUTO!$B:$B,ANALISIS_CAPTURAS_TM!$A56,BRUTO!$A:$A,ANALISIS_CAPTURAS_TM!J$13)+SUMIFS(BRUTO!$AA:$AA,BRUTO!$K:$K,ANALISIS_CAPTURAS_TM!$F$10,BRUTO!$B:$B,ANALISIS_CAPTURAS_TM!$A56,BRUTO!$A:$A,ANALISIS_CAPTURAS_TM!J$13)</f>
        <v>0</v>
      </c>
      <c r="K56" s="100">
        <f>SUMIFS(BRUTO!$M:$M,BRUTO!$H:$H,ANALISIS_CAPTURAS_TM!$F$10,BRUTO!$B:$B,ANALISIS_CAPTURAS_TM!$A56,BRUTO!$A:$A,ANALISIS_CAPTURAS_TM!K$13)+SUMIFS(BRUTO!$O:$O,BRUTO!$H:$H,ANALISIS_CAPTURAS_TM!$F$10,BRUTO!$B:$B,ANALISIS_CAPTURAS_TM!$A56,BRUTO!$A:$A,ANALISIS_CAPTURAS_TM!K$13)+SUMIFS(BRUTO!$Q:$Q,BRUTO!$H:$H,ANALISIS_CAPTURAS_TM!$F$10,BRUTO!$B:$B,ANALISIS_CAPTURAS_TM!$A56,BRUTO!$A:$A,ANALISIS_CAPTURAS_TM!K$13)+SUMIFS(BRUTO!$S:$S,BRUTO!$I:$I,ANALISIS_CAPTURAS_TM!$F$10,BRUTO!$B:$B,ANALISIS_CAPTURAS_TM!$A56,BRUTO!$A:$A,ANALISIS_CAPTURAS_TM!K$13)+SUMIFS(BRUTO!$U:$U,BRUTO!$I:$I,ANALISIS_CAPTURAS_TM!$F$10,BRUTO!$B:$B,ANALISIS_CAPTURAS_TM!$A56,BRUTO!$A:$A,ANALISIS_CAPTURAS_TM!K$13)+SUMIFS(BRUTO!$W:$W,BRUTO!$J:$J,ANALISIS_CAPTURAS_TM!$F$10,BRUTO!$B:$B,ANALISIS_CAPTURAS_TM!$A56,BRUTO!$A:$A,ANALISIS_CAPTURAS_TM!K$13)+SUMIFS(BRUTO!$Y:$Y,BRUTO!$K:$K,ANALISIS_CAPTURAS_TM!$F$10,BRUTO!$B:$B,ANALISIS_CAPTURAS_TM!$A56,BRUTO!$A:$A,ANALISIS_CAPTURAS_TM!K$13)+SUMIFS(BRUTO!$AA:$AA,BRUTO!$K:$K,ANALISIS_CAPTURAS_TM!$F$10,BRUTO!$B:$B,ANALISIS_CAPTURAS_TM!$A56,BRUTO!$A:$A,ANALISIS_CAPTURAS_TM!K$13)</f>
        <v>0</v>
      </c>
      <c r="L56" s="100">
        <f>SUMIFS(BRUTO!$M:$M,BRUTO!$H:$H,ANALISIS_CAPTURAS_TM!$F$10,BRUTO!$B:$B,ANALISIS_CAPTURAS_TM!$A56,BRUTO!$A:$A,ANALISIS_CAPTURAS_TM!L$13)+SUMIFS(BRUTO!$O:$O,BRUTO!$H:$H,ANALISIS_CAPTURAS_TM!$F$10,BRUTO!$B:$B,ANALISIS_CAPTURAS_TM!$A56,BRUTO!$A:$A,ANALISIS_CAPTURAS_TM!L$13)+SUMIFS(BRUTO!$Q:$Q,BRUTO!$H:$H,ANALISIS_CAPTURAS_TM!$F$10,BRUTO!$B:$B,ANALISIS_CAPTURAS_TM!$A56,BRUTO!$A:$A,ANALISIS_CAPTURAS_TM!L$13)+SUMIFS(BRUTO!$S:$S,BRUTO!$I:$I,ANALISIS_CAPTURAS_TM!$F$10,BRUTO!$B:$B,ANALISIS_CAPTURAS_TM!$A56,BRUTO!$A:$A,ANALISIS_CAPTURAS_TM!L$13)+SUMIFS(BRUTO!$U:$U,BRUTO!$I:$I,ANALISIS_CAPTURAS_TM!$F$10,BRUTO!$B:$B,ANALISIS_CAPTURAS_TM!$A56,BRUTO!$A:$A,ANALISIS_CAPTURAS_TM!L$13)+SUMIFS(BRUTO!$W:$W,BRUTO!$J:$J,ANALISIS_CAPTURAS_TM!$F$10,BRUTO!$B:$B,ANALISIS_CAPTURAS_TM!$A56,BRUTO!$A:$A,ANALISIS_CAPTURAS_TM!L$13)+SUMIFS(BRUTO!$Y:$Y,BRUTO!$K:$K,ANALISIS_CAPTURAS_TM!$F$10,BRUTO!$B:$B,ANALISIS_CAPTURAS_TM!$A56,BRUTO!$A:$A,ANALISIS_CAPTURAS_TM!L$13)+SUMIFS(BRUTO!$AA:$AA,BRUTO!$K:$K,ANALISIS_CAPTURAS_TM!$F$10,BRUTO!$B:$B,ANALISIS_CAPTURAS_TM!$A56,BRUTO!$A:$A,ANALISIS_CAPTURAS_TM!L$13)</f>
        <v>0</v>
      </c>
      <c r="M56" s="83">
        <f t="shared" si="0"/>
        <v>0</v>
      </c>
      <c r="N56" s="135">
        <f t="shared" si="1"/>
        <v>0</v>
      </c>
    </row>
    <row r="57" spans="1:14" x14ac:dyDescent="0.25">
      <c r="A57" s="136" t="s">
        <v>155</v>
      </c>
      <c r="B57" s="101">
        <f>SUM(B14:B56)</f>
        <v>47</v>
      </c>
      <c r="C57" s="101">
        <f t="shared" ref="C57:N57" si="2">SUM(C14:C56)</f>
        <v>35</v>
      </c>
      <c r="D57" s="101">
        <f t="shared" si="2"/>
        <v>525</v>
      </c>
      <c r="E57" s="101">
        <f t="shared" si="2"/>
        <v>2</v>
      </c>
      <c r="F57" s="101">
        <f t="shared" si="2"/>
        <v>210</v>
      </c>
      <c r="G57" s="101">
        <f t="shared" si="2"/>
        <v>325</v>
      </c>
      <c r="H57" s="101">
        <f t="shared" si="2"/>
        <v>650</v>
      </c>
      <c r="I57" s="101">
        <f t="shared" si="2"/>
        <v>380</v>
      </c>
      <c r="J57" s="101">
        <f t="shared" si="2"/>
        <v>92</v>
      </c>
      <c r="K57" s="101">
        <f t="shared" si="2"/>
        <v>474</v>
      </c>
      <c r="L57" s="101">
        <f t="shared" si="2"/>
        <v>3</v>
      </c>
      <c r="M57" s="83">
        <f t="shared" si="2"/>
        <v>2743</v>
      </c>
      <c r="N57" s="135">
        <f t="shared" si="2"/>
        <v>100.00000000000001</v>
      </c>
    </row>
  </sheetData>
  <mergeCells count="8">
    <mergeCell ref="P12:Y12"/>
    <mergeCell ref="P35:AF35"/>
    <mergeCell ref="B2:H2"/>
    <mergeCell ref="B3:H3"/>
    <mergeCell ref="B4:H4"/>
    <mergeCell ref="B5:H5"/>
    <mergeCell ref="B6:H6"/>
    <mergeCell ref="A9:N9"/>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1</xdr:col>
                    <xdr:colOff>190500</xdr:colOff>
                    <xdr:row>10</xdr:row>
                    <xdr:rowOff>0</xdr:rowOff>
                  </from>
                  <to>
                    <xdr:col>5</xdr:col>
                    <xdr:colOff>28575</xdr:colOff>
                    <xdr:row>10</xdr:row>
                    <xdr:rowOff>381000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2:AG56"/>
  <sheetViews>
    <sheetView showGridLines="0" zoomScale="85" zoomScaleNormal="85" workbookViewId="0">
      <selection activeCell="A9" sqref="A9:O9"/>
    </sheetView>
  </sheetViews>
  <sheetFormatPr baseColWidth="10" defaultRowHeight="15" x14ac:dyDescent="0.25"/>
  <cols>
    <col min="1" max="1" width="57" customWidth="1"/>
    <col min="15" max="15" width="17.7109375" customWidth="1"/>
  </cols>
  <sheetData>
    <row r="2" spans="1:26" ht="15" customHeight="1" x14ac:dyDescent="0.25">
      <c r="B2" s="146" t="s">
        <v>0</v>
      </c>
      <c r="C2" s="146"/>
      <c r="D2" s="146"/>
      <c r="E2" s="146"/>
      <c r="F2" s="146"/>
      <c r="G2" s="146"/>
      <c r="H2" s="145"/>
    </row>
    <row r="3" spans="1:26" ht="15" customHeight="1" x14ac:dyDescent="0.25">
      <c r="B3" s="146" t="s">
        <v>1</v>
      </c>
      <c r="C3" s="146"/>
      <c r="D3" s="146"/>
      <c r="E3" s="146"/>
      <c r="F3" s="146"/>
      <c r="G3" s="146"/>
      <c r="H3" s="145"/>
    </row>
    <row r="4" spans="1:26" ht="15" customHeight="1" x14ac:dyDescent="0.25">
      <c r="B4" s="146" t="s">
        <v>2</v>
      </c>
      <c r="C4" s="146"/>
      <c r="D4" s="146"/>
      <c r="E4" s="146"/>
      <c r="F4" s="146"/>
      <c r="G4" s="146"/>
      <c r="H4" s="145"/>
    </row>
    <row r="5" spans="1:26" ht="15" customHeight="1" x14ac:dyDescent="0.25">
      <c r="B5" s="146" t="s">
        <v>33</v>
      </c>
      <c r="C5" s="146"/>
      <c r="D5" s="146"/>
      <c r="E5" s="146"/>
      <c r="F5" s="146"/>
      <c r="G5" s="146"/>
      <c r="H5" s="145"/>
    </row>
    <row r="6" spans="1:26" ht="15" customHeight="1" x14ac:dyDescent="0.25">
      <c r="B6" s="146" t="s">
        <v>3</v>
      </c>
      <c r="C6" s="146"/>
      <c r="D6" s="146"/>
      <c r="E6" s="146"/>
      <c r="F6" s="146"/>
      <c r="G6" s="146"/>
      <c r="H6" s="146"/>
    </row>
    <row r="9" spans="1:26" x14ac:dyDescent="0.25">
      <c r="A9" s="147" t="s">
        <v>206</v>
      </c>
      <c r="B9" s="147"/>
      <c r="C9" s="147"/>
      <c r="D9" s="147"/>
      <c r="E9" s="147"/>
      <c r="F9" s="147"/>
      <c r="G9" s="147"/>
      <c r="H9" s="147"/>
      <c r="I9" s="147"/>
      <c r="J9" s="147"/>
      <c r="K9" s="147"/>
      <c r="L9" s="147"/>
      <c r="M9" s="147"/>
      <c r="N9" s="147"/>
      <c r="O9" s="147"/>
      <c r="Q9" s="142" t="s">
        <v>177</v>
      </c>
      <c r="R9" s="142"/>
      <c r="S9" s="142"/>
      <c r="T9" s="142"/>
      <c r="U9" s="142"/>
      <c r="V9" s="142"/>
      <c r="W9" s="142"/>
      <c r="X9" s="142"/>
      <c r="Y9" s="142"/>
      <c r="Z9" s="142"/>
    </row>
    <row r="11" spans="1:26" x14ac:dyDescent="0.25">
      <c r="A11" s="75" t="s">
        <v>181</v>
      </c>
      <c r="B11" s="104"/>
      <c r="C11" s="75">
        <v>2012</v>
      </c>
      <c r="D11" s="75">
        <v>2013</v>
      </c>
      <c r="E11" s="75">
        <v>2014</v>
      </c>
      <c r="F11" s="75">
        <v>2015</v>
      </c>
      <c r="G11" s="75">
        <v>2016</v>
      </c>
      <c r="H11" s="75">
        <v>2017</v>
      </c>
      <c r="I11" s="75">
        <v>2018</v>
      </c>
      <c r="J11" s="75">
        <v>2019</v>
      </c>
      <c r="K11" s="75">
        <v>2020</v>
      </c>
      <c r="L11" s="75">
        <v>2021</v>
      </c>
      <c r="M11" s="75">
        <v>2022</v>
      </c>
      <c r="N11" s="82" t="s">
        <v>155</v>
      </c>
      <c r="O11" s="92" t="s">
        <v>156</v>
      </c>
    </row>
    <row r="12" spans="1:26" ht="15.75" x14ac:dyDescent="0.25">
      <c r="A12" s="99" t="s">
        <v>131</v>
      </c>
      <c r="B12" s="103">
        <v>4</v>
      </c>
      <c r="C12" s="100">
        <f>SUMIFS(BRUTO!$M:$M,BRUTO!$H:$H,ANALISIS_CAPTURAS_ESPECIE!$B12,BRUTO!$A:$A,ANALISIS_CAPTURAS_ESPECIE!C$11)+SUMIFS(BRUTO!$O:$O,BRUTO!$H:$H,ANALISIS_CAPTURAS_ESPECIE!$B12,BRUTO!$A:$A,ANALISIS_CAPTURAS_ESPECIE!C$11)+SUMIFS(BRUTO!$Q:$Q,BRUTO!$H:$H,ANALISIS_CAPTURAS_ESPECIE!$B12,BRUTO!$A:$A,ANALISIS_CAPTURAS_ESPECIE!C$11)+SUMIFS(BRUTO!$S:$S,BRUTO!$I:$I,ANALISIS_CAPTURAS_ESPECIE!$B12,BRUTO!$A:$A,ANALISIS_CAPTURAS_ESPECIE!C$11)+SUMIFS(BRUTO!$U:$U,BRUTO!$I:$I,ANALISIS_CAPTURAS_ESPECIE!$B12,BRUTO!$A:$A,ANALISIS_CAPTURAS_ESPECIE!C$11)+SUMIFS(BRUTO!$W:$W,BRUTO!$J:$J,ANALISIS_CAPTURAS_ESPECIE!$B12,BRUTO!$A:$A,ANALISIS_CAPTURAS_ESPECIE!C$11)+SUMIFS(BRUTO!$Y:$Y,BRUTO!$K:$K,ANALISIS_CAPTURAS_ESPECIE!$B12,BRUTO!$A:$A,ANALISIS_CAPTURAS_ESPECIE!C$11)+SUMIFS(BRUTO!$AA:$AA,BRUTO!$K:$K,ANALISIS_CAPTURAS_ESPECIE!$B12,BRUTO!$A:$A,ANALISIS_CAPTURAS_ESPECIE!C$11)</f>
        <v>0</v>
      </c>
      <c r="D12" s="100">
        <f>SUMIFS(BRUTO!$M:$M,BRUTO!$H:$H,ANALISIS_CAPTURAS_ESPECIE!$B12,BRUTO!$A:$A,ANALISIS_CAPTURAS_ESPECIE!D$11)+SUMIFS(BRUTO!$O:$O,BRUTO!$H:$H,ANALISIS_CAPTURAS_ESPECIE!$B12,BRUTO!$A:$A,ANALISIS_CAPTURAS_ESPECIE!D$11)+SUMIFS(BRUTO!$Q:$Q,BRUTO!$H:$H,ANALISIS_CAPTURAS_ESPECIE!$B12,BRUTO!$A:$A,ANALISIS_CAPTURAS_ESPECIE!D$11)+SUMIFS(BRUTO!$S:$S,BRUTO!$I:$I,ANALISIS_CAPTURAS_ESPECIE!$B12,BRUTO!$A:$A,ANALISIS_CAPTURAS_ESPECIE!D$11)+SUMIFS(BRUTO!$U:$U,BRUTO!$I:$I,ANALISIS_CAPTURAS_ESPECIE!$B12,BRUTO!$A:$A,ANALISIS_CAPTURAS_ESPECIE!D$11)+SUMIFS(BRUTO!$W:$W,BRUTO!$J:$J,ANALISIS_CAPTURAS_ESPECIE!$B12,BRUTO!$A:$A,ANALISIS_CAPTURAS_ESPECIE!D$11)+SUMIFS(BRUTO!$Y:$Y,BRUTO!$K:$K,ANALISIS_CAPTURAS_ESPECIE!$B12,BRUTO!$A:$A,ANALISIS_CAPTURAS_ESPECIE!D$11)+SUMIFS(BRUTO!$AA:$AA,BRUTO!$K:$K,ANALISIS_CAPTURAS_ESPECIE!$B12,BRUTO!$A:$A,ANALISIS_CAPTURAS_ESPECIE!D$11)</f>
        <v>0</v>
      </c>
      <c r="E12" s="100">
        <f>SUMIFS(BRUTO!$M:$M,BRUTO!$H:$H,ANALISIS_CAPTURAS_ESPECIE!$B12,BRUTO!$A:$A,ANALISIS_CAPTURAS_ESPECIE!E$11)+SUMIFS(BRUTO!$O:$O,BRUTO!$H:$H,ANALISIS_CAPTURAS_ESPECIE!$B12,BRUTO!$A:$A,ANALISIS_CAPTURAS_ESPECIE!E$11)+SUMIFS(BRUTO!$Q:$Q,BRUTO!$H:$H,ANALISIS_CAPTURAS_ESPECIE!$B12,BRUTO!$A:$A,ANALISIS_CAPTURAS_ESPECIE!E$11)+SUMIFS(BRUTO!$S:$S,BRUTO!$I:$I,ANALISIS_CAPTURAS_ESPECIE!$B12,BRUTO!$A:$A,ANALISIS_CAPTURAS_ESPECIE!E$11)+SUMIFS(BRUTO!$U:$U,BRUTO!$I:$I,ANALISIS_CAPTURAS_ESPECIE!$B12,BRUTO!$A:$A,ANALISIS_CAPTURAS_ESPECIE!E$11)+SUMIFS(BRUTO!$W:$W,BRUTO!$J:$J,ANALISIS_CAPTURAS_ESPECIE!$B12,BRUTO!$A:$A,ANALISIS_CAPTURAS_ESPECIE!E$11)+SUMIFS(BRUTO!$Y:$Y,BRUTO!$K:$K,ANALISIS_CAPTURAS_ESPECIE!$B12,BRUTO!$A:$A,ANALISIS_CAPTURAS_ESPECIE!E$11)+SUMIFS(BRUTO!$AA:$AA,BRUTO!$K:$K,ANALISIS_CAPTURAS_ESPECIE!$B12,BRUTO!$A:$A,ANALISIS_CAPTURAS_ESPECIE!E$11)</f>
        <v>34</v>
      </c>
      <c r="F12" s="100">
        <f>SUMIFS(BRUTO!$M:$M,BRUTO!$H:$H,ANALISIS_CAPTURAS_ESPECIE!$B12,BRUTO!$A:$A,ANALISIS_CAPTURAS_ESPECIE!F$11)+SUMIFS(BRUTO!$O:$O,BRUTO!$H:$H,ANALISIS_CAPTURAS_ESPECIE!$B12,BRUTO!$A:$A,ANALISIS_CAPTURAS_ESPECIE!F$11)+SUMIFS(BRUTO!$Q:$Q,BRUTO!$H:$H,ANALISIS_CAPTURAS_ESPECIE!$B12,BRUTO!$A:$A,ANALISIS_CAPTURAS_ESPECIE!F$11)+SUMIFS(BRUTO!$S:$S,BRUTO!$I:$I,ANALISIS_CAPTURAS_ESPECIE!$B12,BRUTO!$A:$A,ANALISIS_CAPTURAS_ESPECIE!F$11)+SUMIFS(BRUTO!$U:$U,BRUTO!$I:$I,ANALISIS_CAPTURAS_ESPECIE!$B12,BRUTO!$A:$A,ANALISIS_CAPTURAS_ESPECIE!F$11)+SUMIFS(BRUTO!$W:$W,BRUTO!$J:$J,ANALISIS_CAPTURAS_ESPECIE!$B12,BRUTO!$A:$A,ANALISIS_CAPTURAS_ESPECIE!F$11)+SUMIFS(BRUTO!$Y:$Y,BRUTO!$K:$K,ANALISIS_CAPTURAS_ESPECIE!$B12,BRUTO!$A:$A,ANALISIS_CAPTURAS_ESPECIE!F$11)+SUMIFS(BRUTO!$AA:$AA,BRUTO!$K:$K,ANALISIS_CAPTURAS_ESPECIE!$B12,BRUTO!$A:$A,ANALISIS_CAPTURAS_ESPECIE!F$11)</f>
        <v>0</v>
      </c>
      <c r="G12" s="100">
        <f>SUMIFS(BRUTO!$M:$M,BRUTO!$H:$H,ANALISIS_CAPTURAS_ESPECIE!$B12,BRUTO!$A:$A,ANALISIS_CAPTURAS_ESPECIE!G$11)+SUMIFS(BRUTO!$O:$O,BRUTO!$H:$H,ANALISIS_CAPTURAS_ESPECIE!$B12,BRUTO!$A:$A,ANALISIS_CAPTURAS_ESPECIE!G$11)+SUMIFS(BRUTO!$Q:$Q,BRUTO!$H:$H,ANALISIS_CAPTURAS_ESPECIE!$B12,BRUTO!$A:$A,ANALISIS_CAPTURAS_ESPECIE!G$11)+SUMIFS(BRUTO!$S:$S,BRUTO!$I:$I,ANALISIS_CAPTURAS_ESPECIE!$B12,BRUTO!$A:$A,ANALISIS_CAPTURAS_ESPECIE!G$11)+SUMIFS(BRUTO!$U:$U,BRUTO!$I:$I,ANALISIS_CAPTURAS_ESPECIE!$B12,BRUTO!$A:$A,ANALISIS_CAPTURAS_ESPECIE!G$11)+SUMIFS(BRUTO!$W:$W,BRUTO!$J:$J,ANALISIS_CAPTURAS_ESPECIE!$B12,BRUTO!$A:$A,ANALISIS_CAPTURAS_ESPECIE!G$11)+SUMIFS(BRUTO!$Y:$Y,BRUTO!$K:$K,ANALISIS_CAPTURAS_ESPECIE!$B12,BRUTO!$A:$A,ANALISIS_CAPTURAS_ESPECIE!G$11)+SUMIFS(BRUTO!$AA:$AA,BRUTO!$K:$K,ANALISIS_CAPTURAS_ESPECIE!$B12,BRUTO!$A:$A,ANALISIS_CAPTURAS_ESPECIE!G$11)</f>
        <v>260</v>
      </c>
      <c r="H12" s="100">
        <f>SUMIFS(BRUTO!$M:$M,BRUTO!$H:$H,ANALISIS_CAPTURAS_ESPECIE!$B12,BRUTO!$A:$A,ANALISIS_CAPTURAS_ESPECIE!H$11)+SUMIFS(BRUTO!$O:$O,BRUTO!$H:$H,ANALISIS_CAPTURAS_ESPECIE!$B12,BRUTO!$A:$A,ANALISIS_CAPTURAS_ESPECIE!H$11)+SUMIFS(BRUTO!$Q:$Q,BRUTO!$H:$H,ANALISIS_CAPTURAS_ESPECIE!$B12,BRUTO!$A:$A,ANALISIS_CAPTURAS_ESPECIE!H$11)+SUMIFS(BRUTO!$S:$S,BRUTO!$I:$I,ANALISIS_CAPTURAS_ESPECIE!$B12,BRUTO!$A:$A,ANALISIS_CAPTURAS_ESPECIE!H$11)+SUMIFS(BRUTO!$U:$U,BRUTO!$I:$I,ANALISIS_CAPTURAS_ESPECIE!$B12,BRUTO!$A:$A,ANALISIS_CAPTURAS_ESPECIE!H$11)+SUMIFS(BRUTO!$W:$W,BRUTO!$J:$J,ANALISIS_CAPTURAS_ESPECIE!$B12,BRUTO!$A:$A,ANALISIS_CAPTURAS_ESPECIE!H$11)+SUMIFS(BRUTO!$Y:$Y,BRUTO!$K:$K,ANALISIS_CAPTURAS_ESPECIE!$B12,BRUTO!$A:$A,ANALISIS_CAPTURAS_ESPECIE!H$11)+SUMIFS(BRUTO!$AA:$AA,BRUTO!$K:$K,ANALISIS_CAPTURAS_ESPECIE!$B12,BRUTO!$A:$A,ANALISIS_CAPTURAS_ESPECIE!H$11)</f>
        <v>117</v>
      </c>
      <c r="I12" s="100">
        <f>SUMIFS(BRUTO!$M:$M,BRUTO!$H:$H,ANALISIS_CAPTURAS_ESPECIE!$B12,BRUTO!$A:$A,ANALISIS_CAPTURAS_ESPECIE!I$11)+SUMIFS(BRUTO!$O:$O,BRUTO!$H:$H,ANALISIS_CAPTURAS_ESPECIE!$B12,BRUTO!$A:$A,ANALISIS_CAPTURAS_ESPECIE!I$11)+SUMIFS(BRUTO!$Q:$Q,BRUTO!$H:$H,ANALISIS_CAPTURAS_ESPECIE!$B12,BRUTO!$A:$A,ANALISIS_CAPTURAS_ESPECIE!I$11)+SUMIFS(BRUTO!$S:$S,BRUTO!$I:$I,ANALISIS_CAPTURAS_ESPECIE!$B12,BRUTO!$A:$A,ANALISIS_CAPTURAS_ESPECIE!I$11)+SUMIFS(BRUTO!$U:$U,BRUTO!$I:$I,ANALISIS_CAPTURAS_ESPECIE!$B12,BRUTO!$A:$A,ANALISIS_CAPTURAS_ESPECIE!I$11)+SUMIFS(BRUTO!$W:$W,BRUTO!$J:$J,ANALISIS_CAPTURAS_ESPECIE!$B12,BRUTO!$A:$A,ANALISIS_CAPTURAS_ESPECIE!I$11)+SUMIFS(BRUTO!$Y:$Y,BRUTO!$K:$K,ANALISIS_CAPTURAS_ESPECIE!$B12,BRUTO!$A:$A,ANALISIS_CAPTURAS_ESPECIE!I$11)+SUMIFS(BRUTO!$AA:$AA,BRUTO!$K:$K,ANALISIS_CAPTURAS_ESPECIE!$B12,BRUTO!$A:$A,ANALISIS_CAPTURAS_ESPECIE!I$11)</f>
        <v>125</v>
      </c>
      <c r="J12" s="100">
        <f>SUMIFS(BRUTO!$M:$M,BRUTO!$H:$H,ANALISIS_CAPTURAS_ESPECIE!$B12,BRUTO!$A:$A,ANALISIS_CAPTURAS_ESPECIE!J$11)+SUMIFS(BRUTO!$O:$O,BRUTO!$H:$H,ANALISIS_CAPTURAS_ESPECIE!$B12,BRUTO!$A:$A,ANALISIS_CAPTURAS_ESPECIE!J$11)+SUMIFS(BRUTO!$Q:$Q,BRUTO!$H:$H,ANALISIS_CAPTURAS_ESPECIE!$B12,BRUTO!$A:$A,ANALISIS_CAPTURAS_ESPECIE!J$11)+SUMIFS(BRUTO!$S:$S,BRUTO!$I:$I,ANALISIS_CAPTURAS_ESPECIE!$B12,BRUTO!$A:$A,ANALISIS_CAPTURAS_ESPECIE!J$11)+SUMIFS(BRUTO!$U:$U,BRUTO!$I:$I,ANALISIS_CAPTURAS_ESPECIE!$B12,BRUTO!$A:$A,ANALISIS_CAPTURAS_ESPECIE!J$11)+SUMIFS(BRUTO!$W:$W,BRUTO!$J:$J,ANALISIS_CAPTURAS_ESPECIE!$B12,BRUTO!$A:$A,ANALISIS_CAPTURAS_ESPECIE!J$11)+SUMIFS(BRUTO!$Y:$Y,BRUTO!$K:$K,ANALISIS_CAPTURAS_ESPECIE!$B12,BRUTO!$A:$A,ANALISIS_CAPTURAS_ESPECIE!J$11)+SUMIFS(BRUTO!$AA:$AA,BRUTO!$K:$K,ANALISIS_CAPTURAS_ESPECIE!$B12,BRUTO!$A:$A,ANALISIS_CAPTURAS_ESPECIE!J$11)</f>
        <v>538</v>
      </c>
      <c r="K12" s="100">
        <f>SUMIFS(BRUTO!$M:$M,BRUTO!$H:$H,ANALISIS_CAPTURAS_ESPECIE!$B12,BRUTO!$A:$A,ANALISIS_CAPTURAS_ESPECIE!K$11)+SUMIFS(BRUTO!$O:$O,BRUTO!$H:$H,ANALISIS_CAPTURAS_ESPECIE!$B12,BRUTO!$A:$A,ANALISIS_CAPTURAS_ESPECIE!K$11)+SUMIFS(BRUTO!$Q:$Q,BRUTO!$H:$H,ANALISIS_CAPTURAS_ESPECIE!$B12,BRUTO!$A:$A,ANALISIS_CAPTURAS_ESPECIE!K$11)+SUMIFS(BRUTO!$S:$S,BRUTO!$I:$I,ANALISIS_CAPTURAS_ESPECIE!$B12,BRUTO!$A:$A,ANALISIS_CAPTURAS_ESPECIE!K$11)+SUMIFS(BRUTO!$U:$U,BRUTO!$I:$I,ANALISIS_CAPTURAS_ESPECIE!$B12,BRUTO!$A:$A,ANALISIS_CAPTURAS_ESPECIE!K$11)+SUMIFS(BRUTO!$W:$W,BRUTO!$J:$J,ANALISIS_CAPTURAS_ESPECIE!$B12,BRUTO!$A:$A,ANALISIS_CAPTURAS_ESPECIE!K$11)+SUMIFS(BRUTO!$Y:$Y,BRUTO!$K:$K,ANALISIS_CAPTURAS_ESPECIE!$B12,BRUTO!$A:$A,ANALISIS_CAPTURAS_ESPECIE!K$11)+SUMIFS(BRUTO!$AA:$AA,BRUTO!$K:$K,ANALISIS_CAPTURAS_ESPECIE!$B12,BRUTO!$A:$A,ANALISIS_CAPTURAS_ESPECIE!K$11)</f>
        <v>469</v>
      </c>
      <c r="L12" s="100">
        <f>SUMIFS(BRUTO!$M:$M,BRUTO!$H:$H,ANALISIS_CAPTURAS_ESPECIE!$B12,BRUTO!$A:$A,ANALISIS_CAPTURAS_ESPECIE!L$11)+SUMIFS(BRUTO!$O:$O,BRUTO!$H:$H,ANALISIS_CAPTURAS_ESPECIE!$B12,BRUTO!$A:$A,ANALISIS_CAPTURAS_ESPECIE!L$11)+SUMIFS(BRUTO!$Q:$Q,BRUTO!$H:$H,ANALISIS_CAPTURAS_ESPECIE!$B12,BRUTO!$A:$A,ANALISIS_CAPTURAS_ESPECIE!L$11)+SUMIFS(BRUTO!$S:$S,BRUTO!$I:$I,ANALISIS_CAPTURAS_ESPECIE!$B12,BRUTO!$A:$A,ANALISIS_CAPTURAS_ESPECIE!L$11)+SUMIFS(BRUTO!$U:$U,BRUTO!$I:$I,ANALISIS_CAPTURAS_ESPECIE!$B12,BRUTO!$A:$A,ANALISIS_CAPTURAS_ESPECIE!L$11)+SUMIFS(BRUTO!$W:$W,BRUTO!$J:$J,ANALISIS_CAPTURAS_ESPECIE!$B12,BRUTO!$A:$A,ANALISIS_CAPTURAS_ESPECIE!L$11)+SUMIFS(BRUTO!$Y:$Y,BRUTO!$K:$K,ANALISIS_CAPTURAS_ESPECIE!$B12,BRUTO!$A:$A,ANALISIS_CAPTURAS_ESPECIE!L$11)+SUMIFS(BRUTO!$AA:$AA,BRUTO!$K:$K,ANALISIS_CAPTURAS_ESPECIE!$B12,BRUTO!$A:$A,ANALISIS_CAPTURAS_ESPECIE!L$11)</f>
        <v>0</v>
      </c>
      <c r="M12" s="100">
        <f>SUMIFS(BRUTO!$M:$M,BRUTO!$H:$H,ANALISIS_CAPTURAS_ESPECIE!$B12,BRUTO!$A:$A,ANALISIS_CAPTURAS_ESPECIE!M$11)+SUMIFS(BRUTO!$O:$O,BRUTO!$H:$H,ANALISIS_CAPTURAS_ESPECIE!$B12,BRUTO!$A:$A,ANALISIS_CAPTURAS_ESPECIE!M$11)+SUMIFS(BRUTO!$Q:$Q,BRUTO!$H:$H,ANALISIS_CAPTURAS_ESPECIE!$B12,BRUTO!$A:$A,ANALISIS_CAPTURAS_ESPECIE!M$11)+SUMIFS(BRUTO!$S:$S,BRUTO!$I:$I,ANALISIS_CAPTURAS_ESPECIE!$B12,BRUTO!$A:$A,ANALISIS_CAPTURAS_ESPECIE!M$11)+SUMIFS(BRUTO!$U:$U,BRUTO!$I:$I,ANALISIS_CAPTURAS_ESPECIE!$B12,BRUTO!$A:$A,ANALISIS_CAPTURAS_ESPECIE!M$11)+SUMIFS(BRUTO!$W:$W,BRUTO!$J:$J,ANALISIS_CAPTURAS_ESPECIE!$B12,BRUTO!$A:$A,ANALISIS_CAPTURAS_ESPECIE!M$11)+SUMIFS(BRUTO!$Y:$Y,BRUTO!$K:$K,ANALISIS_CAPTURAS_ESPECIE!$B12,BRUTO!$A:$A,ANALISIS_CAPTURAS_ESPECIE!M$11)+SUMIFS(BRUTO!$AA:$AA,BRUTO!$K:$K,ANALISIS_CAPTURAS_ESPECIE!$B12,BRUTO!$A:$A,ANALISIS_CAPTURAS_ESPECIE!M$11)</f>
        <v>0</v>
      </c>
      <c r="N12" s="83">
        <f t="shared" ref="N12:N30" si="0">SUM(C12:M12)</f>
        <v>1543</v>
      </c>
      <c r="O12" s="80">
        <f t="shared" ref="O12:O30" si="1">N12*100/$N$31</f>
        <v>0.71886807396467622</v>
      </c>
    </row>
    <row r="13" spans="1:26" ht="15.75" x14ac:dyDescent="0.25">
      <c r="A13" s="99" t="s">
        <v>132</v>
      </c>
      <c r="B13" s="103">
        <v>5</v>
      </c>
      <c r="C13" s="100">
        <f>SUMIFS(BRUTO!$M:$M,BRUTO!$H:$H,ANALISIS_CAPTURAS_ESPECIE!$B13,BRUTO!$A:$A,ANALISIS_CAPTURAS_ESPECIE!C$11)+SUMIFS(BRUTO!$O:$O,BRUTO!$H:$H,ANALISIS_CAPTURAS_ESPECIE!$B13,BRUTO!$A:$A,ANALISIS_CAPTURAS_ESPECIE!C$11)+SUMIFS(BRUTO!$Q:$Q,BRUTO!$H:$H,ANALISIS_CAPTURAS_ESPECIE!$B13,BRUTO!$A:$A,ANALISIS_CAPTURAS_ESPECIE!C$11)+SUMIFS(BRUTO!$S:$S,BRUTO!$I:$I,ANALISIS_CAPTURAS_ESPECIE!$B13,BRUTO!$A:$A,ANALISIS_CAPTURAS_ESPECIE!C$11)+SUMIFS(BRUTO!$U:$U,BRUTO!$I:$I,ANALISIS_CAPTURAS_ESPECIE!$B13,BRUTO!$A:$A,ANALISIS_CAPTURAS_ESPECIE!C$11)+SUMIFS(BRUTO!$W:$W,BRUTO!$J:$J,ANALISIS_CAPTURAS_ESPECIE!$B13,BRUTO!$A:$A,ANALISIS_CAPTURAS_ESPECIE!C$11)+SUMIFS(BRUTO!$Y:$Y,BRUTO!$K:$K,ANALISIS_CAPTURAS_ESPECIE!$B13,BRUTO!$A:$A,ANALISIS_CAPTURAS_ESPECIE!C$11)+SUMIFS(BRUTO!$AA:$AA,BRUTO!$K:$K,ANALISIS_CAPTURAS_ESPECIE!$B13,BRUTO!$A:$A,ANALISIS_CAPTURAS_ESPECIE!C$11)</f>
        <v>3564</v>
      </c>
      <c r="D13" s="100">
        <f>SUMIFS(BRUTO!$M:$M,BRUTO!$H:$H,ANALISIS_CAPTURAS_ESPECIE!$B13,BRUTO!$A:$A,ANALISIS_CAPTURAS_ESPECIE!D$11)+SUMIFS(BRUTO!$O:$O,BRUTO!$H:$H,ANALISIS_CAPTURAS_ESPECIE!$B13,BRUTO!$A:$A,ANALISIS_CAPTURAS_ESPECIE!D$11)+SUMIFS(BRUTO!$Q:$Q,BRUTO!$H:$H,ANALISIS_CAPTURAS_ESPECIE!$B13,BRUTO!$A:$A,ANALISIS_CAPTURAS_ESPECIE!D$11)+SUMIFS(BRUTO!$S:$S,BRUTO!$I:$I,ANALISIS_CAPTURAS_ESPECIE!$B13,BRUTO!$A:$A,ANALISIS_CAPTURAS_ESPECIE!D$11)+SUMIFS(BRUTO!$U:$U,BRUTO!$I:$I,ANALISIS_CAPTURAS_ESPECIE!$B13,BRUTO!$A:$A,ANALISIS_CAPTURAS_ESPECIE!D$11)+SUMIFS(BRUTO!$W:$W,BRUTO!$J:$J,ANALISIS_CAPTURAS_ESPECIE!$B13,BRUTO!$A:$A,ANALISIS_CAPTURAS_ESPECIE!D$11)+SUMIFS(BRUTO!$Y:$Y,BRUTO!$K:$K,ANALISIS_CAPTURAS_ESPECIE!$B13,BRUTO!$A:$A,ANALISIS_CAPTURAS_ESPECIE!D$11)+SUMIFS(BRUTO!$AA:$AA,BRUTO!$K:$K,ANALISIS_CAPTURAS_ESPECIE!$B13,BRUTO!$A:$A,ANALISIS_CAPTURAS_ESPECIE!D$11)</f>
        <v>5707</v>
      </c>
      <c r="E13" s="100">
        <f>SUMIFS(BRUTO!$M:$M,BRUTO!$H:$H,ANALISIS_CAPTURAS_ESPECIE!$B13,BRUTO!$A:$A,ANALISIS_CAPTURAS_ESPECIE!E$11)+SUMIFS(BRUTO!$O:$O,BRUTO!$H:$H,ANALISIS_CAPTURAS_ESPECIE!$B13,BRUTO!$A:$A,ANALISIS_CAPTURAS_ESPECIE!E$11)+SUMIFS(BRUTO!$Q:$Q,BRUTO!$H:$H,ANALISIS_CAPTURAS_ESPECIE!$B13,BRUTO!$A:$A,ANALISIS_CAPTURAS_ESPECIE!E$11)+SUMIFS(BRUTO!$S:$S,BRUTO!$I:$I,ANALISIS_CAPTURAS_ESPECIE!$B13,BRUTO!$A:$A,ANALISIS_CAPTURAS_ESPECIE!E$11)+SUMIFS(BRUTO!$U:$U,BRUTO!$I:$I,ANALISIS_CAPTURAS_ESPECIE!$B13,BRUTO!$A:$A,ANALISIS_CAPTURAS_ESPECIE!E$11)+SUMIFS(BRUTO!$W:$W,BRUTO!$J:$J,ANALISIS_CAPTURAS_ESPECIE!$B13,BRUTO!$A:$A,ANALISIS_CAPTURAS_ESPECIE!E$11)+SUMIFS(BRUTO!$Y:$Y,BRUTO!$K:$K,ANALISIS_CAPTURAS_ESPECIE!$B13,BRUTO!$A:$A,ANALISIS_CAPTURAS_ESPECIE!E$11)+SUMIFS(BRUTO!$AA:$AA,BRUTO!$K:$K,ANALISIS_CAPTURAS_ESPECIE!$B13,BRUTO!$A:$A,ANALISIS_CAPTURAS_ESPECIE!E$11)</f>
        <v>3764</v>
      </c>
      <c r="F13" s="100">
        <f>SUMIFS(BRUTO!$M:$M,BRUTO!$H:$H,ANALISIS_CAPTURAS_ESPECIE!$B13,BRUTO!$A:$A,ANALISIS_CAPTURAS_ESPECIE!F$11)+SUMIFS(BRUTO!$O:$O,BRUTO!$H:$H,ANALISIS_CAPTURAS_ESPECIE!$B13,BRUTO!$A:$A,ANALISIS_CAPTURAS_ESPECIE!F$11)+SUMIFS(BRUTO!$Q:$Q,BRUTO!$H:$H,ANALISIS_CAPTURAS_ESPECIE!$B13,BRUTO!$A:$A,ANALISIS_CAPTURAS_ESPECIE!F$11)+SUMIFS(BRUTO!$S:$S,BRUTO!$I:$I,ANALISIS_CAPTURAS_ESPECIE!$B13,BRUTO!$A:$A,ANALISIS_CAPTURAS_ESPECIE!F$11)+SUMIFS(BRUTO!$U:$U,BRUTO!$I:$I,ANALISIS_CAPTURAS_ESPECIE!$B13,BRUTO!$A:$A,ANALISIS_CAPTURAS_ESPECIE!F$11)+SUMIFS(BRUTO!$W:$W,BRUTO!$J:$J,ANALISIS_CAPTURAS_ESPECIE!$B13,BRUTO!$A:$A,ANALISIS_CAPTURAS_ESPECIE!F$11)+SUMIFS(BRUTO!$Y:$Y,BRUTO!$K:$K,ANALISIS_CAPTURAS_ESPECIE!$B13,BRUTO!$A:$A,ANALISIS_CAPTURAS_ESPECIE!F$11)+SUMIFS(BRUTO!$AA:$AA,BRUTO!$K:$K,ANALISIS_CAPTURAS_ESPECIE!$B13,BRUTO!$A:$A,ANALISIS_CAPTURAS_ESPECIE!F$11)</f>
        <v>970</v>
      </c>
      <c r="G13" s="100">
        <f>SUMIFS(BRUTO!$M:$M,BRUTO!$H:$H,ANALISIS_CAPTURAS_ESPECIE!$B13,BRUTO!$A:$A,ANALISIS_CAPTURAS_ESPECIE!G$11)+SUMIFS(BRUTO!$O:$O,BRUTO!$H:$H,ANALISIS_CAPTURAS_ESPECIE!$B13,BRUTO!$A:$A,ANALISIS_CAPTURAS_ESPECIE!G$11)+SUMIFS(BRUTO!$Q:$Q,BRUTO!$H:$H,ANALISIS_CAPTURAS_ESPECIE!$B13,BRUTO!$A:$A,ANALISIS_CAPTURAS_ESPECIE!G$11)+SUMIFS(BRUTO!$S:$S,BRUTO!$I:$I,ANALISIS_CAPTURAS_ESPECIE!$B13,BRUTO!$A:$A,ANALISIS_CAPTURAS_ESPECIE!G$11)+SUMIFS(BRUTO!$U:$U,BRUTO!$I:$I,ANALISIS_CAPTURAS_ESPECIE!$B13,BRUTO!$A:$A,ANALISIS_CAPTURAS_ESPECIE!G$11)+SUMIFS(BRUTO!$W:$W,BRUTO!$J:$J,ANALISIS_CAPTURAS_ESPECIE!$B13,BRUTO!$A:$A,ANALISIS_CAPTURAS_ESPECIE!G$11)+SUMIFS(BRUTO!$Y:$Y,BRUTO!$K:$K,ANALISIS_CAPTURAS_ESPECIE!$B13,BRUTO!$A:$A,ANALISIS_CAPTURAS_ESPECIE!G$11)+SUMIFS(BRUTO!$AA:$AA,BRUTO!$K:$K,ANALISIS_CAPTURAS_ESPECIE!$B13,BRUTO!$A:$A,ANALISIS_CAPTURAS_ESPECIE!G$11)</f>
        <v>4129</v>
      </c>
      <c r="H13" s="100">
        <f>SUMIFS(BRUTO!$M:$M,BRUTO!$H:$H,ANALISIS_CAPTURAS_ESPECIE!$B13,BRUTO!$A:$A,ANALISIS_CAPTURAS_ESPECIE!H$11)+SUMIFS(BRUTO!$O:$O,BRUTO!$H:$H,ANALISIS_CAPTURAS_ESPECIE!$B13,BRUTO!$A:$A,ANALISIS_CAPTURAS_ESPECIE!H$11)+SUMIFS(BRUTO!$Q:$Q,BRUTO!$H:$H,ANALISIS_CAPTURAS_ESPECIE!$B13,BRUTO!$A:$A,ANALISIS_CAPTURAS_ESPECIE!H$11)+SUMIFS(BRUTO!$S:$S,BRUTO!$I:$I,ANALISIS_CAPTURAS_ESPECIE!$B13,BRUTO!$A:$A,ANALISIS_CAPTURAS_ESPECIE!H$11)+SUMIFS(BRUTO!$U:$U,BRUTO!$I:$I,ANALISIS_CAPTURAS_ESPECIE!$B13,BRUTO!$A:$A,ANALISIS_CAPTURAS_ESPECIE!H$11)+SUMIFS(BRUTO!$W:$W,BRUTO!$J:$J,ANALISIS_CAPTURAS_ESPECIE!$B13,BRUTO!$A:$A,ANALISIS_CAPTURAS_ESPECIE!H$11)+SUMIFS(BRUTO!$Y:$Y,BRUTO!$K:$K,ANALISIS_CAPTURAS_ESPECIE!$B13,BRUTO!$A:$A,ANALISIS_CAPTURAS_ESPECIE!H$11)+SUMIFS(BRUTO!$AA:$AA,BRUTO!$K:$K,ANALISIS_CAPTURAS_ESPECIE!$B13,BRUTO!$A:$A,ANALISIS_CAPTURAS_ESPECIE!H$11)</f>
        <v>4161</v>
      </c>
      <c r="I13" s="100">
        <f>SUMIFS(BRUTO!$M:$M,BRUTO!$H:$H,ANALISIS_CAPTURAS_ESPECIE!$B13,BRUTO!$A:$A,ANALISIS_CAPTURAS_ESPECIE!I$11)+SUMIFS(BRUTO!$O:$O,BRUTO!$H:$H,ANALISIS_CAPTURAS_ESPECIE!$B13,BRUTO!$A:$A,ANALISIS_CAPTURAS_ESPECIE!I$11)+SUMIFS(BRUTO!$Q:$Q,BRUTO!$H:$H,ANALISIS_CAPTURAS_ESPECIE!$B13,BRUTO!$A:$A,ANALISIS_CAPTURAS_ESPECIE!I$11)+SUMIFS(BRUTO!$S:$S,BRUTO!$I:$I,ANALISIS_CAPTURAS_ESPECIE!$B13,BRUTO!$A:$A,ANALISIS_CAPTURAS_ESPECIE!I$11)+SUMIFS(BRUTO!$U:$U,BRUTO!$I:$I,ANALISIS_CAPTURAS_ESPECIE!$B13,BRUTO!$A:$A,ANALISIS_CAPTURAS_ESPECIE!I$11)+SUMIFS(BRUTO!$W:$W,BRUTO!$J:$J,ANALISIS_CAPTURAS_ESPECIE!$B13,BRUTO!$A:$A,ANALISIS_CAPTURAS_ESPECIE!I$11)+SUMIFS(BRUTO!$Y:$Y,BRUTO!$K:$K,ANALISIS_CAPTURAS_ESPECIE!$B13,BRUTO!$A:$A,ANALISIS_CAPTURAS_ESPECIE!I$11)+SUMIFS(BRUTO!$AA:$AA,BRUTO!$K:$K,ANALISIS_CAPTURAS_ESPECIE!$B13,BRUTO!$A:$A,ANALISIS_CAPTURAS_ESPECIE!I$11)</f>
        <v>3285</v>
      </c>
      <c r="J13" s="100">
        <f>SUMIFS(BRUTO!$M:$M,BRUTO!$H:$H,ANALISIS_CAPTURAS_ESPECIE!$B13,BRUTO!$A:$A,ANALISIS_CAPTURAS_ESPECIE!J$11)+SUMIFS(BRUTO!$O:$O,BRUTO!$H:$H,ANALISIS_CAPTURAS_ESPECIE!$B13,BRUTO!$A:$A,ANALISIS_CAPTURAS_ESPECIE!J$11)+SUMIFS(BRUTO!$Q:$Q,BRUTO!$H:$H,ANALISIS_CAPTURAS_ESPECIE!$B13,BRUTO!$A:$A,ANALISIS_CAPTURAS_ESPECIE!J$11)+SUMIFS(BRUTO!$S:$S,BRUTO!$I:$I,ANALISIS_CAPTURAS_ESPECIE!$B13,BRUTO!$A:$A,ANALISIS_CAPTURAS_ESPECIE!J$11)+SUMIFS(BRUTO!$U:$U,BRUTO!$I:$I,ANALISIS_CAPTURAS_ESPECIE!$B13,BRUTO!$A:$A,ANALISIS_CAPTURAS_ESPECIE!J$11)+SUMIFS(BRUTO!$W:$W,BRUTO!$J:$J,ANALISIS_CAPTURAS_ESPECIE!$B13,BRUTO!$A:$A,ANALISIS_CAPTURAS_ESPECIE!J$11)+SUMIFS(BRUTO!$Y:$Y,BRUTO!$K:$K,ANALISIS_CAPTURAS_ESPECIE!$B13,BRUTO!$A:$A,ANALISIS_CAPTURAS_ESPECIE!J$11)+SUMIFS(BRUTO!$AA:$AA,BRUTO!$K:$K,ANALISIS_CAPTURAS_ESPECIE!$B13,BRUTO!$A:$A,ANALISIS_CAPTURAS_ESPECIE!J$11)</f>
        <v>1814</v>
      </c>
      <c r="K13" s="100">
        <f>SUMIFS(BRUTO!$M:$M,BRUTO!$H:$H,ANALISIS_CAPTURAS_ESPECIE!$B13,BRUTO!$A:$A,ANALISIS_CAPTURAS_ESPECIE!K$11)+SUMIFS(BRUTO!$O:$O,BRUTO!$H:$H,ANALISIS_CAPTURAS_ESPECIE!$B13,BRUTO!$A:$A,ANALISIS_CAPTURAS_ESPECIE!K$11)+SUMIFS(BRUTO!$Q:$Q,BRUTO!$H:$H,ANALISIS_CAPTURAS_ESPECIE!$B13,BRUTO!$A:$A,ANALISIS_CAPTURAS_ESPECIE!K$11)+SUMIFS(BRUTO!$S:$S,BRUTO!$I:$I,ANALISIS_CAPTURAS_ESPECIE!$B13,BRUTO!$A:$A,ANALISIS_CAPTURAS_ESPECIE!K$11)+SUMIFS(BRUTO!$U:$U,BRUTO!$I:$I,ANALISIS_CAPTURAS_ESPECIE!$B13,BRUTO!$A:$A,ANALISIS_CAPTURAS_ESPECIE!K$11)+SUMIFS(BRUTO!$W:$W,BRUTO!$J:$J,ANALISIS_CAPTURAS_ESPECIE!$B13,BRUTO!$A:$A,ANALISIS_CAPTURAS_ESPECIE!K$11)+SUMIFS(BRUTO!$Y:$Y,BRUTO!$K:$K,ANALISIS_CAPTURAS_ESPECIE!$B13,BRUTO!$A:$A,ANALISIS_CAPTURAS_ESPECIE!K$11)+SUMIFS(BRUTO!$AA:$AA,BRUTO!$K:$K,ANALISIS_CAPTURAS_ESPECIE!$B13,BRUTO!$A:$A,ANALISIS_CAPTURAS_ESPECIE!K$11)</f>
        <v>253</v>
      </c>
      <c r="L13" s="100">
        <f>SUMIFS(BRUTO!$M:$M,BRUTO!$H:$H,ANALISIS_CAPTURAS_ESPECIE!$B13,BRUTO!$A:$A,ANALISIS_CAPTURAS_ESPECIE!L$11)+SUMIFS(BRUTO!$O:$O,BRUTO!$H:$H,ANALISIS_CAPTURAS_ESPECIE!$B13,BRUTO!$A:$A,ANALISIS_CAPTURAS_ESPECIE!L$11)+SUMIFS(BRUTO!$Q:$Q,BRUTO!$H:$H,ANALISIS_CAPTURAS_ESPECIE!$B13,BRUTO!$A:$A,ANALISIS_CAPTURAS_ESPECIE!L$11)+SUMIFS(BRUTO!$S:$S,BRUTO!$I:$I,ANALISIS_CAPTURAS_ESPECIE!$B13,BRUTO!$A:$A,ANALISIS_CAPTURAS_ESPECIE!L$11)+SUMIFS(BRUTO!$U:$U,BRUTO!$I:$I,ANALISIS_CAPTURAS_ESPECIE!$B13,BRUTO!$A:$A,ANALISIS_CAPTURAS_ESPECIE!L$11)+SUMIFS(BRUTO!$W:$W,BRUTO!$J:$J,ANALISIS_CAPTURAS_ESPECIE!$B13,BRUTO!$A:$A,ANALISIS_CAPTURAS_ESPECIE!L$11)+SUMIFS(BRUTO!$Y:$Y,BRUTO!$K:$K,ANALISIS_CAPTURAS_ESPECIE!$B13,BRUTO!$A:$A,ANALISIS_CAPTURAS_ESPECIE!L$11)+SUMIFS(BRUTO!$AA:$AA,BRUTO!$K:$K,ANALISIS_CAPTURAS_ESPECIE!$B13,BRUTO!$A:$A,ANALISIS_CAPTURAS_ESPECIE!L$11)</f>
        <v>2413</v>
      </c>
      <c r="M13" s="100">
        <f>SUMIFS(BRUTO!$M:$M,BRUTO!$H:$H,ANALISIS_CAPTURAS_ESPECIE!$B13,BRUTO!$A:$A,ANALISIS_CAPTURAS_ESPECIE!M$11)+SUMIFS(BRUTO!$O:$O,BRUTO!$H:$H,ANALISIS_CAPTURAS_ESPECIE!$B13,BRUTO!$A:$A,ANALISIS_CAPTURAS_ESPECIE!M$11)+SUMIFS(BRUTO!$Q:$Q,BRUTO!$H:$H,ANALISIS_CAPTURAS_ESPECIE!$B13,BRUTO!$A:$A,ANALISIS_CAPTURAS_ESPECIE!M$11)+SUMIFS(BRUTO!$S:$S,BRUTO!$I:$I,ANALISIS_CAPTURAS_ESPECIE!$B13,BRUTO!$A:$A,ANALISIS_CAPTURAS_ESPECIE!M$11)+SUMIFS(BRUTO!$U:$U,BRUTO!$I:$I,ANALISIS_CAPTURAS_ESPECIE!$B13,BRUTO!$A:$A,ANALISIS_CAPTURAS_ESPECIE!M$11)+SUMIFS(BRUTO!$W:$W,BRUTO!$J:$J,ANALISIS_CAPTURAS_ESPECIE!$B13,BRUTO!$A:$A,ANALISIS_CAPTURAS_ESPECIE!M$11)+SUMIFS(BRUTO!$Y:$Y,BRUTO!$K:$K,ANALISIS_CAPTURAS_ESPECIE!$B13,BRUTO!$A:$A,ANALISIS_CAPTURAS_ESPECIE!M$11)+SUMIFS(BRUTO!$AA:$AA,BRUTO!$K:$K,ANALISIS_CAPTURAS_ESPECIE!$B13,BRUTO!$A:$A,ANALISIS_CAPTURAS_ESPECIE!M$11)</f>
        <v>0</v>
      </c>
      <c r="N13" s="83">
        <f t="shared" si="0"/>
        <v>30060</v>
      </c>
      <c r="O13" s="80">
        <f t="shared" si="1"/>
        <v>14.004649580932059</v>
      </c>
    </row>
    <row r="14" spans="1:26" ht="15.75" x14ac:dyDescent="0.25">
      <c r="A14" s="99" t="s">
        <v>133</v>
      </c>
      <c r="B14" s="103">
        <v>6</v>
      </c>
      <c r="C14" s="100">
        <f>SUMIFS(BRUTO!$M:$M,BRUTO!$H:$H,ANALISIS_CAPTURAS_ESPECIE!$B14,BRUTO!$A:$A,ANALISIS_CAPTURAS_ESPECIE!C$11)+SUMIFS(BRUTO!$O:$O,BRUTO!$H:$H,ANALISIS_CAPTURAS_ESPECIE!$B14,BRUTO!$A:$A,ANALISIS_CAPTURAS_ESPECIE!C$11)+SUMIFS(BRUTO!$Q:$Q,BRUTO!$H:$H,ANALISIS_CAPTURAS_ESPECIE!$B14,BRUTO!$A:$A,ANALISIS_CAPTURAS_ESPECIE!C$11)+SUMIFS(BRUTO!$S:$S,BRUTO!$I:$I,ANALISIS_CAPTURAS_ESPECIE!$B14,BRUTO!$A:$A,ANALISIS_CAPTURAS_ESPECIE!C$11)+SUMIFS(BRUTO!$U:$U,BRUTO!$I:$I,ANALISIS_CAPTURAS_ESPECIE!$B14,BRUTO!$A:$A,ANALISIS_CAPTURAS_ESPECIE!C$11)+SUMIFS(BRUTO!$W:$W,BRUTO!$J:$J,ANALISIS_CAPTURAS_ESPECIE!$B14,BRUTO!$A:$A,ANALISIS_CAPTURAS_ESPECIE!C$11)+SUMIFS(BRUTO!$Y:$Y,BRUTO!$K:$K,ANALISIS_CAPTURAS_ESPECIE!$B14,BRUTO!$A:$A,ANALISIS_CAPTURAS_ESPECIE!C$11)+SUMIFS(BRUTO!$AA:$AA,BRUTO!$K:$K,ANALISIS_CAPTURAS_ESPECIE!$B14,BRUTO!$A:$A,ANALISIS_CAPTURAS_ESPECIE!C$11)</f>
        <v>0</v>
      </c>
      <c r="D14" s="100">
        <f>SUMIFS(BRUTO!$M:$M,BRUTO!$H:$H,ANALISIS_CAPTURAS_ESPECIE!$B14,BRUTO!$A:$A,ANALISIS_CAPTURAS_ESPECIE!D$11)+SUMIFS(BRUTO!$O:$O,BRUTO!$H:$H,ANALISIS_CAPTURAS_ESPECIE!$B14,BRUTO!$A:$A,ANALISIS_CAPTURAS_ESPECIE!D$11)+SUMIFS(BRUTO!$Q:$Q,BRUTO!$H:$H,ANALISIS_CAPTURAS_ESPECIE!$B14,BRUTO!$A:$A,ANALISIS_CAPTURAS_ESPECIE!D$11)+SUMIFS(BRUTO!$S:$S,BRUTO!$I:$I,ANALISIS_CAPTURAS_ESPECIE!$B14,BRUTO!$A:$A,ANALISIS_CAPTURAS_ESPECIE!D$11)+SUMIFS(BRUTO!$U:$U,BRUTO!$I:$I,ANALISIS_CAPTURAS_ESPECIE!$B14,BRUTO!$A:$A,ANALISIS_CAPTURAS_ESPECIE!D$11)+SUMIFS(BRUTO!$W:$W,BRUTO!$J:$J,ANALISIS_CAPTURAS_ESPECIE!$B14,BRUTO!$A:$A,ANALISIS_CAPTURAS_ESPECIE!D$11)+SUMIFS(BRUTO!$Y:$Y,BRUTO!$K:$K,ANALISIS_CAPTURAS_ESPECIE!$B14,BRUTO!$A:$A,ANALISIS_CAPTURAS_ESPECIE!D$11)+SUMIFS(BRUTO!$AA:$AA,BRUTO!$K:$K,ANALISIS_CAPTURAS_ESPECIE!$B14,BRUTO!$A:$A,ANALISIS_CAPTURAS_ESPECIE!D$11)</f>
        <v>0</v>
      </c>
      <c r="E14" s="100">
        <f>SUMIFS(BRUTO!$M:$M,BRUTO!$H:$H,ANALISIS_CAPTURAS_ESPECIE!$B14,BRUTO!$A:$A,ANALISIS_CAPTURAS_ESPECIE!E$11)+SUMIFS(BRUTO!$O:$O,BRUTO!$H:$H,ANALISIS_CAPTURAS_ESPECIE!$B14,BRUTO!$A:$A,ANALISIS_CAPTURAS_ESPECIE!E$11)+SUMIFS(BRUTO!$Q:$Q,BRUTO!$H:$H,ANALISIS_CAPTURAS_ESPECIE!$B14,BRUTO!$A:$A,ANALISIS_CAPTURAS_ESPECIE!E$11)+SUMIFS(BRUTO!$S:$S,BRUTO!$I:$I,ANALISIS_CAPTURAS_ESPECIE!$B14,BRUTO!$A:$A,ANALISIS_CAPTURAS_ESPECIE!E$11)+SUMIFS(BRUTO!$U:$U,BRUTO!$I:$I,ANALISIS_CAPTURAS_ESPECIE!$B14,BRUTO!$A:$A,ANALISIS_CAPTURAS_ESPECIE!E$11)+SUMIFS(BRUTO!$W:$W,BRUTO!$J:$J,ANALISIS_CAPTURAS_ESPECIE!$B14,BRUTO!$A:$A,ANALISIS_CAPTURAS_ESPECIE!E$11)+SUMIFS(BRUTO!$Y:$Y,BRUTO!$K:$K,ANALISIS_CAPTURAS_ESPECIE!$B14,BRUTO!$A:$A,ANALISIS_CAPTURAS_ESPECIE!E$11)+SUMIFS(BRUTO!$AA:$AA,BRUTO!$K:$K,ANALISIS_CAPTURAS_ESPECIE!$B14,BRUTO!$A:$A,ANALISIS_CAPTURAS_ESPECIE!E$11)</f>
        <v>0</v>
      </c>
      <c r="F14" s="100">
        <f>SUMIFS(BRUTO!$M:$M,BRUTO!$H:$H,ANALISIS_CAPTURAS_ESPECIE!$B14,BRUTO!$A:$A,ANALISIS_CAPTURAS_ESPECIE!F$11)+SUMIFS(BRUTO!$O:$O,BRUTO!$H:$H,ANALISIS_CAPTURAS_ESPECIE!$B14,BRUTO!$A:$A,ANALISIS_CAPTURAS_ESPECIE!F$11)+SUMIFS(BRUTO!$Q:$Q,BRUTO!$H:$H,ANALISIS_CAPTURAS_ESPECIE!$B14,BRUTO!$A:$A,ANALISIS_CAPTURAS_ESPECIE!F$11)+SUMIFS(BRUTO!$S:$S,BRUTO!$I:$I,ANALISIS_CAPTURAS_ESPECIE!$B14,BRUTO!$A:$A,ANALISIS_CAPTURAS_ESPECIE!F$11)+SUMIFS(BRUTO!$U:$U,BRUTO!$I:$I,ANALISIS_CAPTURAS_ESPECIE!$B14,BRUTO!$A:$A,ANALISIS_CAPTURAS_ESPECIE!F$11)+SUMIFS(BRUTO!$W:$W,BRUTO!$J:$J,ANALISIS_CAPTURAS_ESPECIE!$B14,BRUTO!$A:$A,ANALISIS_CAPTURAS_ESPECIE!F$11)+SUMIFS(BRUTO!$Y:$Y,BRUTO!$K:$K,ANALISIS_CAPTURAS_ESPECIE!$B14,BRUTO!$A:$A,ANALISIS_CAPTURAS_ESPECIE!F$11)+SUMIFS(BRUTO!$AA:$AA,BRUTO!$K:$K,ANALISIS_CAPTURAS_ESPECIE!$B14,BRUTO!$A:$A,ANALISIS_CAPTURAS_ESPECIE!F$11)</f>
        <v>0</v>
      </c>
      <c r="G14" s="100">
        <f>SUMIFS(BRUTO!$M:$M,BRUTO!$H:$H,ANALISIS_CAPTURAS_ESPECIE!$B14,BRUTO!$A:$A,ANALISIS_CAPTURAS_ESPECIE!G$11)+SUMIFS(BRUTO!$O:$O,BRUTO!$H:$H,ANALISIS_CAPTURAS_ESPECIE!$B14,BRUTO!$A:$A,ANALISIS_CAPTURAS_ESPECIE!G$11)+SUMIFS(BRUTO!$Q:$Q,BRUTO!$H:$H,ANALISIS_CAPTURAS_ESPECIE!$B14,BRUTO!$A:$A,ANALISIS_CAPTURAS_ESPECIE!G$11)+SUMIFS(BRUTO!$S:$S,BRUTO!$I:$I,ANALISIS_CAPTURAS_ESPECIE!$B14,BRUTO!$A:$A,ANALISIS_CAPTURAS_ESPECIE!G$11)+SUMIFS(BRUTO!$U:$U,BRUTO!$I:$I,ANALISIS_CAPTURAS_ESPECIE!$B14,BRUTO!$A:$A,ANALISIS_CAPTURAS_ESPECIE!G$11)+SUMIFS(BRUTO!$W:$W,BRUTO!$J:$J,ANALISIS_CAPTURAS_ESPECIE!$B14,BRUTO!$A:$A,ANALISIS_CAPTURAS_ESPECIE!G$11)+SUMIFS(BRUTO!$Y:$Y,BRUTO!$K:$K,ANALISIS_CAPTURAS_ESPECIE!$B14,BRUTO!$A:$A,ANALISIS_CAPTURAS_ESPECIE!G$11)+SUMIFS(BRUTO!$AA:$AA,BRUTO!$K:$K,ANALISIS_CAPTURAS_ESPECIE!$B14,BRUTO!$A:$A,ANALISIS_CAPTURAS_ESPECIE!G$11)</f>
        <v>0</v>
      </c>
      <c r="H14" s="100">
        <f>SUMIFS(BRUTO!$M:$M,BRUTO!$H:$H,ANALISIS_CAPTURAS_ESPECIE!$B14,BRUTO!$A:$A,ANALISIS_CAPTURAS_ESPECIE!H$11)+SUMIFS(BRUTO!$O:$O,BRUTO!$H:$H,ANALISIS_CAPTURAS_ESPECIE!$B14,BRUTO!$A:$A,ANALISIS_CAPTURAS_ESPECIE!H$11)+SUMIFS(BRUTO!$Q:$Q,BRUTO!$H:$H,ANALISIS_CAPTURAS_ESPECIE!$B14,BRUTO!$A:$A,ANALISIS_CAPTURAS_ESPECIE!H$11)+SUMIFS(BRUTO!$S:$S,BRUTO!$I:$I,ANALISIS_CAPTURAS_ESPECIE!$B14,BRUTO!$A:$A,ANALISIS_CAPTURAS_ESPECIE!H$11)+SUMIFS(BRUTO!$U:$U,BRUTO!$I:$I,ANALISIS_CAPTURAS_ESPECIE!$B14,BRUTO!$A:$A,ANALISIS_CAPTURAS_ESPECIE!H$11)+SUMIFS(BRUTO!$W:$W,BRUTO!$J:$J,ANALISIS_CAPTURAS_ESPECIE!$B14,BRUTO!$A:$A,ANALISIS_CAPTURAS_ESPECIE!H$11)+SUMIFS(BRUTO!$Y:$Y,BRUTO!$K:$K,ANALISIS_CAPTURAS_ESPECIE!$B14,BRUTO!$A:$A,ANALISIS_CAPTURAS_ESPECIE!H$11)+SUMIFS(BRUTO!$AA:$AA,BRUTO!$K:$K,ANALISIS_CAPTURAS_ESPECIE!$B14,BRUTO!$A:$A,ANALISIS_CAPTURAS_ESPECIE!H$11)</f>
        <v>0</v>
      </c>
      <c r="I14" s="100">
        <f>SUMIFS(BRUTO!$M:$M,BRUTO!$H:$H,ANALISIS_CAPTURAS_ESPECIE!$B14,BRUTO!$A:$A,ANALISIS_CAPTURAS_ESPECIE!I$11)+SUMIFS(BRUTO!$O:$O,BRUTO!$H:$H,ANALISIS_CAPTURAS_ESPECIE!$B14,BRUTO!$A:$A,ANALISIS_CAPTURAS_ESPECIE!I$11)+SUMIFS(BRUTO!$Q:$Q,BRUTO!$H:$H,ANALISIS_CAPTURAS_ESPECIE!$B14,BRUTO!$A:$A,ANALISIS_CAPTURAS_ESPECIE!I$11)+SUMIFS(BRUTO!$S:$S,BRUTO!$I:$I,ANALISIS_CAPTURAS_ESPECIE!$B14,BRUTO!$A:$A,ANALISIS_CAPTURAS_ESPECIE!I$11)+SUMIFS(BRUTO!$U:$U,BRUTO!$I:$I,ANALISIS_CAPTURAS_ESPECIE!$B14,BRUTO!$A:$A,ANALISIS_CAPTURAS_ESPECIE!I$11)+SUMIFS(BRUTO!$W:$W,BRUTO!$J:$J,ANALISIS_CAPTURAS_ESPECIE!$B14,BRUTO!$A:$A,ANALISIS_CAPTURAS_ESPECIE!I$11)+SUMIFS(BRUTO!$Y:$Y,BRUTO!$K:$K,ANALISIS_CAPTURAS_ESPECIE!$B14,BRUTO!$A:$A,ANALISIS_CAPTURAS_ESPECIE!I$11)+SUMIFS(BRUTO!$AA:$AA,BRUTO!$K:$K,ANALISIS_CAPTURAS_ESPECIE!$B14,BRUTO!$A:$A,ANALISIS_CAPTURAS_ESPECIE!I$11)</f>
        <v>0</v>
      </c>
      <c r="J14" s="100">
        <f>SUMIFS(BRUTO!$M:$M,BRUTO!$H:$H,ANALISIS_CAPTURAS_ESPECIE!$B14,BRUTO!$A:$A,ANALISIS_CAPTURAS_ESPECIE!J$11)+SUMIFS(BRUTO!$O:$O,BRUTO!$H:$H,ANALISIS_CAPTURAS_ESPECIE!$B14,BRUTO!$A:$A,ANALISIS_CAPTURAS_ESPECIE!J$11)+SUMIFS(BRUTO!$Q:$Q,BRUTO!$H:$H,ANALISIS_CAPTURAS_ESPECIE!$B14,BRUTO!$A:$A,ANALISIS_CAPTURAS_ESPECIE!J$11)+SUMIFS(BRUTO!$S:$S,BRUTO!$I:$I,ANALISIS_CAPTURAS_ESPECIE!$B14,BRUTO!$A:$A,ANALISIS_CAPTURAS_ESPECIE!J$11)+SUMIFS(BRUTO!$U:$U,BRUTO!$I:$I,ANALISIS_CAPTURAS_ESPECIE!$B14,BRUTO!$A:$A,ANALISIS_CAPTURAS_ESPECIE!J$11)+SUMIFS(BRUTO!$W:$W,BRUTO!$J:$J,ANALISIS_CAPTURAS_ESPECIE!$B14,BRUTO!$A:$A,ANALISIS_CAPTURAS_ESPECIE!J$11)+SUMIFS(BRUTO!$Y:$Y,BRUTO!$K:$K,ANALISIS_CAPTURAS_ESPECIE!$B14,BRUTO!$A:$A,ANALISIS_CAPTURAS_ESPECIE!J$11)+SUMIFS(BRUTO!$AA:$AA,BRUTO!$K:$K,ANALISIS_CAPTURAS_ESPECIE!$B14,BRUTO!$A:$A,ANALISIS_CAPTURAS_ESPECIE!J$11)</f>
        <v>0</v>
      </c>
      <c r="K14" s="100">
        <f>SUMIFS(BRUTO!$M:$M,BRUTO!$H:$H,ANALISIS_CAPTURAS_ESPECIE!$B14,BRUTO!$A:$A,ANALISIS_CAPTURAS_ESPECIE!K$11)+SUMIFS(BRUTO!$O:$O,BRUTO!$H:$H,ANALISIS_CAPTURAS_ESPECIE!$B14,BRUTO!$A:$A,ANALISIS_CAPTURAS_ESPECIE!K$11)+SUMIFS(BRUTO!$Q:$Q,BRUTO!$H:$H,ANALISIS_CAPTURAS_ESPECIE!$B14,BRUTO!$A:$A,ANALISIS_CAPTURAS_ESPECIE!K$11)+SUMIFS(BRUTO!$S:$S,BRUTO!$I:$I,ANALISIS_CAPTURAS_ESPECIE!$B14,BRUTO!$A:$A,ANALISIS_CAPTURAS_ESPECIE!K$11)+SUMIFS(BRUTO!$U:$U,BRUTO!$I:$I,ANALISIS_CAPTURAS_ESPECIE!$B14,BRUTO!$A:$A,ANALISIS_CAPTURAS_ESPECIE!K$11)+SUMIFS(BRUTO!$W:$W,BRUTO!$J:$J,ANALISIS_CAPTURAS_ESPECIE!$B14,BRUTO!$A:$A,ANALISIS_CAPTURAS_ESPECIE!K$11)+SUMIFS(BRUTO!$Y:$Y,BRUTO!$K:$K,ANALISIS_CAPTURAS_ESPECIE!$B14,BRUTO!$A:$A,ANALISIS_CAPTURAS_ESPECIE!K$11)+SUMIFS(BRUTO!$AA:$AA,BRUTO!$K:$K,ANALISIS_CAPTURAS_ESPECIE!$B14,BRUTO!$A:$A,ANALISIS_CAPTURAS_ESPECIE!K$11)</f>
        <v>125</v>
      </c>
      <c r="L14" s="100">
        <f>SUMIFS(BRUTO!$M:$M,BRUTO!$H:$H,ANALISIS_CAPTURAS_ESPECIE!$B14,BRUTO!$A:$A,ANALISIS_CAPTURAS_ESPECIE!L$11)+SUMIFS(BRUTO!$O:$O,BRUTO!$H:$H,ANALISIS_CAPTURAS_ESPECIE!$B14,BRUTO!$A:$A,ANALISIS_CAPTURAS_ESPECIE!L$11)+SUMIFS(BRUTO!$Q:$Q,BRUTO!$H:$H,ANALISIS_CAPTURAS_ESPECIE!$B14,BRUTO!$A:$A,ANALISIS_CAPTURAS_ESPECIE!L$11)+SUMIFS(BRUTO!$S:$S,BRUTO!$I:$I,ANALISIS_CAPTURAS_ESPECIE!$B14,BRUTO!$A:$A,ANALISIS_CAPTURAS_ESPECIE!L$11)+SUMIFS(BRUTO!$U:$U,BRUTO!$I:$I,ANALISIS_CAPTURAS_ESPECIE!$B14,BRUTO!$A:$A,ANALISIS_CAPTURAS_ESPECIE!L$11)+SUMIFS(BRUTO!$W:$W,BRUTO!$J:$J,ANALISIS_CAPTURAS_ESPECIE!$B14,BRUTO!$A:$A,ANALISIS_CAPTURAS_ESPECIE!L$11)+SUMIFS(BRUTO!$Y:$Y,BRUTO!$K:$K,ANALISIS_CAPTURAS_ESPECIE!$B14,BRUTO!$A:$A,ANALISIS_CAPTURAS_ESPECIE!L$11)+SUMIFS(BRUTO!$AA:$AA,BRUTO!$K:$K,ANALISIS_CAPTURAS_ESPECIE!$B14,BRUTO!$A:$A,ANALISIS_CAPTURAS_ESPECIE!L$11)</f>
        <v>0</v>
      </c>
      <c r="M14" s="100">
        <f>SUMIFS(BRUTO!$M:$M,BRUTO!$H:$H,ANALISIS_CAPTURAS_ESPECIE!$B14,BRUTO!$A:$A,ANALISIS_CAPTURAS_ESPECIE!M$11)+SUMIFS(BRUTO!$O:$O,BRUTO!$H:$H,ANALISIS_CAPTURAS_ESPECIE!$B14,BRUTO!$A:$A,ANALISIS_CAPTURAS_ESPECIE!M$11)+SUMIFS(BRUTO!$Q:$Q,BRUTO!$H:$H,ANALISIS_CAPTURAS_ESPECIE!$B14,BRUTO!$A:$A,ANALISIS_CAPTURAS_ESPECIE!M$11)+SUMIFS(BRUTO!$S:$S,BRUTO!$I:$I,ANALISIS_CAPTURAS_ESPECIE!$B14,BRUTO!$A:$A,ANALISIS_CAPTURAS_ESPECIE!M$11)+SUMIFS(BRUTO!$U:$U,BRUTO!$I:$I,ANALISIS_CAPTURAS_ESPECIE!$B14,BRUTO!$A:$A,ANALISIS_CAPTURAS_ESPECIE!M$11)+SUMIFS(BRUTO!$W:$W,BRUTO!$J:$J,ANALISIS_CAPTURAS_ESPECIE!$B14,BRUTO!$A:$A,ANALISIS_CAPTURAS_ESPECIE!M$11)+SUMIFS(BRUTO!$Y:$Y,BRUTO!$K:$K,ANALISIS_CAPTURAS_ESPECIE!$B14,BRUTO!$A:$A,ANALISIS_CAPTURAS_ESPECIE!M$11)+SUMIFS(BRUTO!$AA:$AA,BRUTO!$K:$K,ANALISIS_CAPTURAS_ESPECIE!$B14,BRUTO!$A:$A,ANALISIS_CAPTURAS_ESPECIE!M$11)</f>
        <v>0</v>
      </c>
      <c r="N14" s="83">
        <f t="shared" si="0"/>
        <v>125</v>
      </c>
      <c r="O14" s="80">
        <f t="shared" si="1"/>
        <v>5.8236234118978956E-2</v>
      </c>
    </row>
    <row r="15" spans="1:26" ht="15.75" x14ac:dyDescent="0.25">
      <c r="A15" s="99" t="s">
        <v>134</v>
      </c>
      <c r="B15" s="103">
        <v>7</v>
      </c>
      <c r="C15" s="100">
        <f>SUMIFS(BRUTO!$M:$M,BRUTO!$H:$H,ANALISIS_CAPTURAS_ESPECIE!$B15,BRUTO!$A:$A,ANALISIS_CAPTURAS_ESPECIE!C$11)+SUMIFS(BRUTO!$O:$O,BRUTO!$H:$H,ANALISIS_CAPTURAS_ESPECIE!$B15,BRUTO!$A:$A,ANALISIS_CAPTURAS_ESPECIE!C$11)+SUMIFS(BRUTO!$Q:$Q,BRUTO!$H:$H,ANALISIS_CAPTURAS_ESPECIE!$B15,BRUTO!$A:$A,ANALISIS_CAPTURAS_ESPECIE!C$11)+SUMIFS(BRUTO!$S:$S,BRUTO!$I:$I,ANALISIS_CAPTURAS_ESPECIE!$B15,BRUTO!$A:$A,ANALISIS_CAPTURAS_ESPECIE!C$11)+SUMIFS(BRUTO!$U:$U,BRUTO!$I:$I,ANALISIS_CAPTURAS_ESPECIE!$B15,BRUTO!$A:$A,ANALISIS_CAPTURAS_ESPECIE!C$11)+SUMIFS(BRUTO!$W:$W,BRUTO!$J:$J,ANALISIS_CAPTURAS_ESPECIE!$B15,BRUTO!$A:$A,ANALISIS_CAPTURAS_ESPECIE!C$11)+SUMIFS(BRUTO!$Y:$Y,BRUTO!$K:$K,ANALISIS_CAPTURAS_ESPECIE!$B15,BRUTO!$A:$A,ANALISIS_CAPTURAS_ESPECIE!C$11)+SUMIFS(BRUTO!$AA:$AA,BRUTO!$K:$K,ANALISIS_CAPTURAS_ESPECIE!$B15,BRUTO!$A:$A,ANALISIS_CAPTURAS_ESPECIE!C$11)</f>
        <v>3415</v>
      </c>
      <c r="D15" s="100">
        <f>SUMIFS(BRUTO!$M:$M,BRUTO!$H:$H,ANALISIS_CAPTURAS_ESPECIE!$B15,BRUTO!$A:$A,ANALISIS_CAPTURAS_ESPECIE!D$11)+SUMIFS(BRUTO!$O:$O,BRUTO!$H:$H,ANALISIS_CAPTURAS_ESPECIE!$B15,BRUTO!$A:$A,ANALISIS_CAPTURAS_ESPECIE!D$11)+SUMIFS(BRUTO!$Q:$Q,BRUTO!$H:$H,ANALISIS_CAPTURAS_ESPECIE!$B15,BRUTO!$A:$A,ANALISIS_CAPTURAS_ESPECIE!D$11)+SUMIFS(BRUTO!$S:$S,BRUTO!$I:$I,ANALISIS_CAPTURAS_ESPECIE!$B15,BRUTO!$A:$A,ANALISIS_CAPTURAS_ESPECIE!D$11)+SUMIFS(BRUTO!$U:$U,BRUTO!$I:$I,ANALISIS_CAPTURAS_ESPECIE!$B15,BRUTO!$A:$A,ANALISIS_CAPTURAS_ESPECIE!D$11)+SUMIFS(BRUTO!$W:$W,BRUTO!$J:$J,ANALISIS_CAPTURAS_ESPECIE!$B15,BRUTO!$A:$A,ANALISIS_CAPTURAS_ESPECIE!D$11)+SUMIFS(BRUTO!$Y:$Y,BRUTO!$K:$K,ANALISIS_CAPTURAS_ESPECIE!$B15,BRUTO!$A:$A,ANALISIS_CAPTURAS_ESPECIE!D$11)+SUMIFS(BRUTO!$AA:$AA,BRUTO!$K:$K,ANALISIS_CAPTURAS_ESPECIE!$B15,BRUTO!$A:$A,ANALISIS_CAPTURAS_ESPECIE!D$11)</f>
        <v>8131</v>
      </c>
      <c r="E15" s="100">
        <f>SUMIFS(BRUTO!$M:$M,BRUTO!$H:$H,ANALISIS_CAPTURAS_ESPECIE!$B15,BRUTO!$A:$A,ANALISIS_CAPTURAS_ESPECIE!E$11)+SUMIFS(BRUTO!$O:$O,BRUTO!$H:$H,ANALISIS_CAPTURAS_ESPECIE!$B15,BRUTO!$A:$A,ANALISIS_CAPTURAS_ESPECIE!E$11)+SUMIFS(BRUTO!$Q:$Q,BRUTO!$H:$H,ANALISIS_CAPTURAS_ESPECIE!$B15,BRUTO!$A:$A,ANALISIS_CAPTURAS_ESPECIE!E$11)+SUMIFS(BRUTO!$S:$S,BRUTO!$I:$I,ANALISIS_CAPTURAS_ESPECIE!$B15,BRUTO!$A:$A,ANALISIS_CAPTURAS_ESPECIE!E$11)+SUMIFS(BRUTO!$U:$U,BRUTO!$I:$I,ANALISIS_CAPTURAS_ESPECIE!$B15,BRUTO!$A:$A,ANALISIS_CAPTURAS_ESPECIE!E$11)+SUMIFS(BRUTO!$W:$W,BRUTO!$J:$J,ANALISIS_CAPTURAS_ESPECIE!$B15,BRUTO!$A:$A,ANALISIS_CAPTURAS_ESPECIE!E$11)+SUMIFS(BRUTO!$Y:$Y,BRUTO!$K:$K,ANALISIS_CAPTURAS_ESPECIE!$B15,BRUTO!$A:$A,ANALISIS_CAPTURAS_ESPECIE!E$11)+SUMIFS(BRUTO!$AA:$AA,BRUTO!$K:$K,ANALISIS_CAPTURAS_ESPECIE!$B15,BRUTO!$A:$A,ANALISIS_CAPTURAS_ESPECIE!E$11)</f>
        <v>5333</v>
      </c>
      <c r="F15" s="100">
        <f>SUMIFS(BRUTO!$M:$M,BRUTO!$H:$H,ANALISIS_CAPTURAS_ESPECIE!$B15,BRUTO!$A:$A,ANALISIS_CAPTURAS_ESPECIE!F$11)+SUMIFS(BRUTO!$O:$O,BRUTO!$H:$H,ANALISIS_CAPTURAS_ESPECIE!$B15,BRUTO!$A:$A,ANALISIS_CAPTURAS_ESPECIE!F$11)+SUMIFS(BRUTO!$Q:$Q,BRUTO!$H:$H,ANALISIS_CAPTURAS_ESPECIE!$B15,BRUTO!$A:$A,ANALISIS_CAPTURAS_ESPECIE!F$11)+SUMIFS(BRUTO!$S:$S,BRUTO!$I:$I,ANALISIS_CAPTURAS_ESPECIE!$B15,BRUTO!$A:$A,ANALISIS_CAPTURAS_ESPECIE!F$11)+SUMIFS(BRUTO!$U:$U,BRUTO!$I:$I,ANALISIS_CAPTURAS_ESPECIE!$B15,BRUTO!$A:$A,ANALISIS_CAPTURAS_ESPECIE!F$11)+SUMIFS(BRUTO!$W:$W,BRUTO!$J:$J,ANALISIS_CAPTURAS_ESPECIE!$B15,BRUTO!$A:$A,ANALISIS_CAPTURAS_ESPECIE!F$11)+SUMIFS(BRUTO!$Y:$Y,BRUTO!$K:$K,ANALISIS_CAPTURAS_ESPECIE!$B15,BRUTO!$A:$A,ANALISIS_CAPTURAS_ESPECIE!F$11)+SUMIFS(BRUTO!$AA:$AA,BRUTO!$K:$K,ANALISIS_CAPTURAS_ESPECIE!$B15,BRUTO!$A:$A,ANALISIS_CAPTURAS_ESPECIE!F$11)</f>
        <v>3709</v>
      </c>
      <c r="G15" s="100">
        <f>SUMIFS(BRUTO!$M:$M,BRUTO!$H:$H,ANALISIS_CAPTURAS_ESPECIE!$B15,BRUTO!$A:$A,ANALISIS_CAPTURAS_ESPECIE!G$11)+SUMIFS(BRUTO!$O:$O,BRUTO!$H:$H,ANALISIS_CAPTURAS_ESPECIE!$B15,BRUTO!$A:$A,ANALISIS_CAPTURAS_ESPECIE!G$11)+SUMIFS(BRUTO!$Q:$Q,BRUTO!$H:$H,ANALISIS_CAPTURAS_ESPECIE!$B15,BRUTO!$A:$A,ANALISIS_CAPTURAS_ESPECIE!G$11)+SUMIFS(BRUTO!$S:$S,BRUTO!$I:$I,ANALISIS_CAPTURAS_ESPECIE!$B15,BRUTO!$A:$A,ANALISIS_CAPTURAS_ESPECIE!G$11)+SUMIFS(BRUTO!$U:$U,BRUTO!$I:$I,ANALISIS_CAPTURAS_ESPECIE!$B15,BRUTO!$A:$A,ANALISIS_CAPTURAS_ESPECIE!G$11)+SUMIFS(BRUTO!$W:$W,BRUTO!$J:$J,ANALISIS_CAPTURAS_ESPECIE!$B15,BRUTO!$A:$A,ANALISIS_CAPTURAS_ESPECIE!G$11)+SUMIFS(BRUTO!$Y:$Y,BRUTO!$K:$K,ANALISIS_CAPTURAS_ESPECIE!$B15,BRUTO!$A:$A,ANALISIS_CAPTURAS_ESPECIE!G$11)+SUMIFS(BRUTO!$AA:$AA,BRUTO!$K:$K,ANALISIS_CAPTURAS_ESPECIE!$B15,BRUTO!$A:$A,ANALISIS_CAPTURAS_ESPECIE!G$11)</f>
        <v>5031</v>
      </c>
      <c r="H15" s="100">
        <f>SUMIFS(BRUTO!$M:$M,BRUTO!$H:$H,ANALISIS_CAPTURAS_ESPECIE!$B15,BRUTO!$A:$A,ANALISIS_CAPTURAS_ESPECIE!H$11)+SUMIFS(BRUTO!$O:$O,BRUTO!$H:$H,ANALISIS_CAPTURAS_ESPECIE!$B15,BRUTO!$A:$A,ANALISIS_CAPTURAS_ESPECIE!H$11)+SUMIFS(BRUTO!$Q:$Q,BRUTO!$H:$H,ANALISIS_CAPTURAS_ESPECIE!$B15,BRUTO!$A:$A,ANALISIS_CAPTURAS_ESPECIE!H$11)+SUMIFS(BRUTO!$S:$S,BRUTO!$I:$I,ANALISIS_CAPTURAS_ESPECIE!$B15,BRUTO!$A:$A,ANALISIS_CAPTURAS_ESPECIE!H$11)+SUMIFS(BRUTO!$U:$U,BRUTO!$I:$I,ANALISIS_CAPTURAS_ESPECIE!$B15,BRUTO!$A:$A,ANALISIS_CAPTURAS_ESPECIE!H$11)+SUMIFS(BRUTO!$W:$W,BRUTO!$J:$J,ANALISIS_CAPTURAS_ESPECIE!$B15,BRUTO!$A:$A,ANALISIS_CAPTURAS_ESPECIE!H$11)+SUMIFS(BRUTO!$Y:$Y,BRUTO!$K:$K,ANALISIS_CAPTURAS_ESPECIE!$B15,BRUTO!$A:$A,ANALISIS_CAPTURAS_ESPECIE!H$11)+SUMIFS(BRUTO!$AA:$AA,BRUTO!$K:$K,ANALISIS_CAPTURAS_ESPECIE!$B15,BRUTO!$A:$A,ANALISIS_CAPTURAS_ESPECIE!H$11)</f>
        <v>100</v>
      </c>
      <c r="I15" s="100">
        <f>SUMIFS(BRUTO!$M:$M,BRUTO!$H:$H,ANALISIS_CAPTURAS_ESPECIE!$B15,BRUTO!$A:$A,ANALISIS_CAPTURAS_ESPECIE!I$11)+SUMIFS(BRUTO!$O:$O,BRUTO!$H:$H,ANALISIS_CAPTURAS_ESPECIE!$B15,BRUTO!$A:$A,ANALISIS_CAPTURAS_ESPECIE!I$11)+SUMIFS(BRUTO!$Q:$Q,BRUTO!$H:$H,ANALISIS_CAPTURAS_ESPECIE!$B15,BRUTO!$A:$A,ANALISIS_CAPTURAS_ESPECIE!I$11)+SUMIFS(BRUTO!$S:$S,BRUTO!$I:$I,ANALISIS_CAPTURAS_ESPECIE!$B15,BRUTO!$A:$A,ANALISIS_CAPTURAS_ESPECIE!I$11)+SUMIFS(BRUTO!$U:$U,BRUTO!$I:$I,ANALISIS_CAPTURAS_ESPECIE!$B15,BRUTO!$A:$A,ANALISIS_CAPTURAS_ESPECIE!I$11)+SUMIFS(BRUTO!$W:$W,BRUTO!$J:$J,ANALISIS_CAPTURAS_ESPECIE!$B15,BRUTO!$A:$A,ANALISIS_CAPTURAS_ESPECIE!I$11)+SUMIFS(BRUTO!$Y:$Y,BRUTO!$K:$K,ANALISIS_CAPTURAS_ESPECIE!$B15,BRUTO!$A:$A,ANALISIS_CAPTURAS_ESPECIE!I$11)+SUMIFS(BRUTO!$AA:$AA,BRUTO!$K:$K,ANALISIS_CAPTURAS_ESPECIE!$B15,BRUTO!$A:$A,ANALISIS_CAPTURAS_ESPECIE!I$11)</f>
        <v>140</v>
      </c>
      <c r="J15" s="100">
        <f>SUMIFS(BRUTO!$M:$M,BRUTO!$H:$H,ANALISIS_CAPTURAS_ESPECIE!$B15,BRUTO!$A:$A,ANALISIS_CAPTURAS_ESPECIE!J$11)+SUMIFS(BRUTO!$O:$O,BRUTO!$H:$H,ANALISIS_CAPTURAS_ESPECIE!$B15,BRUTO!$A:$A,ANALISIS_CAPTURAS_ESPECIE!J$11)+SUMIFS(BRUTO!$Q:$Q,BRUTO!$H:$H,ANALISIS_CAPTURAS_ESPECIE!$B15,BRUTO!$A:$A,ANALISIS_CAPTURAS_ESPECIE!J$11)+SUMIFS(BRUTO!$S:$S,BRUTO!$I:$I,ANALISIS_CAPTURAS_ESPECIE!$B15,BRUTO!$A:$A,ANALISIS_CAPTURAS_ESPECIE!J$11)+SUMIFS(BRUTO!$U:$U,BRUTO!$I:$I,ANALISIS_CAPTURAS_ESPECIE!$B15,BRUTO!$A:$A,ANALISIS_CAPTURAS_ESPECIE!J$11)+SUMIFS(BRUTO!$W:$W,BRUTO!$J:$J,ANALISIS_CAPTURAS_ESPECIE!$B15,BRUTO!$A:$A,ANALISIS_CAPTURAS_ESPECIE!J$11)+SUMIFS(BRUTO!$Y:$Y,BRUTO!$K:$K,ANALISIS_CAPTURAS_ESPECIE!$B15,BRUTO!$A:$A,ANALISIS_CAPTURAS_ESPECIE!J$11)+SUMIFS(BRUTO!$AA:$AA,BRUTO!$K:$K,ANALISIS_CAPTURAS_ESPECIE!$B15,BRUTO!$A:$A,ANALISIS_CAPTURAS_ESPECIE!J$11)</f>
        <v>0</v>
      </c>
      <c r="K15" s="100">
        <f>SUMIFS(BRUTO!$M:$M,BRUTO!$H:$H,ANALISIS_CAPTURAS_ESPECIE!$B15,BRUTO!$A:$A,ANALISIS_CAPTURAS_ESPECIE!K$11)+SUMIFS(BRUTO!$O:$O,BRUTO!$H:$H,ANALISIS_CAPTURAS_ESPECIE!$B15,BRUTO!$A:$A,ANALISIS_CAPTURAS_ESPECIE!K$11)+SUMIFS(BRUTO!$Q:$Q,BRUTO!$H:$H,ANALISIS_CAPTURAS_ESPECIE!$B15,BRUTO!$A:$A,ANALISIS_CAPTURAS_ESPECIE!K$11)+SUMIFS(BRUTO!$S:$S,BRUTO!$I:$I,ANALISIS_CAPTURAS_ESPECIE!$B15,BRUTO!$A:$A,ANALISIS_CAPTURAS_ESPECIE!K$11)+SUMIFS(BRUTO!$U:$U,BRUTO!$I:$I,ANALISIS_CAPTURAS_ESPECIE!$B15,BRUTO!$A:$A,ANALISIS_CAPTURAS_ESPECIE!K$11)+SUMIFS(BRUTO!$W:$W,BRUTO!$J:$J,ANALISIS_CAPTURAS_ESPECIE!$B15,BRUTO!$A:$A,ANALISIS_CAPTURAS_ESPECIE!K$11)+SUMIFS(BRUTO!$Y:$Y,BRUTO!$K:$K,ANALISIS_CAPTURAS_ESPECIE!$B15,BRUTO!$A:$A,ANALISIS_CAPTURAS_ESPECIE!K$11)+SUMIFS(BRUTO!$AA:$AA,BRUTO!$K:$K,ANALISIS_CAPTURAS_ESPECIE!$B15,BRUTO!$A:$A,ANALISIS_CAPTURAS_ESPECIE!K$11)</f>
        <v>0</v>
      </c>
      <c r="L15" s="100">
        <f>SUMIFS(BRUTO!$M:$M,BRUTO!$H:$H,ANALISIS_CAPTURAS_ESPECIE!$B15,BRUTO!$A:$A,ANALISIS_CAPTURAS_ESPECIE!L$11)+SUMIFS(BRUTO!$O:$O,BRUTO!$H:$H,ANALISIS_CAPTURAS_ESPECIE!$B15,BRUTO!$A:$A,ANALISIS_CAPTURAS_ESPECIE!L$11)+SUMIFS(BRUTO!$Q:$Q,BRUTO!$H:$H,ANALISIS_CAPTURAS_ESPECIE!$B15,BRUTO!$A:$A,ANALISIS_CAPTURAS_ESPECIE!L$11)+SUMIFS(BRUTO!$S:$S,BRUTO!$I:$I,ANALISIS_CAPTURAS_ESPECIE!$B15,BRUTO!$A:$A,ANALISIS_CAPTURAS_ESPECIE!L$11)+SUMIFS(BRUTO!$U:$U,BRUTO!$I:$I,ANALISIS_CAPTURAS_ESPECIE!$B15,BRUTO!$A:$A,ANALISIS_CAPTURAS_ESPECIE!L$11)+SUMIFS(BRUTO!$W:$W,BRUTO!$J:$J,ANALISIS_CAPTURAS_ESPECIE!$B15,BRUTO!$A:$A,ANALISIS_CAPTURAS_ESPECIE!L$11)+SUMIFS(BRUTO!$Y:$Y,BRUTO!$K:$K,ANALISIS_CAPTURAS_ESPECIE!$B15,BRUTO!$A:$A,ANALISIS_CAPTURAS_ESPECIE!L$11)+SUMIFS(BRUTO!$AA:$AA,BRUTO!$K:$K,ANALISIS_CAPTURAS_ESPECIE!$B15,BRUTO!$A:$A,ANALISIS_CAPTURAS_ESPECIE!L$11)</f>
        <v>40</v>
      </c>
      <c r="M15" s="100">
        <f>SUMIFS(BRUTO!$M:$M,BRUTO!$H:$H,ANALISIS_CAPTURAS_ESPECIE!$B15,BRUTO!$A:$A,ANALISIS_CAPTURAS_ESPECIE!M$11)+SUMIFS(BRUTO!$O:$O,BRUTO!$H:$H,ANALISIS_CAPTURAS_ESPECIE!$B15,BRUTO!$A:$A,ANALISIS_CAPTURAS_ESPECIE!M$11)+SUMIFS(BRUTO!$Q:$Q,BRUTO!$H:$H,ANALISIS_CAPTURAS_ESPECIE!$B15,BRUTO!$A:$A,ANALISIS_CAPTURAS_ESPECIE!M$11)+SUMIFS(BRUTO!$S:$S,BRUTO!$I:$I,ANALISIS_CAPTURAS_ESPECIE!$B15,BRUTO!$A:$A,ANALISIS_CAPTURAS_ESPECIE!M$11)+SUMIFS(BRUTO!$U:$U,BRUTO!$I:$I,ANALISIS_CAPTURAS_ESPECIE!$B15,BRUTO!$A:$A,ANALISIS_CAPTURAS_ESPECIE!M$11)+SUMIFS(BRUTO!$W:$W,BRUTO!$J:$J,ANALISIS_CAPTURAS_ESPECIE!$B15,BRUTO!$A:$A,ANALISIS_CAPTURAS_ESPECIE!M$11)+SUMIFS(BRUTO!$Y:$Y,BRUTO!$K:$K,ANALISIS_CAPTURAS_ESPECIE!$B15,BRUTO!$A:$A,ANALISIS_CAPTURAS_ESPECIE!M$11)+SUMIFS(BRUTO!$AA:$AA,BRUTO!$K:$K,ANALISIS_CAPTURAS_ESPECIE!$B15,BRUTO!$A:$A,ANALISIS_CAPTURAS_ESPECIE!M$11)</f>
        <v>0</v>
      </c>
      <c r="N15" s="83">
        <f t="shared" si="0"/>
        <v>25899</v>
      </c>
      <c r="O15" s="80">
        <f t="shared" si="1"/>
        <v>12.066081819579487</v>
      </c>
    </row>
    <row r="16" spans="1:26" ht="15.75" x14ac:dyDescent="0.25">
      <c r="A16" s="99" t="s">
        <v>139</v>
      </c>
      <c r="B16" s="103">
        <v>12</v>
      </c>
      <c r="C16" s="100">
        <f>SUMIFS(BRUTO!$M:$M,BRUTO!$H:$H,ANALISIS_CAPTURAS_ESPECIE!$B16,BRUTO!$A:$A,ANALISIS_CAPTURAS_ESPECIE!C$11)+SUMIFS(BRUTO!$O:$O,BRUTO!$H:$H,ANALISIS_CAPTURAS_ESPECIE!$B16,BRUTO!$A:$A,ANALISIS_CAPTURAS_ESPECIE!C$11)+SUMIFS(BRUTO!$Q:$Q,BRUTO!$H:$H,ANALISIS_CAPTURAS_ESPECIE!$B16,BRUTO!$A:$A,ANALISIS_CAPTURAS_ESPECIE!C$11)+SUMIFS(BRUTO!$S:$S,BRUTO!$I:$I,ANALISIS_CAPTURAS_ESPECIE!$B16,BRUTO!$A:$A,ANALISIS_CAPTURAS_ESPECIE!C$11)+SUMIFS(BRUTO!$U:$U,BRUTO!$I:$I,ANALISIS_CAPTURAS_ESPECIE!$B16,BRUTO!$A:$A,ANALISIS_CAPTURAS_ESPECIE!C$11)+SUMIFS(BRUTO!$W:$W,BRUTO!$J:$J,ANALISIS_CAPTURAS_ESPECIE!$B16,BRUTO!$A:$A,ANALISIS_CAPTURAS_ESPECIE!C$11)+SUMIFS(BRUTO!$Y:$Y,BRUTO!$K:$K,ANALISIS_CAPTURAS_ESPECIE!$B16,BRUTO!$A:$A,ANALISIS_CAPTURAS_ESPECIE!C$11)+SUMIFS(BRUTO!$AA:$AA,BRUTO!$K:$K,ANALISIS_CAPTURAS_ESPECIE!$B16,BRUTO!$A:$A,ANALISIS_CAPTURAS_ESPECIE!C$11)</f>
        <v>354</v>
      </c>
      <c r="D16" s="100">
        <f>SUMIFS(BRUTO!$M:$M,BRUTO!$H:$H,ANALISIS_CAPTURAS_ESPECIE!$B16,BRUTO!$A:$A,ANALISIS_CAPTURAS_ESPECIE!D$11)+SUMIFS(BRUTO!$O:$O,BRUTO!$H:$H,ANALISIS_CAPTURAS_ESPECIE!$B16,BRUTO!$A:$A,ANALISIS_CAPTURAS_ESPECIE!D$11)+SUMIFS(BRUTO!$Q:$Q,BRUTO!$H:$H,ANALISIS_CAPTURAS_ESPECIE!$B16,BRUTO!$A:$A,ANALISIS_CAPTURAS_ESPECIE!D$11)+SUMIFS(BRUTO!$S:$S,BRUTO!$I:$I,ANALISIS_CAPTURAS_ESPECIE!$B16,BRUTO!$A:$A,ANALISIS_CAPTURAS_ESPECIE!D$11)+SUMIFS(BRUTO!$U:$U,BRUTO!$I:$I,ANALISIS_CAPTURAS_ESPECIE!$B16,BRUTO!$A:$A,ANALISIS_CAPTURAS_ESPECIE!D$11)+SUMIFS(BRUTO!$W:$W,BRUTO!$J:$J,ANALISIS_CAPTURAS_ESPECIE!$B16,BRUTO!$A:$A,ANALISIS_CAPTURAS_ESPECIE!D$11)+SUMIFS(BRUTO!$Y:$Y,BRUTO!$K:$K,ANALISIS_CAPTURAS_ESPECIE!$B16,BRUTO!$A:$A,ANALISIS_CAPTURAS_ESPECIE!D$11)+SUMIFS(BRUTO!$AA:$AA,BRUTO!$K:$K,ANALISIS_CAPTURAS_ESPECIE!$B16,BRUTO!$A:$A,ANALISIS_CAPTURAS_ESPECIE!D$11)</f>
        <v>915</v>
      </c>
      <c r="E16" s="100">
        <f>SUMIFS(BRUTO!$M:$M,BRUTO!$H:$H,ANALISIS_CAPTURAS_ESPECIE!$B16,BRUTO!$A:$A,ANALISIS_CAPTURAS_ESPECIE!E$11)+SUMIFS(BRUTO!$O:$O,BRUTO!$H:$H,ANALISIS_CAPTURAS_ESPECIE!$B16,BRUTO!$A:$A,ANALISIS_CAPTURAS_ESPECIE!E$11)+SUMIFS(BRUTO!$Q:$Q,BRUTO!$H:$H,ANALISIS_CAPTURAS_ESPECIE!$B16,BRUTO!$A:$A,ANALISIS_CAPTURAS_ESPECIE!E$11)+SUMIFS(BRUTO!$S:$S,BRUTO!$I:$I,ANALISIS_CAPTURAS_ESPECIE!$B16,BRUTO!$A:$A,ANALISIS_CAPTURAS_ESPECIE!E$11)+SUMIFS(BRUTO!$U:$U,BRUTO!$I:$I,ANALISIS_CAPTURAS_ESPECIE!$B16,BRUTO!$A:$A,ANALISIS_CAPTURAS_ESPECIE!E$11)+SUMIFS(BRUTO!$W:$W,BRUTO!$J:$J,ANALISIS_CAPTURAS_ESPECIE!$B16,BRUTO!$A:$A,ANALISIS_CAPTURAS_ESPECIE!E$11)+SUMIFS(BRUTO!$Y:$Y,BRUTO!$K:$K,ANALISIS_CAPTURAS_ESPECIE!$B16,BRUTO!$A:$A,ANALISIS_CAPTURAS_ESPECIE!E$11)+SUMIFS(BRUTO!$AA:$AA,BRUTO!$K:$K,ANALISIS_CAPTURAS_ESPECIE!$B16,BRUTO!$A:$A,ANALISIS_CAPTURAS_ESPECIE!E$11)</f>
        <v>288</v>
      </c>
      <c r="F16" s="100">
        <f>SUMIFS(BRUTO!$M:$M,BRUTO!$H:$H,ANALISIS_CAPTURAS_ESPECIE!$B16,BRUTO!$A:$A,ANALISIS_CAPTURAS_ESPECIE!F$11)+SUMIFS(BRUTO!$O:$O,BRUTO!$H:$H,ANALISIS_CAPTURAS_ESPECIE!$B16,BRUTO!$A:$A,ANALISIS_CAPTURAS_ESPECIE!F$11)+SUMIFS(BRUTO!$Q:$Q,BRUTO!$H:$H,ANALISIS_CAPTURAS_ESPECIE!$B16,BRUTO!$A:$A,ANALISIS_CAPTURAS_ESPECIE!F$11)+SUMIFS(BRUTO!$S:$S,BRUTO!$I:$I,ANALISIS_CAPTURAS_ESPECIE!$B16,BRUTO!$A:$A,ANALISIS_CAPTURAS_ESPECIE!F$11)+SUMIFS(BRUTO!$U:$U,BRUTO!$I:$I,ANALISIS_CAPTURAS_ESPECIE!$B16,BRUTO!$A:$A,ANALISIS_CAPTURAS_ESPECIE!F$11)+SUMIFS(BRUTO!$W:$W,BRUTO!$J:$J,ANALISIS_CAPTURAS_ESPECIE!$B16,BRUTO!$A:$A,ANALISIS_CAPTURAS_ESPECIE!F$11)+SUMIFS(BRUTO!$Y:$Y,BRUTO!$K:$K,ANALISIS_CAPTURAS_ESPECIE!$B16,BRUTO!$A:$A,ANALISIS_CAPTURAS_ESPECIE!F$11)+SUMIFS(BRUTO!$AA:$AA,BRUTO!$K:$K,ANALISIS_CAPTURAS_ESPECIE!$B16,BRUTO!$A:$A,ANALISIS_CAPTURAS_ESPECIE!F$11)</f>
        <v>363</v>
      </c>
      <c r="G16" s="100">
        <f>SUMIFS(BRUTO!$M:$M,BRUTO!$H:$H,ANALISIS_CAPTURAS_ESPECIE!$B16,BRUTO!$A:$A,ANALISIS_CAPTURAS_ESPECIE!G$11)+SUMIFS(BRUTO!$O:$O,BRUTO!$H:$H,ANALISIS_CAPTURAS_ESPECIE!$B16,BRUTO!$A:$A,ANALISIS_CAPTURAS_ESPECIE!G$11)+SUMIFS(BRUTO!$Q:$Q,BRUTO!$H:$H,ANALISIS_CAPTURAS_ESPECIE!$B16,BRUTO!$A:$A,ANALISIS_CAPTURAS_ESPECIE!G$11)+SUMIFS(BRUTO!$S:$S,BRUTO!$I:$I,ANALISIS_CAPTURAS_ESPECIE!$B16,BRUTO!$A:$A,ANALISIS_CAPTURAS_ESPECIE!G$11)+SUMIFS(BRUTO!$U:$U,BRUTO!$I:$I,ANALISIS_CAPTURAS_ESPECIE!$B16,BRUTO!$A:$A,ANALISIS_CAPTURAS_ESPECIE!G$11)+SUMIFS(BRUTO!$W:$W,BRUTO!$J:$J,ANALISIS_CAPTURAS_ESPECIE!$B16,BRUTO!$A:$A,ANALISIS_CAPTURAS_ESPECIE!G$11)+SUMIFS(BRUTO!$Y:$Y,BRUTO!$K:$K,ANALISIS_CAPTURAS_ESPECIE!$B16,BRUTO!$A:$A,ANALISIS_CAPTURAS_ESPECIE!G$11)+SUMIFS(BRUTO!$AA:$AA,BRUTO!$K:$K,ANALISIS_CAPTURAS_ESPECIE!$B16,BRUTO!$A:$A,ANALISIS_CAPTURAS_ESPECIE!G$11)</f>
        <v>430</v>
      </c>
      <c r="H16" s="100">
        <f>SUMIFS(BRUTO!$M:$M,BRUTO!$H:$H,ANALISIS_CAPTURAS_ESPECIE!$B16,BRUTO!$A:$A,ANALISIS_CAPTURAS_ESPECIE!H$11)+SUMIFS(BRUTO!$O:$O,BRUTO!$H:$H,ANALISIS_CAPTURAS_ESPECIE!$B16,BRUTO!$A:$A,ANALISIS_CAPTURAS_ESPECIE!H$11)+SUMIFS(BRUTO!$Q:$Q,BRUTO!$H:$H,ANALISIS_CAPTURAS_ESPECIE!$B16,BRUTO!$A:$A,ANALISIS_CAPTURAS_ESPECIE!H$11)+SUMIFS(BRUTO!$S:$S,BRUTO!$I:$I,ANALISIS_CAPTURAS_ESPECIE!$B16,BRUTO!$A:$A,ANALISIS_CAPTURAS_ESPECIE!H$11)+SUMIFS(BRUTO!$U:$U,BRUTO!$I:$I,ANALISIS_CAPTURAS_ESPECIE!$B16,BRUTO!$A:$A,ANALISIS_CAPTURAS_ESPECIE!H$11)+SUMIFS(BRUTO!$W:$W,BRUTO!$J:$J,ANALISIS_CAPTURAS_ESPECIE!$B16,BRUTO!$A:$A,ANALISIS_CAPTURAS_ESPECIE!H$11)+SUMIFS(BRUTO!$Y:$Y,BRUTO!$K:$K,ANALISIS_CAPTURAS_ESPECIE!$B16,BRUTO!$A:$A,ANALISIS_CAPTURAS_ESPECIE!H$11)+SUMIFS(BRUTO!$AA:$AA,BRUTO!$K:$K,ANALISIS_CAPTURAS_ESPECIE!$B16,BRUTO!$A:$A,ANALISIS_CAPTURAS_ESPECIE!H$11)</f>
        <v>392</v>
      </c>
      <c r="I16" s="100">
        <f>SUMIFS(BRUTO!$M:$M,BRUTO!$H:$H,ANALISIS_CAPTURAS_ESPECIE!$B16,BRUTO!$A:$A,ANALISIS_CAPTURAS_ESPECIE!I$11)+SUMIFS(BRUTO!$O:$O,BRUTO!$H:$H,ANALISIS_CAPTURAS_ESPECIE!$B16,BRUTO!$A:$A,ANALISIS_CAPTURAS_ESPECIE!I$11)+SUMIFS(BRUTO!$Q:$Q,BRUTO!$H:$H,ANALISIS_CAPTURAS_ESPECIE!$B16,BRUTO!$A:$A,ANALISIS_CAPTURAS_ESPECIE!I$11)+SUMIFS(BRUTO!$S:$S,BRUTO!$I:$I,ANALISIS_CAPTURAS_ESPECIE!$B16,BRUTO!$A:$A,ANALISIS_CAPTURAS_ESPECIE!I$11)+SUMIFS(BRUTO!$U:$U,BRUTO!$I:$I,ANALISIS_CAPTURAS_ESPECIE!$B16,BRUTO!$A:$A,ANALISIS_CAPTURAS_ESPECIE!I$11)+SUMIFS(BRUTO!$W:$W,BRUTO!$J:$J,ANALISIS_CAPTURAS_ESPECIE!$B16,BRUTO!$A:$A,ANALISIS_CAPTURAS_ESPECIE!I$11)+SUMIFS(BRUTO!$Y:$Y,BRUTO!$K:$K,ANALISIS_CAPTURAS_ESPECIE!$B16,BRUTO!$A:$A,ANALISIS_CAPTURAS_ESPECIE!I$11)+SUMIFS(BRUTO!$AA:$AA,BRUTO!$K:$K,ANALISIS_CAPTURAS_ESPECIE!$B16,BRUTO!$A:$A,ANALISIS_CAPTURAS_ESPECIE!I$11)</f>
        <v>512</v>
      </c>
      <c r="J16" s="100">
        <f>SUMIFS(BRUTO!$M:$M,BRUTO!$H:$H,ANALISIS_CAPTURAS_ESPECIE!$B16,BRUTO!$A:$A,ANALISIS_CAPTURAS_ESPECIE!J$11)+SUMIFS(BRUTO!$O:$O,BRUTO!$H:$H,ANALISIS_CAPTURAS_ESPECIE!$B16,BRUTO!$A:$A,ANALISIS_CAPTURAS_ESPECIE!J$11)+SUMIFS(BRUTO!$Q:$Q,BRUTO!$H:$H,ANALISIS_CAPTURAS_ESPECIE!$B16,BRUTO!$A:$A,ANALISIS_CAPTURAS_ESPECIE!J$11)+SUMIFS(BRUTO!$S:$S,BRUTO!$I:$I,ANALISIS_CAPTURAS_ESPECIE!$B16,BRUTO!$A:$A,ANALISIS_CAPTURAS_ESPECIE!J$11)+SUMIFS(BRUTO!$U:$U,BRUTO!$I:$I,ANALISIS_CAPTURAS_ESPECIE!$B16,BRUTO!$A:$A,ANALISIS_CAPTURAS_ESPECIE!J$11)+SUMIFS(BRUTO!$W:$W,BRUTO!$J:$J,ANALISIS_CAPTURAS_ESPECIE!$B16,BRUTO!$A:$A,ANALISIS_CAPTURAS_ESPECIE!J$11)+SUMIFS(BRUTO!$Y:$Y,BRUTO!$K:$K,ANALISIS_CAPTURAS_ESPECIE!$B16,BRUTO!$A:$A,ANALISIS_CAPTURAS_ESPECIE!J$11)+SUMIFS(BRUTO!$AA:$AA,BRUTO!$K:$K,ANALISIS_CAPTURAS_ESPECIE!$B16,BRUTO!$A:$A,ANALISIS_CAPTURAS_ESPECIE!J$11)</f>
        <v>661</v>
      </c>
      <c r="K16" s="100">
        <f>SUMIFS(BRUTO!$M:$M,BRUTO!$H:$H,ANALISIS_CAPTURAS_ESPECIE!$B16,BRUTO!$A:$A,ANALISIS_CAPTURAS_ESPECIE!K$11)+SUMIFS(BRUTO!$O:$O,BRUTO!$H:$H,ANALISIS_CAPTURAS_ESPECIE!$B16,BRUTO!$A:$A,ANALISIS_CAPTURAS_ESPECIE!K$11)+SUMIFS(BRUTO!$Q:$Q,BRUTO!$H:$H,ANALISIS_CAPTURAS_ESPECIE!$B16,BRUTO!$A:$A,ANALISIS_CAPTURAS_ESPECIE!K$11)+SUMIFS(BRUTO!$S:$S,BRUTO!$I:$I,ANALISIS_CAPTURAS_ESPECIE!$B16,BRUTO!$A:$A,ANALISIS_CAPTURAS_ESPECIE!K$11)+SUMIFS(BRUTO!$U:$U,BRUTO!$I:$I,ANALISIS_CAPTURAS_ESPECIE!$B16,BRUTO!$A:$A,ANALISIS_CAPTURAS_ESPECIE!K$11)+SUMIFS(BRUTO!$W:$W,BRUTO!$J:$J,ANALISIS_CAPTURAS_ESPECIE!$B16,BRUTO!$A:$A,ANALISIS_CAPTURAS_ESPECIE!K$11)+SUMIFS(BRUTO!$Y:$Y,BRUTO!$K:$K,ANALISIS_CAPTURAS_ESPECIE!$B16,BRUTO!$A:$A,ANALISIS_CAPTURAS_ESPECIE!K$11)+SUMIFS(BRUTO!$AA:$AA,BRUTO!$K:$K,ANALISIS_CAPTURAS_ESPECIE!$B16,BRUTO!$A:$A,ANALISIS_CAPTURAS_ESPECIE!K$11)</f>
        <v>251</v>
      </c>
      <c r="L16" s="100">
        <f>SUMIFS(BRUTO!$M:$M,BRUTO!$H:$H,ANALISIS_CAPTURAS_ESPECIE!$B16,BRUTO!$A:$A,ANALISIS_CAPTURAS_ESPECIE!L$11)+SUMIFS(BRUTO!$O:$O,BRUTO!$H:$H,ANALISIS_CAPTURAS_ESPECIE!$B16,BRUTO!$A:$A,ANALISIS_CAPTURAS_ESPECIE!L$11)+SUMIFS(BRUTO!$Q:$Q,BRUTO!$H:$H,ANALISIS_CAPTURAS_ESPECIE!$B16,BRUTO!$A:$A,ANALISIS_CAPTURAS_ESPECIE!L$11)+SUMIFS(BRUTO!$S:$S,BRUTO!$I:$I,ANALISIS_CAPTURAS_ESPECIE!$B16,BRUTO!$A:$A,ANALISIS_CAPTURAS_ESPECIE!L$11)+SUMIFS(BRUTO!$U:$U,BRUTO!$I:$I,ANALISIS_CAPTURAS_ESPECIE!$B16,BRUTO!$A:$A,ANALISIS_CAPTURAS_ESPECIE!L$11)+SUMIFS(BRUTO!$W:$W,BRUTO!$J:$J,ANALISIS_CAPTURAS_ESPECIE!$B16,BRUTO!$A:$A,ANALISIS_CAPTURAS_ESPECIE!L$11)+SUMIFS(BRUTO!$Y:$Y,BRUTO!$K:$K,ANALISIS_CAPTURAS_ESPECIE!$B16,BRUTO!$A:$A,ANALISIS_CAPTURAS_ESPECIE!L$11)+SUMIFS(BRUTO!$AA:$AA,BRUTO!$K:$K,ANALISIS_CAPTURAS_ESPECIE!$B16,BRUTO!$A:$A,ANALISIS_CAPTURAS_ESPECIE!L$11)</f>
        <v>405</v>
      </c>
      <c r="M16" s="100">
        <f>SUMIFS(BRUTO!$M:$M,BRUTO!$H:$H,ANALISIS_CAPTURAS_ESPECIE!$B16,BRUTO!$A:$A,ANALISIS_CAPTURAS_ESPECIE!M$11)+SUMIFS(BRUTO!$O:$O,BRUTO!$H:$H,ANALISIS_CAPTURAS_ESPECIE!$B16,BRUTO!$A:$A,ANALISIS_CAPTURAS_ESPECIE!M$11)+SUMIFS(BRUTO!$Q:$Q,BRUTO!$H:$H,ANALISIS_CAPTURAS_ESPECIE!$B16,BRUTO!$A:$A,ANALISIS_CAPTURAS_ESPECIE!M$11)+SUMIFS(BRUTO!$S:$S,BRUTO!$I:$I,ANALISIS_CAPTURAS_ESPECIE!$B16,BRUTO!$A:$A,ANALISIS_CAPTURAS_ESPECIE!M$11)+SUMIFS(BRUTO!$U:$U,BRUTO!$I:$I,ANALISIS_CAPTURAS_ESPECIE!$B16,BRUTO!$A:$A,ANALISIS_CAPTURAS_ESPECIE!M$11)+SUMIFS(BRUTO!$W:$W,BRUTO!$J:$J,ANALISIS_CAPTURAS_ESPECIE!$B16,BRUTO!$A:$A,ANALISIS_CAPTURAS_ESPECIE!M$11)+SUMIFS(BRUTO!$Y:$Y,BRUTO!$K:$K,ANALISIS_CAPTURAS_ESPECIE!$B16,BRUTO!$A:$A,ANALISIS_CAPTURAS_ESPECIE!M$11)+SUMIFS(BRUTO!$AA:$AA,BRUTO!$K:$K,ANALISIS_CAPTURAS_ESPECIE!$B16,BRUTO!$A:$A,ANALISIS_CAPTURAS_ESPECIE!M$11)</f>
        <v>0</v>
      </c>
      <c r="N16" s="83">
        <f t="shared" si="0"/>
        <v>4571</v>
      </c>
      <c r="O16" s="80">
        <f t="shared" si="1"/>
        <v>2.1295826092628225</v>
      </c>
    </row>
    <row r="17" spans="1:33" ht="15.75" x14ac:dyDescent="0.25">
      <c r="A17" s="99" t="s">
        <v>140</v>
      </c>
      <c r="B17" s="103">
        <v>13</v>
      </c>
      <c r="C17" s="100">
        <f>SUMIFS(BRUTO!$M:$M,BRUTO!$H:$H,ANALISIS_CAPTURAS_ESPECIE!$B17,BRUTO!$A:$A,ANALISIS_CAPTURAS_ESPECIE!C$11)+SUMIFS(BRUTO!$O:$O,BRUTO!$H:$H,ANALISIS_CAPTURAS_ESPECIE!$B17,BRUTO!$A:$A,ANALISIS_CAPTURAS_ESPECIE!C$11)+SUMIFS(BRUTO!$Q:$Q,BRUTO!$H:$H,ANALISIS_CAPTURAS_ESPECIE!$B17,BRUTO!$A:$A,ANALISIS_CAPTURAS_ESPECIE!C$11)+SUMIFS(BRUTO!$S:$S,BRUTO!$I:$I,ANALISIS_CAPTURAS_ESPECIE!$B17,BRUTO!$A:$A,ANALISIS_CAPTURAS_ESPECIE!C$11)+SUMIFS(BRUTO!$U:$U,BRUTO!$I:$I,ANALISIS_CAPTURAS_ESPECIE!$B17,BRUTO!$A:$A,ANALISIS_CAPTURAS_ESPECIE!C$11)+SUMIFS(BRUTO!$W:$W,BRUTO!$J:$J,ANALISIS_CAPTURAS_ESPECIE!$B17,BRUTO!$A:$A,ANALISIS_CAPTURAS_ESPECIE!C$11)+SUMIFS(BRUTO!$Y:$Y,BRUTO!$K:$K,ANALISIS_CAPTURAS_ESPECIE!$B17,BRUTO!$A:$A,ANALISIS_CAPTURAS_ESPECIE!C$11)+SUMIFS(BRUTO!$AA:$AA,BRUTO!$K:$K,ANALISIS_CAPTURAS_ESPECIE!$B17,BRUTO!$A:$A,ANALISIS_CAPTURAS_ESPECIE!C$11)</f>
        <v>0</v>
      </c>
      <c r="D17" s="100">
        <f>SUMIFS(BRUTO!$M:$M,BRUTO!$H:$H,ANALISIS_CAPTURAS_ESPECIE!$B17,BRUTO!$A:$A,ANALISIS_CAPTURAS_ESPECIE!D$11)+SUMIFS(BRUTO!$O:$O,BRUTO!$H:$H,ANALISIS_CAPTURAS_ESPECIE!$B17,BRUTO!$A:$A,ANALISIS_CAPTURAS_ESPECIE!D$11)+SUMIFS(BRUTO!$Q:$Q,BRUTO!$H:$H,ANALISIS_CAPTURAS_ESPECIE!$B17,BRUTO!$A:$A,ANALISIS_CAPTURAS_ESPECIE!D$11)+SUMIFS(BRUTO!$S:$S,BRUTO!$I:$I,ANALISIS_CAPTURAS_ESPECIE!$B17,BRUTO!$A:$A,ANALISIS_CAPTURAS_ESPECIE!D$11)+SUMIFS(BRUTO!$U:$U,BRUTO!$I:$I,ANALISIS_CAPTURAS_ESPECIE!$B17,BRUTO!$A:$A,ANALISIS_CAPTURAS_ESPECIE!D$11)+SUMIFS(BRUTO!$W:$W,BRUTO!$J:$J,ANALISIS_CAPTURAS_ESPECIE!$B17,BRUTO!$A:$A,ANALISIS_CAPTURAS_ESPECIE!D$11)+SUMIFS(BRUTO!$Y:$Y,BRUTO!$K:$K,ANALISIS_CAPTURAS_ESPECIE!$B17,BRUTO!$A:$A,ANALISIS_CAPTURAS_ESPECIE!D$11)+SUMIFS(BRUTO!$AA:$AA,BRUTO!$K:$K,ANALISIS_CAPTURAS_ESPECIE!$B17,BRUTO!$A:$A,ANALISIS_CAPTURAS_ESPECIE!D$11)</f>
        <v>0</v>
      </c>
      <c r="E17" s="100">
        <f>SUMIFS(BRUTO!$M:$M,BRUTO!$H:$H,ANALISIS_CAPTURAS_ESPECIE!$B17,BRUTO!$A:$A,ANALISIS_CAPTURAS_ESPECIE!E$11)+SUMIFS(BRUTO!$O:$O,BRUTO!$H:$H,ANALISIS_CAPTURAS_ESPECIE!$B17,BRUTO!$A:$A,ANALISIS_CAPTURAS_ESPECIE!E$11)+SUMIFS(BRUTO!$Q:$Q,BRUTO!$H:$H,ANALISIS_CAPTURAS_ESPECIE!$B17,BRUTO!$A:$A,ANALISIS_CAPTURAS_ESPECIE!E$11)+SUMIFS(BRUTO!$S:$S,BRUTO!$I:$I,ANALISIS_CAPTURAS_ESPECIE!$B17,BRUTO!$A:$A,ANALISIS_CAPTURAS_ESPECIE!E$11)+SUMIFS(BRUTO!$U:$U,BRUTO!$I:$I,ANALISIS_CAPTURAS_ESPECIE!$B17,BRUTO!$A:$A,ANALISIS_CAPTURAS_ESPECIE!E$11)+SUMIFS(BRUTO!$W:$W,BRUTO!$J:$J,ANALISIS_CAPTURAS_ESPECIE!$B17,BRUTO!$A:$A,ANALISIS_CAPTURAS_ESPECIE!E$11)+SUMIFS(BRUTO!$Y:$Y,BRUTO!$K:$K,ANALISIS_CAPTURAS_ESPECIE!$B17,BRUTO!$A:$A,ANALISIS_CAPTURAS_ESPECIE!E$11)+SUMIFS(BRUTO!$AA:$AA,BRUTO!$K:$K,ANALISIS_CAPTURAS_ESPECIE!$B17,BRUTO!$A:$A,ANALISIS_CAPTURAS_ESPECIE!E$11)</f>
        <v>0</v>
      </c>
      <c r="F17" s="100">
        <f>SUMIFS(BRUTO!$M:$M,BRUTO!$H:$H,ANALISIS_CAPTURAS_ESPECIE!$B17,BRUTO!$A:$A,ANALISIS_CAPTURAS_ESPECIE!F$11)+SUMIFS(BRUTO!$O:$O,BRUTO!$H:$H,ANALISIS_CAPTURAS_ESPECIE!$B17,BRUTO!$A:$A,ANALISIS_CAPTURAS_ESPECIE!F$11)+SUMIFS(BRUTO!$Q:$Q,BRUTO!$H:$H,ANALISIS_CAPTURAS_ESPECIE!$B17,BRUTO!$A:$A,ANALISIS_CAPTURAS_ESPECIE!F$11)+SUMIFS(BRUTO!$S:$S,BRUTO!$I:$I,ANALISIS_CAPTURAS_ESPECIE!$B17,BRUTO!$A:$A,ANALISIS_CAPTURAS_ESPECIE!F$11)+SUMIFS(BRUTO!$U:$U,BRUTO!$I:$I,ANALISIS_CAPTURAS_ESPECIE!$B17,BRUTO!$A:$A,ANALISIS_CAPTURAS_ESPECIE!F$11)+SUMIFS(BRUTO!$W:$W,BRUTO!$J:$J,ANALISIS_CAPTURAS_ESPECIE!$B17,BRUTO!$A:$A,ANALISIS_CAPTURAS_ESPECIE!F$11)+SUMIFS(BRUTO!$Y:$Y,BRUTO!$K:$K,ANALISIS_CAPTURAS_ESPECIE!$B17,BRUTO!$A:$A,ANALISIS_CAPTURAS_ESPECIE!F$11)+SUMIFS(BRUTO!$AA:$AA,BRUTO!$K:$K,ANALISIS_CAPTURAS_ESPECIE!$B17,BRUTO!$A:$A,ANALISIS_CAPTURAS_ESPECIE!F$11)</f>
        <v>0</v>
      </c>
      <c r="G17" s="100">
        <f>SUMIFS(BRUTO!$M:$M,BRUTO!$H:$H,ANALISIS_CAPTURAS_ESPECIE!$B17,BRUTO!$A:$A,ANALISIS_CAPTURAS_ESPECIE!G$11)+SUMIFS(BRUTO!$O:$O,BRUTO!$H:$H,ANALISIS_CAPTURAS_ESPECIE!$B17,BRUTO!$A:$A,ANALISIS_CAPTURAS_ESPECIE!G$11)+SUMIFS(BRUTO!$Q:$Q,BRUTO!$H:$H,ANALISIS_CAPTURAS_ESPECIE!$B17,BRUTO!$A:$A,ANALISIS_CAPTURAS_ESPECIE!G$11)+SUMIFS(BRUTO!$S:$S,BRUTO!$I:$I,ANALISIS_CAPTURAS_ESPECIE!$B17,BRUTO!$A:$A,ANALISIS_CAPTURAS_ESPECIE!G$11)+SUMIFS(BRUTO!$U:$U,BRUTO!$I:$I,ANALISIS_CAPTURAS_ESPECIE!$B17,BRUTO!$A:$A,ANALISIS_CAPTURAS_ESPECIE!G$11)+SUMIFS(BRUTO!$W:$W,BRUTO!$J:$J,ANALISIS_CAPTURAS_ESPECIE!$B17,BRUTO!$A:$A,ANALISIS_CAPTURAS_ESPECIE!G$11)+SUMIFS(BRUTO!$Y:$Y,BRUTO!$K:$K,ANALISIS_CAPTURAS_ESPECIE!$B17,BRUTO!$A:$A,ANALISIS_CAPTURAS_ESPECIE!G$11)+SUMIFS(BRUTO!$AA:$AA,BRUTO!$K:$K,ANALISIS_CAPTURAS_ESPECIE!$B17,BRUTO!$A:$A,ANALISIS_CAPTURAS_ESPECIE!G$11)</f>
        <v>694</v>
      </c>
      <c r="H17" s="100">
        <f>SUMIFS(BRUTO!$M:$M,BRUTO!$H:$H,ANALISIS_CAPTURAS_ESPECIE!$B17,BRUTO!$A:$A,ANALISIS_CAPTURAS_ESPECIE!H$11)+SUMIFS(BRUTO!$O:$O,BRUTO!$H:$H,ANALISIS_CAPTURAS_ESPECIE!$B17,BRUTO!$A:$A,ANALISIS_CAPTURAS_ESPECIE!H$11)+SUMIFS(BRUTO!$Q:$Q,BRUTO!$H:$H,ANALISIS_CAPTURAS_ESPECIE!$B17,BRUTO!$A:$A,ANALISIS_CAPTURAS_ESPECIE!H$11)+SUMIFS(BRUTO!$S:$S,BRUTO!$I:$I,ANALISIS_CAPTURAS_ESPECIE!$B17,BRUTO!$A:$A,ANALISIS_CAPTURAS_ESPECIE!H$11)+SUMIFS(BRUTO!$U:$U,BRUTO!$I:$I,ANALISIS_CAPTURAS_ESPECIE!$B17,BRUTO!$A:$A,ANALISIS_CAPTURAS_ESPECIE!H$11)+SUMIFS(BRUTO!$W:$W,BRUTO!$J:$J,ANALISIS_CAPTURAS_ESPECIE!$B17,BRUTO!$A:$A,ANALISIS_CAPTURAS_ESPECIE!H$11)+SUMIFS(BRUTO!$Y:$Y,BRUTO!$K:$K,ANALISIS_CAPTURAS_ESPECIE!$B17,BRUTO!$A:$A,ANALISIS_CAPTURAS_ESPECIE!H$11)+SUMIFS(BRUTO!$AA:$AA,BRUTO!$K:$K,ANALISIS_CAPTURAS_ESPECIE!$B17,BRUTO!$A:$A,ANALISIS_CAPTURAS_ESPECIE!H$11)</f>
        <v>0</v>
      </c>
      <c r="I17" s="100">
        <f>SUMIFS(BRUTO!$M:$M,BRUTO!$H:$H,ANALISIS_CAPTURAS_ESPECIE!$B17,BRUTO!$A:$A,ANALISIS_CAPTURAS_ESPECIE!I$11)+SUMIFS(BRUTO!$O:$O,BRUTO!$H:$H,ANALISIS_CAPTURAS_ESPECIE!$B17,BRUTO!$A:$A,ANALISIS_CAPTURAS_ESPECIE!I$11)+SUMIFS(BRUTO!$Q:$Q,BRUTO!$H:$H,ANALISIS_CAPTURAS_ESPECIE!$B17,BRUTO!$A:$A,ANALISIS_CAPTURAS_ESPECIE!I$11)+SUMIFS(BRUTO!$S:$S,BRUTO!$I:$I,ANALISIS_CAPTURAS_ESPECIE!$B17,BRUTO!$A:$A,ANALISIS_CAPTURAS_ESPECIE!I$11)+SUMIFS(BRUTO!$U:$U,BRUTO!$I:$I,ANALISIS_CAPTURAS_ESPECIE!$B17,BRUTO!$A:$A,ANALISIS_CAPTURAS_ESPECIE!I$11)+SUMIFS(BRUTO!$W:$W,BRUTO!$J:$J,ANALISIS_CAPTURAS_ESPECIE!$B17,BRUTO!$A:$A,ANALISIS_CAPTURAS_ESPECIE!I$11)+SUMIFS(BRUTO!$Y:$Y,BRUTO!$K:$K,ANALISIS_CAPTURAS_ESPECIE!$B17,BRUTO!$A:$A,ANALISIS_CAPTURAS_ESPECIE!I$11)+SUMIFS(BRUTO!$AA:$AA,BRUTO!$K:$K,ANALISIS_CAPTURAS_ESPECIE!$B17,BRUTO!$A:$A,ANALISIS_CAPTURAS_ESPECIE!I$11)</f>
        <v>0</v>
      </c>
      <c r="J17" s="100">
        <f>SUMIFS(BRUTO!$M:$M,BRUTO!$H:$H,ANALISIS_CAPTURAS_ESPECIE!$B17,BRUTO!$A:$A,ANALISIS_CAPTURAS_ESPECIE!J$11)+SUMIFS(BRUTO!$O:$O,BRUTO!$H:$H,ANALISIS_CAPTURAS_ESPECIE!$B17,BRUTO!$A:$A,ANALISIS_CAPTURAS_ESPECIE!J$11)+SUMIFS(BRUTO!$Q:$Q,BRUTO!$H:$H,ANALISIS_CAPTURAS_ESPECIE!$B17,BRUTO!$A:$A,ANALISIS_CAPTURAS_ESPECIE!J$11)+SUMIFS(BRUTO!$S:$S,BRUTO!$I:$I,ANALISIS_CAPTURAS_ESPECIE!$B17,BRUTO!$A:$A,ANALISIS_CAPTURAS_ESPECIE!J$11)+SUMIFS(BRUTO!$U:$U,BRUTO!$I:$I,ANALISIS_CAPTURAS_ESPECIE!$B17,BRUTO!$A:$A,ANALISIS_CAPTURAS_ESPECIE!J$11)+SUMIFS(BRUTO!$W:$W,BRUTO!$J:$J,ANALISIS_CAPTURAS_ESPECIE!$B17,BRUTO!$A:$A,ANALISIS_CAPTURAS_ESPECIE!J$11)+SUMIFS(BRUTO!$Y:$Y,BRUTO!$K:$K,ANALISIS_CAPTURAS_ESPECIE!$B17,BRUTO!$A:$A,ANALISIS_CAPTURAS_ESPECIE!J$11)+SUMIFS(BRUTO!$AA:$AA,BRUTO!$K:$K,ANALISIS_CAPTURAS_ESPECIE!$B17,BRUTO!$A:$A,ANALISIS_CAPTURAS_ESPECIE!J$11)</f>
        <v>0</v>
      </c>
      <c r="K17" s="100">
        <f>SUMIFS(BRUTO!$M:$M,BRUTO!$H:$H,ANALISIS_CAPTURAS_ESPECIE!$B17,BRUTO!$A:$A,ANALISIS_CAPTURAS_ESPECIE!K$11)+SUMIFS(BRUTO!$O:$O,BRUTO!$H:$H,ANALISIS_CAPTURAS_ESPECIE!$B17,BRUTO!$A:$A,ANALISIS_CAPTURAS_ESPECIE!K$11)+SUMIFS(BRUTO!$Q:$Q,BRUTO!$H:$H,ANALISIS_CAPTURAS_ESPECIE!$B17,BRUTO!$A:$A,ANALISIS_CAPTURAS_ESPECIE!K$11)+SUMIFS(BRUTO!$S:$S,BRUTO!$I:$I,ANALISIS_CAPTURAS_ESPECIE!$B17,BRUTO!$A:$A,ANALISIS_CAPTURAS_ESPECIE!K$11)+SUMIFS(BRUTO!$U:$U,BRUTO!$I:$I,ANALISIS_CAPTURAS_ESPECIE!$B17,BRUTO!$A:$A,ANALISIS_CAPTURAS_ESPECIE!K$11)+SUMIFS(BRUTO!$W:$W,BRUTO!$J:$J,ANALISIS_CAPTURAS_ESPECIE!$B17,BRUTO!$A:$A,ANALISIS_CAPTURAS_ESPECIE!K$11)+SUMIFS(BRUTO!$Y:$Y,BRUTO!$K:$K,ANALISIS_CAPTURAS_ESPECIE!$B17,BRUTO!$A:$A,ANALISIS_CAPTURAS_ESPECIE!K$11)+SUMIFS(BRUTO!$AA:$AA,BRUTO!$K:$K,ANALISIS_CAPTURAS_ESPECIE!$B17,BRUTO!$A:$A,ANALISIS_CAPTURAS_ESPECIE!K$11)</f>
        <v>0</v>
      </c>
      <c r="L17" s="100">
        <f>SUMIFS(BRUTO!$M:$M,BRUTO!$H:$H,ANALISIS_CAPTURAS_ESPECIE!$B17,BRUTO!$A:$A,ANALISIS_CAPTURAS_ESPECIE!L$11)+SUMIFS(BRUTO!$O:$O,BRUTO!$H:$H,ANALISIS_CAPTURAS_ESPECIE!$B17,BRUTO!$A:$A,ANALISIS_CAPTURAS_ESPECIE!L$11)+SUMIFS(BRUTO!$Q:$Q,BRUTO!$H:$H,ANALISIS_CAPTURAS_ESPECIE!$B17,BRUTO!$A:$A,ANALISIS_CAPTURAS_ESPECIE!L$11)+SUMIFS(BRUTO!$S:$S,BRUTO!$I:$I,ANALISIS_CAPTURAS_ESPECIE!$B17,BRUTO!$A:$A,ANALISIS_CAPTURAS_ESPECIE!L$11)+SUMIFS(BRUTO!$U:$U,BRUTO!$I:$I,ANALISIS_CAPTURAS_ESPECIE!$B17,BRUTO!$A:$A,ANALISIS_CAPTURAS_ESPECIE!L$11)+SUMIFS(BRUTO!$W:$W,BRUTO!$J:$J,ANALISIS_CAPTURAS_ESPECIE!$B17,BRUTO!$A:$A,ANALISIS_CAPTURAS_ESPECIE!L$11)+SUMIFS(BRUTO!$Y:$Y,BRUTO!$K:$K,ANALISIS_CAPTURAS_ESPECIE!$B17,BRUTO!$A:$A,ANALISIS_CAPTURAS_ESPECIE!L$11)+SUMIFS(BRUTO!$AA:$AA,BRUTO!$K:$K,ANALISIS_CAPTURAS_ESPECIE!$B17,BRUTO!$A:$A,ANALISIS_CAPTURAS_ESPECIE!L$11)</f>
        <v>0</v>
      </c>
      <c r="M17" s="100">
        <f>SUMIFS(BRUTO!$M:$M,BRUTO!$H:$H,ANALISIS_CAPTURAS_ESPECIE!$B17,BRUTO!$A:$A,ANALISIS_CAPTURAS_ESPECIE!M$11)+SUMIFS(BRUTO!$O:$O,BRUTO!$H:$H,ANALISIS_CAPTURAS_ESPECIE!$B17,BRUTO!$A:$A,ANALISIS_CAPTURAS_ESPECIE!M$11)+SUMIFS(BRUTO!$Q:$Q,BRUTO!$H:$H,ANALISIS_CAPTURAS_ESPECIE!$B17,BRUTO!$A:$A,ANALISIS_CAPTURAS_ESPECIE!M$11)+SUMIFS(BRUTO!$S:$S,BRUTO!$I:$I,ANALISIS_CAPTURAS_ESPECIE!$B17,BRUTO!$A:$A,ANALISIS_CAPTURAS_ESPECIE!M$11)+SUMIFS(BRUTO!$U:$U,BRUTO!$I:$I,ANALISIS_CAPTURAS_ESPECIE!$B17,BRUTO!$A:$A,ANALISIS_CAPTURAS_ESPECIE!M$11)+SUMIFS(BRUTO!$W:$W,BRUTO!$J:$J,ANALISIS_CAPTURAS_ESPECIE!$B17,BRUTO!$A:$A,ANALISIS_CAPTURAS_ESPECIE!M$11)+SUMIFS(BRUTO!$Y:$Y,BRUTO!$K:$K,ANALISIS_CAPTURAS_ESPECIE!$B17,BRUTO!$A:$A,ANALISIS_CAPTURAS_ESPECIE!M$11)+SUMIFS(BRUTO!$AA:$AA,BRUTO!$K:$K,ANALISIS_CAPTURAS_ESPECIE!$B17,BRUTO!$A:$A,ANALISIS_CAPTURAS_ESPECIE!M$11)</f>
        <v>0</v>
      </c>
      <c r="N17" s="83">
        <f t="shared" si="0"/>
        <v>694</v>
      </c>
      <c r="O17" s="80">
        <f t="shared" si="1"/>
        <v>0.32332757182857114</v>
      </c>
    </row>
    <row r="18" spans="1:33" ht="15.75" x14ac:dyDescent="0.25">
      <c r="A18" s="99" t="s">
        <v>141</v>
      </c>
      <c r="B18" s="103">
        <v>14</v>
      </c>
      <c r="C18" s="100">
        <f>SUMIFS(BRUTO!$M:$M,BRUTO!$H:$H,ANALISIS_CAPTURAS_ESPECIE!$B18,BRUTO!$A:$A,ANALISIS_CAPTURAS_ESPECIE!C$11)+SUMIFS(BRUTO!$O:$O,BRUTO!$H:$H,ANALISIS_CAPTURAS_ESPECIE!$B18,BRUTO!$A:$A,ANALISIS_CAPTURAS_ESPECIE!C$11)+SUMIFS(BRUTO!$Q:$Q,BRUTO!$H:$H,ANALISIS_CAPTURAS_ESPECIE!$B18,BRUTO!$A:$A,ANALISIS_CAPTURAS_ESPECIE!C$11)+SUMIFS(BRUTO!$S:$S,BRUTO!$I:$I,ANALISIS_CAPTURAS_ESPECIE!$B18,BRUTO!$A:$A,ANALISIS_CAPTURAS_ESPECIE!C$11)+SUMIFS(BRUTO!$U:$U,BRUTO!$I:$I,ANALISIS_CAPTURAS_ESPECIE!$B18,BRUTO!$A:$A,ANALISIS_CAPTURAS_ESPECIE!C$11)+SUMIFS(BRUTO!$W:$W,BRUTO!$J:$J,ANALISIS_CAPTURAS_ESPECIE!$B18,BRUTO!$A:$A,ANALISIS_CAPTURAS_ESPECIE!C$11)+SUMIFS(BRUTO!$Y:$Y,BRUTO!$K:$K,ANALISIS_CAPTURAS_ESPECIE!$B18,BRUTO!$A:$A,ANALISIS_CAPTURAS_ESPECIE!C$11)+SUMIFS(BRUTO!$AA:$AA,BRUTO!$K:$K,ANALISIS_CAPTURAS_ESPECIE!$B18,BRUTO!$A:$A,ANALISIS_CAPTURAS_ESPECIE!C$11)</f>
        <v>0</v>
      </c>
      <c r="D18" s="100">
        <f>SUMIFS(BRUTO!$M:$M,BRUTO!$H:$H,ANALISIS_CAPTURAS_ESPECIE!$B18,BRUTO!$A:$A,ANALISIS_CAPTURAS_ESPECIE!D$11)+SUMIFS(BRUTO!$O:$O,BRUTO!$H:$H,ANALISIS_CAPTURAS_ESPECIE!$B18,BRUTO!$A:$A,ANALISIS_CAPTURAS_ESPECIE!D$11)+SUMIFS(BRUTO!$Q:$Q,BRUTO!$H:$H,ANALISIS_CAPTURAS_ESPECIE!$B18,BRUTO!$A:$A,ANALISIS_CAPTURAS_ESPECIE!D$11)+SUMIFS(BRUTO!$S:$S,BRUTO!$I:$I,ANALISIS_CAPTURAS_ESPECIE!$B18,BRUTO!$A:$A,ANALISIS_CAPTURAS_ESPECIE!D$11)+SUMIFS(BRUTO!$U:$U,BRUTO!$I:$I,ANALISIS_CAPTURAS_ESPECIE!$B18,BRUTO!$A:$A,ANALISIS_CAPTURAS_ESPECIE!D$11)+SUMIFS(BRUTO!$W:$W,BRUTO!$J:$J,ANALISIS_CAPTURAS_ESPECIE!$B18,BRUTO!$A:$A,ANALISIS_CAPTURAS_ESPECIE!D$11)+SUMIFS(BRUTO!$Y:$Y,BRUTO!$K:$K,ANALISIS_CAPTURAS_ESPECIE!$B18,BRUTO!$A:$A,ANALISIS_CAPTURAS_ESPECIE!D$11)+SUMIFS(BRUTO!$AA:$AA,BRUTO!$K:$K,ANALISIS_CAPTURAS_ESPECIE!$B18,BRUTO!$A:$A,ANALISIS_CAPTURAS_ESPECIE!D$11)</f>
        <v>3</v>
      </c>
      <c r="E18" s="100">
        <f>SUMIFS(BRUTO!$M:$M,BRUTO!$H:$H,ANALISIS_CAPTURAS_ESPECIE!$B18,BRUTO!$A:$A,ANALISIS_CAPTURAS_ESPECIE!E$11)+SUMIFS(BRUTO!$O:$O,BRUTO!$H:$H,ANALISIS_CAPTURAS_ESPECIE!$B18,BRUTO!$A:$A,ANALISIS_CAPTURAS_ESPECIE!E$11)+SUMIFS(BRUTO!$Q:$Q,BRUTO!$H:$H,ANALISIS_CAPTURAS_ESPECIE!$B18,BRUTO!$A:$A,ANALISIS_CAPTURAS_ESPECIE!E$11)+SUMIFS(BRUTO!$S:$S,BRUTO!$I:$I,ANALISIS_CAPTURAS_ESPECIE!$B18,BRUTO!$A:$A,ANALISIS_CAPTURAS_ESPECIE!E$11)+SUMIFS(BRUTO!$U:$U,BRUTO!$I:$I,ANALISIS_CAPTURAS_ESPECIE!$B18,BRUTO!$A:$A,ANALISIS_CAPTURAS_ESPECIE!E$11)+SUMIFS(BRUTO!$W:$W,BRUTO!$J:$J,ANALISIS_CAPTURAS_ESPECIE!$B18,BRUTO!$A:$A,ANALISIS_CAPTURAS_ESPECIE!E$11)+SUMIFS(BRUTO!$Y:$Y,BRUTO!$K:$K,ANALISIS_CAPTURAS_ESPECIE!$B18,BRUTO!$A:$A,ANALISIS_CAPTURAS_ESPECIE!E$11)+SUMIFS(BRUTO!$AA:$AA,BRUTO!$K:$K,ANALISIS_CAPTURAS_ESPECIE!$B18,BRUTO!$A:$A,ANALISIS_CAPTURAS_ESPECIE!E$11)</f>
        <v>1</v>
      </c>
      <c r="F18" s="100">
        <f>SUMIFS(BRUTO!$M:$M,BRUTO!$H:$H,ANALISIS_CAPTURAS_ESPECIE!$B18,BRUTO!$A:$A,ANALISIS_CAPTURAS_ESPECIE!F$11)+SUMIFS(BRUTO!$O:$O,BRUTO!$H:$H,ANALISIS_CAPTURAS_ESPECIE!$B18,BRUTO!$A:$A,ANALISIS_CAPTURAS_ESPECIE!F$11)+SUMIFS(BRUTO!$Q:$Q,BRUTO!$H:$H,ANALISIS_CAPTURAS_ESPECIE!$B18,BRUTO!$A:$A,ANALISIS_CAPTURAS_ESPECIE!F$11)+SUMIFS(BRUTO!$S:$S,BRUTO!$I:$I,ANALISIS_CAPTURAS_ESPECIE!$B18,BRUTO!$A:$A,ANALISIS_CAPTURAS_ESPECIE!F$11)+SUMIFS(BRUTO!$U:$U,BRUTO!$I:$I,ANALISIS_CAPTURAS_ESPECIE!$B18,BRUTO!$A:$A,ANALISIS_CAPTURAS_ESPECIE!F$11)+SUMIFS(BRUTO!$W:$W,BRUTO!$J:$J,ANALISIS_CAPTURAS_ESPECIE!$B18,BRUTO!$A:$A,ANALISIS_CAPTURAS_ESPECIE!F$11)+SUMIFS(BRUTO!$Y:$Y,BRUTO!$K:$K,ANALISIS_CAPTURAS_ESPECIE!$B18,BRUTO!$A:$A,ANALISIS_CAPTURAS_ESPECIE!F$11)+SUMIFS(BRUTO!$AA:$AA,BRUTO!$K:$K,ANALISIS_CAPTURAS_ESPECIE!$B18,BRUTO!$A:$A,ANALISIS_CAPTURAS_ESPECIE!F$11)</f>
        <v>0</v>
      </c>
      <c r="G18" s="100">
        <f>SUMIFS(BRUTO!$M:$M,BRUTO!$H:$H,ANALISIS_CAPTURAS_ESPECIE!$B18,BRUTO!$A:$A,ANALISIS_CAPTURAS_ESPECIE!G$11)+SUMIFS(BRUTO!$O:$O,BRUTO!$H:$H,ANALISIS_CAPTURAS_ESPECIE!$B18,BRUTO!$A:$A,ANALISIS_CAPTURAS_ESPECIE!G$11)+SUMIFS(BRUTO!$Q:$Q,BRUTO!$H:$H,ANALISIS_CAPTURAS_ESPECIE!$B18,BRUTO!$A:$A,ANALISIS_CAPTURAS_ESPECIE!G$11)+SUMIFS(BRUTO!$S:$S,BRUTO!$I:$I,ANALISIS_CAPTURAS_ESPECIE!$B18,BRUTO!$A:$A,ANALISIS_CAPTURAS_ESPECIE!G$11)+SUMIFS(BRUTO!$U:$U,BRUTO!$I:$I,ANALISIS_CAPTURAS_ESPECIE!$B18,BRUTO!$A:$A,ANALISIS_CAPTURAS_ESPECIE!G$11)+SUMIFS(BRUTO!$W:$W,BRUTO!$J:$J,ANALISIS_CAPTURAS_ESPECIE!$B18,BRUTO!$A:$A,ANALISIS_CAPTURAS_ESPECIE!G$11)+SUMIFS(BRUTO!$Y:$Y,BRUTO!$K:$K,ANALISIS_CAPTURAS_ESPECIE!$B18,BRUTO!$A:$A,ANALISIS_CAPTURAS_ESPECIE!G$11)+SUMIFS(BRUTO!$AA:$AA,BRUTO!$K:$K,ANALISIS_CAPTURAS_ESPECIE!$B18,BRUTO!$A:$A,ANALISIS_CAPTURAS_ESPECIE!G$11)</f>
        <v>0</v>
      </c>
      <c r="H18" s="100">
        <f>SUMIFS(BRUTO!$M:$M,BRUTO!$H:$H,ANALISIS_CAPTURAS_ESPECIE!$B18,BRUTO!$A:$A,ANALISIS_CAPTURAS_ESPECIE!H$11)+SUMIFS(BRUTO!$O:$O,BRUTO!$H:$H,ANALISIS_CAPTURAS_ESPECIE!$B18,BRUTO!$A:$A,ANALISIS_CAPTURAS_ESPECIE!H$11)+SUMIFS(BRUTO!$Q:$Q,BRUTO!$H:$H,ANALISIS_CAPTURAS_ESPECIE!$B18,BRUTO!$A:$A,ANALISIS_CAPTURAS_ESPECIE!H$11)+SUMIFS(BRUTO!$S:$S,BRUTO!$I:$I,ANALISIS_CAPTURAS_ESPECIE!$B18,BRUTO!$A:$A,ANALISIS_CAPTURAS_ESPECIE!H$11)+SUMIFS(BRUTO!$U:$U,BRUTO!$I:$I,ANALISIS_CAPTURAS_ESPECIE!$B18,BRUTO!$A:$A,ANALISIS_CAPTURAS_ESPECIE!H$11)+SUMIFS(BRUTO!$W:$W,BRUTO!$J:$J,ANALISIS_CAPTURAS_ESPECIE!$B18,BRUTO!$A:$A,ANALISIS_CAPTURAS_ESPECIE!H$11)+SUMIFS(BRUTO!$Y:$Y,BRUTO!$K:$K,ANALISIS_CAPTURAS_ESPECIE!$B18,BRUTO!$A:$A,ANALISIS_CAPTURAS_ESPECIE!H$11)+SUMIFS(BRUTO!$AA:$AA,BRUTO!$K:$K,ANALISIS_CAPTURAS_ESPECIE!$B18,BRUTO!$A:$A,ANALISIS_CAPTURAS_ESPECIE!H$11)</f>
        <v>4</v>
      </c>
      <c r="I18" s="100">
        <f>SUMIFS(BRUTO!$M:$M,BRUTO!$H:$H,ANALISIS_CAPTURAS_ESPECIE!$B18,BRUTO!$A:$A,ANALISIS_CAPTURAS_ESPECIE!I$11)+SUMIFS(BRUTO!$O:$O,BRUTO!$H:$H,ANALISIS_CAPTURAS_ESPECIE!$B18,BRUTO!$A:$A,ANALISIS_CAPTURAS_ESPECIE!I$11)+SUMIFS(BRUTO!$Q:$Q,BRUTO!$H:$H,ANALISIS_CAPTURAS_ESPECIE!$B18,BRUTO!$A:$A,ANALISIS_CAPTURAS_ESPECIE!I$11)+SUMIFS(BRUTO!$S:$S,BRUTO!$I:$I,ANALISIS_CAPTURAS_ESPECIE!$B18,BRUTO!$A:$A,ANALISIS_CAPTURAS_ESPECIE!I$11)+SUMIFS(BRUTO!$U:$U,BRUTO!$I:$I,ANALISIS_CAPTURAS_ESPECIE!$B18,BRUTO!$A:$A,ANALISIS_CAPTURAS_ESPECIE!I$11)+SUMIFS(BRUTO!$W:$W,BRUTO!$J:$J,ANALISIS_CAPTURAS_ESPECIE!$B18,BRUTO!$A:$A,ANALISIS_CAPTURAS_ESPECIE!I$11)+SUMIFS(BRUTO!$Y:$Y,BRUTO!$K:$K,ANALISIS_CAPTURAS_ESPECIE!$B18,BRUTO!$A:$A,ANALISIS_CAPTURAS_ESPECIE!I$11)+SUMIFS(BRUTO!$AA:$AA,BRUTO!$K:$K,ANALISIS_CAPTURAS_ESPECIE!$B18,BRUTO!$A:$A,ANALISIS_CAPTURAS_ESPECIE!I$11)</f>
        <v>0</v>
      </c>
      <c r="J18" s="100">
        <f>SUMIFS(BRUTO!$M:$M,BRUTO!$H:$H,ANALISIS_CAPTURAS_ESPECIE!$B18,BRUTO!$A:$A,ANALISIS_CAPTURAS_ESPECIE!J$11)+SUMIFS(BRUTO!$O:$O,BRUTO!$H:$H,ANALISIS_CAPTURAS_ESPECIE!$B18,BRUTO!$A:$A,ANALISIS_CAPTURAS_ESPECIE!J$11)+SUMIFS(BRUTO!$Q:$Q,BRUTO!$H:$H,ANALISIS_CAPTURAS_ESPECIE!$B18,BRUTO!$A:$A,ANALISIS_CAPTURAS_ESPECIE!J$11)+SUMIFS(BRUTO!$S:$S,BRUTO!$I:$I,ANALISIS_CAPTURAS_ESPECIE!$B18,BRUTO!$A:$A,ANALISIS_CAPTURAS_ESPECIE!J$11)+SUMIFS(BRUTO!$U:$U,BRUTO!$I:$I,ANALISIS_CAPTURAS_ESPECIE!$B18,BRUTO!$A:$A,ANALISIS_CAPTURAS_ESPECIE!J$11)+SUMIFS(BRUTO!$W:$W,BRUTO!$J:$J,ANALISIS_CAPTURAS_ESPECIE!$B18,BRUTO!$A:$A,ANALISIS_CAPTURAS_ESPECIE!J$11)+SUMIFS(BRUTO!$Y:$Y,BRUTO!$K:$K,ANALISIS_CAPTURAS_ESPECIE!$B18,BRUTO!$A:$A,ANALISIS_CAPTURAS_ESPECIE!J$11)+SUMIFS(BRUTO!$AA:$AA,BRUTO!$K:$K,ANALISIS_CAPTURAS_ESPECIE!$B18,BRUTO!$A:$A,ANALISIS_CAPTURAS_ESPECIE!J$11)</f>
        <v>14</v>
      </c>
      <c r="K18" s="100">
        <f>SUMIFS(BRUTO!$M:$M,BRUTO!$H:$H,ANALISIS_CAPTURAS_ESPECIE!$B18,BRUTO!$A:$A,ANALISIS_CAPTURAS_ESPECIE!K$11)+SUMIFS(BRUTO!$O:$O,BRUTO!$H:$H,ANALISIS_CAPTURAS_ESPECIE!$B18,BRUTO!$A:$A,ANALISIS_CAPTURAS_ESPECIE!K$11)+SUMIFS(BRUTO!$Q:$Q,BRUTO!$H:$H,ANALISIS_CAPTURAS_ESPECIE!$B18,BRUTO!$A:$A,ANALISIS_CAPTURAS_ESPECIE!K$11)+SUMIFS(BRUTO!$S:$S,BRUTO!$I:$I,ANALISIS_CAPTURAS_ESPECIE!$B18,BRUTO!$A:$A,ANALISIS_CAPTURAS_ESPECIE!K$11)+SUMIFS(BRUTO!$U:$U,BRUTO!$I:$I,ANALISIS_CAPTURAS_ESPECIE!$B18,BRUTO!$A:$A,ANALISIS_CAPTURAS_ESPECIE!K$11)+SUMIFS(BRUTO!$W:$W,BRUTO!$J:$J,ANALISIS_CAPTURAS_ESPECIE!$B18,BRUTO!$A:$A,ANALISIS_CAPTURAS_ESPECIE!K$11)+SUMIFS(BRUTO!$Y:$Y,BRUTO!$K:$K,ANALISIS_CAPTURAS_ESPECIE!$B18,BRUTO!$A:$A,ANALISIS_CAPTURAS_ESPECIE!K$11)+SUMIFS(BRUTO!$AA:$AA,BRUTO!$K:$K,ANALISIS_CAPTURAS_ESPECIE!$B18,BRUTO!$A:$A,ANALISIS_CAPTURAS_ESPECIE!K$11)</f>
        <v>10</v>
      </c>
      <c r="L18" s="100">
        <f>SUMIFS(BRUTO!$M:$M,BRUTO!$H:$H,ANALISIS_CAPTURAS_ESPECIE!$B18,BRUTO!$A:$A,ANALISIS_CAPTURAS_ESPECIE!L$11)+SUMIFS(BRUTO!$O:$O,BRUTO!$H:$H,ANALISIS_CAPTURAS_ESPECIE!$B18,BRUTO!$A:$A,ANALISIS_CAPTURAS_ESPECIE!L$11)+SUMIFS(BRUTO!$Q:$Q,BRUTO!$H:$H,ANALISIS_CAPTURAS_ESPECIE!$B18,BRUTO!$A:$A,ANALISIS_CAPTURAS_ESPECIE!L$11)+SUMIFS(BRUTO!$S:$S,BRUTO!$I:$I,ANALISIS_CAPTURAS_ESPECIE!$B18,BRUTO!$A:$A,ANALISIS_CAPTURAS_ESPECIE!L$11)+SUMIFS(BRUTO!$U:$U,BRUTO!$I:$I,ANALISIS_CAPTURAS_ESPECIE!$B18,BRUTO!$A:$A,ANALISIS_CAPTURAS_ESPECIE!L$11)+SUMIFS(BRUTO!$W:$W,BRUTO!$J:$J,ANALISIS_CAPTURAS_ESPECIE!$B18,BRUTO!$A:$A,ANALISIS_CAPTURAS_ESPECIE!L$11)+SUMIFS(BRUTO!$Y:$Y,BRUTO!$K:$K,ANALISIS_CAPTURAS_ESPECIE!$B18,BRUTO!$A:$A,ANALISIS_CAPTURAS_ESPECIE!L$11)+SUMIFS(BRUTO!$AA:$AA,BRUTO!$K:$K,ANALISIS_CAPTURAS_ESPECIE!$B18,BRUTO!$A:$A,ANALISIS_CAPTURAS_ESPECIE!L$11)</f>
        <v>4</v>
      </c>
      <c r="M18" s="100">
        <f>SUMIFS(BRUTO!$M:$M,BRUTO!$H:$H,ANALISIS_CAPTURAS_ESPECIE!$B18,BRUTO!$A:$A,ANALISIS_CAPTURAS_ESPECIE!M$11)+SUMIFS(BRUTO!$O:$O,BRUTO!$H:$H,ANALISIS_CAPTURAS_ESPECIE!$B18,BRUTO!$A:$A,ANALISIS_CAPTURAS_ESPECIE!M$11)+SUMIFS(BRUTO!$Q:$Q,BRUTO!$H:$H,ANALISIS_CAPTURAS_ESPECIE!$B18,BRUTO!$A:$A,ANALISIS_CAPTURAS_ESPECIE!M$11)+SUMIFS(BRUTO!$S:$S,BRUTO!$I:$I,ANALISIS_CAPTURAS_ESPECIE!$B18,BRUTO!$A:$A,ANALISIS_CAPTURAS_ESPECIE!M$11)+SUMIFS(BRUTO!$U:$U,BRUTO!$I:$I,ANALISIS_CAPTURAS_ESPECIE!$B18,BRUTO!$A:$A,ANALISIS_CAPTURAS_ESPECIE!M$11)+SUMIFS(BRUTO!$W:$W,BRUTO!$J:$J,ANALISIS_CAPTURAS_ESPECIE!$B18,BRUTO!$A:$A,ANALISIS_CAPTURAS_ESPECIE!M$11)+SUMIFS(BRUTO!$Y:$Y,BRUTO!$K:$K,ANALISIS_CAPTURAS_ESPECIE!$B18,BRUTO!$A:$A,ANALISIS_CAPTURAS_ESPECIE!M$11)+SUMIFS(BRUTO!$AA:$AA,BRUTO!$K:$K,ANALISIS_CAPTURAS_ESPECIE!$B18,BRUTO!$A:$A,ANALISIS_CAPTURAS_ESPECIE!M$11)</f>
        <v>0</v>
      </c>
      <c r="N18" s="83">
        <f t="shared" si="0"/>
        <v>36</v>
      </c>
      <c r="O18" s="80">
        <f t="shared" si="1"/>
        <v>1.677203542626594E-2</v>
      </c>
    </row>
    <row r="19" spans="1:33" ht="15.75" x14ac:dyDescent="0.25">
      <c r="A19" s="99" t="s">
        <v>142</v>
      </c>
      <c r="B19" s="103">
        <v>15</v>
      </c>
      <c r="C19" s="100">
        <f>SUMIFS(BRUTO!$M:$M,BRUTO!$H:$H,ANALISIS_CAPTURAS_ESPECIE!$B19,BRUTO!$A:$A,ANALISIS_CAPTURAS_ESPECIE!C$11)+SUMIFS(BRUTO!$O:$O,BRUTO!$H:$H,ANALISIS_CAPTURAS_ESPECIE!$B19,BRUTO!$A:$A,ANALISIS_CAPTURAS_ESPECIE!C$11)+SUMIFS(BRUTO!$Q:$Q,BRUTO!$H:$H,ANALISIS_CAPTURAS_ESPECIE!$B19,BRUTO!$A:$A,ANALISIS_CAPTURAS_ESPECIE!C$11)+SUMIFS(BRUTO!$S:$S,BRUTO!$I:$I,ANALISIS_CAPTURAS_ESPECIE!$B19,BRUTO!$A:$A,ANALISIS_CAPTURAS_ESPECIE!C$11)+SUMIFS(BRUTO!$U:$U,BRUTO!$I:$I,ANALISIS_CAPTURAS_ESPECIE!$B19,BRUTO!$A:$A,ANALISIS_CAPTURAS_ESPECIE!C$11)+SUMIFS(BRUTO!$W:$W,BRUTO!$J:$J,ANALISIS_CAPTURAS_ESPECIE!$B19,BRUTO!$A:$A,ANALISIS_CAPTURAS_ESPECIE!C$11)+SUMIFS(BRUTO!$Y:$Y,BRUTO!$K:$K,ANALISIS_CAPTURAS_ESPECIE!$B19,BRUTO!$A:$A,ANALISIS_CAPTURAS_ESPECIE!C$11)+SUMIFS(BRUTO!$AA:$AA,BRUTO!$K:$K,ANALISIS_CAPTURAS_ESPECIE!$B19,BRUTO!$A:$A,ANALISIS_CAPTURAS_ESPECIE!C$11)</f>
        <v>14791</v>
      </c>
      <c r="D19" s="100">
        <f>SUMIFS(BRUTO!$M:$M,BRUTO!$H:$H,ANALISIS_CAPTURAS_ESPECIE!$B19,BRUTO!$A:$A,ANALISIS_CAPTURAS_ESPECIE!D$11)+SUMIFS(BRUTO!$O:$O,BRUTO!$H:$H,ANALISIS_CAPTURAS_ESPECIE!$B19,BRUTO!$A:$A,ANALISIS_CAPTURAS_ESPECIE!D$11)+SUMIFS(BRUTO!$Q:$Q,BRUTO!$H:$H,ANALISIS_CAPTURAS_ESPECIE!$B19,BRUTO!$A:$A,ANALISIS_CAPTURAS_ESPECIE!D$11)+SUMIFS(BRUTO!$S:$S,BRUTO!$I:$I,ANALISIS_CAPTURAS_ESPECIE!$B19,BRUTO!$A:$A,ANALISIS_CAPTURAS_ESPECIE!D$11)+SUMIFS(BRUTO!$U:$U,BRUTO!$I:$I,ANALISIS_CAPTURAS_ESPECIE!$B19,BRUTO!$A:$A,ANALISIS_CAPTURAS_ESPECIE!D$11)+SUMIFS(BRUTO!$W:$W,BRUTO!$J:$J,ANALISIS_CAPTURAS_ESPECIE!$B19,BRUTO!$A:$A,ANALISIS_CAPTURAS_ESPECIE!D$11)+SUMIFS(BRUTO!$Y:$Y,BRUTO!$K:$K,ANALISIS_CAPTURAS_ESPECIE!$B19,BRUTO!$A:$A,ANALISIS_CAPTURAS_ESPECIE!D$11)+SUMIFS(BRUTO!$AA:$AA,BRUTO!$K:$K,ANALISIS_CAPTURAS_ESPECIE!$B19,BRUTO!$A:$A,ANALISIS_CAPTURAS_ESPECIE!D$11)</f>
        <v>13240</v>
      </c>
      <c r="E19" s="100">
        <f>SUMIFS(BRUTO!$M:$M,BRUTO!$H:$H,ANALISIS_CAPTURAS_ESPECIE!$B19,BRUTO!$A:$A,ANALISIS_CAPTURAS_ESPECIE!E$11)+SUMIFS(BRUTO!$O:$O,BRUTO!$H:$H,ANALISIS_CAPTURAS_ESPECIE!$B19,BRUTO!$A:$A,ANALISIS_CAPTURAS_ESPECIE!E$11)+SUMIFS(BRUTO!$Q:$Q,BRUTO!$H:$H,ANALISIS_CAPTURAS_ESPECIE!$B19,BRUTO!$A:$A,ANALISIS_CAPTURAS_ESPECIE!E$11)+SUMIFS(BRUTO!$S:$S,BRUTO!$I:$I,ANALISIS_CAPTURAS_ESPECIE!$B19,BRUTO!$A:$A,ANALISIS_CAPTURAS_ESPECIE!E$11)+SUMIFS(BRUTO!$U:$U,BRUTO!$I:$I,ANALISIS_CAPTURAS_ESPECIE!$B19,BRUTO!$A:$A,ANALISIS_CAPTURAS_ESPECIE!E$11)+SUMIFS(BRUTO!$W:$W,BRUTO!$J:$J,ANALISIS_CAPTURAS_ESPECIE!$B19,BRUTO!$A:$A,ANALISIS_CAPTURAS_ESPECIE!E$11)+SUMIFS(BRUTO!$Y:$Y,BRUTO!$K:$K,ANALISIS_CAPTURAS_ESPECIE!$B19,BRUTO!$A:$A,ANALISIS_CAPTURAS_ESPECIE!E$11)+SUMIFS(BRUTO!$AA:$AA,BRUTO!$K:$K,ANALISIS_CAPTURAS_ESPECIE!$B19,BRUTO!$A:$A,ANALISIS_CAPTURAS_ESPECIE!E$11)</f>
        <v>15972</v>
      </c>
      <c r="F19" s="100">
        <f>SUMIFS(BRUTO!$M:$M,BRUTO!$H:$H,ANALISIS_CAPTURAS_ESPECIE!$B19,BRUTO!$A:$A,ANALISIS_CAPTURAS_ESPECIE!F$11)+SUMIFS(BRUTO!$O:$O,BRUTO!$H:$H,ANALISIS_CAPTURAS_ESPECIE!$B19,BRUTO!$A:$A,ANALISIS_CAPTURAS_ESPECIE!F$11)+SUMIFS(BRUTO!$Q:$Q,BRUTO!$H:$H,ANALISIS_CAPTURAS_ESPECIE!$B19,BRUTO!$A:$A,ANALISIS_CAPTURAS_ESPECIE!F$11)+SUMIFS(BRUTO!$S:$S,BRUTO!$I:$I,ANALISIS_CAPTURAS_ESPECIE!$B19,BRUTO!$A:$A,ANALISIS_CAPTURAS_ESPECIE!F$11)+SUMIFS(BRUTO!$U:$U,BRUTO!$I:$I,ANALISIS_CAPTURAS_ESPECIE!$B19,BRUTO!$A:$A,ANALISIS_CAPTURAS_ESPECIE!F$11)+SUMIFS(BRUTO!$W:$W,BRUTO!$J:$J,ANALISIS_CAPTURAS_ESPECIE!$B19,BRUTO!$A:$A,ANALISIS_CAPTURAS_ESPECIE!F$11)+SUMIFS(BRUTO!$Y:$Y,BRUTO!$K:$K,ANALISIS_CAPTURAS_ESPECIE!$B19,BRUTO!$A:$A,ANALISIS_CAPTURAS_ESPECIE!F$11)+SUMIFS(BRUTO!$AA:$AA,BRUTO!$K:$K,ANALISIS_CAPTURAS_ESPECIE!$B19,BRUTO!$A:$A,ANALISIS_CAPTURAS_ESPECIE!F$11)</f>
        <v>5509</v>
      </c>
      <c r="G19" s="100">
        <f>SUMIFS(BRUTO!$M:$M,BRUTO!$H:$H,ANALISIS_CAPTURAS_ESPECIE!$B19,BRUTO!$A:$A,ANALISIS_CAPTURAS_ESPECIE!G$11)+SUMIFS(BRUTO!$O:$O,BRUTO!$H:$H,ANALISIS_CAPTURAS_ESPECIE!$B19,BRUTO!$A:$A,ANALISIS_CAPTURAS_ESPECIE!G$11)+SUMIFS(BRUTO!$Q:$Q,BRUTO!$H:$H,ANALISIS_CAPTURAS_ESPECIE!$B19,BRUTO!$A:$A,ANALISIS_CAPTURAS_ESPECIE!G$11)+SUMIFS(BRUTO!$S:$S,BRUTO!$I:$I,ANALISIS_CAPTURAS_ESPECIE!$B19,BRUTO!$A:$A,ANALISIS_CAPTURAS_ESPECIE!G$11)+SUMIFS(BRUTO!$U:$U,BRUTO!$I:$I,ANALISIS_CAPTURAS_ESPECIE!$B19,BRUTO!$A:$A,ANALISIS_CAPTURAS_ESPECIE!G$11)+SUMIFS(BRUTO!$W:$W,BRUTO!$J:$J,ANALISIS_CAPTURAS_ESPECIE!$B19,BRUTO!$A:$A,ANALISIS_CAPTURAS_ESPECIE!G$11)+SUMIFS(BRUTO!$Y:$Y,BRUTO!$K:$K,ANALISIS_CAPTURAS_ESPECIE!$B19,BRUTO!$A:$A,ANALISIS_CAPTURAS_ESPECIE!G$11)+SUMIFS(BRUTO!$AA:$AA,BRUTO!$K:$K,ANALISIS_CAPTURAS_ESPECIE!$B19,BRUTO!$A:$A,ANALISIS_CAPTURAS_ESPECIE!G$11)</f>
        <v>16284</v>
      </c>
      <c r="H19" s="100">
        <f>SUMIFS(BRUTO!$M:$M,BRUTO!$H:$H,ANALISIS_CAPTURAS_ESPECIE!$B19,BRUTO!$A:$A,ANALISIS_CAPTURAS_ESPECIE!H$11)+SUMIFS(BRUTO!$O:$O,BRUTO!$H:$H,ANALISIS_CAPTURAS_ESPECIE!$B19,BRUTO!$A:$A,ANALISIS_CAPTURAS_ESPECIE!H$11)+SUMIFS(BRUTO!$Q:$Q,BRUTO!$H:$H,ANALISIS_CAPTURAS_ESPECIE!$B19,BRUTO!$A:$A,ANALISIS_CAPTURAS_ESPECIE!H$11)+SUMIFS(BRUTO!$S:$S,BRUTO!$I:$I,ANALISIS_CAPTURAS_ESPECIE!$B19,BRUTO!$A:$A,ANALISIS_CAPTURAS_ESPECIE!H$11)+SUMIFS(BRUTO!$U:$U,BRUTO!$I:$I,ANALISIS_CAPTURAS_ESPECIE!$B19,BRUTO!$A:$A,ANALISIS_CAPTURAS_ESPECIE!H$11)+SUMIFS(BRUTO!$W:$W,BRUTO!$J:$J,ANALISIS_CAPTURAS_ESPECIE!$B19,BRUTO!$A:$A,ANALISIS_CAPTURAS_ESPECIE!H$11)+SUMIFS(BRUTO!$Y:$Y,BRUTO!$K:$K,ANALISIS_CAPTURAS_ESPECIE!$B19,BRUTO!$A:$A,ANALISIS_CAPTURAS_ESPECIE!H$11)+SUMIFS(BRUTO!$AA:$AA,BRUTO!$K:$K,ANALISIS_CAPTURAS_ESPECIE!$B19,BRUTO!$A:$A,ANALISIS_CAPTURAS_ESPECIE!H$11)</f>
        <v>12143</v>
      </c>
      <c r="I19" s="100">
        <f>SUMIFS(BRUTO!$M:$M,BRUTO!$H:$H,ANALISIS_CAPTURAS_ESPECIE!$B19,BRUTO!$A:$A,ANALISIS_CAPTURAS_ESPECIE!I$11)+SUMIFS(BRUTO!$O:$O,BRUTO!$H:$H,ANALISIS_CAPTURAS_ESPECIE!$B19,BRUTO!$A:$A,ANALISIS_CAPTURAS_ESPECIE!I$11)+SUMIFS(BRUTO!$Q:$Q,BRUTO!$H:$H,ANALISIS_CAPTURAS_ESPECIE!$B19,BRUTO!$A:$A,ANALISIS_CAPTURAS_ESPECIE!I$11)+SUMIFS(BRUTO!$S:$S,BRUTO!$I:$I,ANALISIS_CAPTURAS_ESPECIE!$B19,BRUTO!$A:$A,ANALISIS_CAPTURAS_ESPECIE!I$11)+SUMIFS(BRUTO!$U:$U,BRUTO!$I:$I,ANALISIS_CAPTURAS_ESPECIE!$B19,BRUTO!$A:$A,ANALISIS_CAPTURAS_ESPECIE!I$11)+SUMIFS(BRUTO!$W:$W,BRUTO!$J:$J,ANALISIS_CAPTURAS_ESPECIE!$B19,BRUTO!$A:$A,ANALISIS_CAPTURAS_ESPECIE!I$11)+SUMIFS(BRUTO!$Y:$Y,BRUTO!$K:$K,ANALISIS_CAPTURAS_ESPECIE!$B19,BRUTO!$A:$A,ANALISIS_CAPTURAS_ESPECIE!I$11)+SUMIFS(BRUTO!$AA:$AA,BRUTO!$K:$K,ANALISIS_CAPTURAS_ESPECIE!$B19,BRUTO!$A:$A,ANALISIS_CAPTURAS_ESPECIE!I$11)</f>
        <v>17690</v>
      </c>
      <c r="J19" s="100">
        <f>SUMIFS(BRUTO!$M:$M,BRUTO!$H:$H,ANALISIS_CAPTURAS_ESPECIE!$B19,BRUTO!$A:$A,ANALISIS_CAPTURAS_ESPECIE!J$11)+SUMIFS(BRUTO!$O:$O,BRUTO!$H:$H,ANALISIS_CAPTURAS_ESPECIE!$B19,BRUTO!$A:$A,ANALISIS_CAPTURAS_ESPECIE!J$11)+SUMIFS(BRUTO!$Q:$Q,BRUTO!$H:$H,ANALISIS_CAPTURAS_ESPECIE!$B19,BRUTO!$A:$A,ANALISIS_CAPTURAS_ESPECIE!J$11)+SUMIFS(BRUTO!$S:$S,BRUTO!$I:$I,ANALISIS_CAPTURAS_ESPECIE!$B19,BRUTO!$A:$A,ANALISIS_CAPTURAS_ESPECIE!J$11)+SUMIFS(BRUTO!$U:$U,BRUTO!$I:$I,ANALISIS_CAPTURAS_ESPECIE!$B19,BRUTO!$A:$A,ANALISIS_CAPTURAS_ESPECIE!J$11)+SUMIFS(BRUTO!$W:$W,BRUTO!$J:$J,ANALISIS_CAPTURAS_ESPECIE!$B19,BRUTO!$A:$A,ANALISIS_CAPTURAS_ESPECIE!J$11)+SUMIFS(BRUTO!$Y:$Y,BRUTO!$K:$K,ANALISIS_CAPTURAS_ESPECIE!$B19,BRUTO!$A:$A,ANALISIS_CAPTURAS_ESPECIE!J$11)+SUMIFS(BRUTO!$AA:$AA,BRUTO!$K:$K,ANALISIS_CAPTURAS_ESPECIE!$B19,BRUTO!$A:$A,ANALISIS_CAPTURAS_ESPECIE!J$11)</f>
        <v>19643</v>
      </c>
      <c r="K19" s="100">
        <f>SUMIFS(BRUTO!$M:$M,BRUTO!$H:$H,ANALISIS_CAPTURAS_ESPECIE!$B19,BRUTO!$A:$A,ANALISIS_CAPTURAS_ESPECIE!K$11)+SUMIFS(BRUTO!$O:$O,BRUTO!$H:$H,ANALISIS_CAPTURAS_ESPECIE!$B19,BRUTO!$A:$A,ANALISIS_CAPTURAS_ESPECIE!K$11)+SUMIFS(BRUTO!$Q:$Q,BRUTO!$H:$H,ANALISIS_CAPTURAS_ESPECIE!$B19,BRUTO!$A:$A,ANALISIS_CAPTURAS_ESPECIE!K$11)+SUMIFS(BRUTO!$S:$S,BRUTO!$I:$I,ANALISIS_CAPTURAS_ESPECIE!$B19,BRUTO!$A:$A,ANALISIS_CAPTURAS_ESPECIE!K$11)+SUMIFS(BRUTO!$U:$U,BRUTO!$I:$I,ANALISIS_CAPTURAS_ESPECIE!$B19,BRUTO!$A:$A,ANALISIS_CAPTURAS_ESPECIE!K$11)+SUMIFS(BRUTO!$W:$W,BRUTO!$J:$J,ANALISIS_CAPTURAS_ESPECIE!$B19,BRUTO!$A:$A,ANALISIS_CAPTURAS_ESPECIE!K$11)+SUMIFS(BRUTO!$Y:$Y,BRUTO!$K:$K,ANALISIS_CAPTURAS_ESPECIE!$B19,BRUTO!$A:$A,ANALISIS_CAPTURAS_ESPECIE!K$11)+SUMIFS(BRUTO!$AA:$AA,BRUTO!$K:$K,ANALISIS_CAPTURAS_ESPECIE!$B19,BRUTO!$A:$A,ANALISIS_CAPTURAS_ESPECIE!K$11)</f>
        <v>12440</v>
      </c>
      <c r="L19" s="100">
        <f>SUMIFS(BRUTO!$M:$M,BRUTO!$H:$H,ANALISIS_CAPTURAS_ESPECIE!$B19,BRUTO!$A:$A,ANALISIS_CAPTURAS_ESPECIE!L$11)+SUMIFS(BRUTO!$O:$O,BRUTO!$H:$H,ANALISIS_CAPTURAS_ESPECIE!$B19,BRUTO!$A:$A,ANALISIS_CAPTURAS_ESPECIE!L$11)+SUMIFS(BRUTO!$Q:$Q,BRUTO!$H:$H,ANALISIS_CAPTURAS_ESPECIE!$B19,BRUTO!$A:$A,ANALISIS_CAPTURAS_ESPECIE!L$11)+SUMIFS(BRUTO!$S:$S,BRUTO!$I:$I,ANALISIS_CAPTURAS_ESPECIE!$B19,BRUTO!$A:$A,ANALISIS_CAPTURAS_ESPECIE!L$11)+SUMIFS(BRUTO!$U:$U,BRUTO!$I:$I,ANALISIS_CAPTURAS_ESPECIE!$B19,BRUTO!$A:$A,ANALISIS_CAPTURAS_ESPECIE!L$11)+SUMIFS(BRUTO!$W:$W,BRUTO!$J:$J,ANALISIS_CAPTURAS_ESPECIE!$B19,BRUTO!$A:$A,ANALISIS_CAPTURAS_ESPECIE!L$11)+SUMIFS(BRUTO!$Y:$Y,BRUTO!$K:$K,ANALISIS_CAPTURAS_ESPECIE!$B19,BRUTO!$A:$A,ANALISIS_CAPTURAS_ESPECIE!L$11)+SUMIFS(BRUTO!$AA:$AA,BRUTO!$K:$K,ANALISIS_CAPTURAS_ESPECIE!$B19,BRUTO!$A:$A,ANALISIS_CAPTURAS_ESPECIE!L$11)</f>
        <v>10123</v>
      </c>
      <c r="M19" s="100">
        <f>SUMIFS(BRUTO!$M:$M,BRUTO!$H:$H,ANALISIS_CAPTURAS_ESPECIE!$B19,BRUTO!$A:$A,ANALISIS_CAPTURAS_ESPECIE!M$11)+SUMIFS(BRUTO!$O:$O,BRUTO!$H:$H,ANALISIS_CAPTURAS_ESPECIE!$B19,BRUTO!$A:$A,ANALISIS_CAPTURAS_ESPECIE!M$11)+SUMIFS(BRUTO!$Q:$Q,BRUTO!$H:$H,ANALISIS_CAPTURAS_ESPECIE!$B19,BRUTO!$A:$A,ANALISIS_CAPTURAS_ESPECIE!M$11)+SUMIFS(BRUTO!$S:$S,BRUTO!$I:$I,ANALISIS_CAPTURAS_ESPECIE!$B19,BRUTO!$A:$A,ANALISIS_CAPTURAS_ESPECIE!M$11)+SUMIFS(BRUTO!$U:$U,BRUTO!$I:$I,ANALISIS_CAPTURAS_ESPECIE!$B19,BRUTO!$A:$A,ANALISIS_CAPTURAS_ESPECIE!M$11)+SUMIFS(BRUTO!$W:$W,BRUTO!$J:$J,ANALISIS_CAPTURAS_ESPECIE!$B19,BRUTO!$A:$A,ANALISIS_CAPTURAS_ESPECIE!M$11)+SUMIFS(BRUTO!$Y:$Y,BRUTO!$K:$K,ANALISIS_CAPTURAS_ESPECIE!$B19,BRUTO!$A:$A,ANALISIS_CAPTURAS_ESPECIE!M$11)+SUMIFS(BRUTO!$AA:$AA,BRUTO!$K:$K,ANALISIS_CAPTURAS_ESPECIE!$B19,BRUTO!$A:$A,ANALISIS_CAPTURAS_ESPECIE!M$11)</f>
        <v>0</v>
      </c>
      <c r="N19" s="83">
        <f t="shared" si="0"/>
        <v>137835</v>
      </c>
      <c r="O19" s="80">
        <f t="shared" si="1"/>
        <v>64.215930638315712</v>
      </c>
    </row>
    <row r="20" spans="1:33" ht="15.75" x14ac:dyDescent="0.25">
      <c r="A20" s="99" t="s">
        <v>143</v>
      </c>
      <c r="B20" s="103">
        <v>16</v>
      </c>
      <c r="C20" s="100">
        <f>SUMIFS(BRUTO!$M:$M,BRUTO!$H:$H,ANALISIS_CAPTURAS_ESPECIE!$B20,BRUTO!$A:$A,ANALISIS_CAPTURAS_ESPECIE!C$11)+SUMIFS(BRUTO!$O:$O,BRUTO!$H:$H,ANALISIS_CAPTURAS_ESPECIE!$B20,BRUTO!$A:$A,ANALISIS_CAPTURAS_ESPECIE!C$11)+SUMIFS(BRUTO!$Q:$Q,BRUTO!$H:$H,ANALISIS_CAPTURAS_ESPECIE!$B20,BRUTO!$A:$A,ANALISIS_CAPTURAS_ESPECIE!C$11)+SUMIFS(BRUTO!$S:$S,BRUTO!$I:$I,ANALISIS_CAPTURAS_ESPECIE!$B20,BRUTO!$A:$A,ANALISIS_CAPTURAS_ESPECIE!C$11)+SUMIFS(BRUTO!$U:$U,BRUTO!$I:$I,ANALISIS_CAPTURAS_ESPECIE!$B20,BRUTO!$A:$A,ANALISIS_CAPTURAS_ESPECIE!C$11)+SUMIFS(BRUTO!$W:$W,BRUTO!$J:$J,ANALISIS_CAPTURAS_ESPECIE!$B20,BRUTO!$A:$A,ANALISIS_CAPTURAS_ESPECIE!C$11)+SUMIFS(BRUTO!$Y:$Y,BRUTO!$K:$K,ANALISIS_CAPTURAS_ESPECIE!$B20,BRUTO!$A:$A,ANALISIS_CAPTURAS_ESPECIE!C$11)+SUMIFS(BRUTO!$AA:$AA,BRUTO!$K:$K,ANALISIS_CAPTURAS_ESPECIE!$B20,BRUTO!$A:$A,ANALISIS_CAPTURAS_ESPECIE!C$11)</f>
        <v>0</v>
      </c>
      <c r="D20" s="100">
        <f>SUMIFS(BRUTO!$M:$M,BRUTO!$H:$H,ANALISIS_CAPTURAS_ESPECIE!$B20,BRUTO!$A:$A,ANALISIS_CAPTURAS_ESPECIE!D$11)+SUMIFS(BRUTO!$O:$O,BRUTO!$H:$H,ANALISIS_CAPTURAS_ESPECIE!$B20,BRUTO!$A:$A,ANALISIS_CAPTURAS_ESPECIE!D$11)+SUMIFS(BRUTO!$Q:$Q,BRUTO!$H:$H,ANALISIS_CAPTURAS_ESPECIE!$B20,BRUTO!$A:$A,ANALISIS_CAPTURAS_ESPECIE!D$11)+SUMIFS(BRUTO!$S:$S,BRUTO!$I:$I,ANALISIS_CAPTURAS_ESPECIE!$B20,BRUTO!$A:$A,ANALISIS_CAPTURAS_ESPECIE!D$11)+SUMIFS(BRUTO!$U:$U,BRUTO!$I:$I,ANALISIS_CAPTURAS_ESPECIE!$B20,BRUTO!$A:$A,ANALISIS_CAPTURAS_ESPECIE!D$11)+SUMIFS(BRUTO!$W:$W,BRUTO!$J:$J,ANALISIS_CAPTURAS_ESPECIE!$B20,BRUTO!$A:$A,ANALISIS_CAPTURAS_ESPECIE!D$11)+SUMIFS(BRUTO!$Y:$Y,BRUTO!$K:$K,ANALISIS_CAPTURAS_ESPECIE!$B20,BRUTO!$A:$A,ANALISIS_CAPTURAS_ESPECIE!D$11)+SUMIFS(BRUTO!$AA:$AA,BRUTO!$K:$K,ANALISIS_CAPTURAS_ESPECIE!$B20,BRUTO!$A:$A,ANALISIS_CAPTURAS_ESPECIE!D$11)</f>
        <v>52</v>
      </c>
      <c r="E20" s="100">
        <f>SUMIFS(BRUTO!$M:$M,BRUTO!$H:$H,ANALISIS_CAPTURAS_ESPECIE!$B20,BRUTO!$A:$A,ANALISIS_CAPTURAS_ESPECIE!E$11)+SUMIFS(BRUTO!$O:$O,BRUTO!$H:$H,ANALISIS_CAPTURAS_ESPECIE!$B20,BRUTO!$A:$A,ANALISIS_CAPTURAS_ESPECIE!E$11)+SUMIFS(BRUTO!$Q:$Q,BRUTO!$H:$H,ANALISIS_CAPTURAS_ESPECIE!$B20,BRUTO!$A:$A,ANALISIS_CAPTURAS_ESPECIE!E$11)+SUMIFS(BRUTO!$S:$S,BRUTO!$I:$I,ANALISIS_CAPTURAS_ESPECIE!$B20,BRUTO!$A:$A,ANALISIS_CAPTURAS_ESPECIE!E$11)+SUMIFS(BRUTO!$U:$U,BRUTO!$I:$I,ANALISIS_CAPTURAS_ESPECIE!$B20,BRUTO!$A:$A,ANALISIS_CAPTURAS_ESPECIE!E$11)+SUMIFS(BRUTO!$W:$W,BRUTO!$J:$J,ANALISIS_CAPTURAS_ESPECIE!$B20,BRUTO!$A:$A,ANALISIS_CAPTURAS_ESPECIE!E$11)+SUMIFS(BRUTO!$Y:$Y,BRUTO!$K:$K,ANALISIS_CAPTURAS_ESPECIE!$B20,BRUTO!$A:$A,ANALISIS_CAPTURAS_ESPECIE!E$11)+SUMIFS(BRUTO!$AA:$AA,BRUTO!$K:$K,ANALISIS_CAPTURAS_ESPECIE!$B20,BRUTO!$A:$A,ANALISIS_CAPTURAS_ESPECIE!E$11)</f>
        <v>0</v>
      </c>
      <c r="F20" s="100">
        <f>SUMIFS(BRUTO!$M:$M,BRUTO!$H:$H,ANALISIS_CAPTURAS_ESPECIE!$B20,BRUTO!$A:$A,ANALISIS_CAPTURAS_ESPECIE!F$11)+SUMIFS(BRUTO!$O:$O,BRUTO!$H:$H,ANALISIS_CAPTURAS_ESPECIE!$B20,BRUTO!$A:$A,ANALISIS_CAPTURAS_ESPECIE!F$11)+SUMIFS(BRUTO!$Q:$Q,BRUTO!$H:$H,ANALISIS_CAPTURAS_ESPECIE!$B20,BRUTO!$A:$A,ANALISIS_CAPTURAS_ESPECIE!F$11)+SUMIFS(BRUTO!$S:$S,BRUTO!$I:$I,ANALISIS_CAPTURAS_ESPECIE!$B20,BRUTO!$A:$A,ANALISIS_CAPTURAS_ESPECIE!F$11)+SUMIFS(BRUTO!$U:$U,BRUTO!$I:$I,ANALISIS_CAPTURAS_ESPECIE!$B20,BRUTO!$A:$A,ANALISIS_CAPTURAS_ESPECIE!F$11)+SUMIFS(BRUTO!$W:$W,BRUTO!$J:$J,ANALISIS_CAPTURAS_ESPECIE!$B20,BRUTO!$A:$A,ANALISIS_CAPTURAS_ESPECIE!F$11)+SUMIFS(BRUTO!$Y:$Y,BRUTO!$K:$K,ANALISIS_CAPTURAS_ESPECIE!$B20,BRUTO!$A:$A,ANALISIS_CAPTURAS_ESPECIE!F$11)+SUMIFS(BRUTO!$AA:$AA,BRUTO!$K:$K,ANALISIS_CAPTURAS_ESPECIE!$B20,BRUTO!$A:$A,ANALISIS_CAPTURAS_ESPECIE!F$11)</f>
        <v>0</v>
      </c>
      <c r="G20" s="100">
        <f>SUMIFS(BRUTO!$M:$M,BRUTO!$H:$H,ANALISIS_CAPTURAS_ESPECIE!$B20,BRUTO!$A:$A,ANALISIS_CAPTURAS_ESPECIE!G$11)+SUMIFS(BRUTO!$O:$O,BRUTO!$H:$H,ANALISIS_CAPTURAS_ESPECIE!$B20,BRUTO!$A:$A,ANALISIS_CAPTURAS_ESPECIE!G$11)+SUMIFS(BRUTO!$Q:$Q,BRUTO!$H:$H,ANALISIS_CAPTURAS_ESPECIE!$B20,BRUTO!$A:$A,ANALISIS_CAPTURAS_ESPECIE!G$11)+SUMIFS(BRUTO!$S:$S,BRUTO!$I:$I,ANALISIS_CAPTURAS_ESPECIE!$B20,BRUTO!$A:$A,ANALISIS_CAPTURAS_ESPECIE!G$11)+SUMIFS(BRUTO!$U:$U,BRUTO!$I:$I,ANALISIS_CAPTURAS_ESPECIE!$B20,BRUTO!$A:$A,ANALISIS_CAPTURAS_ESPECIE!G$11)+SUMIFS(BRUTO!$W:$W,BRUTO!$J:$J,ANALISIS_CAPTURAS_ESPECIE!$B20,BRUTO!$A:$A,ANALISIS_CAPTURAS_ESPECIE!G$11)+SUMIFS(BRUTO!$Y:$Y,BRUTO!$K:$K,ANALISIS_CAPTURAS_ESPECIE!$B20,BRUTO!$A:$A,ANALISIS_CAPTURAS_ESPECIE!G$11)+SUMIFS(BRUTO!$AA:$AA,BRUTO!$K:$K,ANALISIS_CAPTURAS_ESPECIE!$B20,BRUTO!$A:$A,ANALISIS_CAPTURAS_ESPECIE!G$11)</f>
        <v>62</v>
      </c>
      <c r="H20" s="100">
        <f>SUMIFS(BRUTO!$M:$M,BRUTO!$H:$H,ANALISIS_CAPTURAS_ESPECIE!$B20,BRUTO!$A:$A,ANALISIS_CAPTURAS_ESPECIE!H$11)+SUMIFS(BRUTO!$O:$O,BRUTO!$H:$H,ANALISIS_CAPTURAS_ESPECIE!$B20,BRUTO!$A:$A,ANALISIS_CAPTURAS_ESPECIE!H$11)+SUMIFS(BRUTO!$Q:$Q,BRUTO!$H:$H,ANALISIS_CAPTURAS_ESPECIE!$B20,BRUTO!$A:$A,ANALISIS_CAPTURAS_ESPECIE!H$11)+SUMIFS(BRUTO!$S:$S,BRUTO!$I:$I,ANALISIS_CAPTURAS_ESPECIE!$B20,BRUTO!$A:$A,ANALISIS_CAPTURAS_ESPECIE!H$11)+SUMIFS(BRUTO!$U:$U,BRUTO!$I:$I,ANALISIS_CAPTURAS_ESPECIE!$B20,BRUTO!$A:$A,ANALISIS_CAPTURAS_ESPECIE!H$11)+SUMIFS(BRUTO!$W:$W,BRUTO!$J:$J,ANALISIS_CAPTURAS_ESPECIE!$B20,BRUTO!$A:$A,ANALISIS_CAPTURAS_ESPECIE!H$11)+SUMIFS(BRUTO!$Y:$Y,BRUTO!$K:$K,ANALISIS_CAPTURAS_ESPECIE!$B20,BRUTO!$A:$A,ANALISIS_CAPTURAS_ESPECIE!H$11)+SUMIFS(BRUTO!$AA:$AA,BRUTO!$K:$K,ANALISIS_CAPTURAS_ESPECIE!$B20,BRUTO!$A:$A,ANALISIS_CAPTURAS_ESPECIE!H$11)</f>
        <v>33</v>
      </c>
      <c r="I20" s="100">
        <f>SUMIFS(BRUTO!$M:$M,BRUTO!$H:$H,ANALISIS_CAPTURAS_ESPECIE!$B20,BRUTO!$A:$A,ANALISIS_CAPTURAS_ESPECIE!I$11)+SUMIFS(BRUTO!$O:$O,BRUTO!$H:$H,ANALISIS_CAPTURAS_ESPECIE!$B20,BRUTO!$A:$A,ANALISIS_CAPTURAS_ESPECIE!I$11)+SUMIFS(BRUTO!$Q:$Q,BRUTO!$H:$H,ANALISIS_CAPTURAS_ESPECIE!$B20,BRUTO!$A:$A,ANALISIS_CAPTURAS_ESPECIE!I$11)+SUMIFS(BRUTO!$S:$S,BRUTO!$I:$I,ANALISIS_CAPTURAS_ESPECIE!$B20,BRUTO!$A:$A,ANALISIS_CAPTURAS_ESPECIE!I$11)+SUMIFS(BRUTO!$U:$U,BRUTO!$I:$I,ANALISIS_CAPTURAS_ESPECIE!$B20,BRUTO!$A:$A,ANALISIS_CAPTURAS_ESPECIE!I$11)+SUMIFS(BRUTO!$W:$W,BRUTO!$J:$J,ANALISIS_CAPTURAS_ESPECIE!$B20,BRUTO!$A:$A,ANALISIS_CAPTURAS_ESPECIE!I$11)+SUMIFS(BRUTO!$Y:$Y,BRUTO!$K:$K,ANALISIS_CAPTURAS_ESPECIE!$B20,BRUTO!$A:$A,ANALISIS_CAPTURAS_ESPECIE!I$11)+SUMIFS(BRUTO!$AA:$AA,BRUTO!$K:$K,ANALISIS_CAPTURAS_ESPECIE!$B20,BRUTO!$A:$A,ANALISIS_CAPTURAS_ESPECIE!I$11)</f>
        <v>139</v>
      </c>
      <c r="J20" s="100">
        <f>SUMIFS(BRUTO!$M:$M,BRUTO!$H:$H,ANALISIS_CAPTURAS_ESPECIE!$B20,BRUTO!$A:$A,ANALISIS_CAPTURAS_ESPECIE!J$11)+SUMIFS(BRUTO!$O:$O,BRUTO!$H:$H,ANALISIS_CAPTURAS_ESPECIE!$B20,BRUTO!$A:$A,ANALISIS_CAPTURAS_ESPECIE!J$11)+SUMIFS(BRUTO!$Q:$Q,BRUTO!$H:$H,ANALISIS_CAPTURAS_ESPECIE!$B20,BRUTO!$A:$A,ANALISIS_CAPTURAS_ESPECIE!J$11)+SUMIFS(BRUTO!$S:$S,BRUTO!$I:$I,ANALISIS_CAPTURAS_ESPECIE!$B20,BRUTO!$A:$A,ANALISIS_CAPTURAS_ESPECIE!J$11)+SUMIFS(BRUTO!$U:$U,BRUTO!$I:$I,ANALISIS_CAPTURAS_ESPECIE!$B20,BRUTO!$A:$A,ANALISIS_CAPTURAS_ESPECIE!J$11)+SUMIFS(BRUTO!$W:$W,BRUTO!$J:$J,ANALISIS_CAPTURAS_ESPECIE!$B20,BRUTO!$A:$A,ANALISIS_CAPTURAS_ESPECIE!J$11)+SUMIFS(BRUTO!$Y:$Y,BRUTO!$K:$K,ANALISIS_CAPTURAS_ESPECIE!$B20,BRUTO!$A:$A,ANALISIS_CAPTURAS_ESPECIE!J$11)+SUMIFS(BRUTO!$AA:$AA,BRUTO!$K:$K,ANALISIS_CAPTURAS_ESPECIE!$B20,BRUTO!$A:$A,ANALISIS_CAPTURAS_ESPECIE!J$11)</f>
        <v>27</v>
      </c>
      <c r="K20" s="100">
        <f>SUMIFS(BRUTO!$M:$M,BRUTO!$H:$H,ANALISIS_CAPTURAS_ESPECIE!$B20,BRUTO!$A:$A,ANALISIS_CAPTURAS_ESPECIE!K$11)+SUMIFS(BRUTO!$O:$O,BRUTO!$H:$H,ANALISIS_CAPTURAS_ESPECIE!$B20,BRUTO!$A:$A,ANALISIS_CAPTURAS_ESPECIE!K$11)+SUMIFS(BRUTO!$Q:$Q,BRUTO!$H:$H,ANALISIS_CAPTURAS_ESPECIE!$B20,BRUTO!$A:$A,ANALISIS_CAPTURAS_ESPECIE!K$11)+SUMIFS(BRUTO!$S:$S,BRUTO!$I:$I,ANALISIS_CAPTURAS_ESPECIE!$B20,BRUTO!$A:$A,ANALISIS_CAPTURAS_ESPECIE!K$11)+SUMIFS(BRUTO!$U:$U,BRUTO!$I:$I,ANALISIS_CAPTURAS_ESPECIE!$B20,BRUTO!$A:$A,ANALISIS_CAPTURAS_ESPECIE!K$11)+SUMIFS(BRUTO!$W:$W,BRUTO!$J:$J,ANALISIS_CAPTURAS_ESPECIE!$B20,BRUTO!$A:$A,ANALISIS_CAPTURAS_ESPECIE!K$11)+SUMIFS(BRUTO!$Y:$Y,BRUTO!$K:$K,ANALISIS_CAPTURAS_ESPECIE!$B20,BRUTO!$A:$A,ANALISIS_CAPTURAS_ESPECIE!K$11)+SUMIFS(BRUTO!$AA:$AA,BRUTO!$K:$K,ANALISIS_CAPTURAS_ESPECIE!$B20,BRUTO!$A:$A,ANALISIS_CAPTURAS_ESPECIE!K$11)</f>
        <v>0</v>
      </c>
      <c r="L20" s="100">
        <f>SUMIFS(BRUTO!$M:$M,BRUTO!$H:$H,ANALISIS_CAPTURAS_ESPECIE!$B20,BRUTO!$A:$A,ANALISIS_CAPTURAS_ESPECIE!L$11)+SUMIFS(BRUTO!$O:$O,BRUTO!$H:$H,ANALISIS_CAPTURAS_ESPECIE!$B20,BRUTO!$A:$A,ANALISIS_CAPTURAS_ESPECIE!L$11)+SUMIFS(BRUTO!$Q:$Q,BRUTO!$H:$H,ANALISIS_CAPTURAS_ESPECIE!$B20,BRUTO!$A:$A,ANALISIS_CAPTURAS_ESPECIE!L$11)+SUMIFS(BRUTO!$S:$S,BRUTO!$I:$I,ANALISIS_CAPTURAS_ESPECIE!$B20,BRUTO!$A:$A,ANALISIS_CAPTURAS_ESPECIE!L$11)+SUMIFS(BRUTO!$U:$U,BRUTO!$I:$I,ANALISIS_CAPTURAS_ESPECIE!$B20,BRUTO!$A:$A,ANALISIS_CAPTURAS_ESPECIE!L$11)+SUMIFS(BRUTO!$W:$W,BRUTO!$J:$J,ANALISIS_CAPTURAS_ESPECIE!$B20,BRUTO!$A:$A,ANALISIS_CAPTURAS_ESPECIE!L$11)+SUMIFS(BRUTO!$Y:$Y,BRUTO!$K:$K,ANALISIS_CAPTURAS_ESPECIE!$B20,BRUTO!$A:$A,ANALISIS_CAPTURAS_ESPECIE!L$11)+SUMIFS(BRUTO!$AA:$AA,BRUTO!$K:$K,ANALISIS_CAPTURAS_ESPECIE!$B20,BRUTO!$A:$A,ANALISIS_CAPTURAS_ESPECIE!L$11)</f>
        <v>0</v>
      </c>
      <c r="M20" s="100">
        <f>SUMIFS(BRUTO!$M:$M,BRUTO!$H:$H,ANALISIS_CAPTURAS_ESPECIE!$B20,BRUTO!$A:$A,ANALISIS_CAPTURAS_ESPECIE!M$11)+SUMIFS(BRUTO!$O:$O,BRUTO!$H:$H,ANALISIS_CAPTURAS_ESPECIE!$B20,BRUTO!$A:$A,ANALISIS_CAPTURAS_ESPECIE!M$11)+SUMIFS(BRUTO!$Q:$Q,BRUTO!$H:$H,ANALISIS_CAPTURAS_ESPECIE!$B20,BRUTO!$A:$A,ANALISIS_CAPTURAS_ESPECIE!M$11)+SUMIFS(BRUTO!$S:$S,BRUTO!$I:$I,ANALISIS_CAPTURAS_ESPECIE!$B20,BRUTO!$A:$A,ANALISIS_CAPTURAS_ESPECIE!M$11)+SUMIFS(BRUTO!$U:$U,BRUTO!$I:$I,ANALISIS_CAPTURAS_ESPECIE!$B20,BRUTO!$A:$A,ANALISIS_CAPTURAS_ESPECIE!M$11)+SUMIFS(BRUTO!$W:$W,BRUTO!$J:$J,ANALISIS_CAPTURAS_ESPECIE!$B20,BRUTO!$A:$A,ANALISIS_CAPTURAS_ESPECIE!M$11)+SUMIFS(BRUTO!$Y:$Y,BRUTO!$K:$K,ANALISIS_CAPTURAS_ESPECIE!$B20,BRUTO!$A:$A,ANALISIS_CAPTURAS_ESPECIE!M$11)+SUMIFS(BRUTO!$AA:$AA,BRUTO!$K:$K,ANALISIS_CAPTURAS_ESPECIE!$B20,BRUTO!$A:$A,ANALISIS_CAPTURAS_ESPECIE!M$11)</f>
        <v>0</v>
      </c>
      <c r="N20" s="83">
        <f t="shared" si="0"/>
        <v>313</v>
      </c>
      <c r="O20" s="80">
        <f t="shared" si="1"/>
        <v>0.1458235302339233</v>
      </c>
    </row>
    <row r="21" spans="1:33" ht="15.75" x14ac:dyDescent="0.25">
      <c r="A21" s="99" t="s">
        <v>144</v>
      </c>
      <c r="B21" s="103">
        <v>17</v>
      </c>
      <c r="C21" s="100">
        <f>SUMIFS(BRUTO!$M:$M,BRUTO!$H:$H,ANALISIS_CAPTURAS_ESPECIE!$B21,BRUTO!$A:$A,ANALISIS_CAPTURAS_ESPECIE!C$11)+SUMIFS(BRUTO!$O:$O,BRUTO!$H:$H,ANALISIS_CAPTURAS_ESPECIE!$B21,BRUTO!$A:$A,ANALISIS_CAPTURAS_ESPECIE!C$11)+SUMIFS(BRUTO!$Q:$Q,BRUTO!$H:$H,ANALISIS_CAPTURAS_ESPECIE!$B21,BRUTO!$A:$A,ANALISIS_CAPTURAS_ESPECIE!C$11)+SUMIFS(BRUTO!$S:$S,BRUTO!$I:$I,ANALISIS_CAPTURAS_ESPECIE!$B21,BRUTO!$A:$A,ANALISIS_CAPTURAS_ESPECIE!C$11)+SUMIFS(BRUTO!$U:$U,BRUTO!$I:$I,ANALISIS_CAPTURAS_ESPECIE!$B21,BRUTO!$A:$A,ANALISIS_CAPTURAS_ESPECIE!C$11)+SUMIFS(BRUTO!$W:$W,BRUTO!$J:$J,ANALISIS_CAPTURAS_ESPECIE!$B21,BRUTO!$A:$A,ANALISIS_CAPTURAS_ESPECIE!C$11)+SUMIFS(BRUTO!$Y:$Y,BRUTO!$K:$K,ANALISIS_CAPTURAS_ESPECIE!$B21,BRUTO!$A:$A,ANALISIS_CAPTURAS_ESPECIE!C$11)+SUMIFS(BRUTO!$AA:$AA,BRUTO!$K:$K,ANALISIS_CAPTURAS_ESPECIE!$B21,BRUTO!$A:$A,ANALISIS_CAPTURAS_ESPECIE!C$11)</f>
        <v>385</v>
      </c>
      <c r="D21" s="100">
        <f>SUMIFS(BRUTO!$M:$M,BRUTO!$H:$H,ANALISIS_CAPTURAS_ESPECIE!$B21,BRUTO!$A:$A,ANALISIS_CAPTURAS_ESPECIE!D$11)+SUMIFS(BRUTO!$O:$O,BRUTO!$H:$H,ANALISIS_CAPTURAS_ESPECIE!$B21,BRUTO!$A:$A,ANALISIS_CAPTURAS_ESPECIE!D$11)+SUMIFS(BRUTO!$Q:$Q,BRUTO!$H:$H,ANALISIS_CAPTURAS_ESPECIE!$B21,BRUTO!$A:$A,ANALISIS_CAPTURAS_ESPECIE!D$11)+SUMIFS(BRUTO!$S:$S,BRUTO!$I:$I,ANALISIS_CAPTURAS_ESPECIE!$B21,BRUTO!$A:$A,ANALISIS_CAPTURAS_ESPECIE!D$11)+SUMIFS(BRUTO!$U:$U,BRUTO!$I:$I,ANALISIS_CAPTURAS_ESPECIE!$B21,BRUTO!$A:$A,ANALISIS_CAPTURAS_ESPECIE!D$11)+SUMIFS(BRUTO!$W:$W,BRUTO!$J:$J,ANALISIS_CAPTURAS_ESPECIE!$B21,BRUTO!$A:$A,ANALISIS_CAPTURAS_ESPECIE!D$11)+SUMIFS(BRUTO!$Y:$Y,BRUTO!$K:$K,ANALISIS_CAPTURAS_ESPECIE!$B21,BRUTO!$A:$A,ANALISIS_CAPTURAS_ESPECIE!D$11)+SUMIFS(BRUTO!$AA:$AA,BRUTO!$K:$K,ANALISIS_CAPTURAS_ESPECIE!$B21,BRUTO!$A:$A,ANALISIS_CAPTURAS_ESPECIE!D$11)</f>
        <v>489</v>
      </c>
      <c r="E21" s="100">
        <f>SUMIFS(BRUTO!$M:$M,BRUTO!$H:$H,ANALISIS_CAPTURAS_ESPECIE!$B21,BRUTO!$A:$A,ANALISIS_CAPTURAS_ESPECIE!E$11)+SUMIFS(BRUTO!$O:$O,BRUTO!$H:$H,ANALISIS_CAPTURAS_ESPECIE!$B21,BRUTO!$A:$A,ANALISIS_CAPTURAS_ESPECIE!E$11)+SUMIFS(BRUTO!$Q:$Q,BRUTO!$H:$H,ANALISIS_CAPTURAS_ESPECIE!$B21,BRUTO!$A:$A,ANALISIS_CAPTURAS_ESPECIE!E$11)+SUMIFS(BRUTO!$S:$S,BRUTO!$I:$I,ANALISIS_CAPTURAS_ESPECIE!$B21,BRUTO!$A:$A,ANALISIS_CAPTURAS_ESPECIE!E$11)+SUMIFS(BRUTO!$U:$U,BRUTO!$I:$I,ANALISIS_CAPTURAS_ESPECIE!$B21,BRUTO!$A:$A,ANALISIS_CAPTURAS_ESPECIE!E$11)+SUMIFS(BRUTO!$W:$W,BRUTO!$J:$J,ANALISIS_CAPTURAS_ESPECIE!$B21,BRUTO!$A:$A,ANALISIS_CAPTURAS_ESPECIE!E$11)+SUMIFS(BRUTO!$Y:$Y,BRUTO!$K:$K,ANALISIS_CAPTURAS_ESPECIE!$B21,BRUTO!$A:$A,ANALISIS_CAPTURAS_ESPECIE!E$11)+SUMIFS(BRUTO!$AA:$AA,BRUTO!$K:$K,ANALISIS_CAPTURAS_ESPECIE!$B21,BRUTO!$A:$A,ANALISIS_CAPTURAS_ESPECIE!E$11)</f>
        <v>935</v>
      </c>
      <c r="F21" s="100">
        <f>SUMIFS(BRUTO!$M:$M,BRUTO!$H:$H,ANALISIS_CAPTURAS_ESPECIE!$B21,BRUTO!$A:$A,ANALISIS_CAPTURAS_ESPECIE!F$11)+SUMIFS(BRUTO!$O:$O,BRUTO!$H:$H,ANALISIS_CAPTURAS_ESPECIE!$B21,BRUTO!$A:$A,ANALISIS_CAPTURAS_ESPECIE!F$11)+SUMIFS(BRUTO!$Q:$Q,BRUTO!$H:$H,ANALISIS_CAPTURAS_ESPECIE!$B21,BRUTO!$A:$A,ANALISIS_CAPTURAS_ESPECIE!F$11)+SUMIFS(BRUTO!$S:$S,BRUTO!$I:$I,ANALISIS_CAPTURAS_ESPECIE!$B21,BRUTO!$A:$A,ANALISIS_CAPTURAS_ESPECIE!F$11)+SUMIFS(BRUTO!$U:$U,BRUTO!$I:$I,ANALISIS_CAPTURAS_ESPECIE!$B21,BRUTO!$A:$A,ANALISIS_CAPTURAS_ESPECIE!F$11)+SUMIFS(BRUTO!$W:$W,BRUTO!$J:$J,ANALISIS_CAPTURAS_ESPECIE!$B21,BRUTO!$A:$A,ANALISIS_CAPTURAS_ESPECIE!F$11)+SUMIFS(BRUTO!$Y:$Y,BRUTO!$K:$K,ANALISIS_CAPTURAS_ESPECIE!$B21,BRUTO!$A:$A,ANALISIS_CAPTURAS_ESPECIE!F$11)+SUMIFS(BRUTO!$AA:$AA,BRUTO!$K:$K,ANALISIS_CAPTURAS_ESPECIE!$B21,BRUTO!$A:$A,ANALISIS_CAPTURAS_ESPECIE!F$11)</f>
        <v>276</v>
      </c>
      <c r="G21" s="100">
        <f>SUMIFS(BRUTO!$M:$M,BRUTO!$H:$H,ANALISIS_CAPTURAS_ESPECIE!$B21,BRUTO!$A:$A,ANALISIS_CAPTURAS_ESPECIE!G$11)+SUMIFS(BRUTO!$O:$O,BRUTO!$H:$H,ANALISIS_CAPTURAS_ESPECIE!$B21,BRUTO!$A:$A,ANALISIS_CAPTURAS_ESPECIE!G$11)+SUMIFS(BRUTO!$Q:$Q,BRUTO!$H:$H,ANALISIS_CAPTURAS_ESPECIE!$B21,BRUTO!$A:$A,ANALISIS_CAPTURAS_ESPECIE!G$11)+SUMIFS(BRUTO!$S:$S,BRUTO!$I:$I,ANALISIS_CAPTURAS_ESPECIE!$B21,BRUTO!$A:$A,ANALISIS_CAPTURAS_ESPECIE!G$11)+SUMIFS(BRUTO!$U:$U,BRUTO!$I:$I,ANALISIS_CAPTURAS_ESPECIE!$B21,BRUTO!$A:$A,ANALISIS_CAPTURAS_ESPECIE!G$11)+SUMIFS(BRUTO!$W:$W,BRUTO!$J:$J,ANALISIS_CAPTURAS_ESPECIE!$B21,BRUTO!$A:$A,ANALISIS_CAPTURAS_ESPECIE!G$11)+SUMIFS(BRUTO!$Y:$Y,BRUTO!$K:$K,ANALISIS_CAPTURAS_ESPECIE!$B21,BRUTO!$A:$A,ANALISIS_CAPTURAS_ESPECIE!G$11)+SUMIFS(BRUTO!$AA:$AA,BRUTO!$K:$K,ANALISIS_CAPTURAS_ESPECIE!$B21,BRUTO!$A:$A,ANALISIS_CAPTURAS_ESPECIE!G$11)</f>
        <v>681</v>
      </c>
      <c r="H21" s="100">
        <f>SUMIFS(BRUTO!$M:$M,BRUTO!$H:$H,ANALISIS_CAPTURAS_ESPECIE!$B21,BRUTO!$A:$A,ANALISIS_CAPTURAS_ESPECIE!H$11)+SUMIFS(BRUTO!$O:$O,BRUTO!$H:$H,ANALISIS_CAPTURAS_ESPECIE!$B21,BRUTO!$A:$A,ANALISIS_CAPTURAS_ESPECIE!H$11)+SUMIFS(BRUTO!$Q:$Q,BRUTO!$H:$H,ANALISIS_CAPTURAS_ESPECIE!$B21,BRUTO!$A:$A,ANALISIS_CAPTURAS_ESPECIE!H$11)+SUMIFS(BRUTO!$S:$S,BRUTO!$I:$I,ANALISIS_CAPTURAS_ESPECIE!$B21,BRUTO!$A:$A,ANALISIS_CAPTURAS_ESPECIE!H$11)+SUMIFS(BRUTO!$U:$U,BRUTO!$I:$I,ANALISIS_CAPTURAS_ESPECIE!$B21,BRUTO!$A:$A,ANALISIS_CAPTURAS_ESPECIE!H$11)+SUMIFS(BRUTO!$W:$W,BRUTO!$J:$J,ANALISIS_CAPTURAS_ESPECIE!$B21,BRUTO!$A:$A,ANALISIS_CAPTURAS_ESPECIE!H$11)+SUMIFS(BRUTO!$Y:$Y,BRUTO!$K:$K,ANALISIS_CAPTURAS_ESPECIE!$B21,BRUTO!$A:$A,ANALISIS_CAPTURAS_ESPECIE!H$11)+SUMIFS(BRUTO!$AA:$AA,BRUTO!$K:$K,ANALISIS_CAPTURAS_ESPECIE!$B21,BRUTO!$A:$A,ANALISIS_CAPTURAS_ESPECIE!H$11)</f>
        <v>433</v>
      </c>
      <c r="I21" s="100">
        <f>SUMIFS(BRUTO!$M:$M,BRUTO!$H:$H,ANALISIS_CAPTURAS_ESPECIE!$B21,BRUTO!$A:$A,ANALISIS_CAPTURAS_ESPECIE!I$11)+SUMIFS(BRUTO!$O:$O,BRUTO!$H:$H,ANALISIS_CAPTURAS_ESPECIE!$B21,BRUTO!$A:$A,ANALISIS_CAPTURAS_ESPECIE!I$11)+SUMIFS(BRUTO!$Q:$Q,BRUTO!$H:$H,ANALISIS_CAPTURAS_ESPECIE!$B21,BRUTO!$A:$A,ANALISIS_CAPTURAS_ESPECIE!I$11)+SUMIFS(BRUTO!$S:$S,BRUTO!$I:$I,ANALISIS_CAPTURAS_ESPECIE!$B21,BRUTO!$A:$A,ANALISIS_CAPTURAS_ESPECIE!I$11)+SUMIFS(BRUTO!$U:$U,BRUTO!$I:$I,ANALISIS_CAPTURAS_ESPECIE!$B21,BRUTO!$A:$A,ANALISIS_CAPTURAS_ESPECIE!I$11)+SUMIFS(BRUTO!$W:$W,BRUTO!$J:$J,ANALISIS_CAPTURAS_ESPECIE!$B21,BRUTO!$A:$A,ANALISIS_CAPTURAS_ESPECIE!I$11)+SUMIFS(BRUTO!$Y:$Y,BRUTO!$K:$K,ANALISIS_CAPTURAS_ESPECIE!$B21,BRUTO!$A:$A,ANALISIS_CAPTURAS_ESPECIE!I$11)+SUMIFS(BRUTO!$AA:$AA,BRUTO!$K:$K,ANALISIS_CAPTURAS_ESPECIE!$B21,BRUTO!$A:$A,ANALISIS_CAPTURAS_ESPECIE!I$11)</f>
        <v>837</v>
      </c>
      <c r="J21" s="100">
        <f>SUMIFS(BRUTO!$M:$M,BRUTO!$H:$H,ANALISIS_CAPTURAS_ESPECIE!$B21,BRUTO!$A:$A,ANALISIS_CAPTURAS_ESPECIE!J$11)+SUMIFS(BRUTO!$O:$O,BRUTO!$H:$H,ANALISIS_CAPTURAS_ESPECIE!$B21,BRUTO!$A:$A,ANALISIS_CAPTURAS_ESPECIE!J$11)+SUMIFS(BRUTO!$Q:$Q,BRUTO!$H:$H,ANALISIS_CAPTURAS_ESPECIE!$B21,BRUTO!$A:$A,ANALISIS_CAPTURAS_ESPECIE!J$11)+SUMIFS(BRUTO!$S:$S,BRUTO!$I:$I,ANALISIS_CAPTURAS_ESPECIE!$B21,BRUTO!$A:$A,ANALISIS_CAPTURAS_ESPECIE!J$11)+SUMIFS(BRUTO!$U:$U,BRUTO!$I:$I,ANALISIS_CAPTURAS_ESPECIE!$B21,BRUTO!$A:$A,ANALISIS_CAPTURAS_ESPECIE!J$11)+SUMIFS(BRUTO!$W:$W,BRUTO!$J:$J,ANALISIS_CAPTURAS_ESPECIE!$B21,BRUTO!$A:$A,ANALISIS_CAPTURAS_ESPECIE!J$11)+SUMIFS(BRUTO!$Y:$Y,BRUTO!$K:$K,ANALISIS_CAPTURAS_ESPECIE!$B21,BRUTO!$A:$A,ANALISIS_CAPTURAS_ESPECIE!J$11)+SUMIFS(BRUTO!$AA:$AA,BRUTO!$K:$K,ANALISIS_CAPTURAS_ESPECIE!$B21,BRUTO!$A:$A,ANALISIS_CAPTURAS_ESPECIE!J$11)</f>
        <v>1248</v>
      </c>
      <c r="K21" s="100">
        <f>SUMIFS(BRUTO!$M:$M,BRUTO!$H:$H,ANALISIS_CAPTURAS_ESPECIE!$B21,BRUTO!$A:$A,ANALISIS_CAPTURAS_ESPECIE!K$11)+SUMIFS(BRUTO!$O:$O,BRUTO!$H:$H,ANALISIS_CAPTURAS_ESPECIE!$B21,BRUTO!$A:$A,ANALISIS_CAPTURAS_ESPECIE!K$11)+SUMIFS(BRUTO!$Q:$Q,BRUTO!$H:$H,ANALISIS_CAPTURAS_ESPECIE!$B21,BRUTO!$A:$A,ANALISIS_CAPTURAS_ESPECIE!K$11)+SUMIFS(BRUTO!$S:$S,BRUTO!$I:$I,ANALISIS_CAPTURAS_ESPECIE!$B21,BRUTO!$A:$A,ANALISIS_CAPTURAS_ESPECIE!K$11)+SUMIFS(BRUTO!$U:$U,BRUTO!$I:$I,ANALISIS_CAPTURAS_ESPECIE!$B21,BRUTO!$A:$A,ANALISIS_CAPTURAS_ESPECIE!K$11)+SUMIFS(BRUTO!$W:$W,BRUTO!$J:$J,ANALISIS_CAPTURAS_ESPECIE!$B21,BRUTO!$A:$A,ANALISIS_CAPTURAS_ESPECIE!K$11)+SUMIFS(BRUTO!$Y:$Y,BRUTO!$K:$K,ANALISIS_CAPTURAS_ESPECIE!$B21,BRUTO!$A:$A,ANALISIS_CAPTURAS_ESPECIE!K$11)+SUMIFS(BRUTO!$AA:$AA,BRUTO!$K:$K,ANALISIS_CAPTURAS_ESPECIE!$B21,BRUTO!$A:$A,ANALISIS_CAPTURAS_ESPECIE!K$11)</f>
        <v>1193</v>
      </c>
      <c r="L21" s="100">
        <f>SUMIFS(BRUTO!$M:$M,BRUTO!$H:$H,ANALISIS_CAPTURAS_ESPECIE!$B21,BRUTO!$A:$A,ANALISIS_CAPTURAS_ESPECIE!L$11)+SUMIFS(BRUTO!$O:$O,BRUTO!$H:$H,ANALISIS_CAPTURAS_ESPECIE!$B21,BRUTO!$A:$A,ANALISIS_CAPTURAS_ESPECIE!L$11)+SUMIFS(BRUTO!$Q:$Q,BRUTO!$H:$H,ANALISIS_CAPTURAS_ESPECIE!$B21,BRUTO!$A:$A,ANALISIS_CAPTURAS_ESPECIE!L$11)+SUMIFS(BRUTO!$S:$S,BRUTO!$I:$I,ANALISIS_CAPTURAS_ESPECIE!$B21,BRUTO!$A:$A,ANALISIS_CAPTURAS_ESPECIE!L$11)+SUMIFS(BRUTO!$U:$U,BRUTO!$I:$I,ANALISIS_CAPTURAS_ESPECIE!$B21,BRUTO!$A:$A,ANALISIS_CAPTURAS_ESPECIE!L$11)+SUMIFS(BRUTO!$W:$W,BRUTO!$J:$J,ANALISIS_CAPTURAS_ESPECIE!$B21,BRUTO!$A:$A,ANALISIS_CAPTURAS_ESPECIE!L$11)+SUMIFS(BRUTO!$Y:$Y,BRUTO!$K:$K,ANALISIS_CAPTURAS_ESPECIE!$B21,BRUTO!$A:$A,ANALISIS_CAPTURAS_ESPECIE!L$11)+SUMIFS(BRUTO!$AA:$AA,BRUTO!$K:$K,ANALISIS_CAPTURAS_ESPECIE!$B21,BRUTO!$A:$A,ANALISIS_CAPTURAS_ESPECIE!L$11)</f>
        <v>1525</v>
      </c>
      <c r="M21" s="100">
        <f>SUMIFS(BRUTO!$M:$M,BRUTO!$H:$H,ANALISIS_CAPTURAS_ESPECIE!$B21,BRUTO!$A:$A,ANALISIS_CAPTURAS_ESPECIE!M$11)+SUMIFS(BRUTO!$O:$O,BRUTO!$H:$H,ANALISIS_CAPTURAS_ESPECIE!$B21,BRUTO!$A:$A,ANALISIS_CAPTURAS_ESPECIE!M$11)+SUMIFS(BRUTO!$Q:$Q,BRUTO!$H:$H,ANALISIS_CAPTURAS_ESPECIE!$B21,BRUTO!$A:$A,ANALISIS_CAPTURAS_ESPECIE!M$11)+SUMIFS(BRUTO!$S:$S,BRUTO!$I:$I,ANALISIS_CAPTURAS_ESPECIE!$B21,BRUTO!$A:$A,ANALISIS_CAPTURAS_ESPECIE!M$11)+SUMIFS(BRUTO!$U:$U,BRUTO!$I:$I,ANALISIS_CAPTURAS_ESPECIE!$B21,BRUTO!$A:$A,ANALISIS_CAPTURAS_ESPECIE!M$11)+SUMIFS(BRUTO!$W:$W,BRUTO!$J:$J,ANALISIS_CAPTURAS_ESPECIE!$B21,BRUTO!$A:$A,ANALISIS_CAPTURAS_ESPECIE!M$11)+SUMIFS(BRUTO!$Y:$Y,BRUTO!$K:$K,ANALISIS_CAPTURAS_ESPECIE!$B21,BRUTO!$A:$A,ANALISIS_CAPTURAS_ESPECIE!M$11)+SUMIFS(BRUTO!$AA:$AA,BRUTO!$K:$K,ANALISIS_CAPTURAS_ESPECIE!$B21,BRUTO!$A:$A,ANALISIS_CAPTURAS_ESPECIE!M$11)</f>
        <v>2</v>
      </c>
      <c r="N21" s="83">
        <f t="shared" si="0"/>
        <v>8004</v>
      </c>
      <c r="O21" s="80">
        <f t="shared" si="1"/>
        <v>3.7289825431064605</v>
      </c>
    </row>
    <row r="22" spans="1:33" ht="15.75" x14ac:dyDescent="0.25">
      <c r="A22" s="99" t="s">
        <v>145</v>
      </c>
      <c r="B22" s="103">
        <v>18</v>
      </c>
      <c r="C22" s="100">
        <f>SUMIFS(BRUTO!$M:$M,BRUTO!$H:$H,ANALISIS_CAPTURAS_ESPECIE!$B22,BRUTO!$A:$A,ANALISIS_CAPTURAS_ESPECIE!C$11)+SUMIFS(BRUTO!$O:$O,BRUTO!$H:$H,ANALISIS_CAPTURAS_ESPECIE!$B22,BRUTO!$A:$A,ANALISIS_CAPTURAS_ESPECIE!C$11)+SUMIFS(BRUTO!$Q:$Q,BRUTO!$H:$H,ANALISIS_CAPTURAS_ESPECIE!$B22,BRUTO!$A:$A,ANALISIS_CAPTURAS_ESPECIE!C$11)+SUMIFS(BRUTO!$S:$S,BRUTO!$I:$I,ANALISIS_CAPTURAS_ESPECIE!$B22,BRUTO!$A:$A,ANALISIS_CAPTURAS_ESPECIE!C$11)+SUMIFS(BRUTO!$U:$U,BRUTO!$I:$I,ANALISIS_CAPTURAS_ESPECIE!$B22,BRUTO!$A:$A,ANALISIS_CAPTURAS_ESPECIE!C$11)+SUMIFS(BRUTO!$W:$W,BRUTO!$J:$J,ANALISIS_CAPTURAS_ESPECIE!$B22,BRUTO!$A:$A,ANALISIS_CAPTURAS_ESPECIE!C$11)+SUMIFS(BRUTO!$Y:$Y,BRUTO!$K:$K,ANALISIS_CAPTURAS_ESPECIE!$B22,BRUTO!$A:$A,ANALISIS_CAPTURAS_ESPECIE!C$11)+SUMIFS(BRUTO!$AA:$AA,BRUTO!$K:$K,ANALISIS_CAPTURAS_ESPECIE!$B22,BRUTO!$A:$A,ANALISIS_CAPTURAS_ESPECIE!C$11)</f>
        <v>17</v>
      </c>
      <c r="D22" s="100">
        <f>SUMIFS(BRUTO!$M:$M,BRUTO!$H:$H,ANALISIS_CAPTURAS_ESPECIE!$B22,BRUTO!$A:$A,ANALISIS_CAPTURAS_ESPECIE!D$11)+SUMIFS(BRUTO!$O:$O,BRUTO!$H:$H,ANALISIS_CAPTURAS_ESPECIE!$B22,BRUTO!$A:$A,ANALISIS_CAPTURAS_ESPECIE!D$11)+SUMIFS(BRUTO!$Q:$Q,BRUTO!$H:$H,ANALISIS_CAPTURAS_ESPECIE!$B22,BRUTO!$A:$A,ANALISIS_CAPTURAS_ESPECIE!D$11)+SUMIFS(BRUTO!$S:$S,BRUTO!$I:$I,ANALISIS_CAPTURAS_ESPECIE!$B22,BRUTO!$A:$A,ANALISIS_CAPTURAS_ESPECIE!D$11)+SUMIFS(BRUTO!$U:$U,BRUTO!$I:$I,ANALISIS_CAPTURAS_ESPECIE!$B22,BRUTO!$A:$A,ANALISIS_CAPTURAS_ESPECIE!D$11)+SUMIFS(BRUTO!$W:$W,BRUTO!$J:$J,ANALISIS_CAPTURAS_ESPECIE!$B22,BRUTO!$A:$A,ANALISIS_CAPTURAS_ESPECIE!D$11)+SUMIFS(BRUTO!$Y:$Y,BRUTO!$K:$K,ANALISIS_CAPTURAS_ESPECIE!$B22,BRUTO!$A:$A,ANALISIS_CAPTURAS_ESPECIE!D$11)+SUMIFS(BRUTO!$AA:$AA,BRUTO!$K:$K,ANALISIS_CAPTURAS_ESPECIE!$B22,BRUTO!$A:$A,ANALISIS_CAPTURAS_ESPECIE!D$11)</f>
        <v>17</v>
      </c>
      <c r="E22" s="100">
        <f>SUMIFS(BRUTO!$M:$M,BRUTO!$H:$H,ANALISIS_CAPTURAS_ESPECIE!$B22,BRUTO!$A:$A,ANALISIS_CAPTURAS_ESPECIE!E$11)+SUMIFS(BRUTO!$O:$O,BRUTO!$H:$H,ANALISIS_CAPTURAS_ESPECIE!$B22,BRUTO!$A:$A,ANALISIS_CAPTURAS_ESPECIE!E$11)+SUMIFS(BRUTO!$Q:$Q,BRUTO!$H:$H,ANALISIS_CAPTURAS_ESPECIE!$B22,BRUTO!$A:$A,ANALISIS_CAPTURAS_ESPECIE!E$11)+SUMIFS(BRUTO!$S:$S,BRUTO!$I:$I,ANALISIS_CAPTURAS_ESPECIE!$B22,BRUTO!$A:$A,ANALISIS_CAPTURAS_ESPECIE!E$11)+SUMIFS(BRUTO!$U:$U,BRUTO!$I:$I,ANALISIS_CAPTURAS_ESPECIE!$B22,BRUTO!$A:$A,ANALISIS_CAPTURAS_ESPECIE!E$11)+SUMIFS(BRUTO!$W:$W,BRUTO!$J:$J,ANALISIS_CAPTURAS_ESPECIE!$B22,BRUTO!$A:$A,ANALISIS_CAPTURAS_ESPECIE!E$11)+SUMIFS(BRUTO!$Y:$Y,BRUTO!$K:$K,ANALISIS_CAPTURAS_ESPECIE!$B22,BRUTO!$A:$A,ANALISIS_CAPTURAS_ESPECIE!E$11)+SUMIFS(BRUTO!$AA:$AA,BRUTO!$K:$K,ANALISIS_CAPTURAS_ESPECIE!$B22,BRUTO!$A:$A,ANALISIS_CAPTURAS_ESPECIE!E$11)</f>
        <v>103</v>
      </c>
      <c r="F22" s="100">
        <f>SUMIFS(BRUTO!$M:$M,BRUTO!$H:$H,ANALISIS_CAPTURAS_ESPECIE!$B22,BRUTO!$A:$A,ANALISIS_CAPTURAS_ESPECIE!F$11)+SUMIFS(BRUTO!$O:$O,BRUTO!$H:$H,ANALISIS_CAPTURAS_ESPECIE!$B22,BRUTO!$A:$A,ANALISIS_CAPTURAS_ESPECIE!F$11)+SUMIFS(BRUTO!$Q:$Q,BRUTO!$H:$H,ANALISIS_CAPTURAS_ESPECIE!$B22,BRUTO!$A:$A,ANALISIS_CAPTURAS_ESPECIE!F$11)+SUMIFS(BRUTO!$S:$S,BRUTO!$I:$I,ANALISIS_CAPTURAS_ESPECIE!$B22,BRUTO!$A:$A,ANALISIS_CAPTURAS_ESPECIE!F$11)+SUMIFS(BRUTO!$U:$U,BRUTO!$I:$I,ANALISIS_CAPTURAS_ESPECIE!$B22,BRUTO!$A:$A,ANALISIS_CAPTURAS_ESPECIE!F$11)+SUMIFS(BRUTO!$W:$W,BRUTO!$J:$J,ANALISIS_CAPTURAS_ESPECIE!$B22,BRUTO!$A:$A,ANALISIS_CAPTURAS_ESPECIE!F$11)+SUMIFS(BRUTO!$Y:$Y,BRUTO!$K:$K,ANALISIS_CAPTURAS_ESPECIE!$B22,BRUTO!$A:$A,ANALISIS_CAPTURAS_ESPECIE!F$11)+SUMIFS(BRUTO!$AA:$AA,BRUTO!$K:$K,ANALISIS_CAPTURAS_ESPECIE!$B22,BRUTO!$A:$A,ANALISIS_CAPTURAS_ESPECIE!F$11)</f>
        <v>18</v>
      </c>
      <c r="G22" s="100">
        <f>SUMIFS(BRUTO!$M:$M,BRUTO!$H:$H,ANALISIS_CAPTURAS_ESPECIE!$B22,BRUTO!$A:$A,ANALISIS_CAPTURAS_ESPECIE!G$11)+SUMIFS(BRUTO!$O:$O,BRUTO!$H:$H,ANALISIS_CAPTURAS_ESPECIE!$B22,BRUTO!$A:$A,ANALISIS_CAPTURAS_ESPECIE!G$11)+SUMIFS(BRUTO!$Q:$Q,BRUTO!$H:$H,ANALISIS_CAPTURAS_ESPECIE!$B22,BRUTO!$A:$A,ANALISIS_CAPTURAS_ESPECIE!G$11)+SUMIFS(BRUTO!$S:$S,BRUTO!$I:$I,ANALISIS_CAPTURAS_ESPECIE!$B22,BRUTO!$A:$A,ANALISIS_CAPTURAS_ESPECIE!G$11)+SUMIFS(BRUTO!$U:$U,BRUTO!$I:$I,ANALISIS_CAPTURAS_ESPECIE!$B22,BRUTO!$A:$A,ANALISIS_CAPTURAS_ESPECIE!G$11)+SUMIFS(BRUTO!$W:$W,BRUTO!$J:$J,ANALISIS_CAPTURAS_ESPECIE!$B22,BRUTO!$A:$A,ANALISIS_CAPTURAS_ESPECIE!G$11)+SUMIFS(BRUTO!$Y:$Y,BRUTO!$K:$K,ANALISIS_CAPTURAS_ESPECIE!$B22,BRUTO!$A:$A,ANALISIS_CAPTURAS_ESPECIE!G$11)+SUMIFS(BRUTO!$AA:$AA,BRUTO!$K:$K,ANALISIS_CAPTURAS_ESPECIE!$B22,BRUTO!$A:$A,ANALISIS_CAPTURAS_ESPECIE!G$11)</f>
        <v>50</v>
      </c>
      <c r="H22" s="100">
        <f>SUMIFS(BRUTO!$M:$M,BRUTO!$H:$H,ANALISIS_CAPTURAS_ESPECIE!$B22,BRUTO!$A:$A,ANALISIS_CAPTURAS_ESPECIE!H$11)+SUMIFS(BRUTO!$O:$O,BRUTO!$H:$H,ANALISIS_CAPTURAS_ESPECIE!$B22,BRUTO!$A:$A,ANALISIS_CAPTURAS_ESPECIE!H$11)+SUMIFS(BRUTO!$Q:$Q,BRUTO!$H:$H,ANALISIS_CAPTURAS_ESPECIE!$B22,BRUTO!$A:$A,ANALISIS_CAPTURAS_ESPECIE!H$11)+SUMIFS(BRUTO!$S:$S,BRUTO!$I:$I,ANALISIS_CAPTURAS_ESPECIE!$B22,BRUTO!$A:$A,ANALISIS_CAPTURAS_ESPECIE!H$11)+SUMIFS(BRUTO!$U:$U,BRUTO!$I:$I,ANALISIS_CAPTURAS_ESPECIE!$B22,BRUTO!$A:$A,ANALISIS_CAPTURAS_ESPECIE!H$11)+SUMIFS(BRUTO!$W:$W,BRUTO!$J:$J,ANALISIS_CAPTURAS_ESPECIE!$B22,BRUTO!$A:$A,ANALISIS_CAPTURAS_ESPECIE!H$11)+SUMIFS(BRUTO!$Y:$Y,BRUTO!$K:$K,ANALISIS_CAPTURAS_ESPECIE!$B22,BRUTO!$A:$A,ANALISIS_CAPTURAS_ESPECIE!H$11)+SUMIFS(BRUTO!$AA:$AA,BRUTO!$K:$K,ANALISIS_CAPTURAS_ESPECIE!$B22,BRUTO!$A:$A,ANALISIS_CAPTURAS_ESPECIE!H$11)</f>
        <v>18</v>
      </c>
      <c r="I22" s="100">
        <f>SUMIFS(BRUTO!$M:$M,BRUTO!$H:$H,ANALISIS_CAPTURAS_ESPECIE!$B22,BRUTO!$A:$A,ANALISIS_CAPTURAS_ESPECIE!I$11)+SUMIFS(BRUTO!$O:$O,BRUTO!$H:$H,ANALISIS_CAPTURAS_ESPECIE!$B22,BRUTO!$A:$A,ANALISIS_CAPTURAS_ESPECIE!I$11)+SUMIFS(BRUTO!$Q:$Q,BRUTO!$H:$H,ANALISIS_CAPTURAS_ESPECIE!$B22,BRUTO!$A:$A,ANALISIS_CAPTURAS_ESPECIE!I$11)+SUMIFS(BRUTO!$S:$S,BRUTO!$I:$I,ANALISIS_CAPTURAS_ESPECIE!$B22,BRUTO!$A:$A,ANALISIS_CAPTURAS_ESPECIE!I$11)+SUMIFS(BRUTO!$U:$U,BRUTO!$I:$I,ANALISIS_CAPTURAS_ESPECIE!$B22,BRUTO!$A:$A,ANALISIS_CAPTURAS_ESPECIE!I$11)+SUMIFS(BRUTO!$W:$W,BRUTO!$J:$J,ANALISIS_CAPTURAS_ESPECIE!$B22,BRUTO!$A:$A,ANALISIS_CAPTURAS_ESPECIE!I$11)+SUMIFS(BRUTO!$Y:$Y,BRUTO!$K:$K,ANALISIS_CAPTURAS_ESPECIE!$B22,BRUTO!$A:$A,ANALISIS_CAPTURAS_ESPECIE!I$11)+SUMIFS(BRUTO!$AA:$AA,BRUTO!$K:$K,ANALISIS_CAPTURAS_ESPECIE!$B22,BRUTO!$A:$A,ANALISIS_CAPTURAS_ESPECIE!I$11)</f>
        <v>33</v>
      </c>
      <c r="J22" s="100">
        <f>SUMIFS(BRUTO!$M:$M,BRUTO!$H:$H,ANALISIS_CAPTURAS_ESPECIE!$B22,BRUTO!$A:$A,ANALISIS_CAPTURAS_ESPECIE!J$11)+SUMIFS(BRUTO!$O:$O,BRUTO!$H:$H,ANALISIS_CAPTURAS_ESPECIE!$B22,BRUTO!$A:$A,ANALISIS_CAPTURAS_ESPECIE!J$11)+SUMIFS(BRUTO!$Q:$Q,BRUTO!$H:$H,ANALISIS_CAPTURAS_ESPECIE!$B22,BRUTO!$A:$A,ANALISIS_CAPTURAS_ESPECIE!J$11)+SUMIFS(BRUTO!$S:$S,BRUTO!$I:$I,ANALISIS_CAPTURAS_ESPECIE!$B22,BRUTO!$A:$A,ANALISIS_CAPTURAS_ESPECIE!J$11)+SUMIFS(BRUTO!$U:$U,BRUTO!$I:$I,ANALISIS_CAPTURAS_ESPECIE!$B22,BRUTO!$A:$A,ANALISIS_CAPTURAS_ESPECIE!J$11)+SUMIFS(BRUTO!$W:$W,BRUTO!$J:$J,ANALISIS_CAPTURAS_ESPECIE!$B22,BRUTO!$A:$A,ANALISIS_CAPTURAS_ESPECIE!J$11)+SUMIFS(BRUTO!$Y:$Y,BRUTO!$K:$K,ANALISIS_CAPTURAS_ESPECIE!$B22,BRUTO!$A:$A,ANALISIS_CAPTURAS_ESPECIE!J$11)+SUMIFS(BRUTO!$AA:$AA,BRUTO!$K:$K,ANALISIS_CAPTURAS_ESPECIE!$B22,BRUTO!$A:$A,ANALISIS_CAPTURAS_ESPECIE!J$11)</f>
        <v>22</v>
      </c>
      <c r="K22" s="100">
        <f>SUMIFS(BRUTO!$M:$M,BRUTO!$H:$H,ANALISIS_CAPTURAS_ESPECIE!$B22,BRUTO!$A:$A,ANALISIS_CAPTURAS_ESPECIE!K$11)+SUMIFS(BRUTO!$O:$O,BRUTO!$H:$H,ANALISIS_CAPTURAS_ESPECIE!$B22,BRUTO!$A:$A,ANALISIS_CAPTURAS_ESPECIE!K$11)+SUMIFS(BRUTO!$Q:$Q,BRUTO!$H:$H,ANALISIS_CAPTURAS_ESPECIE!$B22,BRUTO!$A:$A,ANALISIS_CAPTURAS_ESPECIE!K$11)+SUMIFS(BRUTO!$S:$S,BRUTO!$I:$I,ANALISIS_CAPTURAS_ESPECIE!$B22,BRUTO!$A:$A,ANALISIS_CAPTURAS_ESPECIE!K$11)+SUMIFS(BRUTO!$U:$U,BRUTO!$I:$I,ANALISIS_CAPTURAS_ESPECIE!$B22,BRUTO!$A:$A,ANALISIS_CAPTURAS_ESPECIE!K$11)+SUMIFS(BRUTO!$W:$W,BRUTO!$J:$J,ANALISIS_CAPTURAS_ESPECIE!$B22,BRUTO!$A:$A,ANALISIS_CAPTURAS_ESPECIE!K$11)+SUMIFS(BRUTO!$Y:$Y,BRUTO!$K:$K,ANALISIS_CAPTURAS_ESPECIE!$B22,BRUTO!$A:$A,ANALISIS_CAPTURAS_ESPECIE!K$11)+SUMIFS(BRUTO!$AA:$AA,BRUTO!$K:$K,ANALISIS_CAPTURAS_ESPECIE!$B22,BRUTO!$A:$A,ANALISIS_CAPTURAS_ESPECIE!K$11)</f>
        <v>46</v>
      </c>
      <c r="L22" s="100">
        <f>SUMIFS(BRUTO!$M:$M,BRUTO!$H:$H,ANALISIS_CAPTURAS_ESPECIE!$B22,BRUTO!$A:$A,ANALISIS_CAPTURAS_ESPECIE!L$11)+SUMIFS(BRUTO!$O:$O,BRUTO!$H:$H,ANALISIS_CAPTURAS_ESPECIE!$B22,BRUTO!$A:$A,ANALISIS_CAPTURAS_ESPECIE!L$11)+SUMIFS(BRUTO!$Q:$Q,BRUTO!$H:$H,ANALISIS_CAPTURAS_ESPECIE!$B22,BRUTO!$A:$A,ANALISIS_CAPTURAS_ESPECIE!L$11)+SUMIFS(BRUTO!$S:$S,BRUTO!$I:$I,ANALISIS_CAPTURAS_ESPECIE!$B22,BRUTO!$A:$A,ANALISIS_CAPTURAS_ESPECIE!L$11)+SUMIFS(BRUTO!$U:$U,BRUTO!$I:$I,ANALISIS_CAPTURAS_ESPECIE!$B22,BRUTO!$A:$A,ANALISIS_CAPTURAS_ESPECIE!L$11)+SUMIFS(BRUTO!$W:$W,BRUTO!$J:$J,ANALISIS_CAPTURAS_ESPECIE!$B22,BRUTO!$A:$A,ANALISIS_CAPTURAS_ESPECIE!L$11)+SUMIFS(BRUTO!$Y:$Y,BRUTO!$K:$K,ANALISIS_CAPTURAS_ESPECIE!$B22,BRUTO!$A:$A,ANALISIS_CAPTURAS_ESPECIE!L$11)+SUMIFS(BRUTO!$AA:$AA,BRUTO!$K:$K,ANALISIS_CAPTURAS_ESPECIE!$B22,BRUTO!$A:$A,ANALISIS_CAPTURAS_ESPECIE!L$11)</f>
        <v>37</v>
      </c>
      <c r="M22" s="100">
        <f>SUMIFS(BRUTO!$M:$M,BRUTO!$H:$H,ANALISIS_CAPTURAS_ESPECIE!$B22,BRUTO!$A:$A,ANALISIS_CAPTURAS_ESPECIE!M$11)+SUMIFS(BRUTO!$O:$O,BRUTO!$H:$H,ANALISIS_CAPTURAS_ESPECIE!$B22,BRUTO!$A:$A,ANALISIS_CAPTURAS_ESPECIE!M$11)+SUMIFS(BRUTO!$Q:$Q,BRUTO!$H:$H,ANALISIS_CAPTURAS_ESPECIE!$B22,BRUTO!$A:$A,ANALISIS_CAPTURAS_ESPECIE!M$11)+SUMIFS(BRUTO!$S:$S,BRUTO!$I:$I,ANALISIS_CAPTURAS_ESPECIE!$B22,BRUTO!$A:$A,ANALISIS_CAPTURAS_ESPECIE!M$11)+SUMIFS(BRUTO!$U:$U,BRUTO!$I:$I,ANALISIS_CAPTURAS_ESPECIE!$B22,BRUTO!$A:$A,ANALISIS_CAPTURAS_ESPECIE!M$11)+SUMIFS(BRUTO!$W:$W,BRUTO!$J:$J,ANALISIS_CAPTURAS_ESPECIE!$B22,BRUTO!$A:$A,ANALISIS_CAPTURAS_ESPECIE!M$11)+SUMIFS(BRUTO!$Y:$Y,BRUTO!$K:$K,ANALISIS_CAPTURAS_ESPECIE!$B22,BRUTO!$A:$A,ANALISIS_CAPTURAS_ESPECIE!M$11)+SUMIFS(BRUTO!$AA:$AA,BRUTO!$K:$K,ANALISIS_CAPTURAS_ESPECIE!$B22,BRUTO!$A:$A,ANALISIS_CAPTURAS_ESPECIE!M$11)</f>
        <v>0</v>
      </c>
      <c r="N22" s="83">
        <f t="shared" si="0"/>
        <v>361</v>
      </c>
      <c r="O22" s="80">
        <f t="shared" si="1"/>
        <v>0.16818624413561123</v>
      </c>
    </row>
    <row r="23" spans="1:33" ht="15.75" x14ac:dyDescent="0.25">
      <c r="A23" s="99" t="s">
        <v>147</v>
      </c>
      <c r="B23" s="103">
        <v>20</v>
      </c>
      <c r="C23" s="100">
        <f>SUMIFS(BRUTO!$M:$M,BRUTO!$H:$H,ANALISIS_CAPTURAS_ESPECIE!$B23,BRUTO!$A:$A,ANALISIS_CAPTURAS_ESPECIE!C$11)+SUMIFS(BRUTO!$O:$O,BRUTO!$H:$H,ANALISIS_CAPTURAS_ESPECIE!$B23,BRUTO!$A:$A,ANALISIS_CAPTURAS_ESPECIE!C$11)+SUMIFS(BRUTO!$Q:$Q,BRUTO!$H:$H,ANALISIS_CAPTURAS_ESPECIE!$B23,BRUTO!$A:$A,ANALISIS_CAPTURAS_ESPECIE!C$11)+SUMIFS(BRUTO!$S:$S,BRUTO!$I:$I,ANALISIS_CAPTURAS_ESPECIE!$B23,BRUTO!$A:$A,ANALISIS_CAPTURAS_ESPECIE!C$11)+SUMIFS(BRUTO!$U:$U,BRUTO!$I:$I,ANALISIS_CAPTURAS_ESPECIE!$B23,BRUTO!$A:$A,ANALISIS_CAPTURAS_ESPECIE!C$11)+SUMIFS(BRUTO!$W:$W,BRUTO!$J:$J,ANALISIS_CAPTURAS_ESPECIE!$B23,BRUTO!$A:$A,ANALISIS_CAPTURAS_ESPECIE!C$11)+SUMIFS(BRUTO!$Y:$Y,BRUTO!$K:$K,ANALISIS_CAPTURAS_ESPECIE!$B23,BRUTO!$A:$A,ANALISIS_CAPTURAS_ESPECIE!C$11)+SUMIFS(BRUTO!$AA:$AA,BRUTO!$K:$K,ANALISIS_CAPTURAS_ESPECIE!$B23,BRUTO!$A:$A,ANALISIS_CAPTURAS_ESPECIE!C$11)</f>
        <v>47</v>
      </c>
      <c r="D23" s="100">
        <f>SUMIFS(BRUTO!$M:$M,BRUTO!$H:$H,ANALISIS_CAPTURAS_ESPECIE!$B23,BRUTO!$A:$A,ANALISIS_CAPTURAS_ESPECIE!D$11)+SUMIFS(BRUTO!$O:$O,BRUTO!$H:$H,ANALISIS_CAPTURAS_ESPECIE!$B23,BRUTO!$A:$A,ANALISIS_CAPTURAS_ESPECIE!D$11)+SUMIFS(BRUTO!$Q:$Q,BRUTO!$H:$H,ANALISIS_CAPTURAS_ESPECIE!$B23,BRUTO!$A:$A,ANALISIS_CAPTURAS_ESPECIE!D$11)+SUMIFS(BRUTO!$S:$S,BRUTO!$I:$I,ANALISIS_CAPTURAS_ESPECIE!$B23,BRUTO!$A:$A,ANALISIS_CAPTURAS_ESPECIE!D$11)+SUMIFS(BRUTO!$U:$U,BRUTO!$I:$I,ANALISIS_CAPTURAS_ESPECIE!$B23,BRUTO!$A:$A,ANALISIS_CAPTURAS_ESPECIE!D$11)+SUMIFS(BRUTO!$W:$W,BRUTO!$J:$J,ANALISIS_CAPTURAS_ESPECIE!$B23,BRUTO!$A:$A,ANALISIS_CAPTURAS_ESPECIE!D$11)+SUMIFS(BRUTO!$Y:$Y,BRUTO!$K:$K,ANALISIS_CAPTURAS_ESPECIE!$B23,BRUTO!$A:$A,ANALISIS_CAPTURAS_ESPECIE!D$11)+SUMIFS(BRUTO!$AA:$AA,BRUTO!$K:$K,ANALISIS_CAPTURAS_ESPECIE!$B23,BRUTO!$A:$A,ANALISIS_CAPTURAS_ESPECIE!D$11)</f>
        <v>35</v>
      </c>
      <c r="E23" s="100">
        <f>SUMIFS(BRUTO!$M:$M,BRUTO!$H:$H,ANALISIS_CAPTURAS_ESPECIE!$B23,BRUTO!$A:$A,ANALISIS_CAPTURAS_ESPECIE!E$11)+SUMIFS(BRUTO!$O:$O,BRUTO!$H:$H,ANALISIS_CAPTURAS_ESPECIE!$B23,BRUTO!$A:$A,ANALISIS_CAPTURAS_ESPECIE!E$11)+SUMIFS(BRUTO!$Q:$Q,BRUTO!$H:$H,ANALISIS_CAPTURAS_ESPECIE!$B23,BRUTO!$A:$A,ANALISIS_CAPTURAS_ESPECIE!E$11)+SUMIFS(BRUTO!$S:$S,BRUTO!$I:$I,ANALISIS_CAPTURAS_ESPECIE!$B23,BRUTO!$A:$A,ANALISIS_CAPTURAS_ESPECIE!E$11)+SUMIFS(BRUTO!$U:$U,BRUTO!$I:$I,ANALISIS_CAPTURAS_ESPECIE!$B23,BRUTO!$A:$A,ANALISIS_CAPTURAS_ESPECIE!E$11)+SUMIFS(BRUTO!$W:$W,BRUTO!$J:$J,ANALISIS_CAPTURAS_ESPECIE!$B23,BRUTO!$A:$A,ANALISIS_CAPTURAS_ESPECIE!E$11)+SUMIFS(BRUTO!$Y:$Y,BRUTO!$K:$K,ANALISIS_CAPTURAS_ESPECIE!$B23,BRUTO!$A:$A,ANALISIS_CAPTURAS_ESPECIE!E$11)+SUMIFS(BRUTO!$AA:$AA,BRUTO!$K:$K,ANALISIS_CAPTURAS_ESPECIE!$B23,BRUTO!$A:$A,ANALISIS_CAPTURAS_ESPECIE!E$11)</f>
        <v>525</v>
      </c>
      <c r="F23" s="100">
        <f>SUMIFS(BRUTO!$M:$M,BRUTO!$H:$H,ANALISIS_CAPTURAS_ESPECIE!$B23,BRUTO!$A:$A,ANALISIS_CAPTURAS_ESPECIE!F$11)+SUMIFS(BRUTO!$O:$O,BRUTO!$H:$H,ANALISIS_CAPTURAS_ESPECIE!$B23,BRUTO!$A:$A,ANALISIS_CAPTURAS_ESPECIE!F$11)+SUMIFS(BRUTO!$Q:$Q,BRUTO!$H:$H,ANALISIS_CAPTURAS_ESPECIE!$B23,BRUTO!$A:$A,ANALISIS_CAPTURAS_ESPECIE!F$11)+SUMIFS(BRUTO!$S:$S,BRUTO!$I:$I,ANALISIS_CAPTURAS_ESPECIE!$B23,BRUTO!$A:$A,ANALISIS_CAPTURAS_ESPECIE!F$11)+SUMIFS(BRUTO!$U:$U,BRUTO!$I:$I,ANALISIS_CAPTURAS_ESPECIE!$B23,BRUTO!$A:$A,ANALISIS_CAPTURAS_ESPECIE!F$11)+SUMIFS(BRUTO!$W:$W,BRUTO!$J:$J,ANALISIS_CAPTURAS_ESPECIE!$B23,BRUTO!$A:$A,ANALISIS_CAPTURAS_ESPECIE!F$11)+SUMIFS(BRUTO!$Y:$Y,BRUTO!$K:$K,ANALISIS_CAPTURAS_ESPECIE!$B23,BRUTO!$A:$A,ANALISIS_CAPTURAS_ESPECIE!F$11)+SUMIFS(BRUTO!$AA:$AA,BRUTO!$K:$K,ANALISIS_CAPTURAS_ESPECIE!$B23,BRUTO!$A:$A,ANALISIS_CAPTURAS_ESPECIE!F$11)</f>
        <v>2</v>
      </c>
      <c r="G23" s="100">
        <f>SUMIFS(BRUTO!$M:$M,BRUTO!$H:$H,ANALISIS_CAPTURAS_ESPECIE!$B23,BRUTO!$A:$A,ANALISIS_CAPTURAS_ESPECIE!G$11)+SUMIFS(BRUTO!$O:$O,BRUTO!$H:$H,ANALISIS_CAPTURAS_ESPECIE!$B23,BRUTO!$A:$A,ANALISIS_CAPTURAS_ESPECIE!G$11)+SUMIFS(BRUTO!$Q:$Q,BRUTO!$H:$H,ANALISIS_CAPTURAS_ESPECIE!$B23,BRUTO!$A:$A,ANALISIS_CAPTURAS_ESPECIE!G$11)+SUMIFS(BRUTO!$S:$S,BRUTO!$I:$I,ANALISIS_CAPTURAS_ESPECIE!$B23,BRUTO!$A:$A,ANALISIS_CAPTURAS_ESPECIE!G$11)+SUMIFS(BRUTO!$U:$U,BRUTO!$I:$I,ANALISIS_CAPTURAS_ESPECIE!$B23,BRUTO!$A:$A,ANALISIS_CAPTURAS_ESPECIE!G$11)+SUMIFS(BRUTO!$W:$W,BRUTO!$J:$J,ANALISIS_CAPTURAS_ESPECIE!$B23,BRUTO!$A:$A,ANALISIS_CAPTURAS_ESPECIE!G$11)+SUMIFS(BRUTO!$Y:$Y,BRUTO!$K:$K,ANALISIS_CAPTURAS_ESPECIE!$B23,BRUTO!$A:$A,ANALISIS_CAPTURAS_ESPECIE!G$11)+SUMIFS(BRUTO!$AA:$AA,BRUTO!$K:$K,ANALISIS_CAPTURAS_ESPECIE!$B23,BRUTO!$A:$A,ANALISIS_CAPTURAS_ESPECIE!G$11)</f>
        <v>210</v>
      </c>
      <c r="H23" s="100">
        <f>SUMIFS(BRUTO!$M:$M,BRUTO!$H:$H,ANALISIS_CAPTURAS_ESPECIE!$B23,BRUTO!$A:$A,ANALISIS_CAPTURAS_ESPECIE!H$11)+SUMIFS(BRUTO!$O:$O,BRUTO!$H:$H,ANALISIS_CAPTURAS_ESPECIE!$B23,BRUTO!$A:$A,ANALISIS_CAPTURAS_ESPECIE!H$11)+SUMIFS(BRUTO!$Q:$Q,BRUTO!$H:$H,ANALISIS_CAPTURAS_ESPECIE!$B23,BRUTO!$A:$A,ANALISIS_CAPTURAS_ESPECIE!H$11)+SUMIFS(BRUTO!$S:$S,BRUTO!$I:$I,ANALISIS_CAPTURAS_ESPECIE!$B23,BRUTO!$A:$A,ANALISIS_CAPTURAS_ESPECIE!H$11)+SUMIFS(BRUTO!$U:$U,BRUTO!$I:$I,ANALISIS_CAPTURAS_ESPECIE!$B23,BRUTO!$A:$A,ANALISIS_CAPTURAS_ESPECIE!H$11)+SUMIFS(BRUTO!$W:$W,BRUTO!$J:$J,ANALISIS_CAPTURAS_ESPECIE!$B23,BRUTO!$A:$A,ANALISIS_CAPTURAS_ESPECIE!H$11)+SUMIFS(BRUTO!$Y:$Y,BRUTO!$K:$K,ANALISIS_CAPTURAS_ESPECIE!$B23,BRUTO!$A:$A,ANALISIS_CAPTURAS_ESPECIE!H$11)+SUMIFS(BRUTO!$AA:$AA,BRUTO!$K:$K,ANALISIS_CAPTURAS_ESPECIE!$B23,BRUTO!$A:$A,ANALISIS_CAPTURAS_ESPECIE!H$11)</f>
        <v>325</v>
      </c>
      <c r="I23" s="100">
        <f>SUMIFS(BRUTO!$M:$M,BRUTO!$H:$H,ANALISIS_CAPTURAS_ESPECIE!$B23,BRUTO!$A:$A,ANALISIS_CAPTURAS_ESPECIE!I$11)+SUMIFS(BRUTO!$O:$O,BRUTO!$H:$H,ANALISIS_CAPTURAS_ESPECIE!$B23,BRUTO!$A:$A,ANALISIS_CAPTURAS_ESPECIE!I$11)+SUMIFS(BRUTO!$Q:$Q,BRUTO!$H:$H,ANALISIS_CAPTURAS_ESPECIE!$B23,BRUTO!$A:$A,ANALISIS_CAPTURAS_ESPECIE!I$11)+SUMIFS(BRUTO!$S:$S,BRUTO!$I:$I,ANALISIS_CAPTURAS_ESPECIE!$B23,BRUTO!$A:$A,ANALISIS_CAPTURAS_ESPECIE!I$11)+SUMIFS(BRUTO!$U:$U,BRUTO!$I:$I,ANALISIS_CAPTURAS_ESPECIE!$B23,BRUTO!$A:$A,ANALISIS_CAPTURAS_ESPECIE!I$11)+SUMIFS(BRUTO!$W:$W,BRUTO!$J:$J,ANALISIS_CAPTURAS_ESPECIE!$B23,BRUTO!$A:$A,ANALISIS_CAPTURAS_ESPECIE!I$11)+SUMIFS(BRUTO!$Y:$Y,BRUTO!$K:$K,ANALISIS_CAPTURAS_ESPECIE!$B23,BRUTO!$A:$A,ANALISIS_CAPTURAS_ESPECIE!I$11)+SUMIFS(BRUTO!$AA:$AA,BRUTO!$K:$K,ANALISIS_CAPTURAS_ESPECIE!$B23,BRUTO!$A:$A,ANALISIS_CAPTURAS_ESPECIE!I$11)</f>
        <v>650</v>
      </c>
      <c r="J23" s="100">
        <f>SUMIFS(BRUTO!$M:$M,BRUTO!$H:$H,ANALISIS_CAPTURAS_ESPECIE!$B23,BRUTO!$A:$A,ANALISIS_CAPTURAS_ESPECIE!J$11)+SUMIFS(BRUTO!$O:$O,BRUTO!$H:$H,ANALISIS_CAPTURAS_ESPECIE!$B23,BRUTO!$A:$A,ANALISIS_CAPTURAS_ESPECIE!J$11)+SUMIFS(BRUTO!$Q:$Q,BRUTO!$H:$H,ANALISIS_CAPTURAS_ESPECIE!$B23,BRUTO!$A:$A,ANALISIS_CAPTURAS_ESPECIE!J$11)+SUMIFS(BRUTO!$S:$S,BRUTO!$I:$I,ANALISIS_CAPTURAS_ESPECIE!$B23,BRUTO!$A:$A,ANALISIS_CAPTURAS_ESPECIE!J$11)+SUMIFS(BRUTO!$U:$U,BRUTO!$I:$I,ANALISIS_CAPTURAS_ESPECIE!$B23,BRUTO!$A:$A,ANALISIS_CAPTURAS_ESPECIE!J$11)+SUMIFS(BRUTO!$W:$W,BRUTO!$J:$J,ANALISIS_CAPTURAS_ESPECIE!$B23,BRUTO!$A:$A,ANALISIS_CAPTURAS_ESPECIE!J$11)+SUMIFS(BRUTO!$Y:$Y,BRUTO!$K:$K,ANALISIS_CAPTURAS_ESPECIE!$B23,BRUTO!$A:$A,ANALISIS_CAPTURAS_ESPECIE!J$11)+SUMIFS(BRUTO!$AA:$AA,BRUTO!$K:$K,ANALISIS_CAPTURAS_ESPECIE!$B23,BRUTO!$A:$A,ANALISIS_CAPTURAS_ESPECIE!J$11)</f>
        <v>380</v>
      </c>
      <c r="K23" s="100">
        <f>SUMIFS(BRUTO!$M:$M,BRUTO!$H:$H,ANALISIS_CAPTURAS_ESPECIE!$B23,BRUTO!$A:$A,ANALISIS_CAPTURAS_ESPECIE!K$11)+SUMIFS(BRUTO!$O:$O,BRUTO!$H:$H,ANALISIS_CAPTURAS_ESPECIE!$B23,BRUTO!$A:$A,ANALISIS_CAPTURAS_ESPECIE!K$11)+SUMIFS(BRUTO!$Q:$Q,BRUTO!$H:$H,ANALISIS_CAPTURAS_ESPECIE!$B23,BRUTO!$A:$A,ANALISIS_CAPTURAS_ESPECIE!K$11)+SUMIFS(BRUTO!$S:$S,BRUTO!$I:$I,ANALISIS_CAPTURAS_ESPECIE!$B23,BRUTO!$A:$A,ANALISIS_CAPTURAS_ESPECIE!K$11)+SUMIFS(BRUTO!$U:$U,BRUTO!$I:$I,ANALISIS_CAPTURAS_ESPECIE!$B23,BRUTO!$A:$A,ANALISIS_CAPTURAS_ESPECIE!K$11)+SUMIFS(BRUTO!$W:$W,BRUTO!$J:$J,ANALISIS_CAPTURAS_ESPECIE!$B23,BRUTO!$A:$A,ANALISIS_CAPTURAS_ESPECIE!K$11)+SUMIFS(BRUTO!$Y:$Y,BRUTO!$K:$K,ANALISIS_CAPTURAS_ESPECIE!$B23,BRUTO!$A:$A,ANALISIS_CAPTURAS_ESPECIE!K$11)+SUMIFS(BRUTO!$AA:$AA,BRUTO!$K:$K,ANALISIS_CAPTURAS_ESPECIE!$B23,BRUTO!$A:$A,ANALISIS_CAPTURAS_ESPECIE!K$11)</f>
        <v>92</v>
      </c>
      <c r="L23" s="100">
        <f>SUMIFS(BRUTO!$M:$M,BRUTO!$H:$H,ANALISIS_CAPTURAS_ESPECIE!$B23,BRUTO!$A:$A,ANALISIS_CAPTURAS_ESPECIE!L$11)+SUMIFS(BRUTO!$O:$O,BRUTO!$H:$H,ANALISIS_CAPTURAS_ESPECIE!$B23,BRUTO!$A:$A,ANALISIS_CAPTURAS_ESPECIE!L$11)+SUMIFS(BRUTO!$Q:$Q,BRUTO!$H:$H,ANALISIS_CAPTURAS_ESPECIE!$B23,BRUTO!$A:$A,ANALISIS_CAPTURAS_ESPECIE!L$11)+SUMIFS(BRUTO!$S:$S,BRUTO!$I:$I,ANALISIS_CAPTURAS_ESPECIE!$B23,BRUTO!$A:$A,ANALISIS_CAPTURAS_ESPECIE!L$11)+SUMIFS(BRUTO!$U:$U,BRUTO!$I:$I,ANALISIS_CAPTURAS_ESPECIE!$B23,BRUTO!$A:$A,ANALISIS_CAPTURAS_ESPECIE!L$11)+SUMIFS(BRUTO!$W:$W,BRUTO!$J:$J,ANALISIS_CAPTURAS_ESPECIE!$B23,BRUTO!$A:$A,ANALISIS_CAPTURAS_ESPECIE!L$11)+SUMIFS(BRUTO!$Y:$Y,BRUTO!$K:$K,ANALISIS_CAPTURAS_ESPECIE!$B23,BRUTO!$A:$A,ANALISIS_CAPTURAS_ESPECIE!L$11)+SUMIFS(BRUTO!$AA:$AA,BRUTO!$K:$K,ANALISIS_CAPTURAS_ESPECIE!$B23,BRUTO!$A:$A,ANALISIS_CAPTURAS_ESPECIE!L$11)</f>
        <v>474</v>
      </c>
      <c r="M23" s="100">
        <f>SUMIFS(BRUTO!$M:$M,BRUTO!$H:$H,ANALISIS_CAPTURAS_ESPECIE!$B23,BRUTO!$A:$A,ANALISIS_CAPTURAS_ESPECIE!M$11)+SUMIFS(BRUTO!$O:$O,BRUTO!$H:$H,ANALISIS_CAPTURAS_ESPECIE!$B23,BRUTO!$A:$A,ANALISIS_CAPTURAS_ESPECIE!M$11)+SUMIFS(BRUTO!$Q:$Q,BRUTO!$H:$H,ANALISIS_CAPTURAS_ESPECIE!$B23,BRUTO!$A:$A,ANALISIS_CAPTURAS_ESPECIE!M$11)+SUMIFS(BRUTO!$S:$S,BRUTO!$I:$I,ANALISIS_CAPTURAS_ESPECIE!$B23,BRUTO!$A:$A,ANALISIS_CAPTURAS_ESPECIE!M$11)+SUMIFS(BRUTO!$U:$U,BRUTO!$I:$I,ANALISIS_CAPTURAS_ESPECIE!$B23,BRUTO!$A:$A,ANALISIS_CAPTURAS_ESPECIE!M$11)+SUMIFS(BRUTO!$W:$W,BRUTO!$J:$J,ANALISIS_CAPTURAS_ESPECIE!$B23,BRUTO!$A:$A,ANALISIS_CAPTURAS_ESPECIE!M$11)+SUMIFS(BRUTO!$Y:$Y,BRUTO!$K:$K,ANALISIS_CAPTURAS_ESPECIE!$B23,BRUTO!$A:$A,ANALISIS_CAPTURAS_ESPECIE!M$11)+SUMIFS(BRUTO!$AA:$AA,BRUTO!$K:$K,ANALISIS_CAPTURAS_ESPECIE!$B23,BRUTO!$A:$A,ANALISIS_CAPTURAS_ESPECIE!M$11)</f>
        <v>3</v>
      </c>
      <c r="N23" s="83">
        <f t="shared" si="0"/>
        <v>2743</v>
      </c>
      <c r="O23" s="80">
        <f t="shared" si="1"/>
        <v>1.2779359215068742</v>
      </c>
    </row>
    <row r="24" spans="1:33" ht="15.75" x14ac:dyDescent="0.25">
      <c r="A24" s="99" t="s">
        <v>148</v>
      </c>
      <c r="B24" s="103">
        <v>21</v>
      </c>
      <c r="C24" s="100">
        <f>SUMIFS(BRUTO!$M:$M,BRUTO!$H:$H,ANALISIS_CAPTURAS_ESPECIE!$B24,BRUTO!$A:$A,ANALISIS_CAPTURAS_ESPECIE!C$11)+SUMIFS(BRUTO!$O:$O,BRUTO!$H:$H,ANALISIS_CAPTURAS_ESPECIE!$B24,BRUTO!$A:$A,ANALISIS_CAPTURAS_ESPECIE!C$11)+SUMIFS(BRUTO!$Q:$Q,BRUTO!$H:$H,ANALISIS_CAPTURAS_ESPECIE!$B24,BRUTO!$A:$A,ANALISIS_CAPTURAS_ESPECIE!C$11)+SUMIFS(BRUTO!$S:$S,BRUTO!$I:$I,ANALISIS_CAPTURAS_ESPECIE!$B24,BRUTO!$A:$A,ANALISIS_CAPTURAS_ESPECIE!C$11)+SUMIFS(BRUTO!$U:$U,BRUTO!$I:$I,ANALISIS_CAPTURAS_ESPECIE!$B24,BRUTO!$A:$A,ANALISIS_CAPTURAS_ESPECIE!C$11)+SUMIFS(BRUTO!$W:$W,BRUTO!$J:$J,ANALISIS_CAPTURAS_ESPECIE!$B24,BRUTO!$A:$A,ANALISIS_CAPTURAS_ESPECIE!C$11)+SUMIFS(BRUTO!$Y:$Y,BRUTO!$K:$K,ANALISIS_CAPTURAS_ESPECIE!$B24,BRUTO!$A:$A,ANALISIS_CAPTURAS_ESPECIE!C$11)+SUMIFS(BRUTO!$AA:$AA,BRUTO!$K:$K,ANALISIS_CAPTURAS_ESPECIE!$B24,BRUTO!$A:$A,ANALISIS_CAPTURAS_ESPECIE!C$11)</f>
        <v>0</v>
      </c>
      <c r="D24" s="100">
        <f>SUMIFS(BRUTO!$M:$M,BRUTO!$H:$H,ANALISIS_CAPTURAS_ESPECIE!$B24,BRUTO!$A:$A,ANALISIS_CAPTURAS_ESPECIE!D$11)+SUMIFS(BRUTO!$O:$O,BRUTO!$H:$H,ANALISIS_CAPTURAS_ESPECIE!$B24,BRUTO!$A:$A,ANALISIS_CAPTURAS_ESPECIE!D$11)+SUMIFS(BRUTO!$Q:$Q,BRUTO!$H:$H,ANALISIS_CAPTURAS_ESPECIE!$B24,BRUTO!$A:$A,ANALISIS_CAPTURAS_ESPECIE!D$11)+SUMIFS(BRUTO!$S:$S,BRUTO!$I:$I,ANALISIS_CAPTURAS_ESPECIE!$B24,BRUTO!$A:$A,ANALISIS_CAPTURAS_ESPECIE!D$11)+SUMIFS(BRUTO!$U:$U,BRUTO!$I:$I,ANALISIS_CAPTURAS_ESPECIE!$B24,BRUTO!$A:$A,ANALISIS_CAPTURAS_ESPECIE!D$11)+SUMIFS(BRUTO!$W:$W,BRUTO!$J:$J,ANALISIS_CAPTURAS_ESPECIE!$B24,BRUTO!$A:$A,ANALISIS_CAPTURAS_ESPECIE!D$11)+SUMIFS(BRUTO!$Y:$Y,BRUTO!$K:$K,ANALISIS_CAPTURAS_ESPECIE!$B24,BRUTO!$A:$A,ANALISIS_CAPTURAS_ESPECIE!D$11)+SUMIFS(BRUTO!$AA:$AA,BRUTO!$K:$K,ANALISIS_CAPTURAS_ESPECIE!$B24,BRUTO!$A:$A,ANALISIS_CAPTURAS_ESPECIE!D$11)</f>
        <v>0</v>
      </c>
      <c r="E24" s="100">
        <f>SUMIFS(BRUTO!$M:$M,BRUTO!$H:$H,ANALISIS_CAPTURAS_ESPECIE!$B24,BRUTO!$A:$A,ANALISIS_CAPTURAS_ESPECIE!E$11)+SUMIFS(BRUTO!$O:$O,BRUTO!$H:$H,ANALISIS_CAPTURAS_ESPECIE!$B24,BRUTO!$A:$A,ANALISIS_CAPTURAS_ESPECIE!E$11)+SUMIFS(BRUTO!$Q:$Q,BRUTO!$H:$H,ANALISIS_CAPTURAS_ESPECIE!$B24,BRUTO!$A:$A,ANALISIS_CAPTURAS_ESPECIE!E$11)+SUMIFS(BRUTO!$S:$S,BRUTO!$I:$I,ANALISIS_CAPTURAS_ESPECIE!$B24,BRUTO!$A:$A,ANALISIS_CAPTURAS_ESPECIE!E$11)+SUMIFS(BRUTO!$U:$U,BRUTO!$I:$I,ANALISIS_CAPTURAS_ESPECIE!$B24,BRUTO!$A:$A,ANALISIS_CAPTURAS_ESPECIE!E$11)+SUMIFS(BRUTO!$W:$W,BRUTO!$J:$J,ANALISIS_CAPTURAS_ESPECIE!$B24,BRUTO!$A:$A,ANALISIS_CAPTURAS_ESPECIE!E$11)+SUMIFS(BRUTO!$Y:$Y,BRUTO!$K:$K,ANALISIS_CAPTURAS_ESPECIE!$B24,BRUTO!$A:$A,ANALISIS_CAPTURAS_ESPECIE!E$11)+SUMIFS(BRUTO!$AA:$AA,BRUTO!$K:$K,ANALISIS_CAPTURAS_ESPECIE!$B24,BRUTO!$A:$A,ANALISIS_CAPTURAS_ESPECIE!E$11)</f>
        <v>0</v>
      </c>
      <c r="F24" s="100">
        <f>SUMIFS(BRUTO!$M:$M,BRUTO!$H:$H,ANALISIS_CAPTURAS_ESPECIE!$B24,BRUTO!$A:$A,ANALISIS_CAPTURAS_ESPECIE!F$11)+SUMIFS(BRUTO!$O:$O,BRUTO!$H:$H,ANALISIS_CAPTURAS_ESPECIE!$B24,BRUTO!$A:$A,ANALISIS_CAPTURAS_ESPECIE!F$11)+SUMIFS(BRUTO!$Q:$Q,BRUTO!$H:$H,ANALISIS_CAPTURAS_ESPECIE!$B24,BRUTO!$A:$A,ANALISIS_CAPTURAS_ESPECIE!F$11)+SUMIFS(BRUTO!$S:$S,BRUTO!$I:$I,ANALISIS_CAPTURAS_ESPECIE!$B24,BRUTO!$A:$A,ANALISIS_CAPTURAS_ESPECIE!F$11)+SUMIFS(BRUTO!$U:$U,BRUTO!$I:$I,ANALISIS_CAPTURAS_ESPECIE!$B24,BRUTO!$A:$A,ANALISIS_CAPTURAS_ESPECIE!F$11)+SUMIFS(BRUTO!$W:$W,BRUTO!$J:$J,ANALISIS_CAPTURAS_ESPECIE!$B24,BRUTO!$A:$A,ANALISIS_CAPTURAS_ESPECIE!F$11)+SUMIFS(BRUTO!$Y:$Y,BRUTO!$K:$K,ANALISIS_CAPTURAS_ESPECIE!$B24,BRUTO!$A:$A,ANALISIS_CAPTURAS_ESPECIE!F$11)+SUMIFS(BRUTO!$AA:$AA,BRUTO!$K:$K,ANALISIS_CAPTURAS_ESPECIE!$B24,BRUTO!$A:$A,ANALISIS_CAPTURAS_ESPECIE!F$11)</f>
        <v>0</v>
      </c>
      <c r="G24" s="100">
        <f>SUMIFS(BRUTO!$M:$M,BRUTO!$H:$H,ANALISIS_CAPTURAS_ESPECIE!$B24,BRUTO!$A:$A,ANALISIS_CAPTURAS_ESPECIE!G$11)+SUMIFS(BRUTO!$O:$O,BRUTO!$H:$H,ANALISIS_CAPTURAS_ESPECIE!$B24,BRUTO!$A:$A,ANALISIS_CAPTURAS_ESPECIE!G$11)+SUMIFS(BRUTO!$Q:$Q,BRUTO!$H:$H,ANALISIS_CAPTURAS_ESPECIE!$B24,BRUTO!$A:$A,ANALISIS_CAPTURAS_ESPECIE!G$11)+SUMIFS(BRUTO!$S:$S,BRUTO!$I:$I,ANALISIS_CAPTURAS_ESPECIE!$B24,BRUTO!$A:$A,ANALISIS_CAPTURAS_ESPECIE!G$11)+SUMIFS(BRUTO!$U:$U,BRUTO!$I:$I,ANALISIS_CAPTURAS_ESPECIE!$B24,BRUTO!$A:$A,ANALISIS_CAPTURAS_ESPECIE!G$11)+SUMIFS(BRUTO!$W:$W,BRUTO!$J:$J,ANALISIS_CAPTURAS_ESPECIE!$B24,BRUTO!$A:$A,ANALISIS_CAPTURAS_ESPECIE!G$11)+SUMIFS(BRUTO!$Y:$Y,BRUTO!$K:$K,ANALISIS_CAPTURAS_ESPECIE!$B24,BRUTO!$A:$A,ANALISIS_CAPTURAS_ESPECIE!G$11)+SUMIFS(BRUTO!$AA:$AA,BRUTO!$K:$K,ANALISIS_CAPTURAS_ESPECIE!$B24,BRUTO!$A:$A,ANALISIS_CAPTURAS_ESPECIE!G$11)</f>
        <v>42</v>
      </c>
      <c r="H24" s="100">
        <f>SUMIFS(BRUTO!$M:$M,BRUTO!$H:$H,ANALISIS_CAPTURAS_ESPECIE!$B24,BRUTO!$A:$A,ANALISIS_CAPTURAS_ESPECIE!H$11)+SUMIFS(BRUTO!$O:$O,BRUTO!$H:$H,ANALISIS_CAPTURAS_ESPECIE!$B24,BRUTO!$A:$A,ANALISIS_CAPTURAS_ESPECIE!H$11)+SUMIFS(BRUTO!$Q:$Q,BRUTO!$H:$H,ANALISIS_CAPTURAS_ESPECIE!$B24,BRUTO!$A:$A,ANALISIS_CAPTURAS_ESPECIE!H$11)+SUMIFS(BRUTO!$S:$S,BRUTO!$I:$I,ANALISIS_CAPTURAS_ESPECIE!$B24,BRUTO!$A:$A,ANALISIS_CAPTURAS_ESPECIE!H$11)+SUMIFS(BRUTO!$U:$U,BRUTO!$I:$I,ANALISIS_CAPTURAS_ESPECIE!$B24,BRUTO!$A:$A,ANALISIS_CAPTURAS_ESPECIE!H$11)+SUMIFS(BRUTO!$W:$W,BRUTO!$J:$J,ANALISIS_CAPTURAS_ESPECIE!$B24,BRUTO!$A:$A,ANALISIS_CAPTURAS_ESPECIE!H$11)+SUMIFS(BRUTO!$Y:$Y,BRUTO!$K:$K,ANALISIS_CAPTURAS_ESPECIE!$B24,BRUTO!$A:$A,ANALISIS_CAPTURAS_ESPECIE!H$11)+SUMIFS(BRUTO!$AA:$AA,BRUTO!$K:$K,ANALISIS_CAPTURAS_ESPECIE!$B24,BRUTO!$A:$A,ANALISIS_CAPTURAS_ESPECIE!H$11)</f>
        <v>6</v>
      </c>
      <c r="I24" s="100">
        <f>SUMIFS(BRUTO!$M:$M,BRUTO!$H:$H,ANALISIS_CAPTURAS_ESPECIE!$B24,BRUTO!$A:$A,ANALISIS_CAPTURAS_ESPECIE!I$11)+SUMIFS(BRUTO!$O:$O,BRUTO!$H:$H,ANALISIS_CAPTURAS_ESPECIE!$B24,BRUTO!$A:$A,ANALISIS_CAPTURAS_ESPECIE!I$11)+SUMIFS(BRUTO!$Q:$Q,BRUTO!$H:$H,ANALISIS_CAPTURAS_ESPECIE!$B24,BRUTO!$A:$A,ANALISIS_CAPTURAS_ESPECIE!I$11)+SUMIFS(BRUTO!$S:$S,BRUTO!$I:$I,ANALISIS_CAPTURAS_ESPECIE!$B24,BRUTO!$A:$A,ANALISIS_CAPTURAS_ESPECIE!I$11)+SUMIFS(BRUTO!$U:$U,BRUTO!$I:$I,ANALISIS_CAPTURAS_ESPECIE!$B24,BRUTO!$A:$A,ANALISIS_CAPTURAS_ESPECIE!I$11)+SUMIFS(BRUTO!$W:$W,BRUTO!$J:$J,ANALISIS_CAPTURAS_ESPECIE!$B24,BRUTO!$A:$A,ANALISIS_CAPTURAS_ESPECIE!I$11)+SUMIFS(BRUTO!$Y:$Y,BRUTO!$K:$K,ANALISIS_CAPTURAS_ESPECIE!$B24,BRUTO!$A:$A,ANALISIS_CAPTURAS_ESPECIE!I$11)+SUMIFS(BRUTO!$AA:$AA,BRUTO!$K:$K,ANALISIS_CAPTURAS_ESPECIE!$B24,BRUTO!$A:$A,ANALISIS_CAPTURAS_ESPECIE!I$11)</f>
        <v>46</v>
      </c>
      <c r="J24" s="100">
        <f>SUMIFS(BRUTO!$M:$M,BRUTO!$H:$H,ANALISIS_CAPTURAS_ESPECIE!$B24,BRUTO!$A:$A,ANALISIS_CAPTURAS_ESPECIE!J$11)+SUMIFS(BRUTO!$O:$O,BRUTO!$H:$H,ANALISIS_CAPTURAS_ESPECIE!$B24,BRUTO!$A:$A,ANALISIS_CAPTURAS_ESPECIE!J$11)+SUMIFS(BRUTO!$Q:$Q,BRUTO!$H:$H,ANALISIS_CAPTURAS_ESPECIE!$B24,BRUTO!$A:$A,ANALISIS_CAPTURAS_ESPECIE!J$11)+SUMIFS(BRUTO!$S:$S,BRUTO!$I:$I,ANALISIS_CAPTURAS_ESPECIE!$B24,BRUTO!$A:$A,ANALISIS_CAPTURAS_ESPECIE!J$11)+SUMIFS(BRUTO!$U:$U,BRUTO!$I:$I,ANALISIS_CAPTURAS_ESPECIE!$B24,BRUTO!$A:$A,ANALISIS_CAPTURAS_ESPECIE!J$11)+SUMIFS(BRUTO!$W:$W,BRUTO!$J:$J,ANALISIS_CAPTURAS_ESPECIE!$B24,BRUTO!$A:$A,ANALISIS_CAPTURAS_ESPECIE!J$11)+SUMIFS(BRUTO!$Y:$Y,BRUTO!$K:$K,ANALISIS_CAPTURAS_ESPECIE!$B24,BRUTO!$A:$A,ANALISIS_CAPTURAS_ESPECIE!J$11)+SUMIFS(BRUTO!$AA:$AA,BRUTO!$K:$K,ANALISIS_CAPTURAS_ESPECIE!$B24,BRUTO!$A:$A,ANALISIS_CAPTURAS_ESPECIE!J$11)</f>
        <v>51</v>
      </c>
      <c r="K24" s="100">
        <f>SUMIFS(BRUTO!$M:$M,BRUTO!$H:$H,ANALISIS_CAPTURAS_ESPECIE!$B24,BRUTO!$A:$A,ANALISIS_CAPTURAS_ESPECIE!K$11)+SUMIFS(BRUTO!$O:$O,BRUTO!$H:$H,ANALISIS_CAPTURAS_ESPECIE!$B24,BRUTO!$A:$A,ANALISIS_CAPTURAS_ESPECIE!K$11)+SUMIFS(BRUTO!$Q:$Q,BRUTO!$H:$H,ANALISIS_CAPTURAS_ESPECIE!$B24,BRUTO!$A:$A,ANALISIS_CAPTURAS_ESPECIE!K$11)+SUMIFS(BRUTO!$S:$S,BRUTO!$I:$I,ANALISIS_CAPTURAS_ESPECIE!$B24,BRUTO!$A:$A,ANALISIS_CAPTURAS_ESPECIE!K$11)+SUMIFS(BRUTO!$U:$U,BRUTO!$I:$I,ANALISIS_CAPTURAS_ESPECIE!$B24,BRUTO!$A:$A,ANALISIS_CAPTURAS_ESPECIE!K$11)+SUMIFS(BRUTO!$W:$W,BRUTO!$J:$J,ANALISIS_CAPTURAS_ESPECIE!$B24,BRUTO!$A:$A,ANALISIS_CAPTURAS_ESPECIE!K$11)+SUMIFS(BRUTO!$Y:$Y,BRUTO!$K:$K,ANALISIS_CAPTURAS_ESPECIE!$B24,BRUTO!$A:$A,ANALISIS_CAPTURAS_ESPECIE!K$11)+SUMIFS(BRUTO!$AA:$AA,BRUTO!$K:$K,ANALISIS_CAPTURAS_ESPECIE!$B24,BRUTO!$A:$A,ANALISIS_CAPTURAS_ESPECIE!K$11)</f>
        <v>41</v>
      </c>
      <c r="L24" s="100">
        <f>SUMIFS(BRUTO!$M:$M,BRUTO!$H:$H,ANALISIS_CAPTURAS_ESPECIE!$B24,BRUTO!$A:$A,ANALISIS_CAPTURAS_ESPECIE!L$11)+SUMIFS(BRUTO!$O:$O,BRUTO!$H:$H,ANALISIS_CAPTURAS_ESPECIE!$B24,BRUTO!$A:$A,ANALISIS_CAPTURAS_ESPECIE!L$11)+SUMIFS(BRUTO!$Q:$Q,BRUTO!$H:$H,ANALISIS_CAPTURAS_ESPECIE!$B24,BRUTO!$A:$A,ANALISIS_CAPTURAS_ESPECIE!L$11)+SUMIFS(BRUTO!$S:$S,BRUTO!$I:$I,ANALISIS_CAPTURAS_ESPECIE!$B24,BRUTO!$A:$A,ANALISIS_CAPTURAS_ESPECIE!L$11)+SUMIFS(BRUTO!$U:$U,BRUTO!$I:$I,ANALISIS_CAPTURAS_ESPECIE!$B24,BRUTO!$A:$A,ANALISIS_CAPTURAS_ESPECIE!L$11)+SUMIFS(BRUTO!$W:$W,BRUTO!$J:$J,ANALISIS_CAPTURAS_ESPECIE!$B24,BRUTO!$A:$A,ANALISIS_CAPTURAS_ESPECIE!L$11)+SUMIFS(BRUTO!$Y:$Y,BRUTO!$K:$K,ANALISIS_CAPTURAS_ESPECIE!$B24,BRUTO!$A:$A,ANALISIS_CAPTURAS_ESPECIE!L$11)+SUMIFS(BRUTO!$AA:$AA,BRUTO!$K:$K,ANALISIS_CAPTURAS_ESPECIE!$B24,BRUTO!$A:$A,ANALISIS_CAPTURAS_ESPECIE!L$11)</f>
        <v>97</v>
      </c>
      <c r="M24" s="100">
        <f>SUMIFS(BRUTO!$M:$M,BRUTO!$H:$H,ANALISIS_CAPTURAS_ESPECIE!$B24,BRUTO!$A:$A,ANALISIS_CAPTURAS_ESPECIE!M$11)+SUMIFS(BRUTO!$O:$O,BRUTO!$H:$H,ANALISIS_CAPTURAS_ESPECIE!$B24,BRUTO!$A:$A,ANALISIS_CAPTURAS_ESPECIE!M$11)+SUMIFS(BRUTO!$Q:$Q,BRUTO!$H:$H,ANALISIS_CAPTURAS_ESPECIE!$B24,BRUTO!$A:$A,ANALISIS_CAPTURAS_ESPECIE!M$11)+SUMIFS(BRUTO!$S:$S,BRUTO!$I:$I,ANALISIS_CAPTURAS_ESPECIE!$B24,BRUTO!$A:$A,ANALISIS_CAPTURAS_ESPECIE!M$11)+SUMIFS(BRUTO!$U:$U,BRUTO!$I:$I,ANALISIS_CAPTURAS_ESPECIE!$B24,BRUTO!$A:$A,ANALISIS_CAPTURAS_ESPECIE!M$11)+SUMIFS(BRUTO!$W:$W,BRUTO!$J:$J,ANALISIS_CAPTURAS_ESPECIE!$B24,BRUTO!$A:$A,ANALISIS_CAPTURAS_ESPECIE!M$11)+SUMIFS(BRUTO!$Y:$Y,BRUTO!$K:$K,ANALISIS_CAPTURAS_ESPECIE!$B24,BRUTO!$A:$A,ANALISIS_CAPTURAS_ESPECIE!M$11)+SUMIFS(BRUTO!$AA:$AA,BRUTO!$K:$K,ANALISIS_CAPTURAS_ESPECIE!$B24,BRUTO!$A:$A,ANALISIS_CAPTURAS_ESPECIE!M$11)</f>
        <v>0</v>
      </c>
      <c r="N24" s="83">
        <f t="shared" si="0"/>
        <v>283</v>
      </c>
      <c r="O24" s="80">
        <f t="shared" si="1"/>
        <v>0.13184683404536834</v>
      </c>
    </row>
    <row r="25" spans="1:33" ht="15.75" x14ac:dyDescent="0.25">
      <c r="A25" s="99" t="s">
        <v>149</v>
      </c>
      <c r="B25" s="103">
        <v>22</v>
      </c>
      <c r="C25" s="100">
        <f>SUMIFS(BRUTO!$M:$M,BRUTO!$H:$H,ANALISIS_CAPTURAS_ESPECIE!$B25,BRUTO!$A:$A,ANALISIS_CAPTURAS_ESPECIE!C$11)+SUMIFS(BRUTO!$O:$O,BRUTO!$H:$H,ANALISIS_CAPTURAS_ESPECIE!$B25,BRUTO!$A:$A,ANALISIS_CAPTURAS_ESPECIE!C$11)+SUMIFS(BRUTO!$Q:$Q,BRUTO!$H:$H,ANALISIS_CAPTURAS_ESPECIE!$B25,BRUTO!$A:$A,ANALISIS_CAPTURAS_ESPECIE!C$11)+SUMIFS(BRUTO!$S:$S,BRUTO!$I:$I,ANALISIS_CAPTURAS_ESPECIE!$B25,BRUTO!$A:$A,ANALISIS_CAPTURAS_ESPECIE!C$11)+SUMIFS(BRUTO!$U:$U,BRUTO!$I:$I,ANALISIS_CAPTURAS_ESPECIE!$B25,BRUTO!$A:$A,ANALISIS_CAPTURAS_ESPECIE!C$11)+SUMIFS(BRUTO!$W:$W,BRUTO!$J:$J,ANALISIS_CAPTURAS_ESPECIE!$B25,BRUTO!$A:$A,ANALISIS_CAPTURAS_ESPECIE!C$11)+SUMIFS(BRUTO!$Y:$Y,BRUTO!$K:$K,ANALISIS_CAPTURAS_ESPECIE!$B25,BRUTO!$A:$A,ANALISIS_CAPTURAS_ESPECIE!C$11)+SUMIFS(BRUTO!$AA:$AA,BRUTO!$K:$K,ANALISIS_CAPTURAS_ESPECIE!$B25,BRUTO!$A:$A,ANALISIS_CAPTURAS_ESPECIE!C$11)</f>
        <v>3</v>
      </c>
      <c r="D25" s="100">
        <f>SUMIFS(BRUTO!$M:$M,BRUTO!$H:$H,ANALISIS_CAPTURAS_ESPECIE!$B25,BRUTO!$A:$A,ANALISIS_CAPTURAS_ESPECIE!D$11)+SUMIFS(BRUTO!$O:$O,BRUTO!$H:$H,ANALISIS_CAPTURAS_ESPECIE!$B25,BRUTO!$A:$A,ANALISIS_CAPTURAS_ESPECIE!D$11)+SUMIFS(BRUTO!$Q:$Q,BRUTO!$H:$H,ANALISIS_CAPTURAS_ESPECIE!$B25,BRUTO!$A:$A,ANALISIS_CAPTURAS_ESPECIE!D$11)+SUMIFS(BRUTO!$S:$S,BRUTO!$I:$I,ANALISIS_CAPTURAS_ESPECIE!$B25,BRUTO!$A:$A,ANALISIS_CAPTURAS_ESPECIE!D$11)+SUMIFS(BRUTO!$U:$U,BRUTO!$I:$I,ANALISIS_CAPTURAS_ESPECIE!$B25,BRUTO!$A:$A,ANALISIS_CAPTURAS_ESPECIE!D$11)+SUMIFS(BRUTO!$W:$W,BRUTO!$J:$J,ANALISIS_CAPTURAS_ESPECIE!$B25,BRUTO!$A:$A,ANALISIS_CAPTURAS_ESPECIE!D$11)+SUMIFS(BRUTO!$Y:$Y,BRUTO!$K:$K,ANALISIS_CAPTURAS_ESPECIE!$B25,BRUTO!$A:$A,ANALISIS_CAPTURAS_ESPECIE!D$11)+SUMIFS(BRUTO!$AA:$AA,BRUTO!$K:$K,ANALISIS_CAPTURAS_ESPECIE!$B25,BRUTO!$A:$A,ANALISIS_CAPTURAS_ESPECIE!D$11)</f>
        <v>8</v>
      </c>
      <c r="E25" s="100">
        <f>SUMIFS(BRUTO!$M:$M,BRUTO!$H:$H,ANALISIS_CAPTURAS_ESPECIE!$B25,BRUTO!$A:$A,ANALISIS_CAPTURAS_ESPECIE!E$11)+SUMIFS(BRUTO!$O:$O,BRUTO!$H:$H,ANALISIS_CAPTURAS_ESPECIE!$B25,BRUTO!$A:$A,ANALISIS_CAPTURAS_ESPECIE!E$11)+SUMIFS(BRUTO!$Q:$Q,BRUTO!$H:$H,ANALISIS_CAPTURAS_ESPECIE!$B25,BRUTO!$A:$A,ANALISIS_CAPTURAS_ESPECIE!E$11)+SUMIFS(BRUTO!$S:$S,BRUTO!$I:$I,ANALISIS_CAPTURAS_ESPECIE!$B25,BRUTO!$A:$A,ANALISIS_CAPTURAS_ESPECIE!E$11)+SUMIFS(BRUTO!$U:$U,BRUTO!$I:$I,ANALISIS_CAPTURAS_ESPECIE!$B25,BRUTO!$A:$A,ANALISIS_CAPTURAS_ESPECIE!E$11)+SUMIFS(BRUTO!$W:$W,BRUTO!$J:$J,ANALISIS_CAPTURAS_ESPECIE!$B25,BRUTO!$A:$A,ANALISIS_CAPTURAS_ESPECIE!E$11)+SUMIFS(BRUTO!$Y:$Y,BRUTO!$K:$K,ANALISIS_CAPTURAS_ESPECIE!$B25,BRUTO!$A:$A,ANALISIS_CAPTURAS_ESPECIE!E$11)+SUMIFS(BRUTO!$AA:$AA,BRUTO!$K:$K,ANALISIS_CAPTURAS_ESPECIE!$B25,BRUTO!$A:$A,ANALISIS_CAPTURAS_ESPECIE!E$11)</f>
        <v>31</v>
      </c>
      <c r="F25" s="100">
        <f>SUMIFS(BRUTO!$M:$M,BRUTO!$H:$H,ANALISIS_CAPTURAS_ESPECIE!$B25,BRUTO!$A:$A,ANALISIS_CAPTURAS_ESPECIE!F$11)+SUMIFS(BRUTO!$O:$O,BRUTO!$H:$H,ANALISIS_CAPTURAS_ESPECIE!$B25,BRUTO!$A:$A,ANALISIS_CAPTURAS_ESPECIE!F$11)+SUMIFS(BRUTO!$Q:$Q,BRUTO!$H:$H,ANALISIS_CAPTURAS_ESPECIE!$B25,BRUTO!$A:$A,ANALISIS_CAPTURAS_ESPECIE!F$11)+SUMIFS(BRUTO!$S:$S,BRUTO!$I:$I,ANALISIS_CAPTURAS_ESPECIE!$B25,BRUTO!$A:$A,ANALISIS_CAPTURAS_ESPECIE!F$11)+SUMIFS(BRUTO!$U:$U,BRUTO!$I:$I,ANALISIS_CAPTURAS_ESPECIE!$B25,BRUTO!$A:$A,ANALISIS_CAPTURAS_ESPECIE!F$11)+SUMIFS(BRUTO!$W:$W,BRUTO!$J:$J,ANALISIS_CAPTURAS_ESPECIE!$B25,BRUTO!$A:$A,ANALISIS_CAPTURAS_ESPECIE!F$11)+SUMIFS(BRUTO!$Y:$Y,BRUTO!$K:$K,ANALISIS_CAPTURAS_ESPECIE!$B25,BRUTO!$A:$A,ANALISIS_CAPTURAS_ESPECIE!F$11)+SUMIFS(BRUTO!$AA:$AA,BRUTO!$K:$K,ANALISIS_CAPTURAS_ESPECIE!$B25,BRUTO!$A:$A,ANALISIS_CAPTURAS_ESPECIE!F$11)</f>
        <v>0</v>
      </c>
      <c r="G25" s="100">
        <f>SUMIFS(BRUTO!$M:$M,BRUTO!$H:$H,ANALISIS_CAPTURAS_ESPECIE!$B25,BRUTO!$A:$A,ANALISIS_CAPTURAS_ESPECIE!G$11)+SUMIFS(BRUTO!$O:$O,BRUTO!$H:$H,ANALISIS_CAPTURAS_ESPECIE!$B25,BRUTO!$A:$A,ANALISIS_CAPTURAS_ESPECIE!G$11)+SUMIFS(BRUTO!$Q:$Q,BRUTO!$H:$H,ANALISIS_CAPTURAS_ESPECIE!$B25,BRUTO!$A:$A,ANALISIS_CAPTURAS_ESPECIE!G$11)+SUMIFS(BRUTO!$S:$S,BRUTO!$I:$I,ANALISIS_CAPTURAS_ESPECIE!$B25,BRUTO!$A:$A,ANALISIS_CAPTURAS_ESPECIE!G$11)+SUMIFS(BRUTO!$U:$U,BRUTO!$I:$I,ANALISIS_CAPTURAS_ESPECIE!$B25,BRUTO!$A:$A,ANALISIS_CAPTURAS_ESPECIE!G$11)+SUMIFS(BRUTO!$W:$W,BRUTO!$J:$J,ANALISIS_CAPTURAS_ESPECIE!$B25,BRUTO!$A:$A,ANALISIS_CAPTURAS_ESPECIE!G$11)+SUMIFS(BRUTO!$Y:$Y,BRUTO!$K:$K,ANALISIS_CAPTURAS_ESPECIE!$B25,BRUTO!$A:$A,ANALISIS_CAPTURAS_ESPECIE!G$11)+SUMIFS(BRUTO!$AA:$AA,BRUTO!$K:$K,ANALISIS_CAPTURAS_ESPECIE!$B25,BRUTO!$A:$A,ANALISIS_CAPTURAS_ESPECIE!G$11)</f>
        <v>30</v>
      </c>
      <c r="H25" s="100">
        <f>SUMIFS(BRUTO!$M:$M,BRUTO!$H:$H,ANALISIS_CAPTURAS_ESPECIE!$B25,BRUTO!$A:$A,ANALISIS_CAPTURAS_ESPECIE!H$11)+SUMIFS(BRUTO!$O:$O,BRUTO!$H:$H,ANALISIS_CAPTURAS_ESPECIE!$B25,BRUTO!$A:$A,ANALISIS_CAPTURAS_ESPECIE!H$11)+SUMIFS(BRUTO!$Q:$Q,BRUTO!$H:$H,ANALISIS_CAPTURAS_ESPECIE!$B25,BRUTO!$A:$A,ANALISIS_CAPTURAS_ESPECIE!H$11)+SUMIFS(BRUTO!$S:$S,BRUTO!$I:$I,ANALISIS_CAPTURAS_ESPECIE!$B25,BRUTO!$A:$A,ANALISIS_CAPTURAS_ESPECIE!H$11)+SUMIFS(BRUTO!$U:$U,BRUTO!$I:$I,ANALISIS_CAPTURAS_ESPECIE!$B25,BRUTO!$A:$A,ANALISIS_CAPTURAS_ESPECIE!H$11)+SUMIFS(BRUTO!$W:$W,BRUTO!$J:$J,ANALISIS_CAPTURAS_ESPECIE!$B25,BRUTO!$A:$A,ANALISIS_CAPTURAS_ESPECIE!H$11)+SUMIFS(BRUTO!$Y:$Y,BRUTO!$K:$K,ANALISIS_CAPTURAS_ESPECIE!$B25,BRUTO!$A:$A,ANALISIS_CAPTURAS_ESPECIE!H$11)+SUMIFS(BRUTO!$AA:$AA,BRUTO!$K:$K,ANALISIS_CAPTURAS_ESPECIE!$B25,BRUTO!$A:$A,ANALISIS_CAPTURAS_ESPECIE!H$11)</f>
        <v>7</v>
      </c>
      <c r="I25" s="100">
        <f>SUMIFS(BRUTO!$M:$M,BRUTO!$H:$H,ANALISIS_CAPTURAS_ESPECIE!$B25,BRUTO!$A:$A,ANALISIS_CAPTURAS_ESPECIE!I$11)+SUMIFS(BRUTO!$O:$O,BRUTO!$H:$H,ANALISIS_CAPTURAS_ESPECIE!$B25,BRUTO!$A:$A,ANALISIS_CAPTURAS_ESPECIE!I$11)+SUMIFS(BRUTO!$Q:$Q,BRUTO!$H:$H,ANALISIS_CAPTURAS_ESPECIE!$B25,BRUTO!$A:$A,ANALISIS_CAPTURAS_ESPECIE!I$11)+SUMIFS(BRUTO!$S:$S,BRUTO!$I:$I,ANALISIS_CAPTURAS_ESPECIE!$B25,BRUTO!$A:$A,ANALISIS_CAPTURAS_ESPECIE!I$11)+SUMIFS(BRUTO!$U:$U,BRUTO!$I:$I,ANALISIS_CAPTURAS_ESPECIE!$B25,BRUTO!$A:$A,ANALISIS_CAPTURAS_ESPECIE!I$11)+SUMIFS(BRUTO!$W:$W,BRUTO!$J:$J,ANALISIS_CAPTURAS_ESPECIE!$B25,BRUTO!$A:$A,ANALISIS_CAPTURAS_ESPECIE!I$11)+SUMIFS(BRUTO!$Y:$Y,BRUTO!$K:$K,ANALISIS_CAPTURAS_ESPECIE!$B25,BRUTO!$A:$A,ANALISIS_CAPTURAS_ESPECIE!I$11)+SUMIFS(BRUTO!$AA:$AA,BRUTO!$K:$K,ANALISIS_CAPTURAS_ESPECIE!$B25,BRUTO!$A:$A,ANALISIS_CAPTURAS_ESPECIE!I$11)</f>
        <v>39</v>
      </c>
      <c r="J25" s="100">
        <f>SUMIFS(BRUTO!$M:$M,BRUTO!$H:$H,ANALISIS_CAPTURAS_ESPECIE!$B25,BRUTO!$A:$A,ANALISIS_CAPTURAS_ESPECIE!J$11)+SUMIFS(BRUTO!$O:$O,BRUTO!$H:$H,ANALISIS_CAPTURAS_ESPECIE!$B25,BRUTO!$A:$A,ANALISIS_CAPTURAS_ESPECIE!J$11)+SUMIFS(BRUTO!$Q:$Q,BRUTO!$H:$H,ANALISIS_CAPTURAS_ESPECIE!$B25,BRUTO!$A:$A,ANALISIS_CAPTURAS_ESPECIE!J$11)+SUMIFS(BRUTO!$S:$S,BRUTO!$I:$I,ANALISIS_CAPTURAS_ESPECIE!$B25,BRUTO!$A:$A,ANALISIS_CAPTURAS_ESPECIE!J$11)+SUMIFS(BRUTO!$U:$U,BRUTO!$I:$I,ANALISIS_CAPTURAS_ESPECIE!$B25,BRUTO!$A:$A,ANALISIS_CAPTURAS_ESPECIE!J$11)+SUMIFS(BRUTO!$W:$W,BRUTO!$J:$J,ANALISIS_CAPTURAS_ESPECIE!$B25,BRUTO!$A:$A,ANALISIS_CAPTURAS_ESPECIE!J$11)+SUMIFS(BRUTO!$Y:$Y,BRUTO!$K:$K,ANALISIS_CAPTURAS_ESPECIE!$B25,BRUTO!$A:$A,ANALISIS_CAPTURAS_ESPECIE!J$11)+SUMIFS(BRUTO!$AA:$AA,BRUTO!$K:$K,ANALISIS_CAPTURAS_ESPECIE!$B25,BRUTO!$A:$A,ANALISIS_CAPTURAS_ESPECIE!J$11)</f>
        <v>3</v>
      </c>
      <c r="K25" s="100">
        <f>SUMIFS(BRUTO!$M:$M,BRUTO!$H:$H,ANALISIS_CAPTURAS_ESPECIE!$B25,BRUTO!$A:$A,ANALISIS_CAPTURAS_ESPECIE!K$11)+SUMIFS(BRUTO!$O:$O,BRUTO!$H:$H,ANALISIS_CAPTURAS_ESPECIE!$B25,BRUTO!$A:$A,ANALISIS_CAPTURAS_ESPECIE!K$11)+SUMIFS(BRUTO!$Q:$Q,BRUTO!$H:$H,ANALISIS_CAPTURAS_ESPECIE!$B25,BRUTO!$A:$A,ANALISIS_CAPTURAS_ESPECIE!K$11)+SUMIFS(BRUTO!$S:$S,BRUTO!$I:$I,ANALISIS_CAPTURAS_ESPECIE!$B25,BRUTO!$A:$A,ANALISIS_CAPTURAS_ESPECIE!K$11)+SUMIFS(BRUTO!$U:$U,BRUTO!$I:$I,ANALISIS_CAPTURAS_ESPECIE!$B25,BRUTO!$A:$A,ANALISIS_CAPTURAS_ESPECIE!K$11)+SUMIFS(BRUTO!$W:$W,BRUTO!$J:$J,ANALISIS_CAPTURAS_ESPECIE!$B25,BRUTO!$A:$A,ANALISIS_CAPTURAS_ESPECIE!K$11)+SUMIFS(BRUTO!$Y:$Y,BRUTO!$K:$K,ANALISIS_CAPTURAS_ESPECIE!$B25,BRUTO!$A:$A,ANALISIS_CAPTURAS_ESPECIE!K$11)+SUMIFS(BRUTO!$AA:$AA,BRUTO!$K:$K,ANALISIS_CAPTURAS_ESPECIE!$B25,BRUTO!$A:$A,ANALISIS_CAPTURAS_ESPECIE!K$11)</f>
        <v>7</v>
      </c>
      <c r="L25" s="100">
        <f>SUMIFS(BRUTO!$M:$M,BRUTO!$H:$H,ANALISIS_CAPTURAS_ESPECIE!$B25,BRUTO!$A:$A,ANALISIS_CAPTURAS_ESPECIE!L$11)+SUMIFS(BRUTO!$O:$O,BRUTO!$H:$H,ANALISIS_CAPTURAS_ESPECIE!$B25,BRUTO!$A:$A,ANALISIS_CAPTURAS_ESPECIE!L$11)+SUMIFS(BRUTO!$Q:$Q,BRUTO!$H:$H,ANALISIS_CAPTURAS_ESPECIE!$B25,BRUTO!$A:$A,ANALISIS_CAPTURAS_ESPECIE!L$11)+SUMIFS(BRUTO!$S:$S,BRUTO!$I:$I,ANALISIS_CAPTURAS_ESPECIE!$B25,BRUTO!$A:$A,ANALISIS_CAPTURAS_ESPECIE!L$11)+SUMIFS(BRUTO!$U:$U,BRUTO!$I:$I,ANALISIS_CAPTURAS_ESPECIE!$B25,BRUTO!$A:$A,ANALISIS_CAPTURAS_ESPECIE!L$11)+SUMIFS(BRUTO!$W:$W,BRUTO!$J:$J,ANALISIS_CAPTURAS_ESPECIE!$B25,BRUTO!$A:$A,ANALISIS_CAPTURAS_ESPECIE!L$11)+SUMIFS(BRUTO!$Y:$Y,BRUTO!$K:$K,ANALISIS_CAPTURAS_ESPECIE!$B25,BRUTO!$A:$A,ANALISIS_CAPTURAS_ESPECIE!L$11)+SUMIFS(BRUTO!$AA:$AA,BRUTO!$K:$K,ANALISIS_CAPTURAS_ESPECIE!$B25,BRUTO!$A:$A,ANALISIS_CAPTURAS_ESPECIE!L$11)</f>
        <v>32</v>
      </c>
      <c r="M25" s="100">
        <f>SUMIFS(BRUTO!$M:$M,BRUTO!$H:$H,ANALISIS_CAPTURAS_ESPECIE!$B25,BRUTO!$A:$A,ANALISIS_CAPTURAS_ESPECIE!M$11)+SUMIFS(BRUTO!$O:$O,BRUTO!$H:$H,ANALISIS_CAPTURAS_ESPECIE!$B25,BRUTO!$A:$A,ANALISIS_CAPTURAS_ESPECIE!M$11)+SUMIFS(BRUTO!$Q:$Q,BRUTO!$H:$H,ANALISIS_CAPTURAS_ESPECIE!$B25,BRUTO!$A:$A,ANALISIS_CAPTURAS_ESPECIE!M$11)+SUMIFS(BRUTO!$S:$S,BRUTO!$I:$I,ANALISIS_CAPTURAS_ESPECIE!$B25,BRUTO!$A:$A,ANALISIS_CAPTURAS_ESPECIE!M$11)+SUMIFS(BRUTO!$U:$U,BRUTO!$I:$I,ANALISIS_CAPTURAS_ESPECIE!$B25,BRUTO!$A:$A,ANALISIS_CAPTURAS_ESPECIE!M$11)+SUMIFS(BRUTO!$W:$W,BRUTO!$J:$J,ANALISIS_CAPTURAS_ESPECIE!$B25,BRUTO!$A:$A,ANALISIS_CAPTURAS_ESPECIE!M$11)+SUMIFS(BRUTO!$Y:$Y,BRUTO!$K:$K,ANALISIS_CAPTURAS_ESPECIE!$B25,BRUTO!$A:$A,ANALISIS_CAPTURAS_ESPECIE!M$11)+SUMIFS(BRUTO!$AA:$AA,BRUTO!$K:$K,ANALISIS_CAPTURAS_ESPECIE!$B25,BRUTO!$A:$A,ANALISIS_CAPTURAS_ESPECIE!M$11)</f>
        <v>0</v>
      </c>
      <c r="N25" s="83">
        <f t="shared" si="0"/>
        <v>160</v>
      </c>
      <c r="O25" s="80">
        <f t="shared" si="1"/>
        <v>7.454237967229306E-2</v>
      </c>
    </row>
    <row r="26" spans="1:33" ht="15.75" x14ac:dyDescent="0.25">
      <c r="A26" s="99" t="s">
        <v>150</v>
      </c>
      <c r="B26" s="103">
        <v>23</v>
      </c>
      <c r="C26" s="100">
        <f>SUMIFS(BRUTO!$M:$M,BRUTO!$H:$H,ANALISIS_CAPTURAS_ESPECIE!$B26,BRUTO!$A:$A,ANALISIS_CAPTURAS_ESPECIE!C$11)+SUMIFS(BRUTO!$O:$O,BRUTO!$H:$H,ANALISIS_CAPTURAS_ESPECIE!$B26,BRUTO!$A:$A,ANALISIS_CAPTURAS_ESPECIE!C$11)+SUMIFS(BRUTO!$Q:$Q,BRUTO!$H:$H,ANALISIS_CAPTURAS_ESPECIE!$B26,BRUTO!$A:$A,ANALISIS_CAPTURAS_ESPECIE!C$11)+SUMIFS(BRUTO!$S:$S,BRUTO!$I:$I,ANALISIS_CAPTURAS_ESPECIE!$B26,BRUTO!$A:$A,ANALISIS_CAPTURAS_ESPECIE!C$11)+SUMIFS(BRUTO!$U:$U,BRUTO!$I:$I,ANALISIS_CAPTURAS_ESPECIE!$B26,BRUTO!$A:$A,ANALISIS_CAPTURAS_ESPECIE!C$11)+SUMIFS(BRUTO!$W:$W,BRUTO!$J:$J,ANALISIS_CAPTURAS_ESPECIE!$B26,BRUTO!$A:$A,ANALISIS_CAPTURAS_ESPECIE!C$11)+SUMIFS(BRUTO!$Y:$Y,BRUTO!$K:$K,ANALISIS_CAPTURAS_ESPECIE!$B26,BRUTO!$A:$A,ANALISIS_CAPTURAS_ESPECIE!C$11)+SUMIFS(BRUTO!$AA:$AA,BRUTO!$K:$K,ANALISIS_CAPTURAS_ESPECIE!$B26,BRUTO!$A:$A,ANALISIS_CAPTURAS_ESPECIE!C$11)</f>
        <v>0</v>
      </c>
      <c r="D26" s="100">
        <f>SUMIFS(BRUTO!$M:$M,BRUTO!$H:$H,ANALISIS_CAPTURAS_ESPECIE!$B26,BRUTO!$A:$A,ANALISIS_CAPTURAS_ESPECIE!D$11)+SUMIFS(BRUTO!$O:$O,BRUTO!$H:$H,ANALISIS_CAPTURAS_ESPECIE!$B26,BRUTO!$A:$A,ANALISIS_CAPTURAS_ESPECIE!D$11)+SUMIFS(BRUTO!$Q:$Q,BRUTO!$H:$H,ANALISIS_CAPTURAS_ESPECIE!$B26,BRUTO!$A:$A,ANALISIS_CAPTURAS_ESPECIE!D$11)+SUMIFS(BRUTO!$S:$S,BRUTO!$I:$I,ANALISIS_CAPTURAS_ESPECIE!$B26,BRUTO!$A:$A,ANALISIS_CAPTURAS_ESPECIE!D$11)+SUMIFS(BRUTO!$U:$U,BRUTO!$I:$I,ANALISIS_CAPTURAS_ESPECIE!$B26,BRUTO!$A:$A,ANALISIS_CAPTURAS_ESPECIE!D$11)+SUMIFS(BRUTO!$W:$W,BRUTO!$J:$J,ANALISIS_CAPTURAS_ESPECIE!$B26,BRUTO!$A:$A,ANALISIS_CAPTURAS_ESPECIE!D$11)+SUMIFS(BRUTO!$Y:$Y,BRUTO!$K:$K,ANALISIS_CAPTURAS_ESPECIE!$B26,BRUTO!$A:$A,ANALISIS_CAPTURAS_ESPECIE!D$11)+SUMIFS(BRUTO!$AA:$AA,BRUTO!$K:$K,ANALISIS_CAPTURAS_ESPECIE!$B26,BRUTO!$A:$A,ANALISIS_CAPTURAS_ESPECIE!D$11)</f>
        <v>0</v>
      </c>
      <c r="E26" s="100">
        <f>SUMIFS(BRUTO!$M:$M,BRUTO!$H:$H,ANALISIS_CAPTURAS_ESPECIE!$B26,BRUTO!$A:$A,ANALISIS_CAPTURAS_ESPECIE!E$11)+SUMIFS(BRUTO!$O:$O,BRUTO!$H:$H,ANALISIS_CAPTURAS_ESPECIE!$B26,BRUTO!$A:$A,ANALISIS_CAPTURAS_ESPECIE!E$11)+SUMIFS(BRUTO!$Q:$Q,BRUTO!$H:$H,ANALISIS_CAPTURAS_ESPECIE!$B26,BRUTO!$A:$A,ANALISIS_CAPTURAS_ESPECIE!E$11)+SUMIFS(BRUTO!$S:$S,BRUTO!$I:$I,ANALISIS_CAPTURAS_ESPECIE!$B26,BRUTO!$A:$A,ANALISIS_CAPTURAS_ESPECIE!E$11)+SUMIFS(BRUTO!$U:$U,BRUTO!$I:$I,ANALISIS_CAPTURAS_ESPECIE!$B26,BRUTO!$A:$A,ANALISIS_CAPTURAS_ESPECIE!E$11)+SUMIFS(BRUTO!$W:$W,BRUTO!$J:$J,ANALISIS_CAPTURAS_ESPECIE!$B26,BRUTO!$A:$A,ANALISIS_CAPTURAS_ESPECIE!E$11)+SUMIFS(BRUTO!$Y:$Y,BRUTO!$K:$K,ANALISIS_CAPTURAS_ESPECIE!$B26,BRUTO!$A:$A,ANALISIS_CAPTURAS_ESPECIE!E$11)+SUMIFS(BRUTO!$AA:$AA,BRUTO!$K:$K,ANALISIS_CAPTURAS_ESPECIE!$B26,BRUTO!$A:$A,ANALISIS_CAPTURAS_ESPECIE!E$11)</f>
        <v>0</v>
      </c>
      <c r="F26" s="100">
        <f>SUMIFS(BRUTO!$M:$M,BRUTO!$H:$H,ANALISIS_CAPTURAS_ESPECIE!$B26,BRUTO!$A:$A,ANALISIS_CAPTURAS_ESPECIE!F$11)+SUMIFS(BRUTO!$O:$O,BRUTO!$H:$H,ANALISIS_CAPTURAS_ESPECIE!$B26,BRUTO!$A:$A,ANALISIS_CAPTURAS_ESPECIE!F$11)+SUMIFS(BRUTO!$Q:$Q,BRUTO!$H:$H,ANALISIS_CAPTURAS_ESPECIE!$B26,BRUTO!$A:$A,ANALISIS_CAPTURAS_ESPECIE!F$11)+SUMIFS(BRUTO!$S:$S,BRUTO!$I:$I,ANALISIS_CAPTURAS_ESPECIE!$B26,BRUTO!$A:$A,ANALISIS_CAPTURAS_ESPECIE!F$11)+SUMIFS(BRUTO!$U:$U,BRUTO!$I:$I,ANALISIS_CAPTURAS_ESPECIE!$B26,BRUTO!$A:$A,ANALISIS_CAPTURAS_ESPECIE!F$11)+SUMIFS(BRUTO!$W:$W,BRUTO!$J:$J,ANALISIS_CAPTURAS_ESPECIE!$B26,BRUTO!$A:$A,ANALISIS_CAPTURAS_ESPECIE!F$11)+SUMIFS(BRUTO!$Y:$Y,BRUTO!$K:$K,ANALISIS_CAPTURAS_ESPECIE!$B26,BRUTO!$A:$A,ANALISIS_CAPTURAS_ESPECIE!F$11)+SUMIFS(BRUTO!$AA:$AA,BRUTO!$K:$K,ANALISIS_CAPTURAS_ESPECIE!$B26,BRUTO!$A:$A,ANALISIS_CAPTURAS_ESPECIE!F$11)</f>
        <v>0</v>
      </c>
      <c r="G26" s="100">
        <f>SUMIFS(BRUTO!$M:$M,BRUTO!$H:$H,ANALISIS_CAPTURAS_ESPECIE!$B26,BRUTO!$A:$A,ANALISIS_CAPTURAS_ESPECIE!G$11)+SUMIFS(BRUTO!$O:$O,BRUTO!$H:$H,ANALISIS_CAPTURAS_ESPECIE!$B26,BRUTO!$A:$A,ANALISIS_CAPTURAS_ESPECIE!G$11)+SUMIFS(BRUTO!$Q:$Q,BRUTO!$H:$H,ANALISIS_CAPTURAS_ESPECIE!$B26,BRUTO!$A:$A,ANALISIS_CAPTURAS_ESPECIE!G$11)+SUMIFS(BRUTO!$S:$S,BRUTO!$I:$I,ANALISIS_CAPTURAS_ESPECIE!$B26,BRUTO!$A:$A,ANALISIS_CAPTURAS_ESPECIE!G$11)+SUMIFS(BRUTO!$U:$U,BRUTO!$I:$I,ANALISIS_CAPTURAS_ESPECIE!$B26,BRUTO!$A:$A,ANALISIS_CAPTURAS_ESPECIE!G$11)+SUMIFS(BRUTO!$W:$W,BRUTO!$J:$J,ANALISIS_CAPTURAS_ESPECIE!$B26,BRUTO!$A:$A,ANALISIS_CAPTURAS_ESPECIE!G$11)+SUMIFS(BRUTO!$Y:$Y,BRUTO!$K:$K,ANALISIS_CAPTURAS_ESPECIE!$B26,BRUTO!$A:$A,ANALISIS_CAPTURAS_ESPECIE!G$11)+SUMIFS(BRUTO!$AA:$AA,BRUTO!$K:$K,ANALISIS_CAPTURAS_ESPECIE!$B26,BRUTO!$A:$A,ANALISIS_CAPTURAS_ESPECIE!G$11)</f>
        <v>3</v>
      </c>
      <c r="H26" s="100">
        <f>SUMIFS(BRUTO!$M:$M,BRUTO!$H:$H,ANALISIS_CAPTURAS_ESPECIE!$B26,BRUTO!$A:$A,ANALISIS_CAPTURAS_ESPECIE!H$11)+SUMIFS(BRUTO!$O:$O,BRUTO!$H:$H,ANALISIS_CAPTURAS_ESPECIE!$B26,BRUTO!$A:$A,ANALISIS_CAPTURAS_ESPECIE!H$11)+SUMIFS(BRUTO!$Q:$Q,BRUTO!$H:$H,ANALISIS_CAPTURAS_ESPECIE!$B26,BRUTO!$A:$A,ANALISIS_CAPTURAS_ESPECIE!H$11)+SUMIFS(BRUTO!$S:$S,BRUTO!$I:$I,ANALISIS_CAPTURAS_ESPECIE!$B26,BRUTO!$A:$A,ANALISIS_CAPTURAS_ESPECIE!H$11)+SUMIFS(BRUTO!$U:$U,BRUTO!$I:$I,ANALISIS_CAPTURAS_ESPECIE!$B26,BRUTO!$A:$A,ANALISIS_CAPTURAS_ESPECIE!H$11)+SUMIFS(BRUTO!$W:$W,BRUTO!$J:$J,ANALISIS_CAPTURAS_ESPECIE!$B26,BRUTO!$A:$A,ANALISIS_CAPTURAS_ESPECIE!H$11)+SUMIFS(BRUTO!$Y:$Y,BRUTO!$K:$K,ANALISIS_CAPTURAS_ESPECIE!$B26,BRUTO!$A:$A,ANALISIS_CAPTURAS_ESPECIE!H$11)+SUMIFS(BRUTO!$AA:$AA,BRUTO!$K:$K,ANALISIS_CAPTURAS_ESPECIE!$B26,BRUTO!$A:$A,ANALISIS_CAPTURAS_ESPECIE!H$11)</f>
        <v>0</v>
      </c>
      <c r="I26" s="100">
        <f>SUMIFS(BRUTO!$M:$M,BRUTO!$H:$H,ANALISIS_CAPTURAS_ESPECIE!$B26,BRUTO!$A:$A,ANALISIS_CAPTURAS_ESPECIE!I$11)+SUMIFS(BRUTO!$O:$O,BRUTO!$H:$H,ANALISIS_CAPTURAS_ESPECIE!$B26,BRUTO!$A:$A,ANALISIS_CAPTURAS_ESPECIE!I$11)+SUMIFS(BRUTO!$Q:$Q,BRUTO!$H:$H,ANALISIS_CAPTURAS_ESPECIE!$B26,BRUTO!$A:$A,ANALISIS_CAPTURAS_ESPECIE!I$11)+SUMIFS(BRUTO!$S:$S,BRUTO!$I:$I,ANALISIS_CAPTURAS_ESPECIE!$B26,BRUTO!$A:$A,ANALISIS_CAPTURAS_ESPECIE!I$11)+SUMIFS(BRUTO!$U:$U,BRUTO!$I:$I,ANALISIS_CAPTURAS_ESPECIE!$B26,BRUTO!$A:$A,ANALISIS_CAPTURAS_ESPECIE!I$11)+SUMIFS(BRUTO!$W:$W,BRUTO!$J:$J,ANALISIS_CAPTURAS_ESPECIE!$B26,BRUTO!$A:$A,ANALISIS_CAPTURAS_ESPECIE!I$11)+SUMIFS(BRUTO!$Y:$Y,BRUTO!$K:$K,ANALISIS_CAPTURAS_ESPECIE!$B26,BRUTO!$A:$A,ANALISIS_CAPTURAS_ESPECIE!I$11)+SUMIFS(BRUTO!$AA:$AA,BRUTO!$K:$K,ANALISIS_CAPTURAS_ESPECIE!$B26,BRUTO!$A:$A,ANALISIS_CAPTURAS_ESPECIE!I$11)</f>
        <v>0</v>
      </c>
      <c r="J26" s="100">
        <f>SUMIFS(BRUTO!$M:$M,BRUTO!$H:$H,ANALISIS_CAPTURAS_ESPECIE!$B26,BRUTO!$A:$A,ANALISIS_CAPTURAS_ESPECIE!J$11)+SUMIFS(BRUTO!$O:$O,BRUTO!$H:$H,ANALISIS_CAPTURAS_ESPECIE!$B26,BRUTO!$A:$A,ANALISIS_CAPTURAS_ESPECIE!J$11)+SUMIFS(BRUTO!$Q:$Q,BRUTO!$H:$H,ANALISIS_CAPTURAS_ESPECIE!$B26,BRUTO!$A:$A,ANALISIS_CAPTURAS_ESPECIE!J$11)+SUMIFS(BRUTO!$S:$S,BRUTO!$I:$I,ANALISIS_CAPTURAS_ESPECIE!$B26,BRUTO!$A:$A,ANALISIS_CAPTURAS_ESPECIE!J$11)+SUMIFS(BRUTO!$U:$U,BRUTO!$I:$I,ANALISIS_CAPTURAS_ESPECIE!$B26,BRUTO!$A:$A,ANALISIS_CAPTURAS_ESPECIE!J$11)+SUMIFS(BRUTO!$W:$W,BRUTO!$J:$J,ANALISIS_CAPTURAS_ESPECIE!$B26,BRUTO!$A:$A,ANALISIS_CAPTURAS_ESPECIE!J$11)+SUMIFS(BRUTO!$Y:$Y,BRUTO!$K:$K,ANALISIS_CAPTURAS_ESPECIE!$B26,BRUTO!$A:$A,ANALISIS_CAPTURAS_ESPECIE!J$11)+SUMIFS(BRUTO!$AA:$AA,BRUTO!$K:$K,ANALISIS_CAPTURAS_ESPECIE!$B26,BRUTO!$A:$A,ANALISIS_CAPTURAS_ESPECIE!J$11)</f>
        <v>0</v>
      </c>
      <c r="K26" s="100">
        <f>SUMIFS(BRUTO!$M:$M,BRUTO!$H:$H,ANALISIS_CAPTURAS_ESPECIE!$B26,BRUTO!$A:$A,ANALISIS_CAPTURAS_ESPECIE!K$11)+SUMIFS(BRUTO!$O:$O,BRUTO!$H:$H,ANALISIS_CAPTURAS_ESPECIE!$B26,BRUTO!$A:$A,ANALISIS_CAPTURAS_ESPECIE!K$11)+SUMIFS(BRUTO!$Q:$Q,BRUTO!$H:$H,ANALISIS_CAPTURAS_ESPECIE!$B26,BRUTO!$A:$A,ANALISIS_CAPTURAS_ESPECIE!K$11)+SUMIFS(BRUTO!$S:$S,BRUTO!$I:$I,ANALISIS_CAPTURAS_ESPECIE!$B26,BRUTO!$A:$A,ANALISIS_CAPTURAS_ESPECIE!K$11)+SUMIFS(BRUTO!$U:$U,BRUTO!$I:$I,ANALISIS_CAPTURAS_ESPECIE!$B26,BRUTO!$A:$A,ANALISIS_CAPTURAS_ESPECIE!K$11)+SUMIFS(BRUTO!$W:$W,BRUTO!$J:$J,ANALISIS_CAPTURAS_ESPECIE!$B26,BRUTO!$A:$A,ANALISIS_CAPTURAS_ESPECIE!K$11)+SUMIFS(BRUTO!$Y:$Y,BRUTO!$K:$K,ANALISIS_CAPTURAS_ESPECIE!$B26,BRUTO!$A:$A,ANALISIS_CAPTURAS_ESPECIE!K$11)+SUMIFS(BRUTO!$AA:$AA,BRUTO!$K:$K,ANALISIS_CAPTURAS_ESPECIE!$B26,BRUTO!$A:$A,ANALISIS_CAPTURAS_ESPECIE!K$11)</f>
        <v>0</v>
      </c>
      <c r="L26" s="100">
        <f>SUMIFS(BRUTO!$M:$M,BRUTO!$H:$H,ANALISIS_CAPTURAS_ESPECIE!$B26,BRUTO!$A:$A,ANALISIS_CAPTURAS_ESPECIE!L$11)+SUMIFS(BRUTO!$O:$O,BRUTO!$H:$H,ANALISIS_CAPTURAS_ESPECIE!$B26,BRUTO!$A:$A,ANALISIS_CAPTURAS_ESPECIE!L$11)+SUMIFS(BRUTO!$Q:$Q,BRUTO!$H:$H,ANALISIS_CAPTURAS_ESPECIE!$B26,BRUTO!$A:$A,ANALISIS_CAPTURAS_ESPECIE!L$11)+SUMIFS(BRUTO!$S:$S,BRUTO!$I:$I,ANALISIS_CAPTURAS_ESPECIE!$B26,BRUTO!$A:$A,ANALISIS_CAPTURAS_ESPECIE!L$11)+SUMIFS(BRUTO!$U:$U,BRUTO!$I:$I,ANALISIS_CAPTURAS_ESPECIE!$B26,BRUTO!$A:$A,ANALISIS_CAPTURAS_ESPECIE!L$11)+SUMIFS(BRUTO!$W:$W,BRUTO!$J:$J,ANALISIS_CAPTURAS_ESPECIE!$B26,BRUTO!$A:$A,ANALISIS_CAPTURAS_ESPECIE!L$11)+SUMIFS(BRUTO!$Y:$Y,BRUTO!$K:$K,ANALISIS_CAPTURAS_ESPECIE!$B26,BRUTO!$A:$A,ANALISIS_CAPTURAS_ESPECIE!L$11)+SUMIFS(BRUTO!$AA:$AA,BRUTO!$K:$K,ANALISIS_CAPTURAS_ESPECIE!$B26,BRUTO!$A:$A,ANALISIS_CAPTURAS_ESPECIE!L$11)</f>
        <v>0</v>
      </c>
      <c r="M26" s="100">
        <f>SUMIFS(BRUTO!$M:$M,BRUTO!$H:$H,ANALISIS_CAPTURAS_ESPECIE!$B26,BRUTO!$A:$A,ANALISIS_CAPTURAS_ESPECIE!M$11)+SUMIFS(BRUTO!$O:$O,BRUTO!$H:$H,ANALISIS_CAPTURAS_ESPECIE!$B26,BRUTO!$A:$A,ANALISIS_CAPTURAS_ESPECIE!M$11)+SUMIFS(BRUTO!$Q:$Q,BRUTO!$H:$H,ANALISIS_CAPTURAS_ESPECIE!$B26,BRUTO!$A:$A,ANALISIS_CAPTURAS_ESPECIE!M$11)+SUMIFS(BRUTO!$S:$S,BRUTO!$I:$I,ANALISIS_CAPTURAS_ESPECIE!$B26,BRUTO!$A:$A,ANALISIS_CAPTURAS_ESPECIE!M$11)+SUMIFS(BRUTO!$U:$U,BRUTO!$I:$I,ANALISIS_CAPTURAS_ESPECIE!$B26,BRUTO!$A:$A,ANALISIS_CAPTURAS_ESPECIE!M$11)+SUMIFS(BRUTO!$W:$W,BRUTO!$J:$J,ANALISIS_CAPTURAS_ESPECIE!$B26,BRUTO!$A:$A,ANALISIS_CAPTURAS_ESPECIE!M$11)+SUMIFS(BRUTO!$Y:$Y,BRUTO!$K:$K,ANALISIS_CAPTURAS_ESPECIE!$B26,BRUTO!$A:$A,ANALISIS_CAPTURAS_ESPECIE!M$11)+SUMIFS(BRUTO!$AA:$AA,BRUTO!$K:$K,ANALISIS_CAPTURAS_ESPECIE!$B26,BRUTO!$A:$A,ANALISIS_CAPTURAS_ESPECIE!M$11)</f>
        <v>0</v>
      </c>
      <c r="N26" s="83">
        <f t="shared" si="0"/>
        <v>3</v>
      </c>
      <c r="O26" s="80">
        <f t="shared" si="1"/>
        <v>1.3976696188554949E-3</v>
      </c>
    </row>
    <row r="27" spans="1:33" ht="15.75" x14ac:dyDescent="0.25">
      <c r="A27" s="99" t="s">
        <v>151</v>
      </c>
      <c r="B27" s="103">
        <v>24</v>
      </c>
      <c r="C27" s="100">
        <f>SUMIFS(BRUTO!$M:$M,BRUTO!$H:$H,ANALISIS_CAPTURAS_ESPECIE!$B27,BRUTO!$A:$A,ANALISIS_CAPTURAS_ESPECIE!C$11)+SUMIFS(BRUTO!$O:$O,BRUTO!$H:$H,ANALISIS_CAPTURAS_ESPECIE!$B27,BRUTO!$A:$A,ANALISIS_CAPTURAS_ESPECIE!C$11)+SUMIFS(BRUTO!$Q:$Q,BRUTO!$H:$H,ANALISIS_CAPTURAS_ESPECIE!$B27,BRUTO!$A:$A,ANALISIS_CAPTURAS_ESPECIE!C$11)+SUMIFS(BRUTO!$S:$S,BRUTO!$I:$I,ANALISIS_CAPTURAS_ESPECIE!$B27,BRUTO!$A:$A,ANALISIS_CAPTURAS_ESPECIE!C$11)+SUMIFS(BRUTO!$U:$U,BRUTO!$I:$I,ANALISIS_CAPTURAS_ESPECIE!$B27,BRUTO!$A:$A,ANALISIS_CAPTURAS_ESPECIE!C$11)+SUMIFS(BRUTO!$W:$W,BRUTO!$J:$J,ANALISIS_CAPTURAS_ESPECIE!$B27,BRUTO!$A:$A,ANALISIS_CAPTURAS_ESPECIE!C$11)+SUMIFS(BRUTO!$Y:$Y,BRUTO!$K:$K,ANALISIS_CAPTURAS_ESPECIE!$B27,BRUTO!$A:$A,ANALISIS_CAPTURAS_ESPECIE!C$11)+SUMIFS(BRUTO!$AA:$AA,BRUTO!$K:$K,ANALISIS_CAPTURAS_ESPECIE!$B27,BRUTO!$A:$A,ANALISIS_CAPTURAS_ESPECIE!C$11)</f>
        <v>0</v>
      </c>
      <c r="D27" s="100">
        <f>SUMIFS(BRUTO!$M:$M,BRUTO!$H:$H,ANALISIS_CAPTURAS_ESPECIE!$B27,BRUTO!$A:$A,ANALISIS_CAPTURAS_ESPECIE!D$11)+SUMIFS(BRUTO!$O:$O,BRUTO!$H:$H,ANALISIS_CAPTURAS_ESPECIE!$B27,BRUTO!$A:$A,ANALISIS_CAPTURAS_ESPECIE!D$11)+SUMIFS(BRUTO!$Q:$Q,BRUTO!$H:$H,ANALISIS_CAPTURAS_ESPECIE!$B27,BRUTO!$A:$A,ANALISIS_CAPTURAS_ESPECIE!D$11)+SUMIFS(BRUTO!$S:$S,BRUTO!$I:$I,ANALISIS_CAPTURAS_ESPECIE!$B27,BRUTO!$A:$A,ANALISIS_CAPTURAS_ESPECIE!D$11)+SUMIFS(BRUTO!$U:$U,BRUTO!$I:$I,ANALISIS_CAPTURAS_ESPECIE!$B27,BRUTO!$A:$A,ANALISIS_CAPTURAS_ESPECIE!D$11)+SUMIFS(BRUTO!$W:$W,BRUTO!$J:$J,ANALISIS_CAPTURAS_ESPECIE!$B27,BRUTO!$A:$A,ANALISIS_CAPTURAS_ESPECIE!D$11)+SUMIFS(BRUTO!$Y:$Y,BRUTO!$K:$K,ANALISIS_CAPTURAS_ESPECIE!$B27,BRUTO!$A:$A,ANALISIS_CAPTURAS_ESPECIE!D$11)+SUMIFS(BRUTO!$AA:$AA,BRUTO!$K:$K,ANALISIS_CAPTURAS_ESPECIE!$B27,BRUTO!$A:$A,ANALISIS_CAPTURAS_ESPECIE!D$11)</f>
        <v>0</v>
      </c>
      <c r="E27" s="100">
        <f>SUMIFS(BRUTO!$M:$M,BRUTO!$H:$H,ANALISIS_CAPTURAS_ESPECIE!$B27,BRUTO!$A:$A,ANALISIS_CAPTURAS_ESPECIE!E$11)+SUMIFS(BRUTO!$O:$O,BRUTO!$H:$H,ANALISIS_CAPTURAS_ESPECIE!$B27,BRUTO!$A:$A,ANALISIS_CAPTURAS_ESPECIE!E$11)+SUMIFS(BRUTO!$Q:$Q,BRUTO!$H:$H,ANALISIS_CAPTURAS_ESPECIE!$B27,BRUTO!$A:$A,ANALISIS_CAPTURAS_ESPECIE!E$11)+SUMIFS(BRUTO!$S:$S,BRUTO!$I:$I,ANALISIS_CAPTURAS_ESPECIE!$B27,BRUTO!$A:$A,ANALISIS_CAPTURAS_ESPECIE!E$11)+SUMIFS(BRUTO!$U:$U,BRUTO!$I:$I,ANALISIS_CAPTURAS_ESPECIE!$B27,BRUTO!$A:$A,ANALISIS_CAPTURAS_ESPECIE!E$11)+SUMIFS(BRUTO!$W:$W,BRUTO!$J:$J,ANALISIS_CAPTURAS_ESPECIE!$B27,BRUTO!$A:$A,ANALISIS_CAPTURAS_ESPECIE!E$11)+SUMIFS(BRUTO!$Y:$Y,BRUTO!$K:$K,ANALISIS_CAPTURAS_ESPECIE!$B27,BRUTO!$A:$A,ANALISIS_CAPTURAS_ESPECIE!E$11)+SUMIFS(BRUTO!$AA:$AA,BRUTO!$K:$K,ANALISIS_CAPTURAS_ESPECIE!$B27,BRUTO!$A:$A,ANALISIS_CAPTURAS_ESPECIE!E$11)</f>
        <v>0</v>
      </c>
      <c r="F27" s="100">
        <f>SUMIFS(BRUTO!$M:$M,BRUTO!$H:$H,ANALISIS_CAPTURAS_ESPECIE!$B27,BRUTO!$A:$A,ANALISIS_CAPTURAS_ESPECIE!F$11)+SUMIFS(BRUTO!$O:$O,BRUTO!$H:$H,ANALISIS_CAPTURAS_ESPECIE!$B27,BRUTO!$A:$A,ANALISIS_CAPTURAS_ESPECIE!F$11)+SUMIFS(BRUTO!$Q:$Q,BRUTO!$H:$H,ANALISIS_CAPTURAS_ESPECIE!$B27,BRUTO!$A:$A,ANALISIS_CAPTURAS_ESPECIE!F$11)+SUMIFS(BRUTO!$S:$S,BRUTO!$I:$I,ANALISIS_CAPTURAS_ESPECIE!$B27,BRUTO!$A:$A,ANALISIS_CAPTURAS_ESPECIE!F$11)+SUMIFS(BRUTO!$U:$U,BRUTO!$I:$I,ANALISIS_CAPTURAS_ESPECIE!$B27,BRUTO!$A:$A,ANALISIS_CAPTURAS_ESPECIE!F$11)+SUMIFS(BRUTO!$W:$W,BRUTO!$J:$J,ANALISIS_CAPTURAS_ESPECIE!$B27,BRUTO!$A:$A,ANALISIS_CAPTURAS_ESPECIE!F$11)+SUMIFS(BRUTO!$Y:$Y,BRUTO!$K:$K,ANALISIS_CAPTURAS_ESPECIE!$B27,BRUTO!$A:$A,ANALISIS_CAPTURAS_ESPECIE!F$11)+SUMIFS(BRUTO!$AA:$AA,BRUTO!$K:$K,ANALISIS_CAPTURAS_ESPECIE!$B27,BRUTO!$A:$A,ANALISIS_CAPTURAS_ESPECIE!F$11)</f>
        <v>0</v>
      </c>
      <c r="G27" s="100">
        <f>SUMIFS(BRUTO!$M:$M,BRUTO!$H:$H,ANALISIS_CAPTURAS_ESPECIE!$B27,BRUTO!$A:$A,ANALISIS_CAPTURAS_ESPECIE!G$11)+SUMIFS(BRUTO!$O:$O,BRUTO!$H:$H,ANALISIS_CAPTURAS_ESPECIE!$B27,BRUTO!$A:$A,ANALISIS_CAPTURAS_ESPECIE!G$11)+SUMIFS(BRUTO!$Q:$Q,BRUTO!$H:$H,ANALISIS_CAPTURAS_ESPECIE!$B27,BRUTO!$A:$A,ANALISIS_CAPTURAS_ESPECIE!G$11)+SUMIFS(BRUTO!$S:$S,BRUTO!$I:$I,ANALISIS_CAPTURAS_ESPECIE!$B27,BRUTO!$A:$A,ANALISIS_CAPTURAS_ESPECIE!G$11)+SUMIFS(BRUTO!$U:$U,BRUTO!$I:$I,ANALISIS_CAPTURAS_ESPECIE!$B27,BRUTO!$A:$A,ANALISIS_CAPTURAS_ESPECIE!G$11)+SUMIFS(BRUTO!$W:$W,BRUTO!$J:$J,ANALISIS_CAPTURAS_ESPECIE!$B27,BRUTO!$A:$A,ANALISIS_CAPTURAS_ESPECIE!G$11)+SUMIFS(BRUTO!$Y:$Y,BRUTO!$K:$K,ANALISIS_CAPTURAS_ESPECIE!$B27,BRUTO!$A:$A,ANALISIS_CAPTURAS_ESPECIE!G$11)+SUMIFS(BRUTO!$AA:$AA,BRUTO!$K:$K,ANALISIS_CAPTURAS_ESPECIE!$B27,BRUTO!$A:$A,ANALISIS_CAPTURAS_ESPECIE!G$11)</f>
        <v>0</v>
      </c>
      <c r="H27" s="100">
        <f>SUMIFS(BRUTO!$M:$M,BRUTO!$H:$H,ANALISIS_CAPTURAS_ESPECIE!$B27,BRUTO!$A:$A,ANALISIS_CAPTURAS_ESPECIE!H$11)+SUMIFS(BRUTO!$O:$O,BRUTO!$H:$H,ANALISIS_CAPTURAS_ESPECIE!$B27,BRUTO!$A:$A,ANALISIS_CAPTURAS_ESPECIE!H$11)+SUMIFS(BRUTO!$Q:$Q,BRUTO!$H:$H,ANALISIS_CAPTURAS_ESPECIE!$B27,BRUTO!$A:$A,ANALISIS_CAPTURAS_ESPECIE!H$11)+SUMIFS(BRUTO!$S:$S,BRUTO!$I:$I,ANALISIS_CAPTURAS_ESPECIE!$B27,BRUTO!$A:$A,ANALISIS_CAPTURAS_ESPECIE!H$11)+SUMIFS(BRUTO!$U:$U,BRUTO!$I:$I,ANALISIS_CAPTURAS_ESPECIE!$B27,BRUTO!$A:$A,ANALISIS_CAPTURAS_ESPECIE!H$11)+SUMIFS(BRUTO!$W:$W,BRUTO!$J:$J,ANALISIS_CAPTURAS_ESPECIE!$B27,BRUTO!$A:$A,ANALISIS_CAPTURAS_ESPECIE!H$11)+SUMIFS(BRUTO!$Y:$Y,BRUTO!$K:$K,ANALISIS_CAPTURAS_ESPECIE!$B27,BRUTO!$A:$A,ANALISIS_CAPTURAS_ESPECIE!H$11)+SUMIFS(BRUTO!$AA:$AA,BRUTO!$K:$K,ANALISIS_CAPTURAS_ESPECIE!$B27,BRUTO!$A:$A,ANALISIS_CAPTURAS_ESPECIE!H$11)</f>
        <v>0</v>
      </c>
      <c r="I27" s="100">
        <f>SUMIFS(BRUTO!$M:$M,BRUTO!$H:$H,ANALISIS_CAPTURAS_ESPECIE!$B27,BRUTO!$A:$A,ANALISIS_CAPTURAS_ESPECIE!I$11)+SUMIFS(BRUTO!$O:$O,BRUTO!$H:$H,ANALISIS_CAPTURAS_ESPECIE!$B27,BRUTO!$A:$A,ANALISIS_CAPTURAS_ESPECIE!I$11)+SUMIFS(BRUTO!$Q:$Q,BRUTO!$H:$H,ANALISIS_CAPTURAS_ESPECIE!$B27,BRUTO!$A:$A,ANALISIS_CAPTURAS_ESPECIE!I$11)+SUMIFS(BRUTO!$S:$S,BRUTO!$I:$I,ANALISIS_CAPTURAS_ESPECIE!$B27,BRUTO!$A:$A,ANALISIS_CAPTURAS_ESPECIE!I$11)+SUMIFS(BRUTO!$U:$U,BRUTO!$I:$I,ANALISIS_CAPTURAS_ESPECIE!$B27,BRUTO!$A:$A,ANALISIS_CAPTURAS_ESPECIE!I$11)+SUMIFS(BRUTO!$W:$W,BRUTO!$J:$J,ANALISIS_CAPTURAS_ESPECIE!$B27,BRUTO!$A:$A,ANALISIS_CAPTURAS_ESPECIE!I$11)+SUMIFS(BRUTO!$Y:$Y,BRUTO!$K:$K,ANALISIS_CAPTURAS_ESPECIE!$B27,BRUTO!$A:$A,ANALISIS_CAPTURAS_ESPECIE!I$11)+SUMIFS(BRUTO!$AA:$AA,BRUTO!$K:$K,ANALISIS_CAPTURAS_ESPECIE!$B27,BRUTO!$A:$A,ANALISIS_CAPTURAS_ESPECIE!I$11)</f>
        <v>17</v>
      </c>
      <c r="J27" s="100">
        <f>SUMIFS(BRUTO!$M:$M,BRUTO!$H:$H,ANALISIS_CAPTURAS_ESPECIE!$B27,BRUTO!$A:$A,ANALISIS_CAPTURAS_ESPECIE!J$11)+SUMIFS(BRUTO!$O:$O,BRUTO!$H:$H,ANALISIS_CAPTURAS_ESPECIE!$B27,BRUTO!$A:$A,ANALISIS_CAPTURAS_ESPECIE!J$11)+SUMIFS(BRUTO!$Q:$Q,BRUTO!$H:$H,ANALISIS_CAPTURAS_ESPECIE!$B27,BRUTO!$A:$A,ANALISIS_CAPTURAS_ESPECIE!J$11)+SUMIFS(BRUTO!$S:$S,BRUTO!$I:$I,ANALISIS_CAPTURAS_ESPECIE!$B27,BRUTO!$A:$A,ANALISIS_CAPTURAS_ESPECIE!J$11)+SUMIFS(BRUTO!$U:$U,BRUTO!$I:$I,ANALISIS_CAPTURAS_ESPECIE!$B27,BRUTO!$A:$A,ANALISIS_CAPTURAS_ESPECIE!J$11)+SUMIFS(BRUTO!$W:$W,BRUTO!$J:$J,ANALISIS_CAPTURAS_ESPECIE!$B27,BRUTO!$A:$A,ANALISIS_CAPTURAS_ESPECIE!J$11)+SUMIFS(BRUTO!$Y:$Y,BRUTO!$K:$K,ANALISIS_CAPTURAS_ESPECIE!$B27,BRUTO!$A:$A,ANALISIS_CAPTURAS_ESPECIE!J$11)+SUMIFS(BRUTO!$AA:$AA,BRUTO!$K:$K,ANALISIS_CAPTURAS_ESPECIE!$B27,BRUTO!$A:$A,ANALISIS_CAPTURAS_ESPECIE!J$11)</f>
        <v>14</v>
      </c>
      <c r="K27" s="100">
        <f>SUMIFS(BRUTO!$M:$M,BRUTO!$H:$H,ANALISIS_CAPTURAS_ESPECIE!$B27,BRUTO!$A:$A,ANALISIS_CAPTURAS_ESPECIE!K$11)+SUMIFS(BRUTO!$O:$O,BRUTO!$H:$H,ANALISIS_CAPTURAS_ESPECIE!$B27,BRUTO!$A:$A,ANALISIS_CAPTURAS_ESPECIE!K$11)+SUMIFS(BRUTO!$Q:$Q,BRUTO!$H:$H,ANALISIS_CAPTURAS_ESPECIE!$B27,BRUTO!$A:$A,ANALISIS_CAPTURAS_ESPECIE!K$11)+SUMIFS(BRUTO!$S:$S,BRUTO!$I:$I,ANALISIS_CAPTURAS_ESPECIE!$B27,BRUTO!$A:$A,ANALISIS_CAPTURAS_ESPECIE!K$11)+SUMIFS(BRUTO!$U:$U,BRUTO!$I:$I,ANALISIS_CAPTURAS_ESPECIE!$B27,BRUTO!$A:$A,ANALISIS_CAPTURAS_ESPECIE!K$11)+SUMIFS(BRUTO!$W:$W,BRUTO!$J:$J,ANALISIS_CAPTURAS_ESPECIE!$B27,BRUTO!$A:$A,ANALISIS_CAPTURAS_ESPECIE!K$11)+SUMIFS(BRUTO!$Y:$Y,BRUTO!$K:$K,ANALISIS_CAPTURAS_ESPECIE!$B27,BRUTO!$A:$A,ANALISIS_CAPTURAS_ESPECIE!K$11)+SUMIFS(BRUTO!$AA:$AA,BRUTO!$K:$K,ANALISIS_CAPTURAS_ESPECIE!$B27,BRUTO!$A:$A,ANALISIS_CAPTURAS_ESPECIE!K$11)</f>
        <v>0</v>
      </c>
      <c r="L27" s="100">
        <f>SUMIFS(BRUTO!$M:$M,BRUTO!$H:$H,ANALISIS_CAPTURAS_ESPECIE!$B27,BRUTO!$A:$A,ANALISIS_CAPTURAS_ESPECIE!L$11)+SUMIFS(BRUTO!$O:$O,BRUTO!$H:$H,ANALISIS_CAPTURAS_ESPECIE!$B27,BRUTO!$A:$A,ANALISIS_CAPTURAS_ESPECIE!L$11)+SUMIFS(BRUTO!$Q:$Q,BRUTO!$H:$H,ANALISIS_CAPTURAS_ESPECIE!$B27,BRUTO!$A:$A,ANALISIS_CAPTURAS_ESPECIE!L$11)+SUMIFS(BRUTO!$S:$S,BRUTO!$I:$I,ANALISIS_CAPTURAS_ESPECIE!$B27,BRUTO!$A:$A,ANALISIS_CAPTURAS_ESPECIE!L$11)+SUMIFS(BRUTO!$U:$U,BRUTO!$I:$I,ANALISIS_CAPTURAS_ESPECIE!$B27,BRUTO!$A:$A,ANALISIS_CAPTURAS_ESPECIE!L$11)+SUMIFS(BRUTO!$W:$W,BRUTO!$J:$J,ANALISIS_CAPTURAS_ESPECIE!$B27,BRUTO!$A:$A,ANALISIS_CAPTURAS_ESPECIE!L$11)+SUMIFS(BRUTO!$Y:$Y,BRUTO!$K:$K,ANALISIS_CAPTURAS_ESPECIE!$B27,BRUTO!$A:$A,ANALISIS_CAPTURAS_ESPECIE!L$11)+SUMIFS(BRUTO!$AA:$AA,BRUTO!$K:$K,ANALISIS_CAPTURAS_ESPECIE!$B27,BRUTO!$A:$A,ANALISIS_CAPTURAS_ESPECIE!L$11)</f>
        <v>0</v>
      </c>
      <c r="M27" s="100">
        <f>SUMIFS(BRUTO!$M:$M,BRUTO!$H:$H,ANALISIS_CAPTURAS_ESPECIE!$B27,BRUTO!$A:$A,ANALISIS_CAPTURAS_ESPECIE!M$11)+SUMIFS(BRUTO!$O:$O,BRUTO!$H:$H,ANALISIS_CAPTURAS_ESPECIE!$B27,BRUTO!$A:$A,ANALISIS_CAPTURAS_ESPECIE!M$11)+SUMIFS(BRUTO!$Q:$Q,BRUTO!$H:$H,ANALISIS_CAPTURAS_ESPECIE!$B27,BRUTO!$A:$A,ANALISIS_CAPTURAS_ESPECIE!M$11)+SUMIFS(BRUTO!$S:$S,BRUTO!$I:$I,ANALISIS_CAPTURAS_ESPECIE!$B27,BRUTO!$A:$A,ANALISIS_CAPTURAS_ESPECIE!M$11)+SUMIFS(BRUTO!$U:$U,BRUTO!$I:$I,ANALISIS_CAPTURAS_ESPECIE!$B27,BRUTO!$A:$A,ANALISIS_CAPTURAS_ESPECIE!M$11)+SUMIFS(BRUTO!$W:$W,BRUTO!$J:$J,ANALISIS_CAPTURAS_ESPECIE!$B27,BRUTO!$A:$A,ANALISIS_CAPTURAS_ESPECIE!M$11)+SUMIFS(BRUTO!$Y:$Y,BRUTO!$K:$K,ANALISIS_CAPTURAS_ESPECIE!$B27,BRUTO!$A:$A,ANALISIS_CAPTURAS_ESPECIE!M$11)+SUMIFS(BRUTO!$AA:$AA,BRUTO!$K:$K,ANALISIS_CAPTURAS_ESPECIE!$B27,BRUTO!$A:$A,ANALISIS_CAPTURAS_ESPECIE!M$11)</f>
        <v>0</v>
      </c>
      <c r="N27" s="83">
        <f t="shared" si="0"/>
        <v>31</v>
      </c>
      <c r="O27" s="80">
        <f t="shared" si="1"/>
        <v>1.4442586061506781E-2</v>
      </c>
    </row>
    <row r="28" spans="1:33" ht="15.75" x14ac:dyDescent="0.25">
      <c r="A28" s="99" t="s">
        <v>152</v>
      </c>
      <c r="B28" s="103">
        <v>25</v>
      </c>
      <c r="C28" s="100">
        <f>SUMIFS(BRUTO!$M:$M,BRUTO!$H:$H,ANALISIS_CAPTURAS_ESPECIE!$B28,BRUTO!$A:$A,ANALISIS_CAPTURAS_ESPECIE!C$11)+SUMIFS(BRUTO!$O:$O,BRUTO!$H:$H,ANALISIS_CAPTURAS_ESPECIE!$B28,BRUTO!$A:$A,ANALISIS_CAPTURAS_ESPECIE!C$11)+SUMIFS(BRUTO!$Q:$Q,BRUTO!$H:$H,ANALISIS_CAPTURAS_ESPECIE!$B28,BRUTO!$A:$A,ANALISIS_CAPTURAS_ESPECIE!C$11)+SUMIFS(BRUTO!$S:$S,BRUTO!$I:$I,ANALISIS_CAPTURAS_ESPECIE!$B28,BRUTO!$A:$A,ANALISIS_CAPTURAS_ESPECIE!C$11)+SUMIFS(BRUTO!$U:$U,BRUTO!$I:$I,ANALISIS_CAPTURAS_ESPECIE!$B28,BRUTO!$A:$A,ANALISIS_CAPTURAS_ESPECIE!C$11)+SUMIFS(BRUTO!$W:$W,BRUTO!$J:$J,ANALISIS_CAPTURAS_ESPECIE!$B28,BRUTO!$A:$A,ANALISIS_CAPTURAS_ESPECIE!C$11)+SUMIFS(BRUTO!$Y:$Y,BRUTO!$K:$K,ANALISIS_CAPTURAS_ESPECIE!$B28,BRUTO!$A:$A,ANALISIS_CAPTURAS_ESPECIE!C$11)+SUMIFS(BRUTO!$AA:$AA,BRUTO!$K:$K,ANALISIS_CAPTURAS_ESPECIE!$B28,BRUTO!$A:$A,ANALISIS_CAPTURAS_ESPECIE!C$11)</f>
        <v>0</v>
      </c>
      <c r="D28" s="100">
        <f>SUMIFS(BRUTO!$M:$M,BRUTO!$H:$H,ANALISIS_CAPTURAS_ESPECIE!$B28,BRUTO!$A:$A,ANALISIS_CAPTURAS_ESPECIE!D$11)+SUMIFS(BRUTO!$O:$O,BRUTO!$H:$H,ANALISIS_CAPTURAS_ESPECIE!$B28,BRUTO!$A:$A,ANALISIS_CAPTURAS_ESPECIE!D$11)+SUMIFS(BRUTO!$Q:$Q,BRUTO!$H:$H,ANALISIS_CAPTURAS_ESPECIE!$B28,BRUTO!$A:$A,ANALISIS_CAPTURAS_ESPECIE!D$11)+SUMIFS(BRUTO!$S:$S,BRUTO!$I:$I,ANALISIS_CAPTURAS_ESPECIE!$B28,BRUTO!$A:$A,ANALISIS_CAPTURAS_ESPECIE!D$11)+SUMIFS(BRUTO!$U:$U,BRUTO!$I:$I,ANALISIS_CAPTURAS_ESPECIE!$B28,BRUTO!$A:$A,ANALISIS_CAPTURAS_ESPECIE!D$11)+SUMIFS(BRUTO!$W:$W,BRUTO!$J:$J,ANALISIS_CAPTURAS_ESPECIE!$B28,BRUTO!$A:$A,ANALISIS_CAPTURAS_ESPECIE!D$11)+SUMIFS(BRUTO!$Y:$Y,BRUTO!$K:$K,ANALISIS_CAPTURAS_ESPECIE!$B28,BRUTO!$A:$A,ANALISIS_CAPTURAS_ESPECIE!D$11)+SUMIFS(BRUTO!$AA:$AA,BRUTO!$K:$K,ANALISIS_CAPTURAS_ESPECIE!$B28,BRUTO!$A:$A,ANALISIS_CAPTURAS_ESPECIE!D$11)</f>
        <v>0</v>
      </c>
      <c r="E28" s="100">
        <f>SUMIFS(BRUTO!$M:$M,BRUTO!$H:$H,ANALISIS_CAPTURAS_ESPECIE!$B28,BRUTO!$A:$A,ANALISIS_CAPTURAS_ESPECIE!E$11)+SUMIFS(BRUTO!$O:$O,BRUTO!$H:$H,ANALISIS_CAPTURAS_ESPECIE!$B28,BRUTO!$A:$A,ANALISIS_CAPTURAS_ESPECIE!E$11)+SUMIFS(BRUTO!$Q:$Q,BRUTO!$H:$H,ANALISIS_CAPTURAS_ESPECIE!$B28,BRUTO!$A:$A,ANALISIS_CAPTURAS_ESPECIE!E$11)+SUMIFS(BRUTO!$S:$S,BRUTO!$I:$I,ANALISIS_CAPTURAS_ESPECIE!$B28,BRUTO!$A:$A,ANALISIS_CAPTURAS_ESPECIE!E$11)+SUMIFS(BRUTO!$U:$U,BRUTO!$I:$I,ANALISIS_CAPTURAS_ESPECIE!$B28,BRUTO!$A:$A,ANALISIS_CAPTURAS_ESPECIE!E$11)+SUMIFS(BRUTO!$W:$W,BRUTO!$J:$J,ANALISIS_CAPTURAS_ESPECIE!$B28,BRUTO!$A:$A,ANALISIS_CAPTURAS_ESPECIE!E$11)+SUMIFS(BRUTO!$Y:$Y,BRUTO!$K:$K,ANALISIS_CAPTURAS_ESPECIE!$B28,BRUTO!$A:$A,ANALISIS_CAPTURAS_ESPECIE!E$11)+SUMIFS(BRUTO!$AA:$AA,BRUTO!$K:$K,ANALISIS_CAPTURAS_ESPECIE!$B28,BRUTO!$A:$A,ANALISIS_CAPTURAS_ESPECIE!E$11)</f>
        <v>0</v>
      </c>
      <c r="F28" s="100">
        <f>SUMIFS(BRUTO!$M:$M,BRUTO!$H:$H,ANALISIS_CAPTURAS_ESPECIE!$B28,BRUTO!$A:$A,ANALISIS_CAPTURAS_ESPECIE!F$11)+SUMIFS(BRUTO!$O:$O,BRUTO!$H:$H,ANALISIS_CAPTURAS_ESPECIE!$B28,BRUTO!$A:$A,ANALISIS_CAPTURAS_ESPECIE!F$11)+SUMIFS(BRUTO!$Q:$Q,BRUTO!$H:$H,ANALISIS_CAPTURAS_ESPECIE!$B28,BRUTO!$A:$A,ANALISIS_CAPTURAS_ESPECIE!F$11)+SUMIFS(BRUTO!$S:$S,BRUTO!$I:$I,ANALISIS_CAPTURAS_ESPECIE!$B28,BRUTO!$A:$A,ANALISIS_CAPTURAS_ESPECIE!F$11)+SUMIFS(BRUTO!$U:$U,BRUTO!$I:$I,ANALISIS_CAPTURAS_ESPECIE!$B28,BRUTO!$A:$A,ANALISIS_CAPTURAS_ESPECIE!F$11)+SUMIFS(BRUTO!$W:$W,BRUTO!$J:$J,ANALISIS_CAPTURAS_ESPECIE!$B28,BRUTO!$A:$A,ANALISIS_CAPTURAS_ESPECIE!F$11)+SUMIFS(BRUTO!$Y:$Y,BRUTO!$K:$K,ANALISIS_CAPTURAS_ESPECIE!$B28,BRUTO!$A:$A,ANALISIS_CAPTURAS_ESPECIE!F$11)+SUMIFS(BRUTO!$AA:$AA,BRUTO!$K:$K,ANALISIS_CAPTURAS_ESPECIE!$B28,BRUTO!$A:$A,ANALISIS_CAPTURAS_ESPECIE!F$11)</f>
        <v>0</v>
      </c>
      <c r="G28" s="100">
        <f>SUMIFS(BRUTO!$M:$M,BRUTO!$H:$H,ANALISIS_CAPTURAS_ESPECIE!$B28,BRUTO!$A:$A,ANALISIS_CAPTURAS_ESPECIE!G$11)+SUMIFS(BRUTO!$O:$O,BRUTO!$H:$H,ANALISIS_CAPTURAS_ESPECIE!$B28,BRUTO!$A:$A,ANALISIS_CAPTURAS_ESPECIE!G$11)+SUMIFS(BRUTO!$Q:$Q,BRUTO!$H:$H,ANALISIS_CAPTURAS_ESPECIE!$B28,BRUTO!$A:$A,ANALISIS_CAPTURAS_ESPECIE!G$11)+SUMIFS(BRUTO!$S:$S,BRUTO!$I:$I,ANALISIS_CAPTURAS_ESPECIE!$B28,BRUTO!$A:$A,ANALISIS_CAPTURAS_ESPECIE!G$11)+SUMIFS(BRUTO!$U:$U,BRUTO!$I:$I,ANALISIS_CAPTURAS_ESPECIE!$B28,BRUTO!$A:$A,ANALISIS_CAPTURAS_ESPECIE!G$11)+SUMIFS(BRUTO!$W:$W,BRUTO!$J:$J,ANALISIS_CAPTURAS_ESPECIE!$B28,BRUTO!$A:$A,ANALISIS_CAPTURAS_ESPECIE!G$11)+SUMIFS(BRUTO!$Y:$Y,BRUTO!$K:$K,ANALISIS_CAPTURAS_ESPECIE!$B28,BRUTO!$A:$A,ANALISIS_CAPTURAS_ESPECIE!G$11)+SUMIFS(BRUTO!$AA:$AA,BRUTO!$K:$K,ANALISIS_CAPTURAS_ESPECIE!$B28,BRUTO!$A:$A,ANALISIS_CAPTURAS_ESPECIE!G$11)</f>
        <v>172</v>
      </c>
      <c r="H28" s="100">
        <f>SUMIFS(BRUTO!$M:$M,BRUTO!$H:$H,ANALISIS_CAPTURAS_ESPECIE!$B28,BRUTO!$A:$A,ANALISIS_CAPTURAS_ESPECIE!H$11)+SUMIFS(BRUTO!$O:$O,BRUTO!$H:$H,ANALISIS_CAPTURAS_ESPECIE!$B28,BRUTO!$A:$A,ANALISIS_CAPTURAS_ESPECIE!H$11)+SUMIFS(BRUTO!$Q:$Q,BRUTO!$H:$H,ANALISIS_CAPTURAS_ESPECIE!$B28,BRUTO!$A:$A,ANALISIS_CAPTURAS_ESPECIE!H$11)+SUMIFS(BRUTO!$S:$S,BRUTO!$I:$I,ANALISIS_CAPTURAS_ESPECIE!$B28,BRUTO!$A:$A,ANALISIS_CAPTURAS_ESPECIE!H$11)+SUMIFS(BRUTO!$U:$U,BRUTO!$I:$I,ANALISIS_CAPTURAS_ESPECIE!$B28,BRUTO!$A:$A,ANALISIS_CAPTURAS_ESPECIE!H$11)+SUMIFS(BRUTO!$W:$W,BRUTO!$J:$J,ANALISIS_CAPTURAS_ESPECIE!$B28,BRUTO!$A:$A,ANALISIS_CAPTURAS_ESPECIE!H$11)+SUMIFS(BRUTO!$Y:$Y,BRUTO!$K:$K,ANALISIS_CAPTURAS_ESPECIE!$B28,BRUTO!$A:$A,ANALISIS_CAPTURAS_ESPECIE!H$11)+SUMIFS(BRUTO!$AA:$AA,BRUTO!$K:$K,ANALISIS_CAPTURAS_ESPECIE!$B28,BRUTO!$A:$A,ANALISIS_CAPTURAS_ESPECIE!H$11)</f>
        <v>79</v>
      </c>
      <c r="I28" s="100">
        <f>SUMIFS(BRUTO!$M:$M,BRUTO!$H:$H,ANALISIS_CAPTURAS_ESPECIE!$B28,BRUTO!$A:$A,ANALISIS_CAPTURAS_ESPECIE!I$11)+SUMIFS(BRUTO!$O:$O,BRUTO!$H:$H,ANALISIS_CAPTURAS_ESPECIE!$B28,BRUTO!$A:$A,ANALISIS_CAPTURAS_ESPECIE!I$11)+SUMIFS(BRUTO!$Q:$Q,BRUTO!$H:$H,ANALISIS_CAPTURAS_ESPECIE!$B28,BRUTO!$A:$A,ANALISIS_CAPTURAS_ESPECIE!I$11)+SUMIFS(BRUTO!$S:$S,BRUTO!$I:$I,ANALISIS_CAPTURAS_ESPECIE!$B28,BRUTO!$A:$A,ANALISIS_CAPTURAS_ESPECIE!I$11)+SUMIFS(BRUTO!$U:$U,BRUTO!$I:$I,ANALISIS_CAPTURAS_ESPECIE!$B28,BRUTO!$A:$A,ANALISIS_CAPTURAS_ESPECIE!I$11)+SUMIFS(BRUTO!$W:$W,BRUTO!$J:$J,ANALISIS_CAPTURAS_ESPECIE!$B28,BRUTO!$A:$A,ANALISIS_CAPTURAS_ESPECIE!I$11)+SUMIFS(BRUTO!$Y:$Y,BRUTO!$K:$K,ANALISIS_CAPTURAS_ESPECIE!$B28,BRUTO!$A:$A,ANALISIS_CAPTURAS_ESPECIE!I$11)+SUMIFS(BRUTO!$AA:$AA,BRUTO!$K:$K,ANALISIS_CAPTURAS_ESPECIE!$B28,BRUTO!$A:$A,ANALISIS_CAPTURAS_ESPECIE!I$11)</f>
        <v>102</v>
      </c>
      <c r="J28" s="100">
        <f>SUMIFS(BRUTO!$M:$M,BRUTO!$H:$H,ANALISIS_CAPTURAS_ESPECIE!$B28,BRUTO!$A:$A,ANALISIS_CAPTURAS_ESPECIE!J$11)+SUMIFS(BRUTO!$O:$O,BRUTO!$H:$H,ANALISIS_CAPTURAS_ESPECIE!$B28,BRUTO!$A:$A,ANALISIS_CAPTURAS_ESPECIE!J$11)+SUMIFS(BRUTO!$Q:$Q,BRUTO!$H:$H,ANALISIS_CAPTURAS_ESPECIE!$B28,BRUTO!$A:$A,ANALISIS_CAPTURAS_ESPECIE!J$11)+SUMIFS(BRUTO!$S:$S,BRUTO!$I:$I,ANALISIS_CAPTURAS_ESPECIE!$B28,BRUTO!$A:$A,ANALISIS_CAPTURAS_ESPECIE!J$11)+SUMIFS(BRUTO!$U:$U,BRUTO!$I:$I,ANALISIS_CAPTURAS_ESPECIE!$B28,BRUTO!$A:$A,ANALISIS_CAPTURAS_ESPECIE!J$11)+SUMIFS(BRUTO!$W:$W,BRUTO!$J:$J,ANALISIS_CAPTURAS_ESPECIE!$B28,BRUTO!$A:$A,ANALISIS_CAPTURAS_ESPECIE!J$11)+SUMIFS(BRUTO!$Y:$Y,BRUTO!$K:$K,ANALISIS_CAPTURAS_ESPECIE!$B28,BRUTO!$A:$A,ANALISIS_CAPTURAS_ESPECIE!J$11)+SUMIFS(BRUTO!$AA:$AA,BRUTO!$K:$K,ANALISIS_CAPTURAS_ESPECIE!$B28,BRUTO!$A:$A,ANALISIS_CAPTURAS_ESPECIE!J$11)</f>
        <v>402</v>
      </c>
      <c r="K28" s="100">
        <f>SUMIFS(BRUTO!$M:$M,BRUTO!$H:$H,ANALISIS_CAPTURAS_ESPECIE!$B28,BRUTO!$A:$A,ANALISIS_CAPTURAS_ESPECIE!K$11)+SUMIFS(BRUTO!$O:$O,BRUTO!$H:$H,ANALISIS_CAPTURAS_ESPECIE!$B28,BRUTO!$A:$A,ANALISIS_CAPTURAS_ESPECIE!K$11)+SUMIFS(BRUTO!$Q:$Q,BRUTO!$H:$H,ANALISIS_CAPTURAS_ESPECIE!$B28,BRUTO!$A:$A,ANALISIS_CAPTURAS_ESPECIE!K$11)+SUMIFS(BRUTO!$S:$S,BRUTO!$I:$I,ANALISIS_CAPTURAS_ESPECIE!$B28,BRUTO!$A:$A,ANALISIS_CAPTURAS_ESPECIE!K$11)+SUMIFS(BRUTO!$U:$U,BRUTO!$I:$I,ANALISIS_CAPTURAS_ESPECIE!$B28,BRUTO!$A:$A,ANALISIS_CAPTURAS_ESPECIE!K$11)+SUMIFS(BRUTO!$W:$W,BRUTO!$J:$J,ANALISIS_CAPTURAS_ESPECIE!$B28,BRUTO!$A:$A,ANALISIS_CAPTURAS_ESPECIE!K$11)+SUMIFS(BRUTO!$Y:$Y,BRUTO!$K:$K,ANALISIS_CAPTURAS_ESPECIE!$B28,BRUTO!$A:$A,ANALISIS_CAPTURAS_ESPECIE!K$11)+SUMIFS(BRUTO!$AA:$AA,BRUTO!$K:$K,ANALISIS_CAPTURAS_ESPECIE!$B28,BRUTO!$A:$A,ANALISIS_CAPTURAS_ESPECIE!K$11)</f>
        <v>212</v>
      </c>
      <c r="L28" s="100">
        <f>SUMIFS(BRUTO!$M:$M,BRUTO!$H:$H,ANALISIS_CAPTURAS_ESPECIE!$B28,BRUTO!$A:$A,ANALISIS_CAPTURAS_ESPECIE!L$11)+SUMIFS(BRUTO!$O:$O,BRUTO!$H:$H,ANALISIS_CAPTURAS_ESPECIE!$B28,BRUTO!$A:$A,ANALISIS_CAPTURAS_ESPECIE!L$11)+SUMIFS(BRUTO!$Q:$Q,BRUTO!$H:$H,ANALISIS_CAPTURAS_ESPECIE!$B28,BRUTO!$A:$A,ANALISIS_CAPTURAS_ESPECIE!L$11)+SUMIFS(BRUTO!$S:$S,BRUTO!$I:$I,ANALISIS_CAPTURAS_ESPECIE!$B28,BRUTO!$A:$A,ANALISIS_CAPTURAS_ESPECIE!L$11)+SUMIFS(BRUTO!$U:$U,BRUTO!$I:$I,ANALISIS_CAPTURAS_ESPECIE!$B28,BRUTO!$A:$A,ANALISIS_CAPTURAS_ESPECIE!L$11)+SUMIFS(BRUTO!$W:$W,BRUTO!$J:$J,ANALISIS_CAPTURAS_ESPECIE!$B28,BRUTO!$A:$A,ANALISIS_CAPTURAS_ESPECIE!L$11)+SUMIFS(BRUTO!$Y:$Y,BRUTO!$K:$K,ANALISIS_CAPTURAS_ESPECIE!$B28,BRUTO!$A:$A,ANALISIS_CAPTURAS_ESPECIE!L$11)+SUMIFS(BRUTO!$AA:$AA,BRUTO!$K:$K,ANALISIS_CAPTURAS_ESPECIE!$B28,BRUTO!$A:$A,ANALISIS_CAPTURAS_ESPECIE!L$11)</f>
        <v>376</v>
      </c>
      <c r="M28" s="100">
        <f>SUMIFS(BRUTO!$M:$M,BRUTO!$H:$H,ANALISIS_CAPTURAS_ESPECIE!$B28,BRUTO!$A:$A,ANALISIS_CAPTURAS_ESPECIE!M$11)+SUMIFS(BRUTO!$O:$O,BRUTO!$H:$H,ANALISIS_CAPTURAS_ESPECIE!$B28,BRUTO!$A:$A,ANALISIS_CAPTURAS_ESPECIE!M$11)+SUMIFS(BRUTO!$Q:$Q,BRUTO!$H:$H,ANALISIS_CAPTURAS_ESPECIE!$B28,BRUTO!$A:$A,ANALISIS_CAPTURAS_ESPECIE!M$11)+SUMIFS(BRUTO!$S:$S,BRUTO!$I:$I,ANALISIS_CAPTURAS_ESPECIE!$B28,BRUTO!$A:$A,ANALISIS_CAPTURAS_ESPECIE!M$11)+SUMIFS(BRUTO!$U:$U,BRUTO!$I:$I,ANALISIS_CAPTURAS_ESPECIE!$B28,BRUTO!$A:$A,ANALISIS_CAPTURAS_ESPECIE!M$11)+SUMIFS(BRUTO!$W:$W,BRUTO!$J:$J,ANALISIS_CAPTURAS_ESPECIE!$B28,BRUTO!$A:$A,ANALISIS_CAPTURAS_ESPECIE!M$11)+SUMIFS(BRUTO!$Y:$Y,BRUTO!$K:$K,ANALISIS_CAPTURAS_ESPECIE!$B28,BRUTO!$A:$A,ANALISIS_CAPTURAS_ESPECIE!M$11)+SUMIFS(BRUTO!$AA:$AA,BRUTO!$K:$K,ANALISIS_CAPTURAS_ESPECIE!$B28,BRUTO!$A:$A,ANALISIS_CAPTURAS_ESPECIE!M$11)</f>
        <v>0</v>
      </c>
      <c r="N28" s="83">
        <f t="shared" si="0"/>
        <v>1343</v>
      </c>
      <c r="O28" s="80">
        <f t="shared" si="1"/>
        <v>0.62569009937430986</v>
      </c>
    </row>
    <row r="29" spans="1:33" ht="15.75" x14ac:dyDescent="0.25">
      <c r="A29" s="99" t="s">
        <v>153</v>
      </c>
      <c r="B29" s="103">
        <v>26</v>
      </c>
      <c r="C29" s="100">
        <f>SUMIFS(BRUTO!$M:$M,BRUTO!$H:$H,ANALISIS_CAPTURAS_ESPECIE!$B29,BRUTO!$A:$A,ANALISIS_CAPTURAS_ESPECIE!C$11)+SUMIFS(BRUTO!$O:$O,BRUTO!$H:$H,ANALISIS_CAPTURAS_ESPECIE!$B29,BRUTO!$A:$A,ANALISIS_CAPTURAS_ESPECIE!C$11)+SUMIFS(BRUTO!$Q:$Q,BRUTO!$H:$H,ANALISIS_CAPTURAS_ESPECIE!$B29,BRUTO!$A:$A,ANALISIS_CAPTURAS_ESPECIE!C$11)+SUMIFS(BRUTO!$S:$S,BRUTO!$I:$I,ANALISIS_CAPTURAS_ESPECIE!$B29,BRUTO!$A:$A,ANALISIS_CAPTURAS_ESPECIE!C$11)+SUMIFS(BRUTO!$U:$U,BRUTO!$I:$I,ANALISIS_CAPTURAS_ESPECIE!$B29,BRUTO!$A:$A,ANALISIS_CAPTURAS_ESPECIE!C$11)+SUMIFS(BRUTO!$W:$W,BRUTO!$J:$J,ANALISIS_CAPTURAS_ESPECIE!$B29,BRUTO!$A:$A,ANALISIS_CAPTURAS_ESPECIE!C$11)+SUMIFS(BRUTO!$Y:$Y,BRUTO!$K:$K,ANALISIS_CAPTURAS_ESPECIE!$B29,BRUTO!$A:$A,ANALISIS_CAPTURAS_ESPECIE!C$11)+SUMIFS(BRUTO!$AA:$AA,BRUTO!$K:$K,ANALISIS_CAPTURAS_ESPECIE!$B29,BRUTO!$A:$A,ANALISIS_CAPTURAS_ESPECIE!C$11)</f>
        <v>0</v>
      </c>
      <c r="D29" s="100">
        <f>SUMIFS(BRUTO!$M:$M,BRUTO!$H:$H,ANALISIS_CAPTURAS_ESPECIE!$B29,BRUTO!$A:$A,ANALISIS_CAPTURAS_ESPECIE!D$11)+SUMIFS(BRUTO!$O:$O,BRUTO!$H:$H,ANALISIS_CAPTURAS_ESPECIE!$B29,BRUTO!$A:$A,ANALISIS_CAPTURAS_ESPECIE!D$11)+SUMIFS(BRUTO!$Q:$Q,BRUTO!$H:$H,ANALISIS_CAPTURAS_ESPECIE!$B29,BRUTO!$A:$A,ANALISIS_CAPTURAS_ESPECIE!D$11)+SUMIFS(BRUTO!$S:$S,BRUTO!$I:$I,ANALISIS_CAPTURAS_ESPECIE!$B29,BRUTO!$A:$A,ANALISIS_CAPTURAS_ESPECIE!D$11)+SUMIFS(BRUTO!$U:$U,BRUTO!$I:$I,ANALISIS_CAPTURAS_ESPECIE!$B29,BRUTO!$A:$A,ANALISIS_CAPTURAS_ESPECIE!D$11)+SUMIFS(BRUTO!$W:$W,BRUTO!$J:$J,ANALISIS_CAPTURAS_ESPECIE!$B29,BRUTO!$A:$A,ANALISIS_CAPTURAS_ESPECIE!D$11)+SUMIFS(BRUTO!$Y:$Y,BRUTO!$K:$K,ANALISIS_CAPTURAS_ESPECIE!$B29,BRUTO!$A:$A,ANALISIS_CAPTURAS_ESPECIE!D$11)+SUMIFS(BRUTO!$AA:$AA,BRUTO!$K:$K,ANALISIS_CAPTURAS_ESPECIE!$B29,BRUTO!$A:$A,ANALISIS_CAPTURAS_ESPECIE!D$11)</f>
        <v>0</v>
      </c>
      <c r="E29" s="100">
        <f>SUMIFS(BRUTO!$M:$M,BRUTO!$H:$H,ANALISIS_CAPTURAS_ESPECIE!$B29,BRUTO!$A:$A,ANALISIS_CAPTURAS_ESPECIE!E$11)+SUMIFS(BRUTO!$O:$O,BRUTO!$H:$H,ANALISIS_CAPTURAS_ESPECIE!$B29,BRUTO!$A:$A,ANALISIS_CAPTURAS_ESPECIE!E$11)+SUMIFS(BRUTO!$Q:$Q,BRUTO!$H:$H,ANALISIS_CAPTURAS_ESPECIE!$B29,BRUTO!$A:$A,ANALISIS_CAPTURAS_ESPECIE!E$11)+SUMIFS(BRUTO!$S:$S,BRUTO!$I:$I,ANALISIS_CAPTURAS_ESPECIE!$B29,BRUTO!$A:$A,ANALISIS_CAPTURAS_ESPECIE!E$11)+SUMIFS(BRUTO!$U:$U,BRUTO!$I:$I,ANALISIS_CAPTURAS_ESPECIE!$B29,BRUTO!$A:$A,ANALISIS_CAPTURAS_ESPECIE!E$11)+SUMIFS(BRUTO!$W:$W,BRUTO!$J:$J,ANALISIS_CAPTURAS_ESPECIE!$B29,BRUTO!$A:$A,ANALISIS_CAPTURAS_ESPECIE!E$11)+SUMIFS(BRUTO!$Y:$Y,BRUTO!$K:$K,ANALISIS_CAPTURAS_ESPECIE!$B29,BRUTO!$A:$A,ANALISIS_CAPTURAS_ESPECIE!E$11)+SUMIFS(BRUTO!$AA:$AA,BRUTO!$K:$K,ANALISIS_CAPTURAS_ESPECIE!$B29,BRUTO!$A:$A,ANALISIS_CAPTURAS_ESPECIE!E$11)</f>
        <v>0</v>
      </c>
      <c r="F29" s="100">
        <f>SUMIFS(BRUTO!$M:$M,BRUTO!$H:$H,ANALISIS_CAPTURAS_ESPECIE!$B29,BRUTO!$A:$A,ANALISIS_CAPTURAS_ESPECIE!F$11)+SUMIFS(BRUTO!$O:$O,BRUTO!$H:$H,ANALISIS_CAPTURAS_ESPECIE!$B29,BRUTO!$A:$A,ANALISIS_CAPTURAS_ESPECIE!F$11)+SUMIFS(BRUTO!$Q:$Q,BRUTO!$H:$H,ANALISIS_CAPTURAS_ESPECIE!$B29,BRUTO!$A:$A,ANALISIS_CAPTURAS_ESPECIE!F$11)+SUMIFS(BRUTO!$S:$S,BRUTO!$I:$I,ANALISIS_CAPTURAS_ESPECIE!$B29,BRUTO!$A:$A,ANALISIS_CAPTURAS_ESPECIE!F$11)+SUMIFS(BRUTO!$U:$U,BRUTO!$I:$I,ANALISIS_CAPTURAS_ESPECIE!$B29,BRUTO!$A:$A,ANALISIS_CAPTURAS_ESPECIE!F$11)+SUMIFS(BRUTO!$W:$W,BRUTO!$J:$J,ANALISIS_CAPTURAS_ESPECIE!$B29,BRUTO!$A:$A,ANALISIS_CAPTURAS_ESPECIE!F$11)+SUMIFS(BRUTO!$Y:$Y,BRUTO!$K:$K,ANALISIS_CAPTURAS_ESPECIE!$B29,BRUTO!$A:$A,ANALISIS_CAPTURAS_ESPECIE!F$11)+SUMIFS(BRUTO!$AA:$AA,BRUTO!$K:$K,ANALISIS_CAPTURAS_ESPECIE!$B29,BRUTO!$A:$A,ANALISIS_CAPTURAS_ESPECIE!F$11)</f>
        <v>0</v>
      </c>
      <c r="G29" s="100">
        <f>SUMIFS(BRUTO!$M:$M,BRUTO!$H:$H,ANALISIS_CAPTURAS_ESPECIE!$B29,BRUTO!$A:$A,ANALISIS_CAPTURAS_ESPECIE!G$11)+SUMIFS(BRUTO!$O:$O,BRUTO!$H:$H,ANALISIS_CAPTURAS_ESPECIE!$B29,BRUTO!$A:$A,ANALISIS_CAPTURAS_ESPECIE!G$11)+SUMIFS(BRUTO!$Q:$Q,BRUTO!$H:$H,ANALISIS_CAPTURAS_ESPECIE!$B29,BRUTO!$A:$A,ANALISIS_CAPTURAS_ESPECIE!G$11)+SUMIFS(BRUTO!$S:$S,BRUTO!$I:$I,ANALISIS_CAPTURAS_ESPECIE!$B29,BRUTO!$A:$A,ANALISIS_CAPTURAS_ESPECIE!G$11)+SUMIFS(BRUTO!$U:$U,BRUTO!$I:$I,ANALISIS_CAPTURAS_ESPECIE!$B29,BRUTO!$A:$A,ANALISIS_CAPTURAS_ESPECIE!G$11)+SUMIFS(BRUTO!$W:$W,BRUTO!$J:$J,ANALISIS_CAPTURAS_ESPECIE!$B29,BRUTO!$A:$A,ANALISIS_CAPTURAS_ESPECIE!G$11)+SUMIFS(BRUTO!$Y:$Y,BRUTO!$K:$K,ANALISIS_CAPTURAS_ESPECIE!$B29,BRUTO!$A:$A,ANALISIS_CAPTURAS_ESPECIE!G$11)+SUMIFS(BRUTO!$AA:$AA,BRUTO!$K:$K,ANALISIS_CAPTURAS_ESPECIE!$B29,BRUTO!$A:$A,ANALISIS_CAPTURAS_ESPECIE!G$11)</f>
        <v>38</v>
      </c>
      <c r="H29" s="100">
        <f>SUMIFS(BRUTO!$M:$M,BRUTO!$H:$H,ANALISIS_CAPTURAS_ESPECIE!$B29,BRUTO!$A:$A,ANALISIS_CAPTURAS_ESPECIE!H$11)+SUMIFS(BRUTO!$O:$O,BRUTO!$H:$H,ANALISIS_CAPTURAS_ESPECIE!$B29,BRUTO!$A:$A,ANALISIS_CAPTURAS_ESPECIE!H$11)+SUMIFS(BRUTO!$Q:$Q,BRUTO!$H:$H,ANALISIS_CAPTURAS_ESPECIE!$B29,BRUTO!$A:$A,ANALISIS_CAPTURAS_ESPECIE!H$11)+SUMIFS(BRUTO!$S:$S,BRUTO!$I:$I,ANALISIS_CAPTURAS_ESPECIE!$B29,BRUTO!$A:$A,ANALISIS_CAPTURAS_ESPECIE!H$11)+SUMIFS(BRUTO!$U:$U,BRUTO!$I:$I,ANALISIS_CAPTURAS_ESPECIE!$B29,BRUTO!$A:$A,ANALISIS_CAPTURAS_ESPECIE!H$11)+SUMIFS(BRUTO!$W:$W,BRUTO!$J:$J,ANALISIS_CAPTURAS_ESPECIE!$B29,BRUTO!$A:$A,ANALISIS_CAPTURAS_ESPECIE!H$11)+SUMIFS(BRUTO!$Y:$Y,BRUTO!$K:$K,ANALISIS_CAPTURAS_ESPECIE!$B29,BRUTO!$A:$A,ANALISIS_CAPTURAS_ESPECIE!H$11)+SUMIFS(BRUTO!$AA:$AA,BRUTO!$K:$K,ANALISIS_CAPTURAS_ESPECIE!$B29,BRUTO!$A:$A,ANALISIS_CAPTURAS_ESPECIE!H$11)</f>
        <v>14</v>
      </c>
      <c r="I29" s="100">
        <f>SUMIFS(BRUTO!$M:$M,BRUTO!$H:$H,ANALISIS_CAPTURAS_ESPECIE!$B29,BRUTO!$A:$A,ANALISIS_CAPTURAS_ESPECIE!I$11)+SUMIFS(BRUTO!$O:$O,BRUTO!$H:$H,ANALISIS_CAPTURAS_ESPECIE!$B29,BRUTO!$A:$A,ANALISIS_CAPTURAS_ESPECIE!I$11)+SUMIFS(BRUTO!$Q:$Q,BRUTO!$H:$H,ANALISIS_CAPTURAS_ESPECIE!$B29,BRUTO!$A:$A,ANALISIS_CAPTURAS_ESPECIE!I$11)+SUMIFS(BRUTO!$S:$S,BRUTO!$I:$I,ANALISIS_CAPTURAS_ESPECIE!$B29,BRUTO!$A:$A,ANALISIS_CAPTURAS_ESPECIE!I$11)+SUMIFS(BRUTO!$U:$U,BRUTO!$I:$I,ANALISIS_CAPTURAS_ESPECIE!$B29,BRUTO!$A:$A,ANALISIS_CAPTURAS_ESPECIE!I$11)+SUMIFS(BRUTO!$W:$W,BRUTO!$J:$J,ANALISIS_CAPTURAS_ESPECIE!$B29,BRUTO!$A:$A,ANALISIS_CAPTURAS_ESPECIE!I$11)+SUMIFS(BRUTO!$Y:$Y,BRUTO!$K:$K,ANALISIS_CAPTURAS_ESPECIE!$B29,BRUTO!$A:$A,ANALISIS_CAPTURAS_ESPECIE!I$11)+SUMIFS(BRUTO!$AA:$AA,BRUTO!$K:$K,ANALISIS_CAPTURAS_ESPECIE!$B29,BRUTO!$A:$A,ANALISIS_CAPTURAS_ESPECIE!I$11)</f>
        <v>0</v>
      </c>
      <c r="J29" s="100">
        <f>SUMIFS(BRUTO!$M:$M,BRUTO!$H:$H,ANALISIS_CAPTURAS_ESPECIE!$B29,BRUTO!$A:$A,ANALISIS_CAPTURAS_ESPECIE!J$11)+SUMIFS(BRUTO!$O:$O,BRUTO!$H:$H,ANALISIS_CAPTURAS_ESPECIE!$B29,BRUTO!$A:$A,ANALISIS_CAPTURAS_ESPECIE!J$11)+SUMIFS(BRUTO!$Q:$Q,BRUTO!$H:$H,ANALISIS_CAPTURAS_ESPECIE!$B29,BRUTO!$A:$A,ANALISIS_CAPTURAS_ESPECIE!J$11)+SUMIFS(BRUTO!$S:$S,BRUTO!$I:$I,ANALISIS_CAPTURAS_ESPECIE!$B29,BRUTO!$A:$A,ANALISIS_CAPTURAS_ESPECIE!J$11)+SUMIFS(BRUTO!$U:$U,BRUTO!$I:$I,ANALISIS_CAPTURAS_ESPECIE!$B29,BRUTO!$A:$A,ANALISIS_CAPTURAS_ESPECIE!J$11)+SUMIFS(BRUTO!$W:$W,BRUTO!$J:$J,ANALISIS_CAPTURAS_ESPECIE!$B29,BRUTO!$A:$A,ANALISIS_CAPTURAS_ESPECIE!J$11)+SUMIFS(BRUTO!$Y:$Y,BRUTO!$K:$K,ANALISIS_CAPTURAS_ESPECIE!$B29,BRUTO!$A:$A,ANALISIS_CAPTURAS_ESPECIE!J$11)+SUMIFS(BRUTO!$AA:$AA,BRUTO!$K:$K,ANALISIS_CAPTURAS_ESPECIE!$B29,BRUTO!$A:$A,ANALISIS_CAPTURAS_ESPECIE!J$11)</f>
        <v>0</v>
      </c>
      <c r="K29" s="100">
        <f>SUMIFS(BRUTO!$M:$M,BRUTO!$H:$H,ANALISIS_CAPTURAS_ESPECIE!$B29,BRUTO!$A:$A,ANALISIS_CAPTURAS_ESPECIE!K$11)+SUMIFS(BRUTO!$O:$O,BRUTO!$H:$H,ANALISIS_CAPTURAS_ESPECIE!$B29,BRUTO!$A:$A,ANALISIS_CAPTURAS_ESPECIE!K$11)+SUMIFS(BRUTO!$Q:$Q,BRUTO!$H:$H,ANALISIS_CAPTURAS_ESPECIE!$B29,BRUTO!$A:$A,ANALISIS_CAPTURAS_ESPECIE!K$11)+SUMIFS(BRUTO!$S:$S,BRUTO!$I:$I,ANALISIS_CAPTURAS_ESPECIE!$B29,BRUTO!$A:$A,ANALISIS_CAPTURAS_ESPECIE!K$11)+SUMIFS(BRUTO!$U:$U,BRUTO!$I:$I,ANALISIS_CAPTURAS_ESPECIE!$B29,BRUTO!$A:$A,ANALISIS_CAPTURAS_ESPECIE!K$11)+SUMIFS(BRUTO!$W:$W,BRUTO!$J:$J,ANALISIS_CAPTURAS_ESPECIE!$B29,BRUTO!$A:$A,ANALISIS_CAPTURAS_ESPECIE!K$11)+SUMIFS(BRUTO!$Y:$Y,BRUTO!$K:$K,ANALISIS_CAPTURAS_ESPECIE!$B29,BRUTO!$A:$A,ANALISIS_CAPTURAS_ESPECIE!K$11)+SUMIFS(BRUTO!$AA:$AA,BRUTO!$K:$K,ANALISIS_CAPTURAS_ESPECIE!$B29,BRUTO!$A:$A,ANALISIS_CAPTURAS_ESPECIE!K$11)</f>
        <v>10</v>
      </c>
      <c r="L29" s="100">
        <f>SUMIFS(BRUTO!$M:$M,BRUTO!$H:$H,ANALISIS_CAPTURAS_ESPECIE!$B29,BRUTO!$A:$A,ANALISIS_CAPTURAS_ESPECIE!L$11)+SUMIFS(BRUTO!$O:$O,BRUTO!$H:$H,ANALISIS_CAPTURAS_ESPECIE!$B29,BRUTO!$A:$A,ANALISIS_CAPTURAS_ESPECIE!L$11)+SUMIFS(BRUTO!$Q:$Q,BRUTO!$H:$H,ANALISIS_CAPTURAS_ESPECIE!$B29,BRUTO!$A:$A,ANALISIS_CAPTURAS_ESPECIE!L$11)+SUMIFS(BRUTO!$S:$S,BRUTO!$I:$I,ANALISIS_CAPTURAS_ESPECIE!$B29,BRUTO!$A:$A,ANALISIS_CAPTURAS_ESPECIE!L$11)+SUMIFS(BRUTO!$U:$U,BRUTO!$I:$I,ANALISIS_CAPTURAS_ESPECIE!$B29,BRUTO!$A:$A,ANALISIS_CAPTURAS_ESPECIE!L$11)+SUMIFS(BRUTO!$W:$W,BRUTO!$J:$J,ANALISIS_CAPTURAS_ESPECIE!$B29,BRUTO!$A:$A,ANALISIS_CAPTURAS_ESPECIE!L$11)+SUMIFS(BRUTO!$Y:$Y,BRUTO!$K:$K,ANALISIS_CAPTURAS_ESPECIE!$B29,BRUTO!$A:$A,ANALISIS_CAPTURAS_ESPECIE!L$11)+SUMIFS(BRUTO!$AA:$AA,BRUTO!$K:$K,ANALISIS_CAPTURAS_ESPECIE!$B29,BRUTO!$A:$A,ANALISIS_CAPTURAS_ESPECIE!L$11)</f>
        <v>0</v>
      </c>
      <c r="M29" s="100">
        <f>SUMIFS(BRUTO!$M:$M,BRUTO!$H:$H,ANALISIS_CAPTURAS_ESPECIE!$B29,BRUTO!$A:$A,ANALISIS_CAPTURAS_ESPECIE!M$11)+SUMIFS(BRUTO!$O:$O,BRUTO!$H:$H,ANALISIS_CAPTURAS_ESPECIE!$B29,BRUTO!$A:$A,ANALISIS_CAPTURAS_ESPECIE!M$11)+SUMIFS(BRUTO!$Q:$Q,BRUTO!$H:$H,ANALISIS_CAPTURAS_ESPECIE!$B29,BRUTO!$A:$A,ANALISIS_CAPTURAS_ESPECIE!M$11)+SUMIFS(BRUTO!$S:$S,BRUTO!$I:$I,ANALISIS_CAPTURAS_ESPECIE!$B29,BRUTO!$A:$A,ANALISIS_CAPTURAS_ESPECIE!M$11)+SUMIFS(BRUTO!$U:$U,BRUTO!$I:$I,ANALISIS_CAPTURAS_ESPECIE!$B29,BRUTO!$A:$A,ANALISIS_CAPTURAS_ESPECIE!M$11)+SUMIFS(BRUTO!$W:$W,BRUTO!$J:$J,ANALISIS_CAPTURAS_ESPECIE!$B29,BRUTO!$A:$A,ANALISIS_CAPTURAS_ESPECIE!M$11)+SUMIFS(BRUTO!$Y:$Y,BRUTO!$K:$K,ANALISIS_CAPTURAS_ESPECIE!$B29,BRUTO!$A:$A,ANALISIS_CAPTURAS_ESPECIE!M$11)+SUMIFS(BRUTO!$AA:$AA,BRUTO!$K:$K,ANALISIS_CAPTURAS_ESPECIE!$B29,BRUTO!$A:$A,ANALISIS_CAPTURAS_ESPECIE!M$11)</f>
        <v>0</v>
      </c>
      <c r="N29" s="83">
        <f t="shared" si="0"/>
        <v>62</v>
      </c>
      <c r="O29" s="80">
        <f t="shared" si="1"/>
        <v>2.8885172123013562E-2</v>
      </c>
    </row>
    <row r="30" spans="1:33" ht="15.75" x14ac:dyDescent="0.25">
      <c r="A30" s="99" t="s">
        <v>179</v>
      </c>
      <c r="B30" s="103">
        <v>28</v>
      </c>
      <c r="C30" s="100">
        <f>SUMIFS(BRUTO!$M:$M,BRUTO!$H:$H,ANALISIS_CAPTURAS_ESPECIE!$B30,BRUTO!$A:$A,ANALISIS_CAPTURAS_ESPECIE!C$11)+SUMIFS(BRUTO!$O:$O,BRUTO!$H:$H,ANALISIS_CAPTURAS_ESPECIE!$B30,BRUTO!$A:$A,ANALISIS_CAPTURAS_ESPECIE!C$11)+SUMIFS(BRUTO!$Q:$Q,BRUTO!$H:$H,ANALISIS_CAPTURAS_ESPECIE!$B30,BRUTO!$A:$A,ANALISIS_CAPTURAS_ESPECIE!C$11)+SUMIFS(BRUTO!$S:$S,BRUTO!$I:$I,ANALISIS_CAPTURAS_ESPECIE!$B30,BRUTO!$A:$A,ANALISIS_CAPTURAS_ESPECIE!C$11)+SUMIFS(BRUTO!$U:$U,BRUTO!$I:$I,ANALISIS_CAPTURAS_ESPECIE!$B30,BRUTO!$A:$A,ANALISIS_CAPTURAS_ESPECIE!C$11)+SUMIFS(BRUTO!$W:$W,BRUTO!$J:$J,ANALISIS_CAPTURAS_ESPECIE!$B30,BRUTO!$A:$A,ANALISIS_CAPTURAS_ESPECIE!C$11)+SUMIFS(BRUTO!$Y:$Y,BRUTO!$K:$K,ANALISIS_CAPTURAS_ESPECIE!$B30,BRUTO!$A:$A,ANALISIS_CAPTURAS_ESPECIE!C$11)+SUMIFS(BRUTO!$AA:$AA,BRUTO!$K:$K,ANALISIS_CAPTURAS_ESPECIE!$B30,BRUTO!$A:$A,ANALISIS_CAPTURAS_ESPECIE!C$11)</f>
        <v>57</v>
      </c>
      <c r="D30" s="100">
        <f>SUMIFS(BRUTO!$M:$M,BRUTO!$H:$H,ANALISIS_CAPTURAS_ESPECIE!$B30,BRUTO!$A:$A,ANALISIS_CAPTURAS_ESPECIE!D$11)+SUMIFS(BRUTO!$O:$O,BRUTO!$H:$H,ANALISIS_CAPTURAS_ESPECIE!$B30,BRUTO!$A:$A,ANALISIS_CAPTURAS_ESPECIE!D$11)+SUMIFS(BRUTO!$Q:$Q,BRUTO!$H:$H,ANALISIS_CAPTURAS_ESPECIE!$B30,BRUTO!$A:$A,ANALISIS_CAPTURAS_ESPECIE!D$11)+SUMIFS(BRUTO!$S:$S,BRUTO!$I:$I,ANALISIS_CAPTURAS_ESPECIE!$B30,BRUTO!$A:$A,ANALISIS_CAPTURAS_ESPECIE!D$11)+SUMIFS(BRUTO!$U:$U,BRUTO!$I:$I,ANALISIS_CAPTURAS_ESPECIE!$B30,BRUTO!$A:$A,ANALISIS_CAPTURAS_ESPECIE!D$11)+SUMIFS(BRUTO!$W:$W,BRUTO!$J:$J,ANALISIS_CAPTURAS_ESPECIE!$B30,BRUTO!$A:$A,ANALISIS_CAPTURAS_ESPECIE!D$11)+SUMIFS(BRUTO!$Y:$Y,BRUTO!$K:$K,ANALISIS_CAPTURAS_ESPECIE!$B30,BRUTO!$A:$A,ANALISIS_CAPTURAS_ESPECIE!D$11)+SUMIFS(BRUTO!$AA:$AA,BRUTO!$K:$K,ANALISIS_CAPTURAS_ESPECIE!$B30,BRUTO!$A:$A,ANALISIS_CAPTURAS_ESPECIE!D$11)</f>
        <v>185</v>
      </c>
      <c r="E30" s="100">
        <f>SUMIFS(BRUTO!$M:$M,BRUTO!$H:$H,ANALISIS_CAPTURAS_ESPECIE!$B30,BRUTO!$A:$A,ANALISIS_CAPTURAS_ESPECIE!E$11)+SUMIFS(BRUTO!$O:$O,BRUTO!$H:$H,ANALISIS_CAPTURAS_ESPECIE!$B30,BRUTO!$A:$A,ANALISIS_CAPTURAS_ESPECIE!E$11)+SUMIFS(BRUTO!$Q:$Q,BRUTO!$H:$H,ANALISIS_CAPTURAS_ESPECIE!$B30,BRUTO!$A:$A,ANALISIS_CAPTURAS_ESPECIE!E$11)+SUMIFS(BRUTO!$S:$S,BRUTO!$I:$I,ANALISIS_CAPTURAS_ESPECIE!$B30,BRUTO!$A:$A,ANALISIS_CAPTURAS_ESPECIE!E$11)+SUMIFS(BRUTO!$U:$U,BRUTO!$I:$I,ANALISIS_CAPTURAS_ESPECIE!$B30,BRUTO!$A:$A,ANALISIS_CAPTURAS_ESPECIE!E$11)+SUMIFS(BRUTO!$W:$W,BRUTO!$J:$J,ANALISIS_CAPTURAS_ESPECIE!$B30,BRUTO!$A:$A,ANALISIS_CAPTURAS_ESPECIE!E$11)+SUMIFS(BRUTO!$Y:$Y,BRUTO!$K:$K,ANALISIS_CAPTURAS_ESPECIE!$B30,BRUTO!$A:$A,ANALISIS_CAPTURAS_ESPECIE!E$11)+SUMIFS(BRUTO!$AA:$AA,BRUTO!$K:$K,ANALISIS_CAPTURAS_ESPECIE!$B30,BRUTO!$A:$A,ANALISIS_CAPTURAS_ESPECIE!E$11)</f>
        <v>128</v>
      </c>
      <c r="F30" s="100">
        <f>SUMIFS(BRUTO!$M:$M,BRUTO!$H:$H,ANALISIS_CAPTURAS_ESPECIE!$B30,BRUTO!$A:$A,ANALISIS_CAPTURAS_ESPECIE!F$11)+SUMIFS(BRUTO!$O:$O,BRUTO!$H:$H,ANALISIS_CAPTURAS_ESPECIE!$B30,BRUTO!$A:$A,ANALISIS_CAPTURAS_ESPECIE!F$11)+SUMIFS(BRUTO!$Q:$Q,BRUTO!$H:$H,ANALISIS_CAPTURAS_ESPECIE!$B30,BRUTO!$A:$A,ANALISIS_CAPTURAS_ESPECIE!F$11)+SUMIFS(BRUTO!$S:$S,BRUTO!$I:$I,ANALISIS_CAPTURAS_ESPECIE!$B30,BRUTO!$A:$A,ANALISIS_CAPTURAS_ESPECIE!F$11)+SUMIFS(BRUTO!$U:$U,BRUTO!$I:$I,ANALISIS_CAPTURAS_ESPECIE!$B30,BRUTO!$A:$A,ANALISIS_CAPTURAS_ESPECIE!F$11)+SUMIFS(BRUTO!$W:$W,BRUTO!$J:$J,ANALISIS_CAPTURAS_ESPECIE!$B30,BRUTO!$A:$A,ANALISIS_CAPTURAS_ESPECIE!F$11)+SUMIFS(BRUTO!$Y:$Y,BRUTO!$K:$K,ANALISIS_CAPTURAS_ESPECIE!$B30,BRUTO!$A:$A,ANALISIS_CAPTURAS_ESPECIE!F$11)+SUMIFS(BRUTO!$AA:$AA,BRUTO!$K:$K,ANALISIS_CAPTURAS_ESPECIE!$B30,BRUTO!$A:$A,ANALISIS_CAPTURAS_ESPECIE!F$11)</f>
        <v>13</v>
      </c>
      <c r="G30" s="100">
        <f>SUMIFS(BRUTO!$M:$M,BRUTO!$H:$H,ANALISIS_CAPTURAS_ESPECIE!$B30,BRUTO!$A:$A,ANALISIS_CAPTURAS_ESPECIE!G$11)+SUMIFS(BRUTO!$O:$O,BRUTO!$H:$H,ANALISIS_CAPTURAS_ESPECIE!$B30,BRUTO!$A:$A,ANALISIS_CAPTURAS_ESPECIE!G$11)+SUMIFS(BRUTO!$Q:$Q,BRUTO!$H:$H,ANALISIS_CAPTURAS_ESPECIE!$B30,BRUTO!$A:$A,ANALISIS_CAPTURAS_ESPECIE!G$11)+SUMIFS(BRUTO!$S:$S,BRUTO!$I:$I,ANALISIS_CAPTURAS_ESPECIE!$B30,BRUTO!$A:$A,ANALISIS_CAPTURAS_ESPECIE!G$11)+SUMIFS(BRUTO!$U:$U,BRUTO!$I:$I,ANALISIS_CAPTURAS_ESPECIE!$B30,BRUTO!$A:$A,ANALISIS_CAPTURAS_ESPECIE!G$11)+SUMIFS(BRUTO!$W:$W,BRUTO!$J:$J,ANALISIS_CAPTURAS_ESPECIE!$B30,BRUTO!$A:$A,ANALISIS_CAPTURAS_ESPECIE!G$11)+SUMIFS(BRUTO!$Y:$Y,BRUTO!$K:$K,ANALISIS_CAPTURAS_ESPECIE!$B30,BRUTO!$A:$A,ANALISIS_CAPTURAS_ESPECIE!G$11)+SUMIFS(BRUTO!$AA:$AA,BRUTO!$K:$K,ANALISIS_CAPTURAS_ESPECIE!$B30,BRUTO!$A:$A,ANALISIS_CAPTURAS_ESPECIE!G$11)</f>
        <v>38</v>
      </c>
      <c r="H30" s="100">
        <f>SUMIFS(BRUTO!$M:$M,BRUTO!$H:$H,ANALISIS_CAPTURAS_ESPECIE!$B30,BRUTO!$A:$A,ANALISIS_CAPTURAS_ESPECIE!H$11)+SUMIFS(BRUTO!$O:$O,BRUTO!$H:$H,ANALISIS_CAPTURAS_ESPECIE!$B30,BRUTO!$A:$A,ANALISIS_CAPTURAS_ESPECIE!H$11)+SUMIFS(BRUTO!$Q:$Q,BRUTO!$H:$H,ANALISIS_CAPTURAS_ESPECIE!$B30,BRUTO!$A:$A,ANALISIS_CAPTURAS_ESPECIE!H$11)+SUMIFS(BRUTO!$S:$S,BRUTO!$I:$I,ANALISIS_CAPTURAS_ESPECIE!$B30,BRUTO!$A:$A,ANALISIS_CAPTURAS_ESPECIE!H$11)+SUMIFS(BRUTO!$U:$U,BRUTO!$I:$I,ANALISIS_CAPTURAS_ESPECIE!$B30,BRUTO!$A:$A,ANALISIS_CAPTURAS_ESPECIE!H$11)+SUMIFS(BRUTO!$W:$W,BRUTO!$J:$J,ANALISIS_CAPTURAS_ESPECIE!$B30,BRUTO!$A:$A,ANALISIS_CAPTURAS_ESPECIE!H$11)+SUMIFS(BRUTO!$Y:$Y,BRUTO!$K:$K,ANALISIS_CAPTURAS_ESPECIE!$B30,BRUTO!$A:$A,ANALISIS_CAPTURAS_ESPECIE!H$11)+SUMIFS(BRUTO!$AA:$AA,BRUTO!$K:$K,ANALISIS_CAPTURAS_ESPECIE!$B30,BRUTO!$A:$A,ANALISIS_CAPTURAS_ESPECIE!H$11)</f>
        <v>48</v>
      </c>
      <c r="I30" s="100">
        <f>SUMIFS(BRUTO!$M:$M,BRUTO!$H:$H,ANALISIS_CAPTURAS_ESPECIE!$B30,BRUTO!$A:$A,ANALISIS_CAPTURAS_ESPECIE!I$11)+SUMIFS(BRUTO!$O:$O,BRUTO!$H:$H,ANALISIS_CAPTURAS_ESPECIE!$B30,BRUTO!$A:$A,ANALISIS_CAPTURAS_ESPECIE!I$11)+SUMIFS(BRUTO!$Q:$Q,BRUTO!$H:$H,ANALISIS_CAPTURAS_ESPECIE!$B30,BRUTO!$A:$A,ANALISIS_CAPTURAS_ESPECIE!I$11)+SUMIFS(BRUTO!$S:$S,BRUTO!$I:$I,ANALISIS_CAPTURAS_ESPECIE!$B30,BRUTO!$A:$A,ANALISIS_CAPTURAS_ESPECIE!I$11)+SUMIFS(BRUTO!$U:$U,BRUTO!$I:$I,ANALISIS_CAPTURAS_ESPECIE!$B30,BRUTO!$A:$A,ANALISIS_CAPTURAS_ESPECIE!I$11)+SUMIFS(BRUTO!$W:$W,BRUTO!$J:$J,ANALISIS_CAPTURAS_ESPECIE!$B30,BRUTO!$A:$A,ANALISIS_CAPTURAS_ESPECIE!I$11)+SUMIFS(BRUTO!$Y:$Y,BRUTO!$K:$K,ANALISIS_CAPTURAS_ESPECIE!$B30,BRUTO!$A:$A,ANALISIS_CAPTURAS_ESPECIE!I$11)+SUMIFS(BRUTO!$AA:$AA,BRUTO!$K:$K,ANALISIS_CAPTURAS_ESPECIE!$B30,BRUTO!$A:$A,ANALISIS_CAPTURAS_ESPECIE!I$11)</f>
        <v>41</v>
      </c>
      <c r="J30" s="100">
        <f>SUMIFS(BRUTO!$M:$M,BRUTO!$H:$H,ANALISIS_CAPTURAS_ESPECIE!$B30,BRUTO!$A:$A,ANALISIS_CAPTURAS_ESPECIE!J$11)+SUMIFS(BRUTO!$O:$O,BRUTO!$H:$H,ANALISIS_CAPTURAS_ESPECIE!$B30,BRUTO!$A:$A,ANALISIS_CAPTURAS_ESPECIE!J$11)+SUMIFS(BRUTO!$Q:$Q,BRUTO!$H:$H,ANALISIS_CAPTURAS_ESPECIE!$B30,BRUTO!$A:$A,ANALISIS_CAPTURAS_ESPECIE!J$11)+SUMIFS(BRUTO!$S:$S,BRUTO!$I:$I,ANALISIS_CAPTURAS_ESPECIE!$B30,BRUTO!$A:$A,ANALISIS_CAPTURAS_ESPECIE!J$11)+SUMIFS(BRUTO!$U:$U,BRUTO!$I:$I,ANALISIS_CAPTURAS_ESPECIE!$B30,BRUTO!$A:$A,ANALISIS_CAPTURAS_ESPECIE!J$11)+SUMIFS(BRUTO!$W:$W,BRUTO!$J:$J,ANALISIS_CAPTURAS_ESPECIE!$B30,BRUTO!$A:$A,ANALISIS_CAPTURAS_ESPECIE!J$11)+SUMIFS(BRUTO!$Y:$Y,BRUTO!$K:$K,ANALISIS_CAPTURAS_ESPECIE!$B30,BRUTO!$A:$A,ANALISIS_CAPTURAS_ESPECIE!J$11)+SUMIFS(BRUTO!$AA:$AA,BRUTO!$K:$K,ANALISIS_CAPTURAS_ESPECIE!$B30,BRUTO!$A:$A,ANALISIS_CAPTURAS_ESPECIE!J$11)</f>
        <v>32</v>
      </c>
      <c r="K30" s="100">
        <f>SUMIFS(BRUTO!$M:$M,BRUTO!$H:$H,ANALISIS_CAPTURAS_ESPECIE!$B30,BRUTO!$A:$A,ANALISIS_CAPTURAS_ESPECIE!K$11)+SUMIFS(BRUTO!$O:$O,BRUTO!$H:$H,ANALISIS_CAPTURAS_ESPECIE!$B30,BRUTO!$A:$A,ANALISIS_CAPTURAS_ESPECIE!K$11)+SUMIFS(BRUTO!$Q:$Q,BRUTO!$H:$H,ANALISIS_CAPTURAS_ESPECIE!$B30,BRUTO!$A:$A,ANALISIS_CAPTURAS_ESPECIE!K$11)+SUMIFS(BRUTO!$S:$S,BRUTO!$I:$I,ANALISIS_CAPTURAS_ESPECIE!$B30,BRUTO!$A:$A,ANALISIS_CAPTURAS_ESPECIE!K$11)+SUMIFS(BRUTO!$U:$U,BRUTO!$I:$I,ANALISIS_CAPTURAS_ESPECIE!$B30,BRUTO!$A:$A,ANALISIS_CAPTURAS_ESPECIE!K$11)+SUMIFS(BRUTO!$W:$W,BRUTO!$J:$J,ANALISIS_CAPTURAS_ESPECIE!$B30,BRUTO!$A:$A,ANALISIS_CAPTURAS_ESPECIE!K$11)+SUMIFS(BRUTO!$Y:$Y,BRUTO!$K:$K,ANALISIS_CAPTURAS_ESPECIE!$B30,BRUTO!$A:$A,ANALISIS_CAPTURAS_ESPECIE!K$11)+SUMIFS(BRUTO!$AA:$AA,BRUTO!$K:$K,ANALISIS_CAPTURAS_ESPECIE!$B30,BRUTO!$A:$A,ANALISIS_CAPTURAS_ESPECIE!K$11)</f>
        <v>16</v>
      </c>
      <c r="L30" s="100">
        <f>SUMIFS(BRUTO!$M:$M,BRUTO!$H:$H,ANALISIS_CAPTURAS_ESPECIE!$B30,BRUTO!$A:$A,ANALISIS_CAPTURAS_ESPECIE!L$11)+SUMIFS(BRUTO!$O:$O,BRUTO!$H:$H,ANALISIS_CAPTURAS_ESPECIE!$B30,BRUTO!$A:$A,ANALISIS_CAPTURAS_ESPECIE!L$11)+SUMIFS(BRUTO!$Q:$Q,BRUTO!$H:$H,ANALISIS_CAPTURAS_ESPECIE!$B30,BRUTO!$A:$A,ANALISIS_CAPTURAS_ESPECIE!L$11)+SUMIFS(BRUTO!$S:$S,BRUTO!$I:$I,ANALISIS_CAPTURAS_ESPECIE!$B30,BRUTO!$A:$A,ANALISIS_CAPTURAS_ESPECIE!L$11)+SUMIFS(BRUTO!$U:$U,BRUTO!$I:$I,ANALISIS_CAPTURAS_ESPECIE!$B30,BRUTO!$A:$A,ANALISIS_CAPTURAS_ESPECIE!L$11)+SUMIFS(BRUTO!$W:$W,BRUTO!$J:$J,ANALISIS_CAPTURAS_ESPECIE!$B30,BRUTO!$A:$A,ANALISIS_CAPTURAS_ESPECIE!L$11)+SUMIFS(BRUTO!$Y:$Y,BRUTO!$K:$K,ANALISIS_CAPTURAS_ESPECIE!$B30,BRUTO!$A:$A,ANALISIS_CAPTURAS_ESPECIE!L$11)+SUMIFS(BRUTO!$AA:$AA,BRUTO!$K:$K,ANALISIS_CAPTURAS_ESPECIE!$B30,BRUTO!$A:$A,ANALISIS_CAPTURAS_ESPECIE!L$11)</f>
        <v>19</v>
      </c>
      <c r="M30" s="100">
        <f>SUMIFS(BRUTO!$M:$M,BRUTO!$H:$H,ANALISIS_CAPTURAS_ESPECIE!$B30,BRUTO!$A:$A,ANALISIS_CAPTURAS_ESPECIE!M$11)+SUMIFS(BRUTO!$O:$O,BRUTO!$H:$H,ANALISIS_CAPTURAS_ESPECIE!$B30,BRUTO!$A:$A,ANALISIS_CAPTURAS_ESPECIE!M$11)+SUMIFS(BRUTO!$Q:$Q,BRUTO!$H:$H,ANALISIS_CAPTURAS_ESPECIE!$B30,BRUTO!$A:$A,ANALISIS_CAPTURAS_ESPECIE!M$11)+SUMIFS(BRUTO!$S:$S,BRUTO!$I:$I,ANALISIS_CAPTURAS_ESPECIE!$B30,BRUTO!$A:$A,ANALISIS_CAPTURAS_ESPECIE!M$11)+SUMIFS(BRUTO!$U:$U,BRUTO!$I:$I,ANALISIS_CAPTURAS_ESPECIE!$B30,BRUTO!$A:$A,ANALISIS_CAPTURAS_ESPECIE!M$11)+SUMIFS(BRUTO!$W:$W,BRUTO!$J:$J,ANALISIS_CAPTURAS_ESPECIE!$B30,BRUTO!$A:$A,ANALISIS_CAPTURAS_ESPECIE!M$11)+SUMIFS(BRUTO!$Y:$Y,BRUTO!$K:$K,ANALISIS_CAPTURAS_ESPECIE!$B30,BRUTO!$A:$A,ANALISIS_CAPTURAS_ESPECIE!M$11)+SUMIFS(BRUTO!$AA:$AA,BRUTO!$K:$K,ANALISIS_CAPTURAS_ESPECIE!$B30,BRUTO!$A:$A,ANALISIS_CAPTURAS_ESPECIE!M$11)</f>
        <v>0</v>
      </c>
      <c r="N30" s="83">
        <f t="shared" si="0"/>
        <v>577</v>
      </c>
      <c r="O30" s="80">
        <f t="shared" si="1"/>
        <v>0.26881845669320686</v>
      </c>
      <c r="Q30" s="143" t="s">
        <v>182</v>
      </c>
      <c r="R30" s="143"/>
      <c r="S30" s="143"/>
      <c r="T30" s="143"/>
      <c r="U30" s="143"/>
      <c r="V30" s="143"/>
      <c r="W30" s="143"/>
      <c r="X30" s="143"/>
      <c r="Y30" s="143"/>
      <c r="Z30" s="143"/>
      <c r="AA30" s="143"/>
      <c r="AB30" s="143"/>
      <c r="AC30" s="143"/>
      <c r="AD30" s="143"/>
      <c r="AE30" s="143"/>
      <c r="AF30" s="143"/>
      <c r="AG30" s="143"/>
    </row>
    <row r="31" spans="1:33" x14ac:dyDescent="0.25">
      <c r="A31" s="156" t="s">
        <v>155</v>
      </c>
      <c r="B31" s="157"/>
      <c r="C31" s="101">
        <f t="shared" ref="C31:O31" si="2">SUM(C12:C30)</f>
        <v>22633</v>
      </c>
      <c r="D31" s="101">
        <f t="shared" si="2"/>
        <v>28782</v>
      </c>
      <c r="E31" s="101">
        <f t="shared" si="2"/>
        <v>27114</v>
      </c>
      <c r="F31" s="101">
        <f t="shared" si="2"/>
        <v>10860</v>
      </c>
      <c r="G31" s="101">
        <f t="shared" si="2"/>
        <v>28154</v>
      </c>
      <c r="H31" s="101">
        <f t="shared" si="2"/>
        <v>17880</v>
      </c>
      <c r="I31" s="101">
        <f t="shared" si="2"/>
        <v>23656</v>
      </c>
      <c r="J31" s="101">
        <f t="shared" si="2"/>
        <v>24849</v>
      </c>
      <c r="K31" s="101">
        <f t="shared" si="2"/>
        <v>15165</v>
      </c>
      <c r="L31" s="101">
        <f t="shared" si="2"/>
        <v>15545</v>
      </c>
      <c r="M31" s="101">
        <f t="shared" si="2"/>
        <v>5</v>
      </c>
      <c r="N31" s="83">
        <f t="shared" si="2"/>
        <v>214643</v>
      </c>
      <c r="O31" s="80">
        <f t="shared" si="2"/>
        <v>100</v>
      </c>
    </row>
    <row r="33" spans="1:15" x14ac:dyDescent="0.25">
      <c r="A33" s="106"/>
      <c r="B33" s="106"/>
      <c r="C33" s="106"/>
      <c r="D33" s="106"/>
      <c r="E33" s="106"/>
      <c r="F33" s="106"/>
      <c r="G33" s="106"/>
      <c r="H33" s="106"/>
      <c r="I33" s="106"/>
      <c r="J33" s="106"/>
      <c r="K33" s="106"/>
      <c r="L33" s="106"/>
      <c r="M33" s="106"/>
      <c r="N33" s="106"/>
      <c r="O33" s="106"/>
    </row>
    <row r="34" spans="1:15" s="106" customFormat="1" x14ac:dyDescent="0.25"/>
    <row r="35" spans="1:15" x14ac:dyDescent="0.25">
      <c r="A35" s="117"/>
      <c r="B35" s="117"/>
      <c r="C35" s="155"/>
      <c r="D35" s="155"/>
      <c r="E35" s="155"/>
      <c r="F35" s="155"/>
      <c r="G35" s="155"/>
      <c r="H35" s="155"/>
      <c r="I35" s="155"/>
      <c r="J35" s="155"/>
      <c r="K35" s="155"/>
      <c r="L35" s="155"/>
      <c r="M35" s="155"/>
      <c r="N35" s="155"/>
      <c r="O35" s="117"/>
    </row>
    <row r="36" spans="1:15" x14ac:dyDescent="0.25">
      <c r="A36" s="118"/>
      <c r="B36" s="105"/>
      <c r="C36" s="118"/>
      <c r="D36" s="118"/>
      <c r="E36" s="118"/>
      <c r="F36" s="118"/>
      <c r="G36" s="118"/>
      <c r="H36" s="118"/>
      <c r="I36" s="118"/>
      <c r="J36" s="118"/>
      <c r="K36" s="118"/>
      <c r="L36" s="118"/>
      <c r="M36" s="118"/>
      <c r="N36" s="119"/>
      <c r="O36" s="120"/>
    </row>
    <row r="37" spans="1:15" ht="15.75" x14ac:dyDescent="0.25">
      <c r="A37" s="121"/>
      <c r="B37" s="116"/>
      <c r="C37" s="122"/>
      <c r="D37" s="122"/>
      <c r="E37" s="122"/>
      <c r="F37" s="122"/>
      <c r="G37" s="122"/>
      <c r="H37" s="122"/>
      <c r="I37" s="122"/>
      <c r="J37" s="122"/>
      <c r="K37" s="122"/>
      <c r="L37" s="122"/>
      <c r="M37" s="122"/>
      <c r="N37" s="123"/>
      <c r="O37" s="124"/>
    </row>
    <row r="38" spans="1:15" ht="15.75" x14ac:dyDescent="0.25">
      <c r="A38" s="121"/>
      <c r="B38" s="116"/>
      <c r="C38" s="122"/>
      <c r="D38" s="122"/>
      <c r="E38" s="122"/>
      <c r="F38" s="122"/>
      <c r="G38" s="122"/>
      <c r="H38" s="122"/>
      <c r="I38" s="122"/>
      <c r="J38" s="122"/>
      <c r="K38" s="122"/>
      <c r="L38" s="122"/>
      <c r="M38" s="122"/>
      <c r="N38" s="123"/>
      <c r="O38" s="124"/>
    </row>
    <row r="39" spans="1:15" ht="15.75" x14ac:dyDescent="0.25">
      <c r="A39" s="121"/>
      <c r="B39" s="116"/>
      <c r="C39" s="122"/>
      <c r="D39" s="122"/>
      <c r="E39" s="122"/>
      <c r="F39" s="122"/>
      <c r="G39" s="122"/>
      <c r="H39" s="122"/>
      <c r="I39" s="122"/>
      <c r="J39" s="122"/>
      <c r="K39" s="122"/>
      <c r="L39" s="122"/>
      <c r="M39" s="122"/>
      <c r="N39" s="123"/>
      <c r="O39" s="124"/>
    </row>
    <row r="40" spans="1:15" ht="15.75" x14ac:dyDescent="0.25">
      <c r="A40" s="121"/>
      <c r="B40" s="116"/>
      <c r="C40" s="122"/>
      <c r="D40" s="122"/>
      <c r="E40" s="122"/>
      <c r="F40" s="122"/>
      <c r="G40" s="122"/>
      <c r="H40" s="122"/>
      <c r="I40" s="122"/>
      <c r="J40" s="122"/>
      <c r="K40" s="122"/>
      <c r="L40" s="122"/>
      <c r="M40" s="122"/>
      <c r="N40" s="123"/>
      <c r="O40" s="124"/>
    </row>
    <row r="41" spans="1:15" ht="15.75" x14ac:dyDescent="0.25">
      <c r="A41" s="121"/>
      <c r="B41" s="116"/>
      <c r="C41" s="122"/>
      <c r="D41" s="122"/>
      <c r="E41" s="122"/>
      <c r="F41" s="122"/>
      <c r="G41" s="122"/>
      <c r="H41" s="122"/>
      <c r="I41" s="122"/>
      <c r="J41" s="122"/>
      <c r="K41" s="122"/>
      <c r="L41" s="122"/>
      <c r="M41" s="122"/>
      <c r="N41" s="123"/>
      <c r="O41" s="124"/>
    </row>
    <row r="42" spans="1:15" ht="15.75" x14ac:dyDescent="0.25">
      <c r="A42" s="121"/>
      <c r="B42" s="116"/>
      <c r="C42" s="122"/>
      <c r="D42" s="122"/>
      <c r="E42" s="122"/>
      <c r="F42" s="122"/>
      <c r="G42" s="122"/>
      <c r="H42" s="122"/>
      <c r="I42" s="122"/>
      <c r="J42" s="122"/>
      <c r="K42" s="122"/>
      <c r="L42" s="122"/>
      <c r="M42" s="122"/>
      <c r="N42" s="123"/>
      <c r="O42" s="124"/>
    </row>
    <row r="43" spans="1:15" ht="15.75" x14ac:dyDescent="0.25">
      <c r="A43" s="121"/>
      <c r="B43" s="116"/>
      <c r="C43" s="122"/>
      <c r="D43" s="122"/>
      <c r="E43" s="122"/>
      <c r="F43" s="122"/>
      <c r="G43" s="122"/>
      <c r="H43" s="122"/>
      <c r="I43" s="122"/>
      <c r="J43" s="122"/>
      <c r="K43" s="122"/>
      <c r="L43" s="122"/>
      <c r="M43" s="122"/>
      <c r="N43" s="123"/>
      <c r="O43" s="124"/>
    </row>
    <row r="44" spans="1:15" ht="15.75" x14ac:dyDescent="0.25">
      <c r="A44" s="121"/>
      <c r="B44" s="116"/>
      <c r="C44" s="122"/>
      <c r="D44" s="122"/>
      <c r="E44" s="122"/>
      <c r="F44" s="122"/>
      <c r="G44" s="122"/>
      <c r="H44" s="122"/>
      <c r="I44" s="122"/>
      <c r="J44" s="122"/>
      <c r="K44" s="122"/>
      <c r="L44" s="122"/>
      <c r="M44" s="122"/>
      <c r="N44" s="123"/>
      <c r="O44" s="124"/>
    </row>
    <row r="45" spans="1:15" ht="15.75" x14ac:dyDescent="0.25">
      <c r="A45" s="121"/>
      <c r="B45" s="116"/>
      <c r="C45" s="122"/>
      <c r="D45" s="122"/>
      <c r="E45" s="122"/>
      <c r="F45" s="122"/>
      <c r="G45" s="122"/>
      <c r="H45" s="122"/>
      <c r="I45" s="122"/>
      <c r="J45" s="122"/>
      <c r="K45" s="122"/>
      <c r="L45" s="122"/>
      <c r="M45" s="122"/>
      <c r="N45" s="123"/>
      <c r="O45" s="124"/>
    </row>
    <row r="46" spans="1:15" ht="15.75" x14ac:dyDescent="0.25">
      <c r="A46" s="121"/>
      <c r="B46" s="116"/>
      <c r="C46" s="122"/>
      <c r="D46" s="122"/>
      <c r="E46" s="122"/>
      <c r="F46" s="122"/>
      <c r="G46" s="122"/>
      <c r="H46" s="122"/>
      <c r="I46" s="122"/>
      <c r="J46" s="122"/>
      <c r="K46" s="122"/>
      <c r="L46" s="122"/>
      <c r="M46" s="122"/>
      <c r="N46" s="123"/>
      <c r="O46" s="124"/>
    </row>
    <row r="47" spans="1:15" ht="15.75" x14ac:dyDescent="0.25">
      <c r="A47" s="121"/>
      <c r="B47" s="116"/>
      <c r="C47" s="122"/>
      <c r="D47" s="122"/>
      <c r="E47" s="122"/>
      <c r="F47" s="122"/>
      <c r="G47" s="122"/>
      <c r="H47" s="122"/>
      <c r="I47" s="122"/>
      <c r="J47" s="122"/>
      <c r="K47" s="122"/>
      <c r="L47" s="122"/>
      <c r="M47" s="122"/>
      <c r="N47" s="123"/>
      <c r="O47" s="124"/>
    </row>
    <row r="48" spans="1:15" ht="15.75" x14ac:dyDescent="0.25">
      <c r="A48" s="121"/>
      <c r="B48" s="116"/>
      <c r="C48" s="122"/>
      <c r="D48" s="122"/>
      <c r="E48" s="122"/>
      <c r="F48" s="122"/>
      <c r="G48" s="122"/>
      <c r="H48" s="122"/>
      <c r="I48" s="122"/>
      <c r="J48" s="122"/>
      <c r="K48" s="122"/>
      <c r="L48" s="122"/>
      <c r="M48" s="122"/>
      <c r="N48" s="123"/>
      <c r="O48" s="124"/>
    </row>
    <row r="49" spans="1:15" ht="15.75" x14ac:dyDescent="0.25">
      <c r="A49" s="121"/>
      <c r="B49" s="116"/>
      <c r="C49" s="122"/>
      <c r="D49" s="122"/>
      <c r="E49" s="122"/>
      <c r="F49" s="122"/>
      <c r="G49" s="122"/>
      <c r="H49" s="122"/>
      <c r="I49" s="122"/>
      <c r="J49" s="122"/>
      <c r="K49" s="122"/>
      <c r="L49" s="122"/>
      <c r="M49" s="122"/>
      <c r="N49" s="123"/>
      <c r="O49" s="124"/>
    </row>
    <row r="50" spans="1:15" ht="15.75" x14ac:dyDescent="0.25">
      <c r="A50" s="121"/>
      <c r="B50" s="116"/>
      <c r="C50" s="122"/>
      <c r="D50" s="122"/>
      <c r="E50" s="122"/>
      <c r="F50" s="122"/>
      <c r="G50" s="122"/>
      <c r="H50" s="122"/>
      <c r="I50" s="122"/>
      <c r="J50" s="122"/>
      <c r="K50" s="122"/>
      <c r="L50" s="122"/>
      <c r="M50" s="122"/>
      <c r="N50" s="123"/>
      <c r="O50" s="124"/>
    </row>
    <row r="51" spans="1:15" ht="15.75" x14ac:dyDescent="0.25">
      <c r="A51" s="121"/>
      <c r="B51" s="116"/>
      <c r="C51" s="122"/>
      <c r="D51" s="122"/>
      <c r="E51" s="122"/>
      <c r="F51" s="122"/>
      <c r="G51" s="122"/>
      <c r="H51" s="122"/>
      <c r="I51" s="122"/>
      <c r="J51" s="122"/>
      <c r="K51" s="122"/>
      <c r="L51" s="122"/>
      <c r="M51" s="122"/>
      <c r="N51" s="123"/>
      <c r="O51" s="124"/>
    </row>
    <row r="52" spans="1:15" ht="15.75" x14ac:dyDescent="0.25">
      <c r="A52" s="121"/>
      <c r="B52" s="116"/>
      <c r="C52" s="122"/>
      <c r="D52" s="122"/>
      <c r="E52" s="122"/>
      <c r="F52" s="122"/>
      <c r="G52" s="122"/>
      <c r="H52" s="122"/>
      <c r="I52" s="122"/>
      <c r="J52" s="122"/>
      <c r="K52" s="122"/>
      <c r="L52" s="122"/>
      <c r="M52" s="122"/>
      <c r="N52" s="123"/>
      <c r="O52" s="124"/>
    </row>
    <row r="53" spans="1:15" ht="15.75" x14ac:dyDescent="0.25">
      <c r="A53" s="121"/>
      <c r="B53" s="116"/>
      <c r="C53" s="122"/>
      <c r="D53" s="122"/>
      <c r="E53" s="122"/>
      <c r="F53" s="122"/>
      <c r="G53" s="122"/>
      <c r="H53" s="122"/>
      <c r="I53" s="122"/>
      <c r="J53" s="122"/>
      <c r="K53" s="122"/>
      <c r="L53" s="122"/>
      <c r="M53" s="122"/>
      <c r="N53" s="123"/>
      <c r="O53" s="124"/>
    </row>
    <row r="54" spans="1:15" ht="15.75" x14ac:dyDescent="0.25">
      <c r="A54" s="121"/>
      <c r="B54" s="116"/>
      <c r="C54" s="122"/>
      <c r="D54" s="122"/>
      <c r="E54" s="122"/>
      <c r="F54" s="122"/>
      <c r="G54" s="122"/>
      <c r="H54" s="122"/>
      <c r="I54" s="122"/>
      <c r="J54" s="122"/>
      <c r="K54" s="122"/>
      <c r="L54" s="122"/>
      <c r="M54" s="122"/>
      <c r="N54" s="123"/>
      <c r="O54" s="124"/>
    </row>
    <row r="55" spans="1:15" ht="15.75" x14ac:dyDescent="0.25">
      <c r="A55" s="121"/>
      <c r="B55" s="116"/>
      <c r="C55" s="122"/>
      <c r="D55" s="122"/>
      <c r="E55" s="122"/>
      <c r="F55" s="122"/>
      <c r="G55" s="122"/>
      <c r="H55" s="122"/>
      <c r="I55" s="122"/>
      <c r="J55" s="122"/>
      <c r="K55" s="122"/>
      <c r="L55" s="122"/>
      <c r="M55" s="122"/>
      <c r="N55" s="123"/>
      <c r="O55" s="124"/>
    </row>
    <row r="56" spans="1:15" x14ac:dyDescent="0.25">
      <c r="A56" s="154"/>
      <c r="B56" s="154"/>
      <c r="C56" s="123"/>
      <c r="D56" s="123"/>
      <c r="E56" s="123"/>
      <c r="F56" s="123"/>
      <c r="G56" s="123"/>
      <c r="H56" s="123"/>
      <c r="I56" s="123"/>
      <c r="J56" s="123"/>
      <c r="K56" s="123"/>
      <c r="L56" s="123"/>
      <c r="M56" s="123"/>
      <c r="N56" s="123"/>
      <c r="O56" s="124"/>
    </row>
  </sheetData>
  <mergeCells count="16">
    <mergeCell ref="B2:H2"/>
    <mergeCell ref="B3:H3"/>
    <mergeCell ref="B4:H4"/>
    <mergeCell ref="B5:H5"/>
    <mergeCell ref="B6:H6"/>
    <mergeCell ref="Q30:AG30"/>
    <mergeCell ref="Q9:Z9"/>
    <mergeCell ref="A56:B56"/>
    <mergeCell ref="C35:D35"/>
    <mergeCell ref="E35:F35"/>
    <mergeCell ref="G35:H35"/>
    <mergeCell ref="I35:J35"/>
    <mergeCell ref="K35:L35"/>
    <mergeCell ref="M35:N35"/>
    <mergeCell ref="A31:B31"/>
    <mergeCell ref="A9:O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2:AJ23"/>
  <sheetViews>
    <sheetView showGridLines="0" zoomScale="85" zoomScaleNormal="85" workbookViewId="0">
      <selection activeCell="A8" sqref="A8:AI8"/>
    </sheetView>
  </sheetViews>
  <sheetFormatPr baseColWidth="10" defaultRowHeight="15" x14ac:dyDescent="0.25"/>
  <cols>
    <col min="1" max="1" width="49" customWidth="1"/>
    <col min="35" max="35" width="13.42578125" customWidth="1"/>
  </cols>
  <sheetData>
    <row r="2" spans="1:35" x14ac:dyDescent="0.25">
      <c r="B2" s="146" t="s">
        <v>0</v>
      </c>
      <c r="C2" s="146"/>
      <c r="D2" s="146"/>
      <c r="E2" s="146"/>
      <c r="F2" s="146"/>
      <c r="G2" s="146"/>
      <c r="H2" s="145"/>
    </row>
    <row r="3" spans="1:35" x14ac:dyDescent="0.25">
      <c r="B3" s="146" t="s">
        <v>1</v>
      </c>
      <c r="C3" s="146"/>
      <c r="D3" s="146"/>
      <c r="E3" s="146"/>
      <c r="F3" s="146"/>
      <c r="G3" s="146"/>
      <c r="H3" s="145"/>
    </row>
    <row r="4" spans="1:35" x14ac:dyDescent="0.25">
      <c r="B4" s="146" t="s">
        <v>2</v>
      </c>
      <c r="C4" s="146"/>
      <c r="D4" s="146"/>
      <c r="E4" s="146"/>
      <c r="F4" s="146"/>
      <c r="G4" s="146"/>
      <c r="H4" s="145"/>
    </row>
    <row r="5" spans="1:35" x14ac:dyDescent="0.25">
      <c r="B5" s="146" t="s">
        <v>33</v>
      </c>
      <c r="C5" s="146"/>
      <c r="D5" s="146"/>
      <c r="E5" s="146"/>
      <c r="F5" s="146"/>
      <c r="G5" s="146"/>
      <c r="H5" s="145"/>
    </row>
    <row r="6" spans="1:35" x14ac:dyDescent="0.25">
      <c r="B6" s="146" t="s">
        <v>3</v>
      </c>
      <c r="C6" s="146"/>
      <c r="D6" s="146"/>
      <c r="E6" s="146"/>
      <c r="F6" s="146"/>
      <c r="G6" s="146"/>
      <c r="H6" s="146"/>
    </row>
    <row r="8" spans="1:35" ht="15.75" thickBot="1" x14ac:dyDescent="0.3">
      <c r="A8" s="147" t="s">
        <v>207</v>
      </c>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row>
    <row r="9" spans="1:35" x14ac:dyDescent="0.25">
      <c r="C9" s="127">
        <v>2012</v>
      </c>
      <c r="D9" s="128">
        <v>2012</v>
      </c>
      <c r="E9" s="129">
        <v>2012</v>
      </c>
      <c r="F9" s="130">
        <v>2013</v>
      </c>
      <c r="G9" s="128">
        <v>2013</v>
      </c>
      <c r="H9" s="129">
        <v>2013</v>
      </c>
      <c r="I9" s="127">
        <v>2014</v>
      </c>
      <c r="J9" s="128">
        <v>2014</v>
      </c>
      <c r="K9" s="129">
        <v>2014</v>
      </c>
      <c r="L9" s="127">
        <v>2015</v>
      </c>
      <c r="M9" s="128">
        <v>2015</v>
      </c>
      <c r="N9" s="131">
        <v>2015</v>
      </c>
      <c r="O9" s="127">
        <v>2016</v>
      </c>
      <c r="P9" s="128">
        <v>2016</v>
      </c>
      <c r="Q9" s="129">
        <v>2016</v>
      </c>
      <c r="R9" s="127">
        <v>2017</v>
      </c>
      <c r="S9" s="128">
        <v>2017</v>
      </c>
      <c r="T9" s="129">
        <v>2017</v>
      </c>
      <c r="U9" s="127">
        <v>2018</v>
      </c>
      <c r="V9" s="128">
        <v>2018</v>
      </c>
      <c r="W9" s="129">
        <v>2018</v>
      </c>
      <c r="X9" s="127">
        <v>2019</v>
      </c>
      <c r="Y9" s="128">
        <v>2019</v>
      </c>
      <c r="Z9" s="129">
        <v>2019</v>
      </c>
      <c r="AA9" s="127">
        <v>2020</v>
      </c>
      <c r="AB9" s="128">
        <v>2020</v>
      </c>
      <c r="AC9" s="129">
        <v>2020</v>
      </c>
      <c r="AD9" s="127">
        <v>2021</v>
      </c>
      <c r="AE9" s="128">
        <v>2021</v>
      </c>
      <c r="AF9" s="131">
        <v>2021</v>
      </c>
      <c r="AG9" s="127">
        <v>2022</v>
      </c>
      <c r="AH9" s="128">
        <v>2022</v>
      </c>
      <c r="AI9" s="129">
        <v>2022</v>
      </c>
    </row>
    <row r="10" spans="1:35" x14ac:dyDescent="0.25">
      <c r="A10" s="75" t="s">
        <v>181</v>
      </c>
      <c r="B10" s="104"/>
      <c r="C10" s="109" t="s">
        <v>117</v>
      </c>
      <c r="D10" s="107" t="s">
        <v>116</v>
      </c>
      <c r="E10" s="110" t="s">
        <v>115</v>
      </c>
      <c r="F10" s="108" t="s">
        <v>117</v>
      </c>
      <c r="G10" s="107" t="s">
        <v>116</v>
      </c>
      <c r="H10" s="110" t="s">
        <v>115</v>
      </c>
      <c r="I10" s="109" t="s">
        <v>117</v>
      </c>
      <c r="J10" s="107" t="s">
        <v>116</v>
      </c>
      <c r="K10" s="110" t="s">
        <v>115</v>
      </c>
      <c r="L10" s="109" t="s">
        <v>117</v>
      </c>
      <c r="M10" s="107" t="s">
        <v>116</v>
      </c>
      <c r="N10" s="113" t="s">
        <v>115</v>
      </c>
      <c r="O10" s="114" t="s">
        <v>117</v>
      </c>
      <c r="P10" s="75" t="s">
        <v>116</v>
      </c>
      <c r="Q10" s="115" t="s">
        <v>115</v>
      </c>
      <c r="R10" s="114" t="s">
        <v>117</v>
      </c>
      <c r="S10" s="75" t="s">
        <v>116</v>
      </c>
      <c r="T10" s="115" t="s">
        <v>115</v>
      </c>
      <c r="U10" s="114" t="s">
        <v>117</v>
      </c>
      <c r="V10" s="75" t="s">
        <v>116</v>
      </c>
      <c r="W10" s="115" t="s">
        <v>115</v>
      </c>
      <c r="X10" s="114" t="s">
        <v>117</v>
      </c>
      <c r="Y10" s="75" t="s">
        <v>116</v>
      </c>
      <c r="Z10" s="115" t="s">
        <v>115</v>
      </c>
      <c r="AA10" s="114" t="s">
        <v>117</v>
      </c>
      <c r="AB10" s="75" t="s">
        <v>116</v>
      </c>
      <c r="AC10" s="115" t="s">
        <v>115</v>
      </c>
      <c r="AD10" s="114" t="s">
        <v>117</v>
      </c>
      <c r="AE10" s="75" t="s">
        <v>116</v>
      </c>
      <c r="AF10" s="102" t="s">
        <v>115</v>
      </c>
      <c r="AG10" s="114" t="s">
        <v>117</v>
      </c>
      <c r="AH10" s="75" t="s">
        <v>116</v>
      </c>
      <c r="AI10" s="115" t="s">
        <v>115</v>
      </c>
    </row>
    <row r="11" spans="1:35" ht="15.75" x14ac:dyDescent="0.25">
      <c r="A11" s="99" t="s">
        <v>144</v>
      </c>
      <c r="B11" s="103">
        <v>17</v>
      </c>
      <c r="C11" s="111">
        <f>SUMIFS(BRUTO!$M:$M,BRUTO!$H:$H,ANALISIS_CAPTURAS_SEXO_C_MAYOR!$B11,BRUTO!$N:$N,ANALISIS_CAPTURAS_SEXO_C_MAYOR!C$10,BRUTO!$A:$A,ANALISIS_CAPTURAS_SEXO_C_MAYOR!C$9)+SUMIFS(BRUTO!$O:$O,BRUTO!$H:$H,ANALISIS_CAPTURAS_SEXO_C_MAYOR!$B11,BRUTO!$P:$P,ANALISIS_CAPTURAS_SEXO_C_MAYOR!C$10,BRUTO!$A:$A,ANALISIS_CAPTURAS_SEXO_C_MAYOR!C$9)+SUMIFS(BRUTO!$Q:$Q,BRUTO!$H:$H,ANALISIS_CAPTURAS_SEXO_C_MAYOR!$B11,BRUTO!$R:$R,ANALISIS_CAPTURAS_SEXO_C_MAYOR!C$10,BRUTO!$A:$A,ANALISIS_CAPTURAS_SEXO_C_MAYOR!C$9)+SUMIFS(BRUTO!$S:$S,BRUTO!$I:$I,ANALISIS_CAPTURAS_SEXO_C_MAYOR!$B11,BRUTO!$T:$T,ANALISIS_CAPTURAS_SEXO_C_MAYOR!C$10,BRUTO!$A:$A,ANALISIS_CAPTURAS_SEXO_C_MAYOR!C$9)+SUMIFS(BRUTO!$U:$U,BRUTO!$I:$I,ANALISIS_CAPTURAS_SEXO_C_MAYOR!$B11,BRUTO!$V:$V,ANALISIS_CAPTURAS_SEXO_C_MAYOR!C$10,BRUTO!$A:$A,ANALISIS_CAPTURAS_SEXO_C_MAYOR!C$9)+SUMIFS(BRUTO!$W:$W,BRUTO!$J:$J,ANALISIS_CAPTURAS_SEXO_C_MAYOR!$B11,BRUTO!$X:$X,ANALISIS_CAPTURAS_SEXO_C_MAYOR!C$10,BRUTO!$A:$A,ANALISIS_CAPTURAS_SEXO_C_MAYOR!C$9)+SUMIFS(BRUTO!$Y:$Y,BRUTO!$K:$K,ANALISIS_CAPTURAS_SEXO_C_MAYOR!$B11,BRUTO!$Z:$Z,ANALISIS_CAPTURAS_SEXO_C_MAYOR!C$10,BRUTO!$A:$A,ANALISIS_CAPTURAS_SEXO_C_MAYOR!C$9)+SUMIFS(BRUTO!$AA:$AA,BRUTO!$K:$K,ANALISIS_CAPTURAS_SEXO_C_MAYOR!$B11,BRUTO!$AB:$AB,ANALISIS_CAPTURAS_SEXO_C_MAYOR!C$10,BRUTO!$A:$A,ANALISIS_CAPTURAS_SEXO_C_MAYOR!C$9)</f>
        <v>236</v>
      </c>
      <c r="D11" s="111">
        <f>SUMIFS(BRUTO!$M:$M,BRUTO!$H:$H,ANALISIS_CAPTURAS_SEXO_C_MAYOR!$B11,BRUTO!$N:$N,ANALISIS_CAPTURAS_SEXO_C_MAYOR!D$10,BRUTO!$A:$A,ANALISIS_CAPTURAS_SEXO_C_MAYOR!D$9)+SUMIFS(BRUTO!$O:$O,BRUTO!$H:$H,ANALISIS_CAPTURAS_SEXO_C_MAYOR!$B11,BRUTO!$P:$P,ANALISIS_CAPTURAS_SEXO_C_MAYOR!D$10,BRUTO!$A:$A,ANALISIS_CAPTURAS_SEXO_C_MAYOR!D$9)+SUMIFS(BRUTO!$Q:$Q,BRUTO!$H:$H,ANALISIS_CAPTURAS_SEXO_C_MAYOR!$B11,BRUTO!$R:$R,ANALISIS_CAPTURAS_SEXO_C_MAYOR!D$10,BRUTO!$A:$A,ANALISIS_CAPTURAS_SEXO_C_MAYOR!D$9)+SUMIFS(BRUTO!$S:$S,BRUTO!$I:$I,ANALISIS_CAPTURAS_SEXO_C_MAYOR!$B11,BRUTO!$T:$T,ANALISIS_CAPTURAS_SEXO_C_MAYOR!D$10,BRUTO!$A:$A,ANALISIS_CAPTURAS_SEXO_C_MAYOR!D$9)+SUMIFS(BRUTO!$U:$U,BRUTO!$I:$I,ANALISIS_CAPTURAS_SEXO_C_MAYOR!$B11,BRUTO!$V:$V,ANALISIS_CAPTURAS_SEXO_C_MAYOR!D$10,BRUTO!$A:$A,ANALISIS_CAPTURAS_SEXO_C_MAYOR!D$9)+SUMIFS(BRUTO!$W:$W,BRUTO!$J:$J,ANALISIS_CAPTURAS_SEXO_C_MAYOR!$B11,BRUTO!$X:$X,ANALISIS_CAPTURAS_SEXO_C_MAYOR!D$10,BRUTO!$A:$A,ANALISIS_CAPTURAS_SEXO_C_MAYOR!D$9)+SUMIFS(BRUTO!$Y:$Y,BRUTO!$K:$K,ANALISIS_CAPTURAS_SEXO_C_MAYOR!$B11,BRUTO!$Z:$Z,ANALISIS_CAPTURAS_SEXO_C_MAYOR!D$10,BRUTO!$A:$A,ANALISIS_CAPTURAS_SEXO_C_MAYOR!D$9)+SUMIFS(BRUTO!$AA:$AA,BRUTO!$K:$K,ANALISIS_CAPTURAS_SEXO_C_MAYOR!$B11,BRUTO!$AB:$AB,ANALISIS_CAPTURAS_SEXO_C_MAYOR!D$10,BRUTO!$A:$A,ANALISIS_CAPTURAS_SEXO_C_MAYOR!D$9)</f>
        <v>149</v>
      </c>
      <c r="E11" s="111">
        <f>SUMIFS(BRUTO!$M:$M,BRUTO!$H:$H,ANALISIS_CAPTURAS_SEXO_C_MAYOR!$B11,BRUTO!$N:$N,ANALISIS_CAPTURAS_SEXO_C_MAYOR!E$10,BRUTO!$A:$A,ANALISIS_CAPTURAS_SEXO_C_MAYOR!E$9)+SUMIFS(BRUTO!$O:$O,BRUTO!$H:$H,ANALISIS_CAPTURAS_SEXO_C_MAYOR!$B11,BRUTO!$P:$P,ANALISIS_CAPTURAS_SEXO_C_MAYOR!E$10,BRUTO!$A:$A,ANALISIS_CAPTURAS_SEXO_C_MAYOR!E$9)+SUMIFS(BRUTO!$Q:$Q,BRUTO!$H:$H,ANALISIS_CAPTURAS_SEXO_C_MAYOR!$B11,BRUTO!$R:$R,ANALISIS_CAPTURAS_SEXO_C_MAYOR!E$10,BRUTO!$A:$A,ANALISIS_CAPTURAS_SEXO_C_MAYOR!E$9)+SUMIFS(BRUTO!$S:$S,BRUTO!$I:$I,ANALISIS_CAPTURAS_SEXO_C_MAYOR!$B11,BRUTO!$T:$T,ANALISIS_CAPTURAS_SEXO_C_MAYOR!E$10,BRUTO!$A:$A,ANALISIS_CAPTURAS_SEXO_C_MAYOR!E$9)+SUMIFS(BRUTO!$U:$U,BRUTO!$I:$I,ANALISIS_CAPTURAS_SEXO_C_MAYOR!$B11,BRUTO!$V:$V,ANALISIS_CAPTURAS_SEXO_C_MAYOR!E$10,BRUTO!$A:$A,ANALISIS_CAPTURAS_SEXO_C_MAYOR!E$9)+SUMIFS(BRUTO!$W:$W,BRUTO!$J:$J,ANALISIS_CAPTURAS_SEXO_C_MAYOR!$B11,BRUTO!$X:$X,ANALISIS_CAPTURAS_SEXO_C_MAYOR!E$10,BRUTO!$A:$A,ANALISIS_CAPTURAS_SEXO_C_MAYOR!E$9)+SUMIFS(BRUTO!$Y:$Y,BRUTO!$K:$K,ANALISIS_CAPTURAS_SEXO_C_MAYOR!$B11,BRUTO!$Z:$Z,ANALISIS_CAPTURAS_SEXO_C_MAYOR!E$10,BRUTO!$A:$A,ANALISIS_CAPTURAS_SEXO_C_MAYOR!E$9)+SUMIFS(BRUTO!$AA:$AA,BRUTO!$K:$K,ANALISIS_CAPTURAS_SEXO_C_MAYOR!$B11,BRUTO!$AB:$AB,ANALISIS_CAPTURAS_SEXO_C_MAYOR!E$10,BRUTO!$A:$A,ANALISIS_CAPTURAS_SEXO_C_MAYOR!E$9)</f>
        <v>0</v>
      </c>
      <c r="F11" s="111">
        <f>SUMIFS(BRUTO!$M:$M,BRUTO!$H:$H,ANALISIS_CAPTURAS_SEXO_C_MAYOR!$B11,BRUTO!$N:$N,ANALISIS_CAPTURAS_SEXO_C_MAYOR!F$10,BRUTO!$A:$A,ANALISIS_CAPTURAS_SEXO_C_MAYOR!F$9)+SUMIFS(BRUTO!$O:$O,BRUTO!$H:$H,ANALISIS_CAPTURAS_SEXO_C_MAYOR!$B11,BRUTO!$P:$P,ANALISIS_CAPTURAS_SEXO_C_MAYOR!F$10,BRUTO!$A:$A,ANALISIS_CAPTURAS_SEXO_C_MAYOR!F$9)+SUMIFS(BRUTO!$Q:$Q,BRUTO!$H:$H,ANALISIS_CAPTURAS_SEXO_C_MAYOR!$B11,BRUTO!$R:$R,ANALISIS_CAPTURAS_SEXO_C_MAYOR!F$10,BRUTO!$A:$A,ANALISIS_CAPTURAS_SEXO_C_MAYOR!F$9)+SUMIFS(BRUTO!$S:$S,BRUTO!$I:$I,ANALISIS_CAPTURAS_SEXO_C_MAYOR!$B11,BRUTO!$T:$T,ANALISIS_CAPTURAS_SEXO_C_MAYOR!F$10,BRUTO!$A:$A,ANALISIS_CAPTURAS_SEXO_C_MAYOR!F$9)+SUMIFS(BRUTO!$U:$U,BRUTO!$I:$I,ANALISIS_CAPTURAS_SEXO_C_MAYOR!$B11,BRUTO!$V:$V,ANALISIS_CAPTURAS_SEXO_C_MAYOR!F$10,BRUTO!$A:$A,ANALISIS_CAPTURAS_SEXO_C_MAYOR!F$9)+SUMIFS(BRUTO!$W:$W,BRUTO!$J:$J,ANALISIS_CAPTURAS_SEXO_C_MAYOR!$B11,BRUTO!$X:$X,ANALISIS_CAPTURAS_SEXO_C_MAYOR!F$10,BRUTO!$A:$A,ANALISIS_CAPTURAS_SEXO_C_MAYOR!F$9)+SUMIFS(BRUTO!$Y:$Y,BRUTO!$K:$K,ANALISIS_CAPTURAS_SEXO_C_MAYOR!$B11,BRUTO!$Z:$Z,ANALISIS_CAPTURAS_SEXO_C_MAYOR!F$10,BRUTO!$A:$A,ANALISIS_CAPTURAS_SEXO_C_MAYOR!F$9)+SUMIFS(BRUTO!$AA:$AA,BRUTO!$K:$K,ANALISIS_CAPTURAS_SEXO_C_MAYOR!$B11,BRUTO!$AB:$AB,ANALISIS_CAPTURAS_SEXO_C_MAYOR!F$10,BRUTO!$A:$A,ANALISIS_CAPTURAS_SEXO_C_MAYOR!F$9)</f>
        <v>284</v>
      </c>
      <c r="G11" s="111">
        <f>SUMIFS(BRUTO!$M:$M,BRUTO!$H:$H,ANALISIS_CAPTURAS_SEXO_C_MAYOR!$B11,BRUTO!$N:$N,ANALISIS_CAPTURAS_SEXO_C_MAYOR!G$10,BRUTO!$A:$A,ANALISIS_CAPTURAS_SEXO_C_MAYOR!G$9)+SUMIFS(BRUTO!$O:$O,BRUTO!$H:$H,ANALISIS_CAPTURAS_SEXO_C_MAYOR!$B11,BRUTO!$P:$P,ANALISIS_CAPTURAS_SEXO_C_MAYOR!G$10,BRUTO!$A:$A,ANALISIS_CAPTURAS_SEXO_C_MAYOR!G$9)+SUMIFS(BRUTO!$Q:$Q,BRUTO!$H:$H,ANALISIS_CAPTURAS_SEXO_C_MAYOR!$B11,BRUTO!$R:$R,ANALISIS_CAPTURAS_SEXO_C_MAYOR!G$10,BRUTO!$A:$A,ANALISIS_CAPTURAS_SEXO_C_MAYOR!G$9)+SUMIFS(BRUTO!$S:$S,BRUTO!$I:$I,ANALISIS_CAPTURAS_SEXO_C_MAYOR!$B11,BRUTO!$T:$T,ANALISIS_CAPTURAS_SEXO_C_MAYOR!G$10,BRUTO!$A:$A,ANALISIS_CAPTURAS_SEXO_C_MAYOR!G$9)+SUMIFS(BRUTO!$U:$U,BRUTO!$I:$I,ANALISIS_CAPTURAS_SEXO_C_MAYOR!$B11,BRUTO!$V:$V,ANALISIS_CAPTURAS_SEXO_C_MAYOR!G$10,BRUTO!$A:$A,ANALISIS_CAPTURAS_SEXO_C_MAYOR!G$9)+SUMIFS(BRUTO!$W:$W,BRUTO!$J:$J,ANALISIS_CAPTURAS_SEXO_C_MAYOR!$B11,BRUTO!$X:$X,ANALISIS_CAPTURAS_SEXO_C_MAYOR!G$10,BRUTO!$A:$A,ANALISIS_CAPTURAS_SEXO_C_MAYOR!G$9)+SUMIFS(BRUTO!$Y:$Y,BRUTO!$K:$K,ANALISIS_CAPTURAS_SEXO_C_MAYOR!$B11,BRUTO!$Z:$Z,ANALISIS_CAPTURAS_SEXO_C_MAYOR!G$10,BRUTO!$A:$A,ANALISIS_CAPTURAS_SEXO_C_MAYOR!G$9)+SUMIFS(BRUTO!$AA:$AA,BRUTO!$K:$K,ANALISIS_CAPTURAS_SEXO_C_MAYOR!$B11,BRUTO!$AB:$AB,ANALISIS_CAPTURAS_SEXO_C_MAYOR!G$10,BRUTO!$A:$A,ANALISIS_CAPTURAS_SEXO_C_MAYOR!G$9)</f>
        <v>205</v>
      </c>
      <c r="H11" s="111">
        <f>SUMIFS(BRUTO!$M:$M,BRUTO!$H:$H,ANALISIS_CAPTURAS_SEXO_C_MAYOR!$B11,BRUTO!$N:$N,ANALISIS_CAPTURAS_SEXO_C_MAYOR!H$10,BRUTO!$A:$A,ANALISIS_CAPTURAS_SEXO_C_MAYOR!H$9)+SUMIFS(BRUTO!$O:$O,BRUTO!$H:$H,ANALISIS_CAPTURAS_SEXO_C_MAYOR!$B11,BRUTO!$P:$P,ANALISIS_CAPTURAS_SEXO_C_MAYOR!H$10,BRUTO!$A:$A,ANALISIS_CAPTURAS_SEXO_C_MAYOR!H$9)+SUMIFS(BRUTO!$Q:$Q,BRUTO!$H:$H,ANALISIS_CAPTURAS_SEXO_C_MAYOR!$B11,BRUTO!$R:$R,ANALISIS_CAPTURAS_SEXO_C_MAYOR!H$10,BRUTO!$A:$A,ANALISIS_CAPTURAS_SEXO_C_MAYOR!H$9)+SUMIFS(BRUTO!$S:$S,BRUTO!$I:$I,ANALISIS_CAPTURAS_SEXO_C_MAYOR!$B11,BRUTO!$T:$T,ANALISIS_CAPTURAS_SEXO_C_MAYOR!H$10,BRUTO!$A:$A,ANALISIS_CAPTURAS_SEXO_C_MAYOR!H$9)+SUMIFS(BRUTO!$U:$U,BRUTO!$I:$I,ANALISIS_CAPTURAS_SEXO_C_MAYOR!$B11,BRUTO!$V:$V,ANALISIS_CAPTURAS_SEXO_C_MAYOR!H$10,BRUTO!$A:$A,ANALISIS_CAPTURAS_SEXO_C_MAYOR!H$9)+SUMIFS(BRUTO!$W:$W,BRUTO!$J:$J,ANALISIS_CAPTURAS_SEXO_C_MAYOR!$B11,BRUTO!$X:$X,ANALISIS_CAPTURAS_SEXO_C_MAYOR!H$10,BRUTO!$A:$A,ANALISIS_CAPTURAS_SEXO_C_MAYOR!H$9)+SUMIFS(BRUTO!$Y:$Y,BRUTO!$K:$K,ANALISIS_CAPTURAS_SEXO_C_MAYOR!$B11,BRUTO!$Z:$Z,ANALISIS_CAPTURAS_SEXO_C_MAYOR!H$10,BRUTO!$A:$A,ANALISIS_CAPTURAS_SEXO_C_MAYOR!H$9)+SUMIFS(BRUTO!$AA:$AA,BRUTO!$K:$K,ANALISIS_CAPTURAS_SEXO_C_MAYOR!$B11,BRUTO!$AB:$AB,ANALISIS_CAPTURAS_SEXO_C_MAYOR!H$10,BRUTO!$A:$A,ANALISIS_CAPTURAS_SEXO_C_MAYOR!H$9)</f>
        <v>0</v>
      </c>
      <c r="I11" s="111">
        <f>SUMIFS(BRUTO!$M:$M,BRUTO!$H:$H,ANALISIS_CAPTURAS_SEXO_C_MAYOR!$B11,BRUTO!$N:$N,ANALISIS_CAPTURAS_SEXO_C_MAYOR!I$10,BRUTO!$A:$A,ANALISIS_CAPTURAS_SEXO_C_MAYOR!I$9)+SUMIFS(BRUTO!$O:$O,BRUTO!$H:$H,ANALISIS_CAPTURAS_SEXO_C_MAYOR!$B11,BRUTO!$P:$P,ANALISIS_CAPTURAS_SEXO_C_MAYOR!I$10,BRUTO!$A:$A,ANALISIS_CAPTURAS_SEXO_C_MAYOR!I$9)+SUMIFS(BRUTO!$Q:$Q,BRUTO!$H:$H,ANALISIS_CAPTURAS_SEXO_C_MAYOR!$B11,BRUTO!$R:$R,ANALISIS_CAPTURAS_SEXO_C_MAYOR!I$10,BRUTO!$A:$A,ANALISIS_CAPTURAS_SEXO_C_MAYOR!I$9)+SUMIFS(BRUTO!$S:$S,BRUTO!$I:$I,ANALISIS_CAPTURAS_SEXO_C_MAYOR!$B11,BRUTO!$T:$T,ANALISIS_CAPTURAS_SEXO_C_MAYOR!I$10,BRUTO!$A:$A,ANALISIS_CAPTURAS_SEXO_C_MAYOR!I$9)+SUMIFS(BRUTO!$U:$U,BRUTO!$I:$I,ANALISIS_CAPTURAS_SEXO_C_MAYOR!$B11,BRUTO!$V:$V,ANALISIS_CAPTURAS_SEXO_C_MAYOR!I$10,BRUTO!$A:$A,ANALISIS_CAPTURAS_SEXO_C_MAYOR!I$9)+SUMIFS(BRUTO!$W:$W,BRUTO!$J:$J,ANALISIS_CAPTURAS_SEXO_C_MAYOR!$B11,BRUTO!$X:$X,ANALISIS_CAPTURAS_SEXO_C_MAYOR!I$10,BRUTO!$A:$A,ANALISIS_CAPTURAS_SEXO_C_MAYOR!I$9)+SUMIFS(BRUTO!$Y:$Y,BRUTO!$K:$K,ANALISIS_CAPTURAS_SEXO_C_MAYOR!$B11,BRUTO!$Z:$Z,ANALISIS_CAPTURAS_SEXO_C_MAYOR!I$10,BRUTO!$A:$A,ANALISIS_CAPTURAS_SEXO_C_MAYOR!I$9)+SUMIFS(BRUTO!$AA:$AA,BRUTO!$K:$K,ANALISIS_CAPTURAS_SEXO_C_MAYOR!$B11,BRUTO!$AB:$AB,ANALISIS_CAPTURAS_SEXO_C_MAYOR!I$10,BRUTO!$A:$A,ANALISIS_CAPTURAS_SEXO_C_MAYOR!I$9)</f>
        <v>509</v>
      </c>
      <c r="J11" s="111">
        <f>SUMIFS(BRUTO!$M:$M,BRUTO!$H:$H,ANALISIS_CAPTURAS_SEXO_C_MAYOR!$B11,BRUTO!$N:$N,ANALISIS_CAPTURAS_SEXO_C_MAYOR!J$10,BRUTO!$A:$A,ANALISIS_CAPTURAS_SEXO_C_MAYOR!J$9)+SUMIFS(BRUTO!$O:$O,BRUTO!$H:$H,ANALISIS_CAPTURAS_SEXO_C_MAYOR!$B11,BRUTO!$P:$P,ANALISIS_CAPTURAS_SEXO_C_MAYOR!J$10,BRUTO!$A:$A,ANALISIS_CAPTURAS_SEXO_C_MAYOR!J$9)+SUMIFS(BRUTO!$Q:$Q,BRUTO!$H:$H,ANALISIS_CAPTURAS_SEXO_C_MAYOR!$B11,BRUTO!$R:$R,ANALISIS_CAPTURAS_SEXO_C_MAYOR!J$10,BRUTO!$A:$A,ANALISIS_CAPTURAS_SEXO_C_MAYOR!J$9)+SUMIFS(BRUTO!$S:$S,BRUTO!$I:$I,ANALISIS_CAPTURAS_SEXO_C_MAYOR!$B11,BRUTO!$T:$T,ANALISIS_CAPTURAS_SEXO_C_MAYOR!J$10,BRUTO!$A:$A,ANALISIS_CAPTURAS_SEXO_C_MAYOR!J$9)+SUMIFS(BRUTO!$U:$U,BRUTO!$I:$I,ANALISIS_CAPTURAS_SEXO_C_MAYOR!$B11,BRUTO!$V:$V,ANALISIS_CAPTURAS_SEXO_C_MAYOR!J$10,BRUTO!$A:$A,ANALISIS_CAPTURAS_SEXO_C_MAYOR!J$9)+SUMIFS(BRUTO!$W:$W,BRUTO!$J:$J,ANALISIS_CAPTURAS_SEXO_C_MAYOR!$B11,BRUTO!$X:$X,ANALISIS_CAPTURAS_SEXO_C_MAYOR!J$10,BRUTO!$A:$A,ANALISIS_CAPTURAS_SEXO_C_MAYOR!J$9)+SUMIFS(BRUTO!$Y:$Y,BRUTO!$K:$K,ANALISIS_CAPTURAS_SEXO_C_MAYOR!$B11,BRUTO!$Z:$Z,ANALISIS_CAPTURAS_SEXO_C_MAYOR!J$10,BRUTO!$A:$A,ANALISIS_CAPTURAS_SEXO_C_MAYOR!J$9)+SUMIFS(BRUTO!$AA:$AA,BRUTO!$K:$K,ANALISIS_CAPTURAS_SEXO_C_MAYOR!$B11,BRUTO!$AB:$AB,ANALISIS_CAPTURAS_SEXO_C_MAYOR!J$10,BRUTO!$A:$A,ANALISIS_CAPTURAS_SEXO_C_MAYOR!J$9)</f>
        <v>426</v>
      </c>
      <c r="K11" s="111">
        <f>SUMIFS(BRUTO!$M:$M,BRUTO!$H:$H,ANALISIS_CAPTURAS_SEXO_C_MAYOR!$B11,BRUTO!$N:$N,ANALISIS_CAPTURAS_SEXO_C_MAYOR!K$10,BRUTO!$A:$A,ANALISIS_CAPTURAS_SEXO_C_MAYOR!K$9)+SUMIFS(BRUTO!$O:$O,BRUTO!$H:$H,ANALISIS_CAPTURAS_SEXO_C_MAYOR!$B11,BRUTO!$P:$P,ANALISIS_CAPTURAS_SEXO_C_MAYOR!K$10,BRUTO!$A:$A,ANALISIS_CAPTURAS_SEXO_C_MAYOR!K$9)+SUMIFS(BRUTO!$Q:$Q,BRUTO!$H:$H,ANALISIS_CAPTURAS_SEXO_C_MAYOR!$B11,BRUTO!$R:$R,ANALISIS_CAPTURAS_SEXO_C_MAYOR!K$10,BRUTO!$A:$A,ANALISIS_CAPTURAS_SEXO_C_MAYOR!K$9)+SUMIFS(BRUTO!$S:$S,BRUTO!$I:$I,ANALISIS_CAPTURAS_SEXO_C_MAYOR!$B11,BRUTO!$T:$T,ANALISIS_CAPTURAS_SEXO_C_MAYOR!K$10,BRUTO!$A:$A,ANALISIS_CAPTURAS_SEXO_C_MAYOR!K$9)+SUMIFS(BRUTO!$U:$U,BRUTO!$I:$I,ANALISIS_CAPTURAS_SEXO_C_MAYOR!$B11,BRUTO!$V:$V,ANALISIS_CAPTURAS_SEXO_C_MAYOR!K$10,BRUTO!$A:$A,ANALISIS_CAPTURAS_SEXO_C_MAYOR!K$9)+SUMIFS(BRUTO!$W:$W,BRUTO!$J:$J,ANALISIS_CAPTURAS_SEXO_C_MAYOR!$B11,BRUTO!$X:$X,ANALISIS_CAPTURAS_SEXO_C_MAYOR!K$10,BRUTO!$A:$A,ANALISIS_CAPTURAS_SEXO_C_MAYOR!K$9)+SUMIFS(BRUTO!$Y:$Y,BRUTO!$K:$K,ANALISIS_CAPTURAS_SEXO_C_MAYOR!$B11,BRUTO!$Z:$Z,ANALISIS_CAPTURAS_SEXO_C_MAYOR!K$10,BRUTO!$A:$A,ANALISIS_CAPTURAS_SEXO_C_MAYOR!K$9)+SUMIFS(BRUTO!$AA:$AA,BRUTO!$K:$K,ANALISIS_CAPTURAS_SEXO_C_MAYOR!$B11,BRUTO!$AB:$AB,ANALISIS_CAPTURAS_SEXO_C_MAYOR!K$10,BRUTO!$A:$A,ANALISIS_CAPTURAS_SEXO_C_MAYOR!K$9)</f>
        <v>0</v>
      </c>
      <c r="L11" s="111">
        <f>SUMIFS(BRUTO!$M:$M,BRUTO!$H:$H,ANALISIS_CAPTURAS_SEXO_C_MAYOR!$B11,BRUTO!$N:$N,ANALISIS_CAPTURAS_SEXO_C_MAYOR!L$10,BRUTO!$A:$A,ANALISIS_CAPTURAS_SEXO_C_MAYOR!L$9)+SUMIFS(BRUTO!$O:$O,BRUTO!$H:$H,ANALISIS_CAPTURAS_SEXO_C_MAYOR!$B11,BRUTO!$P:$P,ANALISIS_CAPTURAS_SEXO_C_MAYOR!L$10,BRUTO!$A:$A,ANALISIS_CAPTURAS_SEXO_C_MAYOR!L$9)+SUMIFS(BRUTO!$Q:$Q,BRUTO!$H:$H,ANALISIS_CAPTURAS_SEXO_C_MAYOR!$B11,BRUTO!$R:$R,ANALISIS_CAPTURAS_SEXO_C_MAYOR!L$10,BRUTO!$A:$A,ANALISIS_CAPTURAS_SEXO_C_MAYOR!L$9)+SUMIFS(BRUTO!$S:$S,BRUTO!$I:$I,ANALISIS_CAPTURAS_SEXO_C_MAYOR!$B11,BRUTO!$T:$T,ANALISIS_CAPTURAS_SEXO_C_MAYOR!L$10,BRUTO!$A:$A,ANALISIS_CAPTURAS_SEXO_C_MAYOR!L$9)+SUMIFS(BRUTO!$U:$U,BRUTO!$I:$I,ANALISIS_CAPTURAS_SEXO_C_MAYOR!$B11,BRUTO!$V:$V,ANALISIS_CAPTURAS_SEXO_C_MAYOR!L$10,BRUTO!$A:$A,ANALISIS_CAPTURAS_SEXO_C_MAYOR!L$9)+SUMIFS(BRUTO!$W:$W,BRUTO!$J:$J,ANALISIS_CAPTURAS_SEXO_C_MAYOR!$B11,BRUTO!$X:$X,ANALISIS_CAPTURAS_SEXO_C_MAYOR!L$10,BRUTO!$A:$A,ANALISIS_CAPTURAS_SEXO_C_MAYOR!L$9)+SUMIFS(BRUTO!$Y:$Y,BRUTO!$K:$K,ANALISIS_CAPTURAS_SEXO_C_MAYOR!$B11,BRUTO!$Z:$Z,ANALISIS_CAPTURAS_SEXO_C_MAYOR!L$10,BRUTO!$A:$A,ANALISIS_CAPTURAS_SEXO_C_MAYOR!L$9)+SUMIFS(BRUTO!$AA:$AA,BRUTO!$K:$K,ANALISIS_CAPTURAS_SEXO_C_MAYOR!$B11,BRUTO!$AB:$AB,ANALISIS_CAPTURAS_SEXO_C_MAYOR!L$10,BRUTO!$A:$A,ANALISIS_CAPTURAS_SEXO_C_MAYOR!L$9)</f>
        <v>186</v>
      </c>
      <c r="M11" s="111">
        <f>SUMIFS(BRUTO!$M:$M,BRUTO!$H:$H,ANALISIS_CAPTURAS_SEXO_C_MAYOR!$B11,BRUTO!$N:$N,ANALISIS_CAPTURAS_SEXO_C_MAYOR!M$10,BRUTO!$A:$A,ANALISIS_CAPTURAS_SEXO_C_MAYOR!M$9)+SUMIFS(BRUTO!$O:$O,BRUTO!$H:$H,ANALISIS_CAPTURAS_SEXO_C_MAYOR!$B11,BRUTO!$P:$P,ANALISIS_CAPTURAS_SEXO_C_MAYOR!M$10,BRUTO!$A:$A,ANALISIS_CAPTURAS_SEXO_C_MAYOR!M$9)+SUMIFS(BRUTO!$Q:$Q,BRUTO!$H:$H,ANALISIS_CAPTURAS_SEXO_C_MAYOR!$B11,BRUTO!$R:$R,ANALISIS_CAPTURAS_SEXO_C_MAYOR!M$10,BRUTO!$A:$A,ANALISIS_CAPTURAS_SEXO_C_MAYOR!M$9)+SUMIFS(BRUTO!$S:$S,BRUTO!$I:$I,ANALISIS_CAPTURAS_SEXO_C_MAYOR!$B11,BRUTO!$T:$T,ANALISIS_CAPTURAS_SEXO_C_MAYOR!M$10,BRUTO!$A:$A,ANALISIS_CAPTURAS_SEXO_C_MAYOR!M$9)+SUMIFS(BRUTO!$U:$U,BRUTO!$I:$I,ANALISIS_CAPTURAS_SEXO_C_MAYOR!$B11,BRUTO!$V:$V,ANALISIS_CAPTURAS_SEXO_C_MAYOR!M$10,BRUTO!$A:$A,ANALISIS_CAPTURAS_SEXO_C_MAYOR!M$9)+SUMIFS(BRUTO!$W:$W,BRUTO!$J:$J,ANALISIS_CAPTURAS_SEXO_C_MAYOR!$B11,BRUTO!$X:$X,ANALISIS_CAPTURAS_SEXO_C_MAYOR!M$10,BRUTO!$A:$A,ANALISIS_CAPTURAS_SEXO_C_MAYOR!M$9)+SUMIFS(BRUTO!$Y:$Y,BRUTO!$K:$K,ANALISIS_CAPTURAS_SEXO_C_MAYOR!$B11,BRUTO!$Z:$Z,ANALISIS_CAPTURAS_SEXO_C_MAYOR!M$10,BRUTO!$A:$A,ANALISIS_CAPTURAS_SEXO_C_MAYOR!M$9)+SUMIFS(BRUTO!$AA:$AA,BRUTO!$K:$K,ANALISIS_CAPTURAS_SEXO_C_MAYOR!$B11,BRUTO!$AB:$AB,ANALISIS_CAPTURAS_SEXO_C_MAYOR!M$10,BRUTO!$A:$A,ANALISIS_CAPTURAS_SEXO_C_MAYOR!M$9)</f>
        <v>90</v>
      </c>
      <c r="N11" s="111">
        <f>SUMIFS(BRUTO!$M:$M,BRUTO!$H:$H,ANALISIS_CAPTURAS_SEXO_C_MAYOR!$B11,BRUTO!$N:$N,ANALISIS_CAPTURAS_SEXO_C_MAYOR!N$10,BRUTO!$A:$A,ANALISIS_CAPTURAS_SEXO_C_MAYOR!N$9)+SUMIFS(BRUTO!$O:$O,BRUTO!$H:$H,ANALISIS_CAPTURAS_SEXO_C_MAYOR!$B11,BRUTO!$P:$P,ANALISIS_CAPTURAS_SEXO_C_MAYOR!N$10,BRUTO!$A:$A,ANALISIS_CAPTURAS_SEXO_C_MAYOR!N$9)+SUMIFS(BRUTO!$Q:$Q,BRUTO!$H:$H,ANALISIS_CAPTURAS_SEXO_C_MAYOR!$B11,BRUTO!$R:$R,ANALISIS_CAPTURAS_SEXO_C_MAYOR!N$10,BRUTO!$A:$A,ANALISIS_CAPTURAS_SEXO_C_MAYOR!N$9)+SUMIFS(BRUTO!$S:$S,BRUTO!$I:$I,ANALISIS_CAPTURAS_SEXO_C_MAYOR!$B11,BRUTO!$T:$T,ANALISIS_CAPTURAS_SEXO_C_MAYOR!N$10,BRUTO!$A:$A,ANALISIS_CAPTURAS_SEXO_C_MAYOR!N$9)+SUMIFS(BRUTO!$U:$U,BRUTO!$I:$I,ANALISIS_CAPTURAS_SEXO_C_MAYOR!$B11,BRUTO!$V:$V,ANALISIS_CAPTURAS_SEXO_C_MAYOR!N$10,BRUTO!$A:$A,ANALISIS_CAPTURAS_SEXO_C_MAYOR!N$9)+SUMIFS(BRUTO!$W:$W,BRUTO!$J:$J,ANALISIS_CAPTURAS_SEXO_C_MAYOR!$B11,BRUTO!$X:$X,ANALISIS_CAPTURAS_SEXO_C_MAYOR!N$10,BRUTO!$A:$A,ANALISIS_CAPTURAS_SEXO_C_MAYOR!N$9)+SUMIFS(BRUTO!$Y:$Y,BRUTO!$K:$K,ANALISIS_CAPTURAS_SEXO_C_MAYOR!$B11,BRUTO!$Z:$Z,ANALISIS_CAPTURAS_SEXO_C_MAYOR!N$10,BRUTO!$A:$A,ANALISIS_CAPTURAS_SEXO_C_MAYOR!N$9)+SUMIFS(BRUTO!$AA:$AA,BRUTO!$K:$K,ANALISIS_CAPTURAS_SEXO_C_MAYOR!$B11,BRUTO!$AB:$AB,ANALISIS_CAPTURAS_SEXO_C_MAYOR!N$10,BRUTO!$A:$A,ANALISIS_CAPTURAS_SEXO_C_MAYOR!N$9)</f>
        <v>0</v>
      </c>
      <c r="O11" s="111">
        <f>SUMIFS(BRUTO!$M:$M,BRUTO!$H:$H,ANALISIS_CAPTURAS_SEXO_C_MAYOR!$B11,BRUTO!$N:$N,ANALISIS_CAPTURAS_SEXO_C_MAYOR!O$10,BRUTO!$A:$A,ANALISIS_CAPTURAS_SEXO_C_MAYOR!O$9)+SUMIFS(BRUTO!$O:$O,BRUTO!$H:$H,ANALISIS_CAPTURAS_SEXO_C_MAYOR!$B11,BRUTO!$P:$P,ANALISIS_CAPTURAS_SEXO_C_MAYOR!O$10,BRUTO!$A:$A,ANALISIS_CAPTURAS_SEXO_C_MAYOR!O$9)+SUMIFS(BRUTO!$Q:$Q,BRUTO!$H:$H,ANALISIS_CAPTURAS_SEXO_C_MAYOR!$B11,BRUTO!$R:$R,ANALISIS_CAPTURAS_SEXO_C_MAYOR!O$10,BRUTO!$A:$A,ANALISIS_CAPTURAS_SEXO_C_MAYOR!O$9)+SUMIFS(BRUTO!$S:$S,BRUTO!$I:$I,ANALISIS_CAPTURAS_SEXO_C_MAYOR!$B11,BRUTO!$T:$T,ANALISIS_CAPTURAS_SEXO_C_MAYOR!O$10,BRUTO!$A:$A,ANALISIS_CAPTURAS_SEXO_C_MAYOR!O$9)+SUMIFS(BRUTO!$U:$U,BRUTO!$I:$I,ANALISIS_CAPTURAS_SEXO_C_MAYOR!$B11,BRUTO!$V:$V,ANALISIS_CAPTURAS_SEXO_C_MAYOR!O$10,BRUTO!$A:$A,ANALISIS_CAPTURAS_SEXO_C_MAYOR!O$9)+SUMIFS(BRUTO!$W:$W,BRUTO!$J:$J,ANALISIS_CAPTURAS_SEXO_C_MAYOR!$B11,BRUTO!$X:$X,ANALISIS_CAPTURAS_SEXO_C_MAYOR!O$10,BRUTO!$A:$A,ANALISIS_CAPTURAS_SEXO_C_MAYOR!O$9)+SUMIFS(BRUTO!$Y:$Y,BRUTO!$K:$K,ANALISIS_CAPTURAS_SEXO_C_MAYOR!$B11,BRUTO!$Z:$Z,ANALISIS_CAPTURAS_SEXO_C_MAYOR!O$10,BRUTO!$A:$A,ANALISIS_CAPTURAS_SEXO_C_MAYOR!O$9)+SUMIFS(BRUTO!$AA:$AA,BRUTO!$K:$K,ANALISIS_CAPTURAS_SEXO_C_MAYOR!$B11,BRUTO!$AB:$AB,ANALISIS_CAPTURAS_SEXO_C_MAYOR!O$10,BRUTO!$A:$A,ANALISIS_CAPTURAS_SEXO_C_MAYOR!O$9)</f>
        <v>379</v>
      </c>
      <c r="P11" s="111">
        <f>SUMIFS(BRUTO!$M:$M,BRUTO!$H:$H,ANALISIS_CAPTURAS_SEXO_C_MAYOR!$B11,BRUTO!$N:$N,ANALISIS_CAPTURAS_SEXO_C_MAYOR!P$10,BRUTO!$A:$A,ANALISIS_CAPTURAS_SEXO_C_MAYOR!P$9)+SUMIFS(BRUTO!$O:$O,BRUTO!$H:$H,ANALISIS_CAPTURAS_SEXO_C_MAYOR!$B11,BRUTO!$P:$P,ANALISIS_CAPTURAS_SEXO_C_MAYOR!P$10,BRUTO!$A:$A,ANALISIS_CAPTURAS_SEXO_C_MAYOR!P$9)+SUMIFS(BRUTO!$Q:$Q,BRUTO!$H:$H,ANALISIS_CAPTURAS_SEXO_C_MAYOR!$B11,BRUTO!$R:$R,ANALISIS_CAPTURAS_SEXO_C_MAYOR!P$10,BRUTO!$A:$A,ANALISIS_CAPTURAS_SEXO_C_MAYOR!P$9)+SUMIFS(BRUTO!$S:$S,BRUTO!$I:$I,ANALISIS_CAPTURAS_SEXO_C_MAYOR!$B11,BRUTO!$T:$T,ANALISIS_CAPTURAS_SEXO_C_MAYOR!P$10,BRUTO!$A:$A,ANALISIS_CAPTURAS_SEXO_C_MAYOR!P$9)+SUMIFS(BRUTO!$U:$U,BRUTO!$I:$I,ANALISIS_CAPTURAS_SEXO_C_MAYOR!$B11,BRUTO!$V:$V,ANALISIS_CAPTURAS_SEXO_C_MAYOR!P$10,BRUTO!$A:$A,ANALISIS_CAPTURAS_SEXO_C_MAYOR!P$9)+SUMIFS(BRUTO!$W:$W,BRUTO!$J:$J,ANALISIS_CAPTURAS_SEXO_C_MAYOR!$B11,BRUTO!$X:$X,ANALISIS_CAPTURAS_SEXO_C_MAYOR!P$10,BRUTO!$A:$A,ANALISIS_CAPTURAS_SEXO_C_MAYOR!P$9)+SUMIFS(BRUTO!$Y:$Y,BRUTO!$K:$K,ANALISIS_CAPTURAS_SEXO_C_MAYOR!$B11,BRUTO!$Z:$Z,ANALISIS_CAPTURAS_SEXO_C_MAYOR!P$10,BRUTO!$A:$A,ANALISIS_CAPTURAS_SEXO_C_MAYOR!P$9)+SUMIFS(BRUTO!$AA:$AA,BRUTO!$K:$K,ANALISIS_CAPTURAS_SEXO_C_MAYOR!$B11,BRUTO!$AB:$AB,ANALISIS_CAPTURAS_SEXO_C_MAYOR!P$10,BRUTO!$A:$A,ANALISIS_CAPTURAS_SEXO_C_MAYOR!P$9)</f>
        <v>302</v>
      </c>
      <c r="Q11" s="111">
        <f>SUMIFS(BRUTO!$M:$M,BRUTO!$H:$H,ANALISIS_CAPTURAS_SEXO_C_MAYOR!$B11,BRUTO!$N:$N,ANALISIS_CAPTURAS_SEXO_C_MAYOR!Q$10,BRUTO!$A:$A,ANALISIS_CAPTURAS_SEXO_C_MAYOR!Q$9)+SUMIFS(BRUTO!$O:$O,BRUTO!$H:$H,ANALISIS_CAPTURAS_SEXO_C_MAYOR!$B11,BRUTO!$P:$P,ANALISIS_CAPTURAS_SEXO_C_MAYOR!Q$10,BRUTO!$A:$A,ANALISIS_CAPTURAS_SEXO_C_MAYOR!Q$9)+SUMIFS(BRUTO!$Q:$Q,BRUTO!$H:$H,ANALISIS_CAPTURAS_SEXO_C_MAYOR!$B11,BRUTO!$R:$R,ANALISIS_CAPTURAS_SEXO_C_MAYOR!Q$10,BRUTO!$A:$A,ANALISIS_CAPTURAS_SEXO_C_MAYOR!Q$9)+SUMIFS(BRUTO!$S:$S,BRUTO!$I:$I,ANALISIS_CAPTURAS_SEXO_C_MAYOR!$B11,BRUTO!$T:$T,ANALISIS_CAPTURAS_SEXO_C_MAYOR!Q$10,BRUTO!$A:$A,ANALISIS_CAPTURAS_SEXO_C_MAYOR!Q$9)+SUMIFS(BRUTO!$U:$U,BRUTO!$I:$I,ANALISIS_CAPTURAS_SEXO_C_MAYOR!$B11,BRUTO!$V:$V,ANALISIS_CAPTURAS_SEXO_C_MAYOR!Q$10,BRUTO!$A:$A,ANALISIS_CAPTURAS_SEXO_C_MAYOR!Q$9)+SUMIFS(BRUTO!$W:$W,BRUTO!$J:$J,ANALISIS_CAPTURAS_SEXO_C_MAYOR!$B11,BRUTO!$X:$X,ANALISIS_CAPTURAS_SEXO_C_MAYOR!Q$10,BRUTO!$A:$A,ANALISIS_CAPTURAS_SEXO_C_MAYOR!Q$9)+SUMIFS(BRUTO!$Y:$Y,BRUTO!$K:$K,ANALISIS_CAPTURAS_SEXO_C_MAYOR!$B11,BRUTO!$Z:$Z,ANALISIS_CAPTURAS_SEXO_C_MAYOR!Q$10,BRUTO!$A:$A,ANALISIS_CAPTURAS_SEXO_C_MAYOR!Q$9)+SUMIFS(BRUTO!$AA:$AA,BRUTO!$K:$K,ANALISIS_CAPTURAS_SEXO_C_MAYOR!$B11,BRUTO!$AB:$AB,ANALISIS_CAPTURAS_SEXO_C_MAYOR!Q$10,BRUTO!$A:$A,ANALISIS_CAPTURAS_SEXO_C_MAYOR!Q$9)</f>
        <v>0</v>
      </c>
      <c r="R11" s="111">
        <f>SUMIFS(BRUTO!$M:$M,BRUTO!$H:$H,ANALISIS_CAPTURAS_SEXO_C_MAYOR!$B11,BRUTO!$N:$N,ANALISIS_CAPTURAS_SEXO_C_MAYOR!R$10,BRUTO!$A:$A,ANALISIS_CAPTURAS_SEXO_C_MAYOR!R$9)+SUMIFS(BRUTO!$O:$O,BRUTO!$H:$H,ANALISIS_CAPTURAS_SEXO_C_MAYOR!$B11,BRUTO!$P:$P,ANALISIS_CAPTURAS_SEXO_C_MAYOR!R$10,BRUTO!$A:$A,ANALISIS_CAPTURAS_SEXO_C_MAYOR!R$9)+SUMIFS(BRUTO!$Q:$Q,BRUTO!$H:$H,ANALISIS_CAPTURAS_SEXO_C_MAYOR!$B11,BRUTO!$R:$R,ANALISIS_CAPTURAS_SEXO_C_MAYOR!R$10,BRUTO!$A:$A,ANALISIS_CAPTURAS_SEXO_C_MAYOR!R$9)+SUMIFS(BRUTO!$S:$S,BRUTO!$I:$I,ANALISIS_CAPTURAS_SEXO_C_MAYOR!$B11,BRUTO!$T:$T,ANALISIS_CAPTURAS_SEXO_C_MAYOR!R$10,BRUTO!$A:$A,ANALISIS_CAPTURAS_SEXO_C_MAYOR!R$9)+SUMIFS(BRUTO!$U:$U,BRUTO!$I:$I,ANALISIS_CAPTURAS_SEXO_C_MAYOR!$B11,BRUTO!$V:$V,ANALISIS_CAPTURAS_SEXO_C_MAYOR!R$10,BRUTO!$A:$A,ANALISIS_CAPTURAS_SEXO_C_MAYOR!R$9)+SUMIFS(BRUTO!$W:$W,BRUTO!$J:$J,ANALISIS_CAPTURAS_SEXO_C_MAYOR!$B11,BRUTO!$X:$X,ANALISIS_CAPTURAS_SEXO_C_MAYOR!R$10,BRUTO!$A:$A,ANALISIS_CAPTURAS_SEXO_C_MAYOR!R$9)+SUMIFS(BRUTO!$Y:$Y,BRUTO!$K:$K,ANALISIS_CAPTURAS_SEXO_C_MAYOR!$B11,BRUTO!$Z:$Z,ANALISIS_CAPTURAS_SEXO_C_MAYOR!R$10,BRUTO!$A:$A,ANALISIS_CAPTURAS_SEXO_C_MAYOR!R$9)+SUMIFS(BRUTO!$AA:$AA,BRUTO!$K:$K,ANALISIS_CAPTURAS_SEXO_C_MAYOR!$B11,BRUTO!$AB:$AB,ANALISIS_CAPTURAS_SEXO_C_MAYOR!R$10,BRUTO!$A:$A,ANALISIS_CAPTURAS_SEXO_C_MAYOR!R$9)</f>
        <v>231</v>
      </c>
      <c r="S11" s="111">
        <f>SUMIFS(BRUTO!$M:$M,BRUTO!$H:$H,ANALISIS_CAPTURAS_SEXO_C_MAYOR!$B11,BRUTO!$N:$N,ANALISIS_CAPTURAS_SEXO_C_MAYOR!S$10,BRUTO!$A:$A,ANALISIS_CAPTURAS_SEXO_C_MAYOR!S$9)+SUMIFS(BRUTO!$O:$O,BRUTO!$H:$H,ANALISIS_CAPTURAS_SEXO_C_MAYOR!$B11,BRUTO!$P:$P,ANALISIS_CAPTURAS_SEXO_C_MAYOR!S$10,BRUTO!$A:$A,ANALISIS_CAPTURAS_SEXO_C_MAYOR!S$9)+SUMIFS(BRUTO!$Q:$Q,BRUTO!$H:$H,ANALISIS_CAPTURAS_SEXO_C_MAYOR!$B11,BRUTO!$R:$R,ANALISIS_CAPTURAS_SEXO_C_MAYOR!S$10,BRUTO!$A:$A,ANALISIS_CAPTURAS_SEXO_C_MAYOR!S$9)+SUMIFS(BRUTO!$S:$S,BRUTO!$I:$I,ANALISIS_CAPTURAS_SEXO_C_MAYOR!$B11,BRUTO!$T:$T,ANALISIS_CAPTURAS_SEXO_C_MAYOR!S$10,BRUTO!$A:$A,ANALISIS_CAPTURAS_SEXO_C_MAYOR!S$9)+SUMIFS(BRUTO!$U:$U,BRUTO!$I:$I,ANALISIS_CAPTURAS_SEXO_C_MAYOR!$B11,BRUTO!$V:$V,ANALISIS_CAPTURAS_SEXO_C_MAYOR!S$10,BRUTO!$A:$A,ANALISIS_CAPTURAS_SEXO_C_MAYOR!S$9)+SUMIFS(BRUTO!$W:$W,BRUTO!$J:$J,ANALISIS_CAPTURAS_SEXO_C_MAYOR!$B11,BRUTO!$X:$X,ANALISIS_CAPTURAS_SEXO_C_MAYOR!S$10,BRUTO!$A:$A,ANALISIS_CAPTURAS_SEXO_C_MAYOR!S$9)+SUMIFS(BRUTO!$Y:$Y,BRUTO!$K:$K,ANALISIS_CAPTURAS_SEXO_C_MAYOR!$B11,BRUTO!$Z:$Z,ANALISIS_CAPTURAS_SEXO_C_MAYOR!S$10,BRUTO!$A:$A,ANALISIS_CAPTURAS_SEXO_C_MAYOR!S$9)+SUMIFS(BRUTO!$AA:$AA,BRUTO!$K:$K,ANALISIS_CAPTURAS_SEXO_C_MAYOR!$B11,BRUTO!$AB:$AB,ANALISIS_CAPTURAS_SEXO_C_MAYOR!S$10,BRUTO!$A:$A,ANALISIS_CAPTURAS_SEXO_C_MAYOR!S$9)</f>
        <v>202</v>
      </c>
      <c r="T11" s="111">
        <f>SUMIFS(BRUTO!$M:$M,BRUTO!$H:$H,ANALISIS_CAPTURAS_SEXO_C_MAYOR!$B11,BRUTO!$N:$N,ANALISIS_CAPTURAS_SEXO_C_MAYOR!T$10,BRUTO!$A:$A,ANALISIS_CAPTURAS_SEXO_C_MAYOR!T$9)+SUMIFS(BRUTO!$O:$O,BRUTO!$H:$H,ANALISIS_CAPTURAS_SEXO_C_MAYOR!$B11,BRUTO!$P:$P,ANALISIS_CAPTURAS_SEXO_C_MAYOR!T$10,BRUTO!$A:$A,ANALISIS_CAPTURAS_SEXO_C_MAYOR!T$9)+SUMIFS(BRUTO!$Q:$Q,BRUTO!$H:$H,ANALISIS_CAPTURAS_SEXO_C_MAYOR!$B11,BRUTO!$R:$R,ANALISIS_CAPTURAS_SEXO_C_MAYOR!T$10,BRUTO!$A:$A,ANALISIS_CAPTURAS_SEXO_C_MAYOR!T$9)+SUMIFS(BRUTO!$S:$S,BRUTO!$I:$I,ANALISIS_CAPTURAS_SEXO_C_MAYOR!$B11,BRUTO!$T:$T,ANALISIS_CAPTURAS_SEXO_C_MAYOR!T$10,BRUTO!$A:$A,ANALISIS_CAPTURAS_SEXO_C_MAYOR!T$9)+SUMIFS(BRUTO!$U:$U,BRUTO!$I:$I,ANALISIS_CAPTURAS_SEXO_C_MAYOR!$B11,BRUTO!$V:$V,ANALISIS_CAPTURAS_SEXO_C_MAYOR!T$10,BRUTO!$A:$A,ANALISIS_CAPTURAS_SEXO_C_MAYOR!T$9)+SUMIFS(BRUTO!$W:$W,BRUTO!$J:$J,ANALISIS_CAPTURAS_SEXO_C_MAYOR!$B11,BRUTO!$X:$X,ANALISIS_CAPTURAS_SEXO_C_MAYOR!T$10,BRUTO!$A:$A,ANALISIS_CAPTURAS_SEXO_C_MAYOR!T$9)+SUMIFS(BRUTO!$Y:$Y,BRUTO!$K:$K,ANALISIS_CAPTURAS_SEXO_C_MAYOR!$B11,BRUTO!$Z:$Z,ANALISIS_CAPTURAS_SEXO_C_MAYOR!T$10,BRUTO!$A:$A,ANALISIS_CAPTURAS_SEXO_C_MAYOR!T$9)+SUMIFS(BRUTO!$AA:$AA,BRUTO!$K:$K,ANALISIS_CAPTURAS_SEXO_C_MAYOR!$B11,BRUTO!$AB:$AB,ANALISIS_CAPTURAS_SEXO_C_MAYOR!T$10,BRUTO!$A:$A,ANALISIS_CAPTURAS_SEXO_C_MAYOR!T$9)</f>
        <v>0</v>
      </c>
      <c r="U11" s="111">
        <f>SUMIFS(BRUTO!$M:$M,BRUTO!$H:$H,ANALISIS_CAPTURAS_SEXO_C_MAYOR!$B11,BRUTO!$N:$N,ANALISIS_CAPTURAS_SEXO_C_MAYOR!U$10,BRUTO!$A:$A,ANALISIS_CAPTURAS_SEXO_C_MAYOR!U$9)+SUMIFS(BRUTO!$O:$O,BRUTO!$H:$H,ANALISIS_CAPTURAS_SEXO_C_MAYOR!$B11,BRUTO!$P:$P,ANALISIS_CAPTURAS_SEXO_C_MAYOR!U$10,BRUTO!$A:$A,ANALISIS_CAPTURAS_SEXO_C_MAYOR!U$9)+SUMIFS(BRUTO!$Q:$Q,BRUTO!$H:$H,ANALISIS_CAPTURAS_SEXO_C_MAYOR!$B11,BRUTO!$R:$R,ANALISIS_CAPTURAS_SEXO_C_MAYOR!U$10,BRUTO!$A:$A,ANALISIS_CAPTURAS_SEXO_C_MAYOR!U$9)+SUMIFS(BRUTO!$S:$S,BRUTO!$I:$I,ANALISIS_CAPTURAS_SEXO_C_MAYOR!$B11,BRUTO!$T:$T,ANALISIS_CAPTURAS_SEXO_C_MAYOR!U$10,BRUTO!$A:$A,ANALISIS_CAPTURAS_SEXO_C_MAYOR!U$9)+SUMIFS(BRUTO!$U:$U,BRUTO!$I:$I,ANALISIS_CAPTURAS_SEXO_C_MAYOR!$B11,BRUTO!$V:$V,ANALISIS_CAPTURAS_SEXO_C_MAYOR!U$10,BRUTO!$A:$A,ANALISIS_CAPTURAS_SEXO_C_MAYOR!U$9)+SUMIFS(BRUTO!$W:$W,BRUTO!$J:$J,ANALISIS_CAPTURAS_SEXO_C_MAYOR!$B11,BRUTO!$X:$X,ANALISIS_CAPTURAS_SEXO_C_MAYOR!U$10,BRUTO!$A:$A,ANALISIS_CAPTURAS_SEXO_C_MAYOR!U$9)+SUMIFS(BRUTO!$Y:$Y,BRUTO!$K:$K,ANALISIS_CAPTURAS_SEXO_C_MAYOR!$B11,BRUTO!$Z:$Z,ANALISIS_CAPTURAS_SEXO_C_MAYOR!U$10,BRUTO!$A:$A,ANALISIS_CAPTURAS_SEXO_C_MAYOR!U$9)+SUMIFS(BRUTO!$AA:$AA,BRUTO!$K:$K,ANALISIS_CAPTURAS_SEXO_C_MAYOR!$B11,BRUTO!$AB:$AB,ANALISIS_CAPTURAS_SEXO_C_MAYOR!U$10,BRUTO!$A:$A,ANALISIS_CAPTURAS_SEXO_C_MAYOR!U$9)</f>
        <v>452</v>
      </c>
      <c r="V11" s="111">
        <f>SUMIFS(BRUTO!$M:$M,BRUTO!$H:$H,ANALISIS_CAPTURAS_SEXO_C_MAYOR!$B11,BRUTO!$N:$N,ANALISIS_CAPTURAS_SEXO_C_MAYOR!V$10,BRUTO!$A:$A,ANALISIS_CAPTURAS_SEXO_C_MAYOR!V$9)+SUMIFS(BRUTO!$O:$O,BRUTO!$H:$H,ANALISIS_CAPTURAS_SEXO_C_MAYOR!$B11,BRUTO!$P:$P,ANALISIS_CAPTURAS_SEXO_C_MAYOR!V$10,BRUTO!$A:$A,ANALISIS_CAPTURAS_SEXO_C_MAYOR!V$9)+SUMIFS(BRUTO!$Q:$Q,BRUTO!$H:$H,ANALISIS_CAPTURAS_SEXO_C_MAYOR!$B11,BRUTO!$R:$R,ANALISIS_CAPTURAS_SEXO_C_MAYOR!V$10,BRUTO!$A:$A,ANALISIS_CAPTURAS_SEXO_C_MAYOR!V$9)+SUMIFS(BRUTO!$S:$S,BRUTO!$I:$I,ANALISIS_CAPTURAS_SEXO_C_MAYOR!$B11,BRUTO!$T:$T,ANALISIS_CAPTURAS_SEXO_C_MAYOR!V$10,BRUTO!$A:$A,ANALISIS_CAPTURAS_SEXO_C_MAYOR!V$9)+SUMIFS(BRUTO!$U:$U,BRUTO!$I:$I,ANALISIS_CAPTURAS_SEXO_C_MAYOR!$B11,BRUTO!$V:$V,ANALISIS_CAPTURAS_SEXO_C_MAYOR!V$10,BRUTO!$A:$A,ANALISIS_CAPTURAS_SEXO_C_MAYOR!V$9)+SUMIFS(BRUTO!$W:$W,BRUTO!$J:$J,ANALISIS_CAPTURAS_SEXO_C_MAYOR!$B11,BRUTO!$X:$X,ANALISIS_CAPTURAS_SEXO_C_MAYOR!V$10,BRUTO!$A:$A,ANALISIS_CAPTURAS_SEXO_C_MAYOR!V$9)+SUMIFS(BRUTO!$Y:$Y,BRUTO!$K:$K,ANALISIS_CAPTURAS_SEXO_C_MAYOR!$B11,BRUTO!$Z:$Z,ANALISIS_CAPTURAS_SEXO_C_MAYOR!V$10,BRUTO!$A:$A,ANALISIS_CAPTURAS_SEXO_C_MAYOR!V$9)+SUMIFS(BRUTO!$AA:$AA,BRUTO!$K:$K,ANALISIS_CAPTURAS_SEXO_C_MAYOR!$B11,BRUTO!$AB:$AB,ANALISIS_CAPTURAS_SEXO_C_MAYOR!V$10,BRUTO!$A:$A,ANALISIS_CAPTURAS_SEXO_C_MAYOR!V$9)</f>
        <v>382</v>
      </c>
      <c r="W11" s="111">
        <f>SUMIFS(BRUTO!$M:$M,BRUTO!$H:$H,ANALISIS_CAPTURAS_SEXO_C_MAYOR!$B11,BRUTO!$N:$N,ANALISIS_CAPTURAS_SEXO_C_MAYOR!W$10,BRUTO!$A:$A,ANALISIS_CAPTURAS_SEXO_C_MAYOR!W$9)+SUMIFS(BRUTO!$O:$O,BRUTO!$H:$H,ANALISIS_CAPTURAS_SEXO_C_MAYOR!$B11,BRUTO!$P:$P,ANALISIS_CAPTURAS_SEXO_C_MAYOR!W$10,BRUTO!$A:$A,ANALISIS_CAPTURAS_SEXO_C_MAYOR!W$9)+SUMIFS(BRUTO!$Q:$Q,BRUTO!$H:$H,ANALISIS_CAPTURAS_SEXO_C_MAYOR!$B11,BRUTO!$R:$R,ANALISIS_CAPTURAS_SEXO_C_MAYOR!W$10,BRUTO!$A:$A,ANALISIS_CAPTURAS_SEXO_C_MAYOR!W$9)+SUMIFS(BRUTO!$S:$S,BRUTO!$I:$I,ANALISIS_CAPTURAS_SEXO_C_MAYOR!$B11,BRUTO!$T:$T,ANALISIS_CAPTURAS_SEXO_C_MAYOR!W$10,BRUTO!$A:$A,ANALISIS_CAPTURAS_SEXO_C_MAYOR!W$9)+SUMIFS(BRUTO!$U:$U,BRUTO!$I:$I,ANALISIS_CAPTURAS_SEXO_C_MAYOR!$B11,BRUTO!$V:$V,ANALISIS_CAPTURAS_SEXO_C_MAYOR!W$10,BRUTO!$A:$A,ANALISIS_CAPTURAS_SEXO_C_MAYOR!W$9)+SUMIFS(BRUTO!$W:$W,BRUTO!$J:$J,ANALISIS_CAPTURAS_SEXO_C_MAYOR!$B11,BRUTO!$X:$X,ANALISIS_CAPTURAS_SEXO_C_MAYOR!W$10,BRUTO!$A:$A,ANALISIS_CAPTURAS_SEXO_C_MAYOR!W$9)+SUMIFS(BRUTO!$Y:$Y,BRUTO!$K:$K,ANALISIS_CAPTURAS_SEXO_C_MAYOR!$B11,BRUTO!$Z:$Z,ANALISIS_CAPTURAS_SEXO_C_MAYOR!W$10,BRUTO!$A:$A,ANALISIS_CAPTURAS_SEXO_C_MAYOR!W$9)+SUMIFS(BRUTO!$AA:$AA,BRUTO!$K:$K,ANALISIS_CAPTURAS_SEXO_C_MAYOR!$B11,BRUTO!$AB:$AB,ANALISIS_CAPTURAS_SEXO_C_MAYOR!W$10,BRUTO!$A:$A,ANALISIS_CAPTURAS_SEXO_C_MAYOR!W$9)</f>
        <v>3</v>
      </c>
      <c r="X11" s="111">
        <f>SUMIFS(BRUTO!$M:$M,BRUTO!$H:$H,ANALISIS_CAPTURAS_SEXO_C_MAYOR!$B11,BRUTO!$N:$N,ANALISIS_CAPTURAS_SEXO_C_MAYOR!X$10,BRUTO!$A:$A,ANALISIS_CAPTURAS_SEXO_C_MAYOR!X$9)+SUMIFS(BRUTO!$O:$O,BRUTO!$H:$H,ANALISIS_CAPTURAS_SEXO_C_MAYOR!$B11,BRUTO!$P:$P,ANALISIS_CAPTURAS_SEXO_C_MAYOR!X$10,BRUTO!$A:$A,ANALISIS_CAPTURAS_SEXO_C_MAYOR!X$9)+SUMIFS(BRUTO!$Q:$Q,BRUTO!$H:$H,ANALISIS_CAPTURAS_SEXO_C_MAYOR!$B11,BRUTO!$R:$R,ANALISIS_CAPTURAS_SEXO_C_MAYOR!X$10,BRUTO!$A:$A,ANALISIS_CAPTURAS_SEXO_C_MAYOR!X$9)+SUMIFS(BRUTO!$S:$S,BRUTO!$I:$I,ANALISIS_CAPTURAS_SEXO_C_MAYOR!$B11,BRUTO!$T:$T,ANALISIS_CAPTURAS_SEXO_C_MAYOR!X$10,BRUTO!$A:$A,ANALISIS_CAPTURAS_SEXO_C_MAYOR!X$9)+SUMIFS(BRUTO!$U:$U,BRUTO!$I:$I,ANALISIS_CAPTURAS_SEXO_C_MAYOR!$B11,BRUTO!$V:$V,ANALISIS_CAPTURAS_SEXO_C_MAYOR!X$10,BRUTO!$A:$A,ANALISIS_CAPTURAS_SEXO_C_MAYOR!X$9)+SUMIFS(BRUTO!$W:$W,BRUTO!$J:$J,ANALISIS_CAPTURAS_SEXO_C_MAYOR!$B11,BRUTO!$X:$X,ANALISIS_CAPTURAS_SEXO_C_MAYOR!X$10,BRUTO!$A:$A,ANALISIS_CAPTURAS_SEXO_C_MAYOR!X$9)+SUMIFS(BRUTO!$Y:$Y,BRUTO!$K:$K,ANALISIS_CAPTURAS_SEXO_C_MAYOR!$B11,BRUTO!$Z:$Z,ANALISIS_CAPTURAS_SEXO_C_MAYOR!X$10,BRUTO!$A:$A,ANALISIS_CAPTURAS_SEXO_C_MAYOR!X$9)+SUMIFS(BRUTO!$AA:$AA,BRUTO!$K:$K,ANALISIS_CAPTURAS_SEXO_C_MAYOR!$B11,BRUTO!$AB:$AB,ANALISIS_CAPTURAS_SEXO_C_MAYOR!X$10,BRUTO!$A:$A,ANALISIS_CAPTURAS_SEXO_C_MAYOR!X$9)</f>
        <v>613</v>
      </c>
      <c r="Y11" s="111">
        <f>SUMIFS(BRUTO!$M:$M,BRUTO!$H:$H,ANALISIS_CAPTURAS_SEXO_C_MAYOR!$B11,BRUTO!$N:$N,ANALISIS_CAPTURAS_SEXO_C_MAYOR!Y$10,BRUTO!$A:$A,ANALISIS_CAPTURAS_SEXO_C_MAYOR!Y$9)+SUMIFS(BRUTO!$O:$O,BRUTO!$H:$H,ANALISIS_CAPTURAS_SEXO_C_MAYOR!$B11,BRUTO!$P:$P,ANALISIS_CAPTURAS_SEXO_C_MAYOR!Y$10,BRUTO!$A:$A,ANALISIS_CAPTURAS_SEXO_C_MAYOR!Y$9)+SUMIFS(BRUTO!$Q:$Q,BRUTO!$H:$H,ANALISIS_CAPTURAS_SEXO_C_MAYOR!$B11,BRUTO!$R:$R,ANALISIS_CAPTURAS_SEXO_C_MAYOR!Y$10,BRUTO!$A:$A,ANALISIS_CAPTURAS_SEXO_C_MAYOR!Y$9)+SUMIFS(BRUTO!$S:$S,BRUTO!$I:$I,ANALISIS_CAPTURAS_SEXO_C_MAYOR!$B11,BRUTO!$T:$T,ANALISIS_CAPTURAS_SEXO_C_MAYOR!Y$10,BRUTO!$A:$A,ANALISIS_CAPTURAS_SEXO_C_MAYOR!Y$9)+SUMIFS(BRUTO!$U:$U,BRUTO!$I:$I,ANALISIS_CAPTURAS_SEXO_C_MAYOR!$B11,BRUTO!$V:$V,ANALISIS_CAPTURAS_SEXO_C_MAYOR!Y$10,BRUTO!$A:$A,ANALISIS_CAPTURAS_SEXO_C_MAYOR!Y$9)+SUMIFS(BRUTO!$W:$W,BRUTO!$J:$J,ANALISIS_CAPTURAS_SEXO_C_MAYOR!$B11,BRUTO!$X:$X,ANALISIS_CAPTURAS_SEXO_C_MAYOR!Y$10,BRUTO!$A:$A,ANALISIS_CAPTURAS_SEXO_C_MAYOR!Y$9)+SUMIFS(BRUTO!$Y:$Y,BRUTO!$K:$K,ANALISIS_CAPTURAS_SEXO_C_MAYOR!$B11,BRUTO!$Z:$Z,ANALISIS_CAPTURAS_SEXO_C_MAYOR!Y$10,BRUTO!$A:$A,ANALISIS_CAPTURAS_SEXO_C_MAYOR!Y$9)+SUMIFS(BRUTO!$AA:$AA,BRUTO!$K:$K,ANALISIS_CAPTURAS_SEXO_C_MAYOR!$B11,BRUTO!$AB:$AB,ANALISIS_CAPTURAS_SEXO_C_MAYOR!Y$10,BRUTO!$A:$A,ANALISIS_CAPTURAS_SEXO_C_MAYOR!Y$9)</f>
        <v>619</v>
      </c>
      <c r="Z11" s="111">
        <f>SUMIFS(BRUTO!$M:$M,BRUTO!$H:$H,ANALISIS_CAPTURAS_SEXO_C_MAYOR!$B11,BRUTO!$N:$N,ANALISIS_CAPTURAS_SEXO_C_MAYOR!Z$10,BRUTO!$A:$A,ANALISIS_CAPTURAS_SEXO_C_MAYOR!Z$9)+SUMIFS(BRUTO!$O:$O,BRUTO!$H:$H,ANALISIS_CAPTURAS_SEXO_C_MAYOR!$B11,BRUTO!$P:$P,ANALISIS_CAPTURAS_SEXO_C_MAYOR!Z$10,BRUTO!$A:$A,ANALISIS_CAPTURAS_SEXO_C_MAYOR!Z$9)+SUMIFS(BRUTO!$Q:$Q,BRUTO!$H:$H,ANALISIS_CAPTURAS_SEXO_C_MAYOR!$B11,BRUTO!$R:$R,ANALISIS_CAPTURAS_SEXO_C_MAYOR!Z$10,BRUTO!$A:$A,ANALISIS_CAPTURAS_SEXO_C_MAYOR!Z$9)+SUMIFS(BRUTO!$S:$S,BRUTO!$I:$I,ANALISIS_CAPTURAS_SEXO_C_MAYOR!$B11,BRUTO!$T:$T,ANALISIS_CAPTURAS_SEXO_C_MAYOR!Z$10,BRUTO!$A:$A,ANALISIS_CAPTURAS_SEXO_C_MAYOR!Z$9)+SUMIFS(BRUTO!$U:$U,BRUTO!$I:$I,ANALISIS_CAPTURAS_SEXO_C_MAYOR!$B11,BRUTO!$V:$V,ANALISIS_CAPTURAS_SEXO_C_MAYOR!Z$10,BRUTO!$A:$A,ANALISIS_CAPTURAS_SEXO_C_MAYOR!Z$9)+SUMIFS(BRUTO!$W:$W,BRUTO!$J:$J,ANALISIS_CAPTURAS_SEXO_C_MAYOR!$B11,BRUTO!$X:$X,ANALISIS_CAPTURAS_SEXO_C_MAYOR!Z$10,BRUTO!$A:$A,ANALISIS_CAPTURAS_SEXO_C_MAYOR!Z$9)+SUMIFS(BRUTO!$Y:$Y,BRUTO!$K:$K,ANALISIS_CAPTURAS_SEXO_C_MAYOR!$B11,BRUTO!$Z:$Z,ANALISIS_CAPTURAS_SEXO_C_MAYOR!Z$10,BRUTO!$A:$A,ANALISIS_CAPTURAS_SEXO_C_MAYOR!Z$9)+SUMIFS(BRUTO!$AA:$AA,BRUTO!$K:$K,ANALISIS_CAPTURAS_SEXO_C_MAYOR!$B11,BRUTO!$AB:$AB,ANALISIS_CAPTURAS_SEXO_C_MAYOR!Z$10,BRUTO!$A:$A,ANALISIS_CAPTURAS_SEXO_C_MAYOR!Z$9)</f>
        <v>16</v>
      </c>
      <c r="AA11" s="111">
        <f>SUMIFS(BRUTO!$M:$M,BRUTO!$H:$H,ANALISIS_CAPTURAS_SEXO_C_MAYOR!$B11,BRUTO!$N:$N,ANALISIS_CAPTURAS_SEXO_C_MAYOR!AA$10,BRUTO!$A:$A,ANALISIS_CAPTURAS_SEXO_C_MAYOR!AA$9)+SUMIFS(BRUTO!$O:$O,BRUTO!$H:$H,ANALISIS_CAPTURAS_SEXO_C_MAYOR!$B11,BRUTO!$P:$P,ANALISIS_CAPTURAS_SEXO_C_MAYOR!AA$10,BRUTO!$A:$A,ANALISIS_CAPTURAS_SEXO_C_MAYOR!AA$9)+SUMIFS(BRUTO!$Q:$Q,BRUTO!$H:$H,ANALISIS_CAPTURAS_SEXO_C_MAYOR!$B11,BRUTO!$R:$R,ANALISIS_CAPTURAS_SEXO_C_MAYOR!AA$10,BRUTO!$A:$A,ANALISIS_CAPTURAS_SEXO_C_MAYOR!AA$9)+SUMIFS(BRUTO!$S:$S,BRUTO!$I:$I,ANALISIS_CAPTURAS_SEXO_C_MAYOR!$B11,BRUTO!$T:$T,ANALISIS_CAPTURAS_SEXO_C_MAYOR!AA$10,BRUTO!$A:$A,ANALISIS_CAPTURAS_SEXO_C_MAYOR!AA$9)+SUMIFS(BRUTO!$U:$U,BRUTO!$I:$I,ANALISIS_CAPTURAS_SEXO_C_MAYOR!$B11,BRUTO!$V:$V,ANALISIS_CAPTURAS_SEXO_C_MAYOR!AA$10,BRUTO!$A:$A,ANALISIS_CAPTURAS_SEXO_C_MAYOR!AA$9)+SUMIFS(BRUTO!$W:$W,BRUTO!$J:$J,ANALISIS_CAPTURAS_SEXO_C_MAYOR!$B11,BRUTO!$X:$X,ANALISIS_CAPTURAS_SEXO_C_MAYOR!AA$10,BRUTO!$A:$A,ANALISIS_CAPTURAS_SEXO_C_MAYOR!AA$9)+SUMIFS(BRUTO!$Y:$Y,BRUTO!$K:$K,ANALISIS_CAPTURAS_SEXO_C_MAYOR!$B11,BRUTO!$Z:$Z,ANALISIS_CAPTURAS_SEXO_C_MAYOR!AA$10,BRUTO!$A:$A,ANALISIS_CAPTURAS_SEXO_C_MAYOR!AA$9)+SUMIFS(BRUTO!$AA:$AA,BRUTO!$K:$K,ANALISIS_CAPTURAS_SEXO_C_MAYOR!$B11,BRUTO!$AB:$AB,ANALISIS_CAPTURAS_SEXO_C_MAYOR!AA$10,BRUTO!$A:$A,ANALISIS_CAPTURAS_SEXO_C_MAYOR!AA$9)</f>
        <v>615</v>
      </c>
      <c r="AB11" s="111">
        <f>SUMIFS(BRUTO!$M:$M,BRUTO!$H:$H,ANALISIS_CAPTURAS_SEXO_C_MAYOR!$B11,BRUTO!$N:$N,ANALISIS_CAPTURAS_SEXO_C_MAYOR!AB$10,BRUTO!$A:$A,ANALISIS_CAPTURAS_SEXO_C_MAYOR!AB$9)+SUMIFS(BRUTO!$O:$O,BRUTO!$H:$H,ANALISIS_CAPTURAS_SEXO_C_MAYOR!$B11,BRUTO!$P:$P,ANALISIS_CAPTURAS_SEXO_C_MAYOR!AB$10,BRUTO!$A:$A,ANALISIS_CAPTURAS_SEXO_C_MAYOR!AB$9)+SUMIFS(BRUTO!$Q:$Q,BRUTO!$H:$H,ANALISIS_CAPTURAS_SEXO_C_MAYOR!$B11,BRUTO!$R:$R,ANALISIS_CAPTURAS_SEXO_C_MAYOR!AB$10,BRUTO!$A:$A,ANALISIS_CAPTURAS_SEXO_C_MAYOR!AB$9)+SUMIFS(BRUTO!$S:$S,BRUTO!$I:$I,ANALISIS_CAPTURAS_SEXO_C_MAYOR!$B11,BRUTO!$T:$T,ANALISIS_CAPTURAS_SEXO_C_MAYOR!AB$10,BRUTO!$A:$A,ANALISIS_CAPTURAS_SEXO_C_MAYOR!AB$9)+SUMIFS(BRUTO!$U:$U,BRUTO!$I:$I,ANALISIS_CAPTURAS_SEXO_C_MAYOR!$B11,BRUTO!$V:$V,ANALISIS_CAPTURAS_SEXO_C_MAYOR!AB$10,BRUTO!$A:$A,ANALISIS_CAPTURAS_SEXO_C_MAYOR!AB$9)+SUMIFS(BRUTO!$W:$W,BRUTO!$J:$J,ANALISIS_CAPTURAS_SEXO_C_MAYOR!$B11,BRUTO!$X:$X,ANALISIS_CAPTURAS_SEXO_C_MAYOR!AB$10,BRUTO!$A:$A,ANALISIS_CAPTURAS_SEXO_C_MAYOR!AB$9)+SUMIFS(BRUTO!$Y:$Y,BRUTO!$K:$K,ANALISIS_CAPTURAS_SEXO_C_MAYOR!$B11,BRUTO!$Z:$Z,ANALISIS_CAPTURAS_SEXO_C_MAYOR!AB$10,BRUTO!$A:$A,ANALISIS_CAPTURAS_SEXO_C_MAYOR!AB$9)+SUMIFS(BRUTO!$AA:$AA,BRUTO!$K:$K,ANALISIS_CAPTURAS_SEXO_C_MAYOR!$B11,BRUTO!$AB:$AB,ANALISIS_CAPTURAS_SEXO_C_MAYOR!AB$10,BRUTO!$A:$A,ANALISIS_CAPTURAS_SEXO_C_MAYOR!AB$9)</f>
        <v>578</v>
      </c>
      <c r="AC11" s="111">
        <f>SUMIFS(BRUTO!$M:$M,BRUTO!$H:$H,ANALISIS_CAPTURAS_SEXO_C_MAYOR!$B11,BRUTO!$N:$N,ANALISIS_CAPTURAS_SEXO_C_MAYOR!AC$10,BRUTO!$A:$A,ANALISIS_CAPTURAS_SEXO_C_MAYOR!AC$9)+SUMIFS(BRUTO!$O:$O,BRUTO!$H:$H,ANALISIS_CAPTURAS_SEXO_C_MAYOR!$B11,BRUTO!$P:$P,ANALISIS_CAPTURAS_SEXO_C_MAYOR!AC$10,BRUTO!$A:$A,ANALISIS_CAPTURAS_SEXO_C_MAYOR!AC$9)+SUMIFS(BRUTO!$Q:$Q,BRUTO!$H:$H,ANALISIS_CAPTURAS_SEXO_C_MAYOR!$B11,BRUTO!$R:$R,ANALISIS_CAPTURAS_SEXO_C_MAYOR!AC$10,BRUTO!$A:$A,ANALISIS_CAPTURAS_SEXO_C_MAYOR!AC$9)+SUMIFS(BRUTO!$S:$S,BRUTO!$I:$I,ANALISIS_CAPTURAS_SEXO_C_MAYOR!$B11,BRUTO!$T:$T,ANALISIS_CAPTURAS_SEXO_C_MAYOR!AC$10,BRUTO!$A:$A,ANALISIS_CAPTURAS_SEXO_C_MAYOR!AC$9)+SUMIFS(BRUTO!$U:$U,BRUTO!$I:$I,ANALISIS_CAPTURAS_SEXO_C_MAYOR!$B11,BRUTO!$V:$V,ANALISIS_CAPTURAS_SEXO_C_MAYOR!AC$10,BRUTO!$A:$A,ANALISIS_CAPTURAS_SEXO_C_MAYOR!AC$9)+SUMIFS(BRUTO!$W:$W,BRUTO!$J:$J,ANALISIS_CAPTURAS_SEXO_C_MAYOR!$B11,BRUTO!$X:$X,ANALISIS_CAPTURAS_SEXO_C_MAYOR!AC$10,BRUTO!$A:$A,ANALISIS_CAPTURAS_SEXO_C_MAYOR!AC$9)+SUMIFS(BRUTO!$Y:$Y,BRUTO!$K:$K,ANALISIS_CAPTURAS_SEXO_C_MAYOR!$B11,BRUTO!$Z:$Z,ANALISIS_CAPTURAS_SEXO_C_MAYOR!AC$10,BRUTO!$A:$A,ANALISIS_CAPTURAS_SEXO_C_MAYOR!AC$9)+SUMIFS(BRUTO!$AA:$AA,BRUTO!$K:$K,ANALISIS_CAPTURAS_SEXO_C_MAYOR!$B11,BRUTO!$AB:$AB,ANALISIS_CAPTURAS_SEXO_C_MAYOR!AC$10,BRUTO!$A:$A,ANALISIS_CAPTURAS_SEXO_C_MAYOR!AC$9)</f>
        <v>0</v>
      </c>
      <c r="AD11" s="111">
        <f>SUMIFS(BRUTO!$M:$M,BRUTO!$H:$H,ANALISIS_CAPTURAS_SEXO_C_MAYOR!$B11,BRUTO!$N:$N,ANALISIS_CAPTURAS_SEXO_C_MAYOR!AD$10,BRUTO!$A:$A,ANALISIS_CAPTURAS_SEXO_C_MAYOR!AD$9)+SUMIFS(BRUTO!$O:$O,BRUTO!$H:$H,ANALISIS_CAPTURAS_SEXO_C_MAYOR!$B11,BRUTO!$P:$P,ANALISIS_CAPTURAS_SEXO_C_MAYOR!AD$10,BRUTO!$A:$A,ANALISIS_CAPTURAS_SEXO_C_MAYOR!AD$9)+SUMIFS(BRUTO!$Q:$Q,BRUTO!$H:$H,ANALISIS_CAPTURAS_SEXO_C_MAYOR!$B11,BRUTO!$R:$R,ANALISIS_CAPTURAS_SEXO_C_MAYOR!AD$10,BRUTO!$A:$A,ANALISIS_CAPTURAS_SEXO_C_MAYOR!AD$9)+SUMIFS(BRUTO!$S:$S,BRUTO!$I:$I,ANALISIS_CAPTURAS_SEXO_C_MAYOR!$B11,BRUTO!$T:$T,ANALISIS_CAPTURAS_SEXO_C_MAYOR!AD$10,BRUTO!$A:$A,ANALISIS_CAPTURAS_SEXO_C_MAYOR!AD$9)+SUMIFS(BRUTO!$U:$U,BRUTO!$I:$I,ANALISIS_CAPTURAS_SEXO_C_MAYOR!$B11,BRUTO!$V:$V,ANALISIS_CAPTURAS_SEXO_C_MAYOR!AD$10,BRUTO!$A:$A,ANALISIS_CAPTURAS_SEXO_C_MAYOR!AD$9)+SUMIFS(BRUTO!$W:$W,BRUTO!$J:$J,ANALISIS_CAPTURAS_SEXO_C_MAYOR!$B11,BRUTO!$X:$X,ANALISIS_CAPTURAS_SEXO_C_MAYOR!AD$10,BRUTO!$A:$A,ANALISIS_CAPTURAS_SEXO_C_MAYOR!AD$9)+SUMIFS(BRUTO!$Y:$Y,BRUTO!$K:$K,ANALISIS_CAPTURAS_SEXO_C_MAYOR!$B11,BRUTO!$Z:$Z,ANALISIS_CAPTURAS_SEXO_C_MAYOR!AD$10,BRUTO!$A:$A,ANALISIS_CAPTURAS_SEXO_C_MAYOR!AD$9)+SUMIFS(BRUTO!$AA:$AA,BRUTO!$K:$K,ANALISIS_CAPTURAS_SEXO_C_MAYOR!$B11,BRUTO!$AB:$AB,ANALISIS_CAPTURAS_SEXO_C_MAYOR!AD$10,BRUTO!$A:$A,ANALISIS_CAPTURAS_SEXO_C_MAYOR!AD$9)</f>
        <v>657</v>
      </c>
      <c r="AE11" s="111">
        <f>SUMIFS(BRUTO!$M:$M,BRUTO!$H:$H,ANALISIS_CAPTURAS_SEXO_C_MAYOR!$B11,BRUTO!$N:$N,ANALISIS_CAPTURAS_SEXO_C_MAYOR!AE$10,BRUTO!$A:$A,ANALISIS_CAPTURAS_SEXO_C_MAYOR!AE$9)+SUMIFS(BRUTO!$O:$O,BRUTO!$H:$H,ANALISIS_CAPTURAS_SEXO_C_MAYOR!$B11,BRUTO!$P:$P,ANALISIS_CAPTURAS_SEXO_C_MAYOR!AE$10,BRUTO!$A:$A,ANALISIS_CAPTURAS_SEXO_C_MAYOR!AE$9)+SUMIFS(BRUTO!$Q:$Q,BRUTO!$H:$H,ANALISIS_CAPTURAS_SEXO_C_MAYOR!$B11,BRUTO!$R:$R,ANALISIS_CAPTURAS_SEXO_C_MAYOR!AE$10,BRUTO!$A:$A,ANALISIS_CAPTURAS_SEXO_C_MAYOR!AE$9)+SUMIFS(BRUTO!$S:$S,BRUTO!$I:$I,ANALISIS_CAPTURAS_SEXO_C_MAYOR!$B11,BRUTO!$T:$T,ANALISIS_CAPTURAS_SEXO_C_MAYOR!AE$10,BRUTO!$A:$A,ANALISIS_CAPTURAS_SEXO_C_MAYOR!AE$9)+SUMIFS(BRUTO!$U:$U,BRUTO!$I:$I,ANALISIS_CAPTURAS_SEXO_C_MAYOR!$B11,BRUTO!$V:$V,ANALISIS_CAPTURAS_SEXO_C_MAYOR!AE$10,BRUTO!$A:$A,ANALISIS_CAPTURAS_SEXO_C_MAYOR!AE$9)+SUMIFS(BRUTO!$W:$W,BRUTO!$J:$J,ANALISIS_CAPTURAS_SEXO_C_MAYOR!$B11,BRUTO!$X:$X,ANALISIS_CAPTURAS_SEXO_C_MAYOR!AE$10,BRUTO!$A:$A,ANALISIS_CAPTURAS_SEXO_C_MAYOR!AE$9)+SUMIFS(BRUTO!$Y:$Y,BRUTO!$K:$K,ANALISIS_CAPTURAS_SEXO_C_MAYOR!$B11,BRUTO!$Z:$Z,ANALISIS_CAPTURAS_SEXO_C_MAYOR!AE$10,BRUTO!$A:$A,ANALISIS_CAPTURAS_SEXO_C_MAYOR!AE$9)+SUMIFS(BRUTO!$AA:$AA,BRUTO!$K:$K,ANALISIS_CAPTURAS_SEXO_C_MAYOR!$B11,BRUTO!$AB:$AB,ANALISIS_CAPTURAS_SEXO_C_MAYOR!AE$10,BRUTO!$A:$A,ANALISIS_CAPTURAS_SEXO_C_MAYOR!AE$9)</f>
        <v>868</v>
      </c>
      <c r="AF11" s="111">
        <f>SUMIFS(BRUTO!$M:$M,BRUTO!$H:$H,ANALISIS_CAPTURAS_SEXO_C_MAYOR!$B11,BRUTO!$N:$N,ANALISIS_CAPTURAS_SEXO_C_MAYOR!AF$10,BRUTO!$A:$A,ANALISIS_CAPTURAS_SEXO_C_MAYOR!AF$9)+SUMIFS(BRUTO!$O:$O,BRUTO!$H:$H,ANALISIS_CAPTURAS_SEXO_C_MAYOR!$B11,BRUTO!$P:$P,ANALISIS_CAPTURAS_SEXO_C_MAYOR!AF$10,BRUTO!$A:$A,ANALISIS_CAPTURAS_SEXO_C_MAYOR!AF$9)+SUMIFS(BRUTO!$Q:$Q,BRUTO!$H:$H,ANALISIS_CAPTURAS_SEXO_C_MAYOR!$B11,BRUTO!$R:$R,ANALISIS_CAPTURAS_SEXO_C_MAYOR!AF$10,BRUTO!$A:$A,ANALISIS_CAPTURAS_SEXO_C_MAYOR!AF$9)+SUMIFS(BRUTO!$S:$S,BRUTO!$I:$I,ANALISIS_CAPTURAS_SEXO_C_MAYOR!$B11,BRUTO!$T:$T,ANALISIS_CAPTURAS_SEXO_C_MAYOR!AF$10,BRUTO!$A:$A,ANALISIS_CAPTURAS_SEXO_C_MAYOR!AF$9)+SUMIFS(BRUTO!$U:$U,BRUTO!$I:$I,ANALISIS_CAPTURAS_SEXO_C_MAYOR!$B11,BRUTO!$V:$V,ANALISIS_CAPTURAS_SEXO_C_MAYOR!AF$10,BRUTO!$A:$A,ANALISIS_CAPTURAS_SEXO_C_MAYOR!AF$9)+SUMIFS(BRUTO!$W:$W,BRUTO!$J:$J,ANALISIS_CAPTURAS_SEXO_C_MAYOR!$B11,BRUTO!$X:$X,ANALISIS_CAPTURAS_SEXO_C_MAYOR!AF$10,BRUTO!$A:$A,ANALISIS_CAPTURAS_SEXO_C_MAYOR!AF$9)+SUMIFS(BRUTO!$Y:$Y,BRUTO!$K:$K,ANALISIS_CAPTURAS_SEXO_C_MAYOR!$B11,BRUTO!$Z:$Z,ANALISIS_CAPTURAS_SEXO_C_MAYOR!AF$10,BRUTO!$A:$A,ANALISIS_CAPTURAS_SEXO_C_MAYOR!AF$9)+SUMIFS(BRUTO!$AA:$AA,BRUTO!$K:$K,ANALISIS_CAPTURAS_SEXO_C_MAYOR!$B11,BRUTO!$AB:$AB,ANALISIS_CAPTURAS_SEXO_C_MAYOR!AF$10,BRUTO!$A:$A,ANALISIS_CAPTURAS_SEXO_C_MAYOR!AF$9)</f>
        <v>0</v>
      </c>
      <c r="AG11" s="111">
        <f>SUMIFS(BRUTO!$M:$M,BRUTO!$H:$H,ANALISIS_CAPTURAS_SEXO_C_MAYOR!$B11,BRUTO!$N:$N,ANALISIS_CAPTURAS_SEXO_C_MAYOR!AG$10,BRUTO!$A:$A,ANALISIS_CAPTURAS_SEXO_C_MAYOR!AG$9)+SUMIFS(BRUTO!$O:$O,BRUTO!$H:$H,ANALISIS_CAPTURAS_SEXO_C_MAYOR!$B11,BRUTO!$P:$P,ANALISIS_CAPTURAS_SEXO_C_MAYOR!AG$10,BRUTO!$A:$A,ANALISIS_CAPTURAS_SEXO_C_MAYOR!AG$9)+SUMIFS(BRUTO!$Q:$Q,BRUTO!$H:$H,ANALISIS_CAPTURAS_SEXO_C_MAYOR!$B11,BRUTO!$R:$R,ANALISIS_CAPTURAS_SEXO_C_MAYOR!AG$10,BRUTO!$A:$A,ANALISIS_CAPTURAS_SEXO_C_MAYOR!AG$9)+SUMIFS(BRUTO!$S:$S,BRUTO!$I:$I,ANALISIS_CAPTURAS_SEXO_C_MAYOR!$B11,BRUTO!$T:$T,ANALISIS_CAPTURAS_SEXO_C_MAYOR!AG$10,BRUTO!$A:$A,ANALISIS_CAPTURAS_SEXO_C_MAYOR!AG$9)+SUMIFS(BRUTO!$U:$U,BRUTO!$I:$I,ANALISIS_CAPTURAS_SEXO_C_MAYOR!$B11,BRUTO!$V:$V,ANALISIS_CAPTURAS_SEXO_C_MAYOR!AG$10,BRUTO!$A:$A,ANALISIS_CAPTURAS_SEXO_C_MAYOR!AG$9)+SUMIFS(BRUTO!$W:$W,BRUTO!$J:$J,ANALISIS_CAPTURAS_SEXO_C_MAYOR!$B11,BRUTO!$X:$X,ANALISIS_CAPTURAS_SEXO_C_MAYOR!AG$10,BRUTO!$A:$A,ANALISIS_CAPTURAS_SEXO_C_MAYOR!AG$9)+SUMIFS(BRUTO!$Y:$Y,BRUTO!$K:$K,ANALISIS_CAPTURAS_SEXO_C_MAYOR!$B11,BRUTO!$Z:$Z,ANALISIS_CAPTURAS_SEXO_C_MAYOR!AG$10,BRUTO!$A:$A,ANALISIS_CAPTURAS_SEXO_C_MAYOR!AG$9)+SUMIFS(BRUTO!$AA:$AA,BRUTO!$K:$K,ANALISIS_CAPTURAS_SEXO_C_MAYOR!$B11,BRUTO!$AB:$AB,ANALISIS_CAPTURAS_SEXO_C_MAYOR!AG$10,BRUTO!$A:$A,ANALISIS_CAPTURAS_SEXO_C_MAYOR!AG$9)</f>
        <v>1</v>
      </c>
      <c r="AH11" s="111">
        <f>SUMIFS(BRUTO!$M:$M,BRUTO!$H:$H,ANALISIS_CAPTURAS_SEXO_C_MAYOR!$B11,BRUTO!$N:$N,ANALISIS_CAPTURAS_SEXO_C_MAYOR!AH$10,BRUTO!$A:$A,ANALISIS_CAPTURAS_SEXO_C_MAYOR!AH$9)+SUMIFS(BRUTO!$O:$O,BRUTO!$H:$H,ANALISIS_CAPTURAS_SEXO_C_MAYOR!$B11,BRUTO!$P:$P,ANALISIS_CAPTURAS_SEXO_C_MAYOR!AH$10,BRUTO!$A:$A,ANALISIS_CAPTURAS_SEXO_C_MAYOR!AH$9)+SUMIFS(BRUTO!$Q:$Q,BRUTO!$H:$H,ANALISIS_CAPTURAS_SEXO_C_MAYOR!$B11,BRUTO!$R:$R,ANALISIS_CAPTURAS_SEXO_C_MAYOR!AH$10,BRUTO!$A:$A,ANALISIS_CAPTURAS_SEXO_C_MAYOR!AH$9)+SUMIFS(BRUTO!$S:$S,BRUTO!$I:$I,ANALISIS_CAPTURAS_SEXO_C_MAYOR!$B11,BRUTO!$T:$T,ANALISIS_CAPTURAS_SEXO_C_MAYOR!AH$10,BRUTO!$A:$A,ANALISIS_CAPTURAS_SEXO_C_MAYOR!AH$9)+SUMIFS(BRUTO!$U:$U,BRUTO!$I:$I,ANALISIS_CAPTURAS_SEXO_C_MAYOR!$B11,BRUTO!$V:$V,ANALISIS_CAPTURAS_SEXO_C_MAYOR!AH$10,BRUTO!$A:$A,ANALISIS_CAPTURAS_SEXO_C_MAYOR!AH$9)+SUMIFS(BRUTO!$W:$W,BRUTO!$J:$J,ANALISIS_CAPTURAS_SEXO_C_MAYOR!$B11,BRUTO!$X:$X,ANALISIS_CAPTURAS_SEXO_C_MAYOR!AH$10,BRUTO!$A:$A,ANALISIS_CAPTURAS_SEXO_C_MAYOR!AH$9)+SUMIFS(BRUTO!$Y:$Y,BRUTO!$K:$K,ANALISIS_CAPTURAS_SEXO_C_MAYOR!$B11,BRUTO!$Z:$Z,ANALISIS_CAPTURAS_SEXO_C_MAYOR!AH$10,BRUTO!$A:$A,ANALISIS_CAPTURAS_SEXO_C_MAYOR!AH$9)+SUMIFS(BRUTO!$AA:$AA,BRUTO!$K:$K,ANALISIS_CAPTURAS_SEXO_C_MAYOR!$B11,BRUTO!$AB:$AB,ANALISIS_CAPTURAS_SEXO_C_MAYOR!AH$10,BRUTO!$A:$A,ANALISIS_CAPTURAS_SEXO_C_MAYOR!AH$9)</f>
        <v>1</v>
      </c>
      <c r="AI11" s="111">
        <f>SUMIFS(BRUTO!$M:$M,BRUTO!$H:$H,ANALISIS_CAPTURAS_SEXO_C_MAYOR!$B11,BRUTO!$N:$N,ANALISIS_CAPTURAS_SEXO_C_MAYOR!AI$10,BRUTO!$A:$A,ANALISIS_CAPTURAS_SEXO_C_MAYOR!AI$9)+SUMIFS(BRUTO!$O:$O,BRUTO!$H:$H,ANALISIS_CAPTURAS_SEXO_C_MAYOR!$B11,BRUTO!$P:$P,ANALISIS_CAPTURAS_SEXO_C_MAYOR!AI$10,BRUTO!$A:$A,ANALISIS_CAPTURAS_SEXO_C_MAYOR!AI$9)+SUMIFS(BRUTO!$Q:$Q,BRUTO!$H:$H,ANALISIS_CAPTURAS_SEXO_C_MAYOR!$B11,BRUTO!$R:$R,ANALISIS_CAPTURAS_SEXO_C_MAYOR!AI$10,BRUTO!$A:$A,ANALISIS_CAPTURAS_SEXO_C_MAYOR!AI$9)+SUMIFS(BRUTO!$S:$S,BRUTO!$I:$I,ANALISIS_CAPTURAS_SEXO_C_MAYOR!$B11,BRUTO!$T:$T,ANALISIS_CAPTURAS_SEXO_C_MAYOR!AI$10,BRUTO!$A:$A,ANALISIS_CAPTURAS_SEXO_C_MAYOR!AI$9)+SUMIFS(BRUTO!$U:$U,BRUTO!$I:$I,ANALISIS_CAPTURAS_SEXO_C_MAYOR!$B11,BRUTO!$V:$V,ANALISIS_CAPTURAS_SEXO_C_MAYOR!AI$10,BRUTO!$A:$A,ANALISIS_CAPTURAS_SEXO_C_MAYOR!AI$9)+SUMIFS(BRUTO!$W:$W,BRUTO!$J:$J,ANALISIS_CAPTURAS_SEXO_C_MAYOR!$B11,BRUTO!$X:$X,ANALISIS_CAPTURAS_SEXO_C_MAYOR!AI$10,BRUTO!$A:$A,ANALISIS_CAPTURAS_SEXO_C_MAYOR!AI$9)+SUMIFS(BRUTO!$Y:$Y,BRUTO!$K:$K,ANALISIS_CAPTURAS_SEXO_C_MAYOR!$B11,BRUTO!$Z:$Z,ANALISIS_CAPTURAS_SEXO_C_MAYOR!AI$10,BRUTO!$A:$A,ANALISIS_CAPTURAS_SEXO_C_MAYOR!AI$9)+SUMIFS(BRUTO!$AA:$AA,BRUTO!$K:$K,ANALISIS_CAPTURAS_SEXO_C_MAYOR!$B11,BRUTO!$AB:$AB,ANALISIS_CAPTURAS_SEXO_C_MAYOR!AI$10,BRUTO!$A:$A,ANALISIS_CAPTURAS_SEXO_C_MAYOR!AI$9)</f>
        <v>0</v>
      </c>
    </row>
    <row r="12" spans="1:35" ht="15.75" x14ac:dyDescent="0.25">
      <c r="A12" s="99" t="s">
        <v>145</v>
      </c>
      <c r="B12" s="103">
        <v>18</v>
      </c>
      <c r="C12" s="111">
        <f>SUMIFS(BRUTO!$M:$M,BRUTO!$H:$H,ANALISIS_CAPTURAS_SEXO_C_MAYOR!$B12,BRUTO!$N:$N,ANALISIS_CAPTURAS_SEXO_C_MAYOR!C$10,BRUTO!$A:$A,ANALISIS_CAPTURAS_SEXO_C_MAYOR!C$9)+SUMIFS(BRUTO!$O:$O,BRUTO!$H:$H,ANALISIS_CAPTURAS_SEXO_C_MAYOR!$B12,BRUTO!$P:$P,ANALISIS_CAPTURAS_SEXO_C_MAYOR!C$10,BRUTO!$A:$A,ANALISIS_CAPTURAS_SEXO_C_MAYOR!C$9)+SUMIFS(BRUTO!$Q:$Q,BRUTO!$H:$H,ANALISIS_CAPTURAS_SEXO_C_MAYOR!$B12,BRUTO!$R:$R,ANALISIS_CAPTURAS_SEXO_C_MAYOR!C$10,BRUTO!$A:$A,ANALISIS_CAPTURAS_SEXO_C_MAYOR!C$9)+SUMIFS(BRUTO!$S:$S,BRUTO!$I:$I,ANALISIS_CAPTURAS_SEXO_C_MAYOR!$B12,BRUTO!$T:$T,ANALISIS_CAPTURAS_SEXO_C_MAYOR!C$10,BRUTO!$A:$A,ANALISIS_CAPTURAS_SEXO_C_MAYOR!C$9)+SUMIFS(BRUTO!$U:$U,BRUTO!$I:$I,ANALISIS_CAPTURAS_SEXO_C_MAYOR!$B12,BRUTO!$V:$V,ANALISIS_CAPTURAS_SEXO_C_MAYOR!C$10,BRUTO!$A:$A,ANALISIS_CAPTURAS_SEXO_C_MAYOR!C$9)+SUMIFS(BRUTO!$W:$W,BRUTO!$J:$J,ANALISIS_CAPTURAS_SEXO_C_MAYOR!$B12,BRUTO!$X:$X,ANALISIS_CAPTURAS_SEXO_C_MAYOR!C$10,BRUTO!$A:$A,ANALISIS_CAPTURAS_SEXO_C_MAYOR!C$9)+SUMIFS(BRUTO!$Y:$Y,BRUTO!$K:$K,ANALISIS_CAPTURAS_SEXO_C_MAYOR!$B12,BRUTO!$Z:$Z,ANALISIS_CAPTURAS_SEXO_C_MAYOR!C$10,BRUTO!$A:$A,ANALISIS_CAPTURAS_SEXO_C_MAYOR!C$9)+SUMIFS(BRUTO!$AA:$AA,BRUTO!$K:$K,ANALISIS_CAPTURAS_SEXO_C_MAYOR!$B12,BRUTO!$AB:$AB,ANALISIS_CAPTURAS_SEXO_C_MAYOR!C$10,BRUTO!$A:$A,ANALISIS_CAPTURAS_SEXO_C_MAYOR!C$9)</f>
        <v>8</v>
      </c>
      <c r="D12" s="111">
        <f>SUMIFS(BRUTO!$M:$M,BRUTO!$H:$H,ANALISIS_CAPTURAS_SEXO_C_MAYOR!$B12,BRUTO!$N:$N,ANALISIS_CAPTURAS_SEXO_C_MAYOR!D$10,BRUTO!$A:$A,ANALISIS_CAPTURAS_SEXO_C_MAYOR!D$9)+SUMIFS(BRUTO!$O:$O,BRUTO!$H:$H,ANALISIS_CAPTURAS_SEXO_C_MAYOR!$B12,BRUTO!$P:$P,ANALISIS_CAPTURAS_SEXO_C_MAYOR!D$10,BRUTO!$A:$A,ANALISIS_CAPTURAS_SEXO_C_MAYOR!D$9)+SUMIFS(BRUTO!$Q:$Q,BRUTO!$H:$H,ANALISIS_CAPTURAS_SEXO_C_MAYOR!$B12,BRUTO!$R:$R,ANALISIS_CAPTURAS_SEXO_C_MAYOR!D$10,BRUTO!$A:$A,ANALISIS_CAPTURAS_SEXO_C_MAYOR!D$9)+SUMIFS(BRUTO!$S:$S,BRUTO!$I:$I,ANALISIS_CAPTURAS_SEXO_C_MAYOR!$B12,BRUTO!$T:$T,ANALISIS_CAPTURAS_SEXO_C_MAYOR!D$10,BRUTO!$A:$A,ANALISIS_CAPTURAS_SEXO_C_MAYOR!D$9)+SUMIFS(BRUTO!$U:$U,BRUTO!$I:$I,ANALISIS_CAPTURAS_SEXO_C_MAYOR!$B12,BRUTO!$V:$V,ANALISIS_CAPTURAS_SEXO_C_MAYOR!D$10,BRUTO!$A:$A,ANALISIS_CAPTURAS_SEXO_C_MAYOR!D$9)+SUMIFS(BRUTO!$W:$W,BRUTO!$J:$J,ANALISIS_CAPTURAS_SEXO_C_MAYOR!$B12,BRUTO!$X:$X,ANALISIS_CAPTURAS_SEXO_C_MAYOR!D$10,BRUTO!$A:$A,ANALISIS_CAPTURAS_SEXO_C_MAYOR!D$9)+SUMIFS(BRUTO!$Y:$Y,BRUTO!$K:$K,ANALISIS_CAPTURAS_SEXO_C_MAYOR!$B12,BRUTO!$Z:$Z,ANALISIS_CAPTURAS_SEXO_C_MAYOR!D$10,BRUTO!$A:$A,ANALISIS_CAPTURAS_SEXO_C_MAYOR!D$9)+SUMIFS(BRUTO!$AA:$AA,BRUTO!$K:$K,ANALISIS_CAPTURAS_SEXO_C_MAYOR!$B12,BRUTO!$AB:$AB,ANALISIS_CAPTURAS_SEXO_C_MAYOR!D$10,BRUTO!$A:$A,ANALISIS_CAPTURAS_SEXO_C_MAYOR!D$9)</f>
        <v>9</v>
      </c>
      <c r="E12" s="111">
        <f>SUMIFS(BRUTO!$M:$M,BRUTO!$H:$H,ANALISIS_CAPTURAS_SEXO_C_MAYOR!$B12,BRUTO!$N:$N,ANALISIS_CAPTURAS_SEXO_C_MAYOR!E$10,BRUTO!$A:$A,ANALISIS_CAPTURAS_SEXO_C_MAYOR!E$9)+SUMIFS(BRUTO!$O:$O,BRUTO!$H:$H,ANALISIS_CAPTURAS_SEXO_C_MAYOR!$B12,BRUTO!$P:$P,ANALISIS_CAPTURAS_SEXO_C_MAYOR!E$10,BRUTO!$A:$A,ANALISIS_CAPTURAS_SEXO_C_MAYOR!E$9)+SUMIFS(BRUTO!$Q:$Q,BRUTO!$H:$H,ANALISIS_CAPTURAS_SEXO_C_MAYOR!$B12,BRUTO!$R:$R,ANALISIS_CAPTURAS_SEXO_C_MAYOR!E$10,BRUTO!$A:$A,ANALISIS_CAPTURAS_SEXO_C_MAYOR!E$9)+SUMIFS(BRUTO!$S:$S,BRUTO!$I:$I,ANALISIS_CAPTURAS_SEXO_C_MAYOR!$B12,BRUTO!$T:$T,ANALISIS_CAPTURAS_SEXO_C_MAYOR!E$10,BRUTO!$A:$A,ANALISIS_CAPTURAS_SEXO_C_MAYOR!E$9)+SUMIFS(BRUTO!$U:$U,BRUTO!$I:$I,ANALISIS_CAPTURAS_SEXO_C_MAYOR!$B12,BRUTO!$V:$V,ANALISIS_CAPTURAS_SEXO_C_MAYOR!E$10,BRUTO!$A:$A,ANALISIS_CAPTURAS_SEXO_C_MAYOR!E$9)+SUMIFS(BRUTO!$W:$W,BRUTO!$J:$J,ANALISIS_CAPTURAS_SEXO_C_MAYOR!$B12,BRUTO!$X:$X,ANALISIS_CAPTURAS_SEXO_C_MAYOR!E$10,BRUTO!$A:$A,ANALISIS_CAPTURAS_SEXO_C_MAYOR!E$9)+SUMIFS(BRUTO!$Y:$Y,BRUTO!$K:$K,ANALISIS_CAPTURAS_SEXO_C_MAYOR!$B12,BRUTO!$Z:$Z,ANALISIS_CAPTURAS_SEXO_C_MAYOR!E$10,BRUTO!$A:$A,ANALISIS_CAPTURAS_SEXO_C_MAYOR!E$9)+SUMIFS(BRUTO!$AA:$AA,BRUTO!$K:$K,ANALISIS_CAPTURAS_SEXO_C_MAYOR!$B12,BRUTO!$AB:$AB,ANALISIS_CAPTURAS_SEXO_C_MAYOR!E$10,BRUTO!$A:$A,ANALISIS_CAPTURAS_SEXO_C_MAYOR!E$9)</f>
        <v>0</v>
      </c>
      <c r="F12" s="111">
        <f>SUMIFS(BRUTO!$M:$M,BRUTO!$H:$H,ANALISIS_CAPTURAS_SEXO_C_MAYOR!$B12,BRUTO!$N:$N,ANALISIS_CAPTURAS_SEXO_C_MAYOR!F$10,BRUTO!$A:$A,ANALISIS_CAPTURAS_SEXO_C_MAYOR!F$9)+SUMIFS(BRUTO!$O:$O,BRUTO!$H:$H,ANALISIS_CAPTURAS_SEXO_C_MAYOR!$B12,BRUTO!$P:$P,ANALISIS_CAPTURAS_SEXO_C_MAYOR!F$10,BRUTO!$A:$A,ANALISIS_CAPTURAS_SEXO_C_MAYOR!F$9)+SUMIFS(BRUTO!$Q:$Q,BRUTO!$H:$H,ANALISIS_CAPTURAS_SEXO_C_MAYOR!$B12,BRUTO!$R:$R,ANALISIS_CAPTURAS_SEXO_C_MAYOR!F$10,BRUTO!$A:$A,ANALISIS_CAPTURAS_SEXO_C_MAYOR!F$9)+SUMIFS(BRUTO!$S:$S,BRUTO!$I:$I,ANALISIS_CAPTURAS_SEXO_C_MAYOR!$B12,BRUTO!$T:$T,ANALISIS_CAPTURAS_SEXO_C_MAYOR!F$10,BRUTO!$A:$A,ANALISIS_CAPTURAS_SEXO_C_MAYOR!F$9)+SUMIFS(BRUTO!$U:$U,BRUTO!$I:$I,ANALISIS_CAPTURAS_SEXO_C_MAYOR!$B12,BRUTO!$V:$V,ANALISIS_CAPTURAS_SEXO_C_MAYOR!F$10,BRUTO!$A:$A,ANALISIS_CAPTURAS_SEXO_C_MAYOR!F$9)+SUMIFS(BRUTO!$W:$W,BRUTO!$J:$J,ANALISIS_CAPTURAS_SEXO_C_MAYOR!$B12,BRUTO!$X:$X,ANALISIS_CAPTURAS_SEXO_C_MAYOR!F$10,BRUTO!$A:$A,ANALISIS_CAPTURAS_SEXO_C_MAYOR!F$9)+SUMIFS(BRUTO!$Y:$Y,BRUTO!$K:$K,ANALISIS_CAPTURAS_SEXO_C_MAYOR!$B12,BRUTO!$Z:$Z,ANALISIS_CAPTURAS_SEXO_C_MAYOR!F$10,BRUTO!$A:$A,ANALISIS_CAPTURAS_SEXO_C_MAYOR!F$9)+SUMIFS(BRUTO!$AA:$AA,BRUTO!$K:$K,ANALISIS_CAPTURAS_SEXO_C_MAYOR!$B12,BRUTO!$AB:$AB,ANALISIS_CAPTURAS_SEXO_C_MAYOR!F$10,BRUTO!$A:$A,ANALISIS_CAPTURAS_SEXO_C_MAYOR!F$9)</f>
        <v>10</v>
      </c>
      <c r="G12" s="111">
        <f>SUMIFS(BRUTO!$M:$M,BRUTO!$H:$H,ANALISIS_CAPTURAS_SEXO_C_MAYOR!$B12,BRUTO!$N:$N,ANALISIS_CAPTURAS_SEXO_C_MAYOR!G$10,BRUTO!$A:$A,ANALISIS_CAPTURAS_SEXO_C_MAYOR!G$9)+SUMIFS(BRUTO!$O:$O,BRUTO!$H:$H,ANALISIS_CAPTURAS_SEXO_C_MAYOR!$B12,BRUTO!$P:$P,ANALISIS_CAPTURAS_SEXO_C_MAYOR!G$10,BRUTO!$A:$A,ANALISIS_CAPTURAS_SEXO_C_MAYOR!G$9)+SUMIFS(BRUTO!$Q:$Q,BRUTO!$H:$H,ANALISIS_CAPTURAS_SEXO_C_MAYOR!$B12,BRUTO!$R:$R,ANALISIS_CAPTURAS_SEXO_C_MAYOR!G$10,BRUTO!$A:$A,ANALISIS_CAPTURAS_SEXO_C_MAYOR!G$9)+SUMIFS(BRUTO!$S:$S,BRUTO!$I:$I,ANALISIS_CAPTURAS_SEXO_C_MAYOR!$B12,BRUTO!$T:$T,ANALISIS_CAPTURAS_SEXO_C_MAYOR!G$10,BRUTO!$A:$A,ANALISIS_CAPTURAS_SEXO_C_MAYOR!G$9)+SUMIFS(BRUTO!$U:$U,BRUTO!$I:$I,ANALISIS_CAPTURAS_SEXO_C_MAYOR!$B12,BRUTO!$V:$V,ANALISIS_CAPTURAS_SEXO_C_MAYOR!G$10,BRUTO!$A:$A,ANALISIS_CAPTURAS_SEXO_C_MAYOR!G$9)+SUMIFS(BRUTO!$W:$W,BRUTO!$J:$J,ANALISIS_CAPTURAS_SEXO_C_MAYOR!$B12,BRUTO!$X:$X,ANALISIS_CAPTURAS_SEXO_C_MAYOR!G$10,BRUTO!$A:$A,ANALISIS_CAPTURAS_SEXO_C_MAYOR!G$9)+SUMIFS(BRUTO!$Y:$Y,BRUTO!$K:$K,ANALISIS_CAPTURAS_SEXO_C_MAYOR!$B12,BRUTO!$Z:$Z,ANALISIS_CAPTURAS_SEXO_C_MAYOR!G$10,BRUTO!$A:$A,ANALISIS_CAPTURAS_SEXO_C_MAYOR!G$9)+SUMIFS(BRUTO!$AA:$AA,BRUTO!$K:$K,ANALISIS_CAPTURAS_SEXO_C_MAYOR!$B12,BRUTO!$AB:$AB,ANALISIS_CAPTURAS_SEXO_C_MAYOR!G$10,BRUTO!$A:$A,ANALISIS_CAPTURAS_SEXO_C_MAYOR!G$9)</f>
        <v>7</v>
      </c>
      <c r="H12" s="111">
        <f>SUMIFS(BRUTO!$M:$M,BRUTO!$H:$H,ANALISIS_CAPTURAS_SEXO_C_MAYOR!$B12,BRUTO!$N:$N,ANALISIS_CAPTURAS_SEXO_C_MAYOR!H$10,BRUTO!$A:$A,ANALISIS_CAPTURAS_SEXO_C_MAYOR!H$9)+SUMIFS(BRUTO!$O:$O,BRUTO!$H:$H,ANALISIS_CAPTURAS_SEXO_C_MAYOR!$B12,BRUTO!$P:$P,ANALISIS_CAPTURAS_SEXO_C_MAYOR!H$10,BRUTO!$A:$A,ANALISIS_CAPTURAS_SEXO_C_MAYOR!H$9)+SUMIFS(BRUTO!$Q:$Q,BRUTO!$H:$H,ANALISIS_CAPTURAS_SEXO_C_MAYOR!$B12,BRUTO!$R:$R,ANALISIS_CAPTURAS_SEXO_C_MAYOR!H$10,BRUTO!$A:$A,ANALISIS_CAPTURAS_SEXO_C_MAYOR!H$9)+SUMIFS(BRUTO!$S:$S,BRUTO!$I:$I,ANALISIS_CAPTURAS_SEXO_C_MAYOR!$B12,BRUTO!$T:$T,ANALISIS_CAPTURAS_SEXO_C_MAYOR!H$10,BRUTO!$A:$A,ANALISIS_CAPTURAS_SEXO_C_MAYOR!H$9)+SUMIFS(BRUTO!$U:$U,BRUTO!$I:$I,ANALISIS_CAPTURAS_SEXO_C_MAYOR!$B12,BRUTO!$V:$V,ANALISIS_CAPTURAS_SEXO_C_MAYOR!H$10,BRUTO!$A:$A,ANALISIS_CAPTURAS_SEXO_C_MAYOR!H$9)+SUMIFS(BRUTO!$W:$W,BRUTO!$J:$J,ANALISIS_CAPTURAS_SEXO_C_MAYOR!$B12,BRUTO!$X:$X,ANALISIS_CAPTURAS_SEXO_C_MAYOR!H$10,BRUTO!$A:$A,ANALISIS_CAPTURAS_SEXO_C_MAYOR!H$9)+SUMIFS(BRUTO!$Y:$Y,BRUTO!$K:$K,ANALISIS_CAPTURAS_SEXO_C_MAYOR!$B12,BRUTO!$Z:$Z,ANALISIS_CAPTURAS_SEXO_C_MAYOR!H$10,BRUTO!$A:$A,ANALISIS_CAPTURAS_SEXO_C_MAYOR!H$9)+SUMIFS(BRUTO!$AA:$AA,BRUTO!$K:$K,ANALISIS_CAPTURAS_SEXO_C_MAYOR!$B12,BRUTO!$AB:$AB,ANALISIS_CAPTURAS_SEXO_C_MAYOR!H$10,BRUTO!$A:$A,ANALISIS_CAPTURAS_SEXO_C_MAYOR!H$9)</f>
        <v>0</v>
      </c>
      <c r="I12" s="111">
        <f>SUMIFS(BRUTO!$M:$M,BRUTO!$H:$H,ANALISIS_CAPTURAS_SEXO_C_MAYOR!$B12,BRUTO!$N:$N,ANALISIS_CAPTURAS_SEXO_C_MAYOR!I$10,BRUTO!$A:$A,ANALISIS_CAPTURAS_SEXO_C_MAYOR!I$9)+SUMIFS(BRUTO!$O:$O,BRUTO!$H:$H,ANALISIS_CAPTURAS_SEXO_C_MAYOR!$B12,BRUTO!$P:$P,ANALISIS_CAPTURAS_SEXO_C_MAYOR!I$10,BRUTO!$A:$A,ANALISIS_CAPTURAS_SEXO_C_MAYOR!I$9)+SUMIFS(BRUTO!$Q:$Q,BRUTO!$H:$H,ANALISIS_CAPTURAS_SEXO_C_MAYOR!$B12,BRUTO!$R:$R,ANALISIS_CAPTURAS_SEXO_C_MAYOR!I$10,BRUTO!$A:$A,ANALISIS_CAPTURAS_SEXO_C_MAYOR!I$9)+SUMIFS(BRUTO!$S:$S,BRUTO!$I:$I,ANALISIS_CAPTURAS_SEXO_C_MAYOR!$B12,BRUTO!$T:$T,ANALISIS_CAPTURAS_SEXO_C_MAYOR!I$10,BRUTO!$A:$A,ANALISIS_CAPTURAS_SEXO_C_MAYOR!I$9)+SUMIFS(BRUTO!$U:$U,BRUTO!$I:$I,ANALISIS_CAPTURAS_SEXO_C_MAYOR!$B12,BRUTO!$V:$V,ANALISIS_CAPTURAS_SEXO_C_MAYOR!I$10,BRUTO!$A:$A,ANALISIS_CAPTURAS_SEXO_C_MAYOR!I$9)+SUMIFS(BRUTO!$W:$W,BRUTO!$J:$J,ANALISIS_CAPTURAS_SEXO_C_MAYOR!$B12,BRUTO!$X:$X,ANALISIS_CAPTURAS_SEXO_C_MAYOR!I$10,BRUTO!$A:$A,ANALISIS_CAPTURAS_SEXO_C_MAYOR!I$9)+SUMIFS(BRUTO!$Y:$Y,BRUTO!$K:$K,ANALISIS_CAPTURAS_SEXO_C_MAYOR!$B12,BRUTO!$Z:$Z,ANALISIS_CAPTURAS_SEXO_C_MAYOR!I$10,BRUTO!$A:$A,ANALISIS_CAPTURAS_SEXO_C_MAYOR!I$9)+SUMIFS(BRUTO!$AA:$AA,BRUTO!$K:$K,ANALISIS_CAPTURAS_SEXO_C_MAYOR!$B12,BRUTO!$AB:$AB,ANALISIS_CAPTURAS_SEXO_C_MAYOR!I$10,BRUTO!$A:$A,ANALISIS_CAPTURAS_SEXO_C_MAYOR!I$9)</f>
        <v>32</v>
      </c>
      <c r="J12" s="111">
        <f>SUMIFS(BRUTO!$M:$M,BRUTO!$H:$H,ANALISIS_CAPTURAS_SEXO_C_MAYOR!$B12,BRUTO!$N:$N,ANALISIS_CAPTURAS_SEXO_C_MAYOR!J$10,BRUTO!$A:$A,ANALISIS_CAPTURAS_SEXO_C_MAYOR!J$9)+SUMIFS(BRUTO!$O:$O,BRUTO!$H:$H,ANALISIS_CAPTURAS_SEXO_C_MAYOR!$B12,BRUTO!$P:$P,ANALISIS_CAPTURAS_SEXO_C_MAYOR!J$10,BRUTO!$A:$A,ANALISIS_CAPTURAS_SEXO_C_MAYOR!J$9)+SUMIFS(BRUTO!$Q:$Q,BRUTO!$H:$H,ANALISIS_CAPTURAS_SEXO_C_MAYOR!$B12,BRUTO!$R:$R,ANALISIS_CAPTURAS_SEXO_C_MAYOR!J$10,BRUTO!$A:$A,ANALISIS_CAPTURAS_SEXO_C_MAYOR!J$9)+SUMIFS(BRUTO!$S:$S,BRUTO!$I:$I,ANALISIS_CAPTURAS_SEXO_C_MAYOR!$B12,BRUTO!$T:$T,ANALISIS_CAPTURAS_SEXO_C_MAYOR!J$10,BRUTO!$A:$A,ANALISIS_CAPTURAS_SEXO_C_MAYOR!J$9)+SUMIFS(BRUTO!$U:$U,BRUTO!$I:$I,ANALISIS_CAPTURAS_SEXO_C_MAYOR!$B12,BRUTO!$V:$V,ANALISIS_CAPTURAS_SEXO_C_MAYOR!J$10,BRUTO!$A:$A,ANALISIS_CAPTURAS_SEXO_C_MAYOR!J$9)+SUMIFS(BRUTO!$W:$W,BRUTO!$J:$J,ANALISIS_CAPTURAS_SEXO_C_MAYOR!$B12,BRUTO!$X:$X,ANALISIS_CAPTURAS_SEXO_C_MAYOR!J$10,BRUTO!$A:$A,ANALISIS_CAPTURAS_SEXO_C_MAYOR!J$9)+SUMIFS(BRUTO!$Y:$Y,BRUTO!$K:$K,ANALISIS_CAPTURAS_SEXO_C_MAYOR!$B12,BRUTO!$Z:$Z,ANALISIS_CAPTURAS_SEXO_C_MAYOR!J$10,BRUTO!$A:$A,ANALISIS_CAPTURAS_SEXO_C_MAYOR!J$9)+SUMIFS(BRUTO!$AA:$AA,BRUTO!$K:$K,ANALISIS_CAPTURAS_SEXO_C_MAYOR!$B12,BRUTO!$AB:$AB,ANALISIS_CAPTURAS_SEXO_C_MAYOR!J$10,BRUTO!$A:$A,ANALISIS_CAPTURAS_SEXO_C_MAYOR!J$9)</f>
        <v>71</v>
      </c>
      <c r="K12" s="111">
        <f>SUMIFS(BRUTO!$M:$M,BRUTO!$H:$H,ANALISIS_CAPTURAS_SEXO_C_MAYOR!$B12,BRUTO!$N:$N,ANALISIS_CAPTURAS_SEXO_C_MAYOR!K$10,BRUTO!$A:$A,ANALISIS_CAPTURAS_SEXO_C_MAYOR!K$9)+SUMIFS(BRUTO!$O:$O,BRUTO!$H:$H,ANALISIS_CAPTURAS_SEXO_C_MAYOR!$B12,BRUTO!$P:$P,ANALISIS_CAPTURAS_SEXO_C_MAYOR!K$10,BRUTO!$A:$A,ANALISIS_CAPTURAS_SEXO_C_MAYOR!K$9)+SUMIFS(BRUTO!$Q:$Q,BRUTO!$H:$H,ANALISIS_CAPTURAS_SEXO_C_MAYOR!$B12,BRUTO!$R:$R,ANALISIS_CAPTURAS_SEXO_C_MAYOR!K$10,BRUTO!$A:$A,ANALISIS_CAPTURAS_SEXO_C_MAYOR!K$9)+SUMIFS(BRUTO!$S:$S,BRUTO!$I:$I,ANALISIS_CAPTURAS_SEXO_C_MAYOR!$B12,BRUTO!$T:$T,ANALISIS_CAPTURAS_SEXO_C_MAYOR!K$10,BRUTO!$A:$A,ANALISIS_CAPTURAS_SEXO_C_MAYOR!K$9)+SUMIFS(BRUTO!$U:$U,BRUTO!$I:$I,ANALISIS_CAPTURAS_SEXO_C_MAYOR!$B12,BRUTO!$V:$V,ANALISIS_CAPTURAS_SEXO_C_MAYOR!K$10,BRUTO!$A:$A,ANALISIS_CAPTURAS_SEXO_C_MAYOR!K$9)+SUMIFS(BRUTO!$W:$W,BRUTO!$J:$J,ANALISIS_CAPTURAS_SEXO_C_MAYOR!$B12,BRUTO!$X:$X,ANALISIS_CAPTURAS_SEXO_C_MAYOR!K$10,BRUTO!$A:$A,ANALISIS_CAPTURAS_SEXO_C_MAYOR!K$9)+SUMIFS(BRUTO!$Y:$Y,BRUTO!$K:$K,ANALISIS_CAPTURAS_SEXO_C_MAYOR!$B12,BRUTO!$Z:$Z,ANALISIS_CAPTURAS_SEXO_C_MAYOR!K$10,BRUTO!$A:$A,ANALISIS_CAPTURAS_SEXO_C_MAYOR!K$9)+SUMIFS(BRUTO!$AA:$AA,BRUTO!$K:$K,ANALISIS_CAPTURAS_SEXO_C_MAYOR!$B12,BRUTO!$AB:$AB,ANALISIS_CAPTURAS_SEXO_C_MAYOR!K$10,BRUTO!$A:$A,ANALISIS_CAPTURAS_SEXO_C_MAYOR!K$9)</f>
        <v>0</v>
      </c>
      <c r="L12" s="111">
        <f>SUMIFS(BRUTO!$M:$M,BRUTO!$H:$H,ANALISIS_CAPTURAS_SEXO_C_MAYOR!$B12,BRUTO!$N:$N,ANALISIS_CAPTURAS_SEXO_C_MAYOR!L$10,BRUTO!$A:$A,ANALISIS_CAPTURAS_SEXO_C_MAYOR!L$9)+SUMIFS(BRUTO!$O:$O,BRUTO!$H:$H,ANALISIS_CAPTURAS_SEXO_C_MAYOR!$B12,BRUTO!$P:$P,ANALISIS_CAPTURAS_SEXO_C_MAYOR!L$10,BRUTO!$A:$A,ANALISIS_CAPTURAS_SEXO_C_MAYOR!L$9)+SUMIFS(BRUTO!$Q:$Q,BRUTO!$H:$H,ANALISIS_CAPTURAS_SEXO_C_MAYOR!$B12,BRUTO!$R:$R,ANALISIS_CAPTURAS_SEXO_C_MAYOR!L$10,BRUTO!$A:$A,ANALISIS_CAPTURAS_SEXO_C_MAYOR!L$9)+SUMIFS(BRUTO!$S:$S,BRUTO!$I:$I,ANALISIS_CAPTURAS_SEXO_C_MAYOR!$B12,BRUTO!$T:$T,ANALISIS_CAPTURAS_SEXO_C_MAYOR!L$10,BRUTO!$A:$A,ANALISIS_CAPTURAS_SEXO_C_MAYOR!L$9)+SUMIFS(BRUTO!$U:$U,BRUTO!$I:$I,ANALISIS_CAPTURAS_SEXO_C_MAYOR!$B12,BRUTO!$V:$V,ANALISIS_CAPTURAS_SEXO_C_MAYOR!L$10,BRUTO!$A:$A,ANALISIS_CAPTURAS_SEXO_C_MAYOR!L$9)+SUMIFS(BRUTO!$W:$W,BRUTO!$J:$J,ANALISIS_CAPTURAS_SEXO_C_MAYOR!$B12,BRUTO!$X:$X,ANALISIS_CAPTURAS_SEXO_C_MAYOR!L$10,BRUTO!$A:$A,ANALISIS_CAPTURAS_SEXO_C_MAYOR!L$9)+SUMIFS(BRUTO!$Y:$Y,BRUTO!$K:$K,ANALISIS_CAPTURAS_SEXO_C_MAYOR!$B12,BRUTO!$Z:$Z,ANALISIS_CAPTURAS_SEXO_C_MAYOR!L$10,BRUTO!$A:$A,ANALISIS_CAPTURAS_SEXO_C_MAYOR!L$9)+SUMIFS(BRUTO!$AA:$AA,BRUTO!$K:$K,ANALISIS_CAPTURAS_SEXO_C_MAYOR!$B12,BRUTO!$AB:$AB,ANALISIS_CAPTURAS_SEXO_C_MAYOR!L$10,BRUTO!$A:$A,ANALISIS_CAPTURAS_SEXO_C_MAYOR!L$9)</f>
        <v>17</v>
      </c>
      <c r="M12" s="111">
        <f>SUMIFS(BRUTO!$M:$M,BRUTO!$H:$H,ANALISIS_CAPTURAS_SEXO_C_MAYOR!$B12,BRUTO!$N:$N,ANALISIS_CAPTURAS_SEXO_C_MAYOR!M$10,BRUTO!$A:$A,ANALISIS_CAPTURAS_SEXO_C_MAYOR!M$9)+SUMIFS(BRUTO!$O:$O,BRUTO!$H:$H,ANALISIS_CAPTURAS_SEXO_C_MAYOR!$B12,BRUTO!$P:$P,ANALISIS_CAPTURAS_SEXO_C_MAYOR!M$10,BRUTO!$A:$A,ANALISIS_CAPTURAS_SEXO_C_MAYOR!M$9)+SUMIFS(BRUTO!$Q:$Q,BRUTO!$H:$H,ANALISIS_CAPTURAS_SEXO_C_MAYOR!$B12,BRUTO!$R:$R,ANALISIS_CAPTURAS_SEXO_C_MAYOR!M$10,BRUTO!$A:$A,ANALISIS_CAPTURAS_SEXO_C_MAYOR!M$9)+SUMIFS(BRUTO!$S:$S,BRUTO!$I:$I,ANALISIS_CAPTURAS_SEXO_C_MAYOR!$B12,BRUTO!$T:$T,ANALISIS_CAPTURAS_SEXO_C_MAYOR!M$10,BRUTO!$A:$A,ANALISIS_CAPTURAS_SEXO_C_MAYOR!M$9)+SUMIFS(BRUTO!$U:$U,BRUTO!$I:$I,ANALISIS_CAPTURAS_SEXO_C_MAYOR!$B12,BRUTO!$V:$V,ANALISIS_CAPTURAS_SEXO_C_MAYOR!M$10,BRUTO!$A:$A,ANALISIS_CAPTURAS_SEXO_C_MAYOR!M$9)+SUMIFS(BRUTO!$W:$W,BRUTO!$J:$J,ANALISIS_CAPTURAS_SEXO_C_MAYOR!$B12,BRUTO!$X:$X,ANALISIS_CAPTURAS_SEXO_C_MAYOR!M$10,BRUTO!$A:$A,ANALISIS_CAPTURAS_SEXO_C_MAYOR!M$9)+SUMIFS(BRUTO!$Y:$Y,BRUTO!$K:$K,ANALISIS_CAPTURAS_SEXO_C_MAYOR!$B12,BRUTO!$Z:$Z,ANALISIS_CAPTURAS_SEXO_C_MAYOR!M$10,BRUTO!$A:$A,ANALISIS_CAPTURAS_SEXO_C_MAYOR!M$9)+SUMIFS(BRUTO!$AA:$AA,BRUTO!$K:$K,ANALISIS_CAPTURAS_SEXO_C_MAYOR!$B12,BRUTO!$AB:$AB,ANALISIS_CAPTURAS_SEXO_C_MAYOR!M$10,BRUTO!$A:$A,ANALISIS_CAPTURAS_SEXO_C_MAYOR!M$9)</f>
        <v>1</v>
      </c>
      <c r="N12" s="111">
        <f>SUMIFS(BRUTO!$M:$M,BRUTO!$H:$H,ANALISIS_CAPTURAS_SEXO_C_MAYOR!$B12,BRUTO!$N:$N,ANALISIS_CAPTURAS_SEXO_C_MAYOR!N$10,BRUTO!$A:$A,ANALISIS_CAPTURAS_SEXO_C_MAYOR!N$9)+SUMIFS(BRUTO!$O:$O,BRUTO!$H:$H,ANALISIS_CAPTURAS_SEXO_C_MAYOR!$B12,BRUTO!$P:$P,ANALISIS_CAPTURAS_SEXO_C_MAYOR!N$10,BRUTO!$A:$A,ANALISIS_CAPTURAS_SEXO_C_MAYOR!N$9)+SUMIFS(BRUTO!$Q:$Q,BRUTO!$H:$H,ANALISIS_CAPTURAS_SEXO_C_MAYOR!$B12,BRUTO!$R:$R,ANALISIS_CAPTURAS_SEXO_C_MAYOR!N$10,BRUTO!$A:$A,ANALISIS_CAPTURAS_SEXO_C_MAYOR!N$9)+SUMIFS(BRUTO!$S:$S,BRUTO!$I:$I,ANALISIS_CAPTURAS_SEXO_C_MAYOR!$B12,BRUTO!$T:$T,ANALISIS_CAPTURAS_SEXO_C_MAYOR!N$10,BRUTO!$A:$A,ANALISIS_CAPTURAS_SEXO_C_MAYOR!N$9)+SUMIFS(BRUTO!$U:$U,BRUTO!$I:$I,ANALISIS_CAPTURAS_SEXO_C_MAYOR!$B12,BRUTO!$V:$V,ANALISIS_CAPTURAS_SEXO_C_MAYOR!N$10,BRUTO!$A:$A,ANALISIS_CAPTURAS_SEXO_C_MAYOR!N$9)+SUMIFS(BRUTO!$W:$W,BRUTO!$J:$J,ANALISIS_CAPTURAS_SEXO_C_MAYOR!$B12,BRUTO!$X:$X,ANALISIS_CAPTURAS_SEXO_C_MAYOR!N$10,BRUTO!$A:$A,ANALISIS_CAPTURAS_SEXO_C_MAYOR!N$9)+SUMIFS(BRUTO!$Y:$Y,BRUTO!$K:$K,ANALISIS_CAPTURAS_SEXO_C_MAYOR!$B12,BRUTO!$Z:$Z,ANALISIS_CAPTURAS_SEXO_C_MAYOR!N$10,BRUTO!$A:$A,ANALISIS_CAPTURAS_SEXO_C_MAYOR!N$9)+SUMIFS(BRUTO!$AA:$AA,BRUTO!$K:$K,ANALISIS_CAPTURAS_SEXO_C_MAYOR!$B12,BRUTO!$AB:$AB,ANALISIS_CAPTURAS_SEXO_C_MAYOR!N$10,BRUTO!$A:$A,ANALISIS_CAPTURAS_SEXO_C_MAYOR!N$9)</f>
        <v>0</v>
      </c>
      <c r="O12" s="111">
        <f>SUMIFS(BRUTO!$M:$M,BRUTO!$H:$H,ANALISIS_CAPTURAS_SEXO_C_MAYOR!$B12,BRUTO!$N:$N,ANALISIS_CAPTURAS_SEXO_C_MAYOR!O$10,BRUTO!$A:$A,ANALISIS_CAPTURAS_SEXO_C_MAYOR!O$9)+SUMIFS(BRUTO!$O:$O,BRUTO!$H:$H,ANALISIS_CAPTURAS_SEXO_C_MAYOR!$B12,BRUTO!$P:$P,ANALISIS_CAPTURAS_SEXO_C_MAYOR!O$10,BRUTO!$A:$A,ANALISIS_CAPTURAS_SEXO_C_MAYOR!O$9)+SUMIFS(BRUTO!$Q:$Q,BRUTO!$H:$H,ANALISIS_CAPTURAS_SEXO_C_MAYOR!$B12,BRUTO!$R:$R,ANALISIS_CAPTURAS_SEXO_C_MAYOR!O$10,BRUTO!$A:$A,ANALISIS_CAPTURAS_SEXO_C_MAYOR!O$9)+SUMIFS(BRUTO!$S:$S,BRUTO!$I:$I,ANALISIS_CAPTURAS_SEXO_C_MAYOR!$B12,BRUTO!$T:$T,ANALISIS_CAPTURAS_SEXO_C_MAYOR!O$10,BRUTO!$A:$A,ANALISIS_CAPTURAS_SEXO_C_MAYOR!O$9)+SUMIFS(BRUTO!$U:$U,BRUTO!$I:$I,ANALISIS_CAPTURAS_SEXO_C_MAYOR!$B12,BRUTO!$V:$V,ANALISIS_CAPTURAS_SEXO_C_MAYOR!O$10,BRUTO!$A:$A,ANALISIS_CAPTURAS_SEXO_C_MAYOR!O$9)+SUMIFS(BRUTO!$W:$W,BRUTO!$J:$J,ANALISIS_CAPTURAS_SEXO_C_MAYOR!$B12,BRUTO!$X:$X,ANALISIS_CAPTURAS_SEXO_C_MAYOR!O$10,BRUTO!$A:$A,ANALISIS_CAPTURAS_SEXO_C_MAYOR!O$9)+SUMIFS(BRUTO!$Y:$Y,BRUTO!$K:$K,ANALISIS_CAPTURAS_SEXO_C_MAYOR!$B12,BRUTO!$Z:$Z,ANALISIS_CAPTURAS_SEXO_C_MAYOR!O$10,BRUTO!$A:$A,ANALISIS_CAPTURAS_SEXO_C_MAYOR!O$9)+SUMIFS(BRUTO!$AA:$AA,BRUTO!$K:$K,ANALISIS_CAPTURAS_SEXO_C_MAYOR!$B12,BRUTO!$AB:$AB,ANALISIS_CAPTURAS_SEXO_C_MAYOR!O$10,BRUTO!$A:$A,ANALISIS_CAPTURAS_SEXO_C_MAYOR!O$9)</f>
        <v>5</v>
      </c>
      <c r="P12" s="111">
        <f>SUMIFS(BRUTO!$M:$M,BRUTO!$H:$H,ANALISIS_CAPTURAS_SEXO_C_MAYOR!$B12,BRUTO!$N:$N,ANALISIS_CAPTURAS_SEXO_C_MAYOR!P$10,BRUTO!$A:$A,ANALISIS_CAPTURAS_SEXO_C_MAYOR!P$9)+SUMIFS(BRUTO!$O:$O,BRUTO!$H:$H,ANALISIS_CAPTURAS_SEXO_C_MAYOR!$B12,BRUTO!$P:$P,ANALISIS_CAPTURAS_SEXO_C_MAYOR!P$10,BRUTO!$A:$A,ANALISIS_CAPTURAS_SEXO_C_MAYOR!P$9)+SUMIFS(BRUTO!$Q:$Q,BRUTO!$H:$H,ANALISIS_CAPTURAS_SEXO_C_MAYOR!$B12,BRUTO!$R:$R,ANALISIS_CAPTURAS_SEXO_C_MAYOR!P$10,BRUTO!$A:$A,ANALISIS_CAPTURAS_SEXO_C_MAYOR!P$9)+SUMIFS(BRUTO!$S:$S,BRUTO!$I:$I,ANALISIS_CAPTURAS_SEXO_C_MAYOR!$B12,BRUTO!$T:$T,ANALISIS_CAPTURAS_SEXO_C_MAYOR!P$10,BRUTO!$A:$A,ANALISIS_CAPTURAS_SEXO_C_MAYOR!P$9)+SUMIFS(BRUTO!$U:$U,BRUTO!$I:$I,ANALISIS_CAPTURAS_SEXO_C_MAYOR!$B12,BRUTO!$V:$V,ANALISIS_CAPTURAS_SEXO_C_MAYOR!P$10,BRUTO!$A:$A,ANALISIS_CAPTURAS_SEXO_C_MAYOR!P$9)+SUMIFS(BRUTO!$W:$W,BRUTO!$J:$J,ANALISIS_CAPTURAS_SEXO_C_MAYOR!$B12,BRUTO!$X:$X,ANALISIS_CAPTURAS_SEXO_C_MAYOR!P$10,BRUTO!$A:$A,ANALISIS_CAPTURAS_SEXO_C_MAYOR!P$9)+SUMIFS(BRUTO!$Y:$Y,BRUTO!$K:$K,ANALISIS_CAPTURAS_SEXO_C_MAYOR!$B12,BRUTO!$Z:$Z,ANALISIS_CAPTURAS_SEXO_C_MAYOR!P$10,BRUTO!$A:$A,ANALISIS_CAPTURAS_SEXO_C_MAYOR!P$9)+SUMIFS(BRUTO!$AA:$AA,BRUTO!$K:$K,ANALISIS_CAPTURAS_SEXO_C_MAYOR!$B12,BRUTO!$AB:$AB,ANALISIS_CAPTURAS_SEXO_C_MAYOR!P$10,BRUTO!$A:$A,ANALISIS_CAPTURAS_SEXO_C_MAYOR!P$9)</f>
        <v>45</v>
      </c>
      <c r="Q12" s="111">
        <f>SUMIFS(BRUTO!$M:$M,BRUTO!$H:$H,ANALISIS_CAPTURAS_SEXO_C_MAYOR!$B12,BRUTO!$N:$N,ANALISIS_CAPTURAS_SEXO_C_MAYOR!Q$10,BRUTO!$A:$A,ANALISIS_CAPTURAS_SEXO_C_MAYOR!Q$9)+SUMIFS(BRUTO!$O:$O,BRUTO!$H:$H,ANALISIS_CAPTURAS_SEXO_C_MAYOR!$B12,BRUTO!$P:$P,ANALISIS_CAPTURAS_SEXO_C_MAYOR!Q$10,BRUTO!$A:$A,ANALISIS_CAPTURAS_SEXO_C_MAYOR!Q$9)+SUMIFS(BRUTO!$Q:$Q,BRUTO!$H:$H,ANALISIS_CAPTURAS_SEXO_C_MAYOR!$B12,BRUTO!$R:$R,ANALISIS_CAPTURAS_SEXO_C_MAYOR!Q$10,BRUTO!$A:$A,ANALISIS_CAPTURAS_SEXO_C_MAYOR!Q$9)+SUMIFS(BRUTO!$S:$S,BRUTO!$I:$I,ANALISIS_CAPTURAS_SEXO_C_MAYOR!$B12,BRUTO!$T:$T,ANALISIS_CAPTURAS_SEXO_C_MAYOR!Q$10,BRUTO!$A:$A,ANALISIS_CAPTURAS_SEXO_C_MAYOR!Q$9)+SUMIFS(BRUTO!$U:$U,BRUTO!$I:$I,ANALISIS_CAPTURAS_SEXO_C_MAYOR!$B12,BRUTO!$V:$V,ANALISIS_CAPTURAS_SEXO_C_MAYOR!Q$10,BRUTO!$A:$A,ANALISIS_CAPTURAS_SEXO_C_MAYOR!Q$9)+SUMIFS(BRUTO!$W:$W,BRUTO!$J:$J,ANALISIS_CAPTURAS_SEXO_C_MAYOR!$B12,BRUTO!$X:$X,ANALISIS_CAPTURAS_SEXO_C_MAYOR!Q$10,BRUTO!$A:$A,ANALISIS_CAPTURAS_SEXO_C_MAYOR!Q$9)+SUMIFS(BRUTO!$Y:$Y,BRUTO!$K:$K,ANALISIS_CAPTURAS_SEXO_C_MAYOR!$B12,BRUTO!$Z:$Z,ANALISIS_CAPTURAS_SEXO_C_MAYOR!Q$10,BRUTO!$A:$A,ANALISIS_CAPTURAS_SEXO_C_MAYOR!Q$9)+SUMIFS(BRUTO!$AA:$AA,BRUTO!$K:$K,ANALISIS_CAPTURAS_SEXO_C_MAYOR!$B12,BRUTO!$AB:$AB,ANALISIS_CAPTURAS_SEXO_C_MAYOR!Q$10,BRUTO!$A:$A,ANALISIS_CAPTURAS_SEXO_C_MAYOR!Q$9)</f>
        <v>0</v>
      </c>
      <c r="R12" s="111">
        <f>SUMIFS(BRUTO!$M:$M,BRUTO!$H:$H,ANALISIS_CAPTURAS_SEXO_C_MAYOR!$B12,BRUTO!$N:$N,ANALISIS_CAPTURAS_SEXO_C_MAYOR!R$10,BRUTO!$A:$A,ANALISIS_CAPTURAS_SEXO_C_MAYOR!R$9)+SUMIFS(BRUTO!$O:$O,BRUTO!$H:$H,ANALISIS_CAPTURAS_SEXO_C_MAYOR!$B12,BRUTO!$P:$P,ANALISIS_CAPTURAS_SEXO_C_MAYOR!R$10,BRUTO!$A:$A,ANALISIS_CAPTURAS_SEXO_C_MAYOR!R$9)+SUMIFS(BRUTO!$Q:$Q,BRUTO!$H:$H,ANALISIS_CAPTURAS_SEXO_C_MAYOR!$B12,BRUTO!$R:$R,ANALISIS_CAPTURAS_SEXO_C_MAYOR!R$10,BRUTO!$A:$A,ANALISIS_CAPTURAS_SEXO_C_MAYOR!R$9)+SUMIFS(BRUTO!$S:$S,BRUTO!$I:$I,ANALISIS_CAPTURAS_SEXO_C_MAYOR!$B12,BRUTO!$T:$T,ANALISIS_CAPTURAS_SEXO_C_MAYOR!R$10,BRUTO!$A:$A,ANALISIS_CAPTURAS_SEXO_C_MAYOR!R$9)+SUMIFS(BRUTO!$U:$U,BRUTO!$I:$I,ANALISIS_CAPTURAS_SEXO_C_MAYOR!$B12,BRUTO!$V:$V,ANALISIS_CAPTURAS_SEXO_C_MAYOR!R$10,BRUTO!$A:$A,ANALISIS_CAPTURAS_SEXO_C_MAYOR!R$9)+SUMIFS(BRUTO!$W:$W,BRUTO!$J:$J,ANALISIS_CAPTURAS_SEXO_C_MAYOR!$B12,BRUTO!$X:$X,ANALISIS_CAPTURAS_SEXO_C_MAYOR!R$10,BRUTO!$A:$A,ANALISIS_CAPTURAS_SEXO_C_MAYOR!R$9)+SUMIFS(BRUTO!$Y:$Y,BRUTO!$K:$K,ANALISIS_CAPTURAS_SEXO_C_MAYOR!$B12,BRUTO!$Z:$Z,ANALISIS_CAPTURAS_SEXO_C_MAYOR!R$10,BRUTO!$A:$A,ANALISIS_CAPTURAS_SEXO_C_MAYOR!R$9)+SUMIFS(BRUTO!$AA:$AA,BRUTO!$K:$K,ANALISIS_CAPTURAS_SEXO_C_MAYOR!$B12,BRUTO!$AB:$AB,ANALISIS_CAPTURAS_SEXO_C_MAYOR!R$10,BRUTO!$A:$A,ANALISIS_CAPTURAS_SEXO_C_MAYOR!R$9)</f>
        <v>1</v>
      </c>
      <c r="S12" s="111">
        <f>SUMIFS(BRUTO!$M:$M,BRUTO!$H:$H,ANALISIS_CAPTURAS_SEXO_C_MAYOR!$B12,BRUTO!$N:$N,ANALISIS_CAPTURAS_SEXO_C_MAYOR!S$10,BRUTO!$A:$A,ANALISIS_CAPTURAS_SEXO_C_MAYOR!S$9)+SUMIFS(BRUTO!$O:$O,BRUTO!$H:$H,ANALISIS_CAPTURAS_SEXO_C_MAYOR!$B12,BRUTO!$P:$P,ANALISIS_CAPTURAS_SEXO_C_MAYOR!S$10,BRUTO!$A:$A,ANALISIS_CAPTURAS_SEXO_C_MAYOR!S$9)+SUMIFS(BRUTO!$Q:$Q,BRUTO!$H:$H,ANALISIS_CAPTURAS_SEXO_C_MAYOR!$B12,BRUTO!$R:$R,ANALISIS_CAPTURAS_SEXO_C_MAYOR!S$10,BRUTO!$A:$A,ANALISIS_CAPTURAS_SEXO_C_MAYOR!S$9)+SUMIFS(BRUTO!$S:$S,BRUTO!$I:$I,ANALISIS_CAPTURAS_SEXO_C_MAYOR!$B12,BRUTO!$T:$T,ANALISIS_CAPTURAS_SEXO_C_MAYOR!S$10,BRUTO!$A:$A,ANALISIS_CAPTURAS_SEXO_C_MAYOR!S$9)+SUMIFS(BRUTO!$U:$U,BRUTO!$I:$I,ANALISIS_CAPTURAS_SEXO_C_MAYOR!$B12,BRUTO!$V:$V,ANALISIS_CAPTURAS_SEXO_C_MAYOR!S$10,BRUTO!$A:$A,ANALISIS_CAPTURAS_SEXO_C_MAYOR!S$9)+SUMIFS(BRUTO!$W:$W,BRUTO!$J:$J,ANALISIS_CAPTURAS_SEXO_C_MAYOR!$B12,BRUTO!$X:$X,ANALISIS_CAPTURAS_SEXO_C_MAYOR!S$10,BRUTO!$A:$A,ANALISIS_CAPTURAS_SEXO_C_MAYOR!S$9)+SUMIFS(BRUTO!$Y:$Y,BRUTO!$K:$K,ANALISIS_CAPTURAS_SEXO_C_MAYOR!$B12,BRUTO!$Z:$Z,ANALISIS_CAPTURAS_SEXO_C_MAYOR!S$10,BRUTO!$A:$A,ANALISIS_CAPTURAS_SEXO_C_MAYOR!S$9)+SUMIFS(BRUTO!$AA:$AA,BRUTO!$K:$K,ANALISIS_CAPTURAS_SEXO_C_MAYOR!$B12,BRUTO!$AB:$AB,ANALISIS_CAPTURAS_SEXO_C_MAYOR!S$10,BRUTO!$A:$A,ANALISIS_CAPTURAS_SEXO_C_MAYOR!S$9)</f>
        <v>17</v>
      </c>
      <c r="T12" s="111">
        <f>SUMIFS(BRUTO!$M:$M,BRUTO!$H:$H,ANALISIS_CAPTURAS_SEXO_C_MAYOR!$B12,BRUTO!$N:$N,ANALISIS_CAPTURAS_SEXO_C_MAYOR!T$10,BRUTO!$A:$A,ANALISIS_CAPTURAS_SEXO_C_MAYOR!T$9)+SUMIFS(BRUTO!$O:$O,BRUTO!$H:$H,ANALISIS_CAPTURAS_SEXO_C_MAYOR!$B12,BRUTO!$P:$P,ANALISIS_CAPTURAS_SEXO_C_MAYOR!T$10,BRUTO!$A:$A,ANALISIS_CAPTURAS_SEXO_C_MAYOR!T$9)+SUMIFS(BRUTO!$Q:$Q,BRUTO!$H:$H,ANALISIS_CAPTURAS_SEXO_C_MAYOR!$B12,BRUTO!$R:$R,ANALISIS_CAPTURAS_SEXO_C_MAYOR!T$10,BRUTO!$A:$A,ANALISIS_CAPTURAS_SEXO_C_MAYOR!T$9)+SUMIFS(BRUTO!$S:$S,BRUTO!$I:$I,ANALISIS_CAPTURAS_SEXO_C_MAYOR!$B12,BRUTO!$T:$T,ANALISIS_CAPTURAS_SEXO_C_MAYOR!T$10,BRUTO!$A:$A,ANALISIS_CAPTURAS_SEXO_C_MAYOR!T$9)+SUMIFS(BRUTO!$U:$U,BRUTO!$I:$I,ANALISIS_CAPTURAS_SEXO_C_MAYOR!$B12,BRUTO!$V:$V,ANALISIS_CAPTURAS_SEXO_C_MAYOR!T$10,BRUTO!$A:$A,ANALISIS_CAPTURAS_SEXO_C_MAYOR!T$9)+SUMIFS(BRUTO!$W:$W,BRUTO!$J:$J,ANALISIS_CAPTURAS_SEXO_C_MAYOR!$B12,BRUTO!$X:$X,ANALISIS_CAPTURAS_SEXO_C_MAYOR!T$10,BRUTO!$A:$A,ANALISIS_CAPTURAS_SEXO_C_MAYOR!T$9)+SUMIFS(BRUTO!$Y:$Y,BRUTO!$K:$K,ANALISIS_CAPTURAS_SEXO_C_MAYOR!$B12,BRUTO!$Z:$Z,ANALISIS_CAPTURAS_SEXO_C_MAYOR!T$10,BRUTO!$A:$A,ANALISIS_CAPTURAS_SEXO_C_MAYOR!T$9)+SUMIFS(BRUTO!$AA:$AA,BRUTO!$K:$K,ANALISIS_CAPTURAS_SEXO_C_MAYOR!$B12,BRUTO!$AB:$AB,ANALISIS_CAPTURAS_SEXO_C_MAYOR!T$10,BRUTO!$A:$A,ANALISIS_CAPTURAS_SEXO_C_MAYOR!T$9)</f>
        <v>0</v>
      </c>
      <c r="U12" s="111">
        <f>SUMIFS(BRUTO!$M:$M,BRUTO!$H:$H,ANALISIS_CAPTURAS_SEXO_C_MAYOR!$B12,BRUTO!$N:$N,ANALISIS_CAPTURAS_SEXO_C_MAYOR!U$10,BRUTO!$A:$A,ANALISIS_CAPTURAS_SEXO_C_MAYOR!U$9)+SUMIFS(BRUTO!$O:$O,BRUTO!$H:$H,ANALISIS_CAPTURAS_SEXO_C_MAYOR!$B12,BRUTO!$P:$P,ANALISIS_CAPTURAS_SEXO_C_MAYOR!U$10,BRUTO!$A:$A,ANALISIS_CAPTURAS_SEXO_C_MAYOR!U$9)+SUMIFS(BRUTO!$Q:$Q,BRUTO!$H:$H,ANALISIS_CAPTURAS_SEXO_C_MAYOR!$B12,BRUTO!$R:$R,ANALISIS_CAPTURAS_SEXO_C_MAYOR!U$10,BRUTO!$A:$A,ANALISIS_CAPTURAS_SEXO_C_MAYOR!U$9)+SUMIFS(BRUTO!$S:$S,BRUTO!$I:$I,ANALISIS_CAPTURAS_SEXO_C_MAYOR!$B12,BRUTO!$T:$T,ANALISIS_CAPTURAS_SEXO_C_MAYOR!U$10,BRUTO!$A:$A,ANALISIS_CAPTURAS_SEXO_C_MAYOR!U$9)+SUMIFS(BRUTO!$U:$U,BRUTO!$I:$I,ANALISIS_CAPTURAS_SEXO_C_MAYOR!$B12,BRUTO!$V:$V,ANALISIS_CAPTURAS_SEXO_C_MAYOR!U$10,BRUTO!$A:$A,ANALISIS_CAPTURAS_SEXO_C_MAYOR!U$9)+SUMIFS(BRUTO!$W:$W,BRUTO!$J:$J,ANALISIS_CAPTURAS_SEXO_C_MAYOR!$B12,BRUTO!$X:$X,ANALISIS_CAPTURAS_SEXO_C_MAYOR!U$10,BRUTO!$A:$A,ANALISIS_CAPTURAS_SEXO_C_MAYOR!U$9)+SUMIFS(BRUTO!$Y:$Y,BRUTO!$K:$K,ANALISIS_CAPTURAS_SEXO_C_MAYOR!$B12,BRUTO!$Z:$Z,ANALISIS_CAPTURAS_SEXO_C_MAYOR!U$10,BRUTO!$A:$A,ANALISIS_CAPTURAS_SEXO_C_MAYOR!U$9)+SUMIFS(BRUTO!$AA:$AA,BRUTO!$K:$K,ANALISIS_CAPTURAS_SEXO_C_MAYOR!$B12,BRUTO!$AB:$AB,ANALISIS_CAPTURAS_SEXO_C_MAYOR!U$10,BRUTO!$A:$A,ANALISIS_CAPTURAS_SEXO_C_MAYOR!U$9)</f>
        <v>4</v>
      </c>
      <c r="V12" s="111">
        <f>SUMIFS(BRUTO!$M:$M,BRUTO!$H:$H,ANALISIS_CAPTURAS_SEXO_C_MAYOR!$B12,BRUTO!$N:$N,ANALISIS_CAPTURAS_SEXO_C_MAYOR!V$10,BRUTO!$A:$A,ANALISIS_CAPTURAS_SEXO_C_MAYOR!V$9)+SUMIFS(BRUTO!$O:$O,BRUTO!$H:$H,ANALISIS_CAPTURAS_SEXO_C_MAYOR!$B12,BRUTO!$P:$P,ANALISIS_CAPTURAS_SEXO_C_MAYOR!V$10,BRUTO!$A:$A,ANALISIS_CAPTURAS_SEXO_C_MAYOR!V$9)+SUMIFS(BRUTO!$Q:$Q,BRUTO!$H:$H,ANALISIS_CAPTURAS_SEXO_C_MAYOR!$B12,BRUTO!$R:$R,ANALISIS_CAPTURAS_SEXO_C_MAYOR!V$10,BRUTO!$A:$A,ANALISIS_CAPTURAS_SEXO_C_MAYOR!V$9)+SUMIFS(BRUTO!$S:$S,BRUTO!$I:$I,ANALISIS_CAPTURAS_SEXO_C_MAYOR!$B12,BRUTO!$T:$T,ANALISIS_CAPTURAS_SEXO_C_MAYOR!V$10,BRUTO!$A:$A,ANALISIS_CAPTURAS_SEXO_C_MAYOR!V$9)+SUMIFS(BRUTO!$U:$U,BRUTO!$I:$I,ANALISIS_CAPTURAS_SEXO_C_MAYOR!$B12,BRUTO!$V:$V,ANALISIS_CAPTURAS_SEXO_C_MAYOR!V$10,BRUTO!$A:$A,ANALISIS_CAPTURAS_SEXO_C_MAYOR!V$9)+SUMIFS(BRUTO!$W:$W,BRUTO!$J:$J,ANALISIS_CAPTURAS_SEXO_C_MAYOR!$B12,BRUTO!$X:$X,ANALISIS_CAPTURAS_SEXO_C_MAYOR!V$10,BRUTO!$A:$A,ANALISIS_CAPTURAS_SEXO_C_MAYOR!V$9)+SUMIFS(BRUTO!$Y:$Y,BRUTO!$K:$K,ANALISIS_CAPTURAS_SEXO_C_MAYOR!$B12,BRUTO!$Z:$Z,ANALISIS_CAPTURAS_SEXO_C_MAYOR!V$10,BRUTO!$A:$A,ANALISIS_CAPTURAS_SEXO_C_MAYOR!V$9)+SUMIFS(BRUTO!$AA:$AA,BRUTO!$K:$K,ANALISIS_CAPTURAS_SEXO_C_MAYOR!$B12,BRUTO!$AB:$AB,ANALISIS_CAPTURAS_SEXO_C_MAYOR!V$10,BRUTO!$A:$A,ANALISIS_CAPTURAS_SEXO_C_MAYOR!V$9)</f>
        <v>28</v>
      </c>
      <c r="W12" s="111">
        <f>SUMIFS(BRUTO!$M:$M,BRUTO!$H:$H,ANALISIS_CAPTURAS_SEXO_C_MAYOR!$B12,BRUTO!$N:$N,ANALISIS_CAPTURAS_SEXO_C_MAYOR!W$10,BRUTO!$A:$A,ANALISIS_CAPTURAS_SEXO_C_MAYOR!W$9)+SUMIFS(BRUTO!$O:$O,BRUTO!$H:$H,ANALISIS_CAPTURAS_SEXO_C_MAYOR!$B12,BRUTO!$P:$P,ANALISIS_CAPTURAS_SEXO_C_MAYOR!W$10,BRUTO!$A:$A,ANALISIS_CAPTURAS_SEXO_C_MAYOR!W$9)+SUMIFS(BRUTO!$Q:$Q,BRUTO!$H:$H,ANALISIS_CAPTURAS_SEXO_C_MAYOR!$B12,BRUTO!$R:$R,ANALISIS_CAPTURAS_SEXO_C_MAYOR!W$10,BRUTO!$A:$A,ANALISIS_CAPTURAS_SEXO_C_MAYOR!W$9)+SUMIFS(BRUTO!$S:$S,BRUTO!$I:$I,ANALISIS_CAPTURAS_SEXO_C_MAYOR!$B12,BRUTO!$T:$T,ANALISIS_CAPTURAS_SEXO_C_MAYOR!W$10,BRUTO!$A:$A,ANALISIS_CAPTURAS_SEXO_C_MAYOR!W$9)+SUMIFS(BRUTO!$U:$U,BRUTO!$I:$I,ANALISIS_CAPTURAS_SEXO_C_MAYOR!$B12,BRUTO!$V:$V,ANALISIS_CAPTURAS_SEXO_C_MAYOR!W$10,BRUTO!$A:$A,ANALISIS_CAPTURAS_SEXO_C_MAYOR!W$9)+SUMIFS(BRUTO!$W:$W,BRUTO!$J:$J,ANALISIS_CAPTURAS_SEXO_C_MAYOR!$B12,BRUTO!$X:$X,ANALISIS_CAPTURAS_SEXO_C_MAYOR!W$10,BRUTO!$A:$A,ANALISIS_CAPTURAS_SEXO_C_MAYOR!W$9)+SUMIFS(BRUTO!$Y:$Y,BRUTO!$K:$K,ANALISIS_CAPTURAS_SEXO_C_MAYOR!$B12,BRUTO!$Z:$Z,ANALISIS_CAPTURAS_SEXO_C_MAYOR!W$10,BRUTO!$A:$A,ANALISIS_CAPTURAS_SEXO_C_MAYOR!W$9)+SUMIFS(BRUTO!$AA:$AA,BRUTO!$K:$K,ANALISIS_CAPTURAS_SEXO_C_MAYOR!$B12,BRUTO!$AB:$AB,ANALISIS_CAPTURAS_SEXO_C_MAYOR!W$10,BRUTO!$A:$A,ANALISIS_CAPTURAS_SEXO_C_MAYOR!W$9)</f>
        <v>1</v>
      </c>
      <c r="X12" s="111">
        <f>SUMIFS(BRUTO!$M:$M,BRUTO!$H:$H,ANALISIS_CAPTURAS_SEXO_C_MAYOR!$B12,BRUTO!$N:$N,ANALISIS_CAPTURAS_SEXO_C_MAYOR!X$10,BRUTO!$A:$A,ANALISIS_CAPTURAS_SEXO_C_MAYOR!X$9)+SUMIFS(BRUTO!$O:$O,BRUTO!$H:$H,ANALISIS_CAPTURAS_SEXO_C_MAYOR!$B12,BRUTO!$P:$P,ANALISIS_CAPTURAS_SEXO_C_MAYOR!X$10,BRUTO!$A:$A,ANALISIS_CAPTURAS_SEXO_C_MAYOR!X$9)+SUMIFS(BRUTO!$Q:$Q,BRUTO!$H:$H,ANALISIS_CAPTURAS_SEXO_C_MAYOR!$B12,BRUTO!$R:$R,ANALISIS_CAPTURAS_SEXO_C_MAYOR!X$10,BRUTO!$A:$A,ANALISIS_CAPTURAS_SEXO_C_MAYOR!X$9)+SUMIFS(BRUTO!$S:$S,BRUTO!$I:$I,ANALISIS_CAPTURAS_SEXO_C_MAYOR!$B12,BRUTO!$T:$T,ANALISIS_CAPTURAS_SEXO_C_MAYOR!X$10,BRUTO!$A:$A,ANALISIS_CAPTURAS_SEXO_C_MAYOR!X$9)+SUMIFS(BRUTO!$U:$U,BRUTO!$I:$I,ANALISIS_CAPTURAS_SEXO_C_MAYOR!$B12,BRUTO!$V:$V,ANALISIS_CAPTURAS_SEXO_C_MAYOR!X$10,BRUTO!$A:$A,ANALISIS_CAPTURAS_SEXO_C_MAYOR!X$9)+SUMIFS(BRUTO!$W:$W,BRUTO!$J:$J,ANALISIS_CAPTURAS_SEXO_C_MAYOR!$B12,BRUTO!$X:$X,ANALISIS_CAPTURAS_SEXO_C_MAYOR!X$10,BRUTO!$A:$A,ANALISIS_CAPTURAS_SEXO_C_MAYOR!X$9)+SUMIFS(BRUTO!$Y:$Y,BRUTO!$K:$K,ANALISIS_CAPTURAS_SEXO_C_MAYOR!$B12,BRUTO!$Z:$Z,ANALISIS_CAPTURAS_SEXO_C_MAYOR!X$10,BRUTO!$A:$A,ANALISIS_CAPTURAS_SEXO_C_MAYOR!X$9)+SUMIFS(BRUTO!$AA:$AA,BRUTO!$K:$K,ANALISIS_CAPTURAS_SEXO_C_MAYOR!$B12,BRUTO!$AB:$AB,ANALISIS_CAPTURAS_SEXO_C_MAYOR!X$10,BRUTO!$A:$A,ANALISIS_CAPTURAS_SEXO_C_MAYOR!X$9)</f>
        <v>4</v>
      </c>
      <c r="Y12" s="111">
        <f>SUMIFS(BRUTO!$M:$M,BRUTO!$H:$H,ANALISIS_CAPTURAS_SEXO_C_MAYOR!$B12,BRUTO!$N:$N,ANALISIS_CAPTURAS_SEXO_C_MAYOR!Y$10,BRUTO!$A:$A,ANALISIS_CAPTURAS_SEXO_C_MAYOR!Y$9)+SUMIFS(BRUTO!$O:$O,BRUTO!$H:$H,ANALISIS_CAPTURAS_SEXO_C_MAYOR!$B12,BRUTO!$P:$P,ANALISIS_CAPTURAS_SEXO_C_MAYOR!Y$10,BRUTO!$A:$A,ANALISIS_CAPTURAS_SEXO_C_MAYOR!Y$9)+SUMIFS(BRUTO!$Q:$Q,BRUTO!$H:$H,ANALISIS_CAPTURAS_SEXO_C_MAYOR!$B12,BRUTO!$R:$R,ANALISIS_CAPTURAS_SEXO_C_MAYOR!Y$10,BRUTO!$A:$A,ANALISIS_CAPTURAS_SEXO_C_MAYOR!Y$9)+SUMIFS(BRUTO!$S:$S,BRUTO!$I:$I,ANALISIS_CAPTURAS_SEXO_C_MAYOR!$B12,BRUTO!$T:$T,ANALISIS_CAPTURAS_SEXO_C_MAYOR!Y$10,BRUTO!$A:$A,ANALISIS_CAPTURAS_SEXO_C_MAYOR!Y$9)+SUMIFS(BRUTO!$U:$U,BRUTO!$I:$I,ANALISIS_CAPTURAS_SEXO_C_MAYOR!$B12,BRUTO!$V:$V,ANALISIS_CAPTURAS_SEXO_C_MAYOR!Y$10,BRUTO!$A:$A,ANALISIS_CAPTURAS_SEXO_C_MAYOR!Y$9)+SUMIFS(BRUTO!$W:$W,BRUTO!$J:$J,ANALISIS_CAPTURAS_SEXO_C_MAYOR!$B12,BRUTO!$X:$X,ANALISIS_CAPTURAS_SEXO_C_MAYOR!Y$10,BRUTO!$A:$A,ANALISIS_CAPTURAS_SEXO_C_MAYOR!Y$9)+SUMIFS(BRUTO!$Y:$Y,BRUTO!$K:$K,ANALISIS_CAPTURAS_SEXO_C_MAYOR!$B12,BRUTO!$Z:$Z,ANALISIS_CAPTURAS_SEXO_C_MAYOR!Y$10,BRUTO!$A:$A,ANALISIS_CAPTURAS_SEXO_C_MAYOR!Y$9)+SUMIFS(BRUTO!$AA:$AA,BRUTO!$K:$K,ANALISIS_CAPTURAS_SEXO_C_MAYOR!$B12,BRUTO!$AB:$AB,ANALISIS_CAPTURAS_SEXO_C_MAYOR!Y$10,BRUTO!$A:$A,ANALISIS_CAPTURAS_SEXO_C_MAYOR!Y$9)</f>
        <v>18</v>
      </c>
      <c r="Z12" s="111">
        <f>SUMIFS(BRUTO!$M:$M,BRUTO!$H:$H,ANALISIS_CAPTURAS_SEXO_C_MAYOR!$B12,BRUTO!$N:$N,ANALISIS_CAPTURAS_SEXO_C_MAYOR!Z$10,BRUTO!$A:$A,ANALISIS_CAPTURAS_SEXO_C_MAYOR!Z$9)+SUMIFS(BRUTO!$O:$O,BRUTO!$H:$H,ANALISIS_CAPTURAS_SEXO_C_MAYOR!$B12,BRUTO!$P:$P,ANALISIS_CAPTURAS_SEXO_C_MAYOR!Z$10,BRUTO!$A:$A,ANALISIS_CAPTURAS_SEXO_C_MAYOR!Z$9)+SUMIFS(BRUTO!$Q:$Q,BRUTO!$H:$H,ANALISIS_CAPTURAS_SEXO_C_MAYOR!$B12,BRUTO!$R:$R,ANALISIS_CAPTURAS_SEXO_C_MAYOR!Z$10,BRUTO!$A:$A,ANALISIS_CAPTURAS_SEXO_C_MAYOR!Z$9)+SUMIFS(BRUTO!$S:$S,BRUTO!$I:$I,ANALISIS_CAPTURAS_SEXO_C_MAYOR!$B12,BRUTO!$T:$T,ANALISIS_CAPTURAS_SEXO_C_MAYOR!Z$10,BRUTO!$A:$A,ANALISIS_CAPTURAS_SEXO_C_MAYOR!Z$9)+SUMIFS(BRUTO!$U:$U,BRUTO!$I:$I,ANALISIS_CAPTURAS_SEXO_C_MAYOR!$B12,BRUTO!$V:$V,ANALISIS_CAPTURAS_SEXO_C_MAYOR!Z$10,BRUTO!$A:$A,ANALISIS_CAPTURAS_SEXO_C_MAYOR!Z$9)+SUMIFS(BRUTO!$W:$W,BRUTO!$J:$J,ANALISIS_CAPTURAS_SEXO_C_MAYOR!$B12,BRUTO!$X:$X,ANALISIS_CAPTURAS_SEXO_C_MAYOR!Z$10,BRUTO!$A:$A,ANALISIS_CAPTURAS_SEXO_C_MAYOR!Z$9)+SUMIFS(BRUTO!$Y:$Y,BRUTO!$K:$K,ANALISIS_CAPTURAS_SEXO_C_MAYOR!$B12,BRUTO!$Z:$Z,ANALISIS_CAPTURAS_SEXO_C_MAYOR!Z$10,BRUTO!$A:$A,ANALISIS_CAPTURAS_SEXO_C_MAYOR!Z$9)+SUMIFS(BRUTO!$AA:$AA,BRUTO!$K:$K,ANALISIS_CAPTURAS_SEXO_C_MAYOR!$B12,BRUTO!$AB:$AB,ANALISIS_CAPTURAS_SEXO_C_MAYOR!Z$10,BRUTO!$A:$A,ANALISIS_CAPTURAS_SEXO_C_MAYOR!Z$9)</f>
        <v>0</v>
      </c>
      <c r="AA12" s="111">
        <f>SUMIFS(BRUTO!$M:$M,BRUTO!$H:$H,ANALISIS_CAPTURAS_SEXO_C_MAYOR!$B12,BRUTO!$N:$N,ANALISIS_CAPTURAS_SEXO_C_MAYOR!AA$10,BRUTO!$A:$A,ANALISIS_CAPTURAS_SEXO_C_MAYOR!AA$9)+SUMIFS(BRUTO!$O:$O,BRUTO!$H:$H,ANALISIS_CAPTURAS_SEXO_C_MAYOR!$B12,BRUTO!$P:$P,ANALISIS_CAPTURAS_SEXO_C_MAYOR!AA$10,BRUTO!$A:$A,ANALISIS_CAPTURAS_SEXO_C_MAYOR!AA$9)+SUMIFS(BRUTO!$Q:$Q,BRUTO!$H:$H,ANALISIS_CAPTURAS_SEXO_C_MAYOR!$B12,BRUTO!$R:$R,ANALISIS_CAPTURAS_SEXO_C_MAYOR!AA$10,BRUTO!$A:$A,ANALISIS_CAPTURAS_SEXO_C_MAYOR!AA$9)+SUMIFS(BRUTO!$S:$S,BRUTO!$I:$I,ANALISIS_CAPTURAS_SEXO_C_MAYOR!$B12,BRUTO!$T:$T,ANALISIS_CAPTURAS_SEXO_C_MAYOR!AA$10,BRUTO!$A:$A,ANALISIS_CAPTURAS_SEXO_C_MAYOR!AA$9)+SUMIFS(BRUTO!$U:$U,BRUTO!$I:$I,ANALISIS_CAPTURAS_SEXO_C_MAYOR!$B12,BRUTO!$V:$V,ANALISIS_CAPTURAS_SEXO_C_MAYOR!AA$10,BRUTO!$A:$A,ANALISIS_CAPTURAS_SEXO_C_MAYOR!AA$9)+SUMIFS(BRUTO!$W:$W,BRUTO!$J:$J,ANALISIS_CAPTURAS_SEXO_C_MAYOR!$B12,BRUTO!$X:$X,ANALISIS_CAPTURAS_SEXO_C_MAYOR!AA$10,BRUTO!$A:$A,ANALISIS_CAPTURAS_SEXO_C_MAYOR!AA$9)+SUMIFS(BRUTO!$Y:$Y,BRUTO!$K:$K,ANALISIS_CAPTURAS_SEXO_C_MAYOR!$B12,BRUTO!$Z:$Z,ANALISIS_CAPTURAS_SEXO_C_MAYOR!AA$10,BRUTO!$A:$A,ANALISIS_CAPTURAS_SEXO_C_MAYOR!AA$9)+SUMIFS(BRUTO!$AA:$AA,BRUTO!$K:$K,ANALISIS_CAPTURAS_SEXO_C_MAYOR!$B12,BRUTO!$AB:$AB,ANALISIS_CAPTURAS_SEXO_C_MAYOR!AA$10,BRUTO!$A:$A,ANALISIS_CAPTURAS_SEXO_C_MAYOR!AA$9)</f>
        <v>8</v>
      </c>
      <c r="AB12" s="111">
        <f>SUMIFS(BRUTO!$M:$M,BRUTO!$H:$H,ANALISIS_CAPTURAS_SEXO_C_MAYOR!$B12,BRUTO!$N:$N,ANALISIS_CAPTURAS_SEXO_C_MAYOR!AB$10,BRUTO!$A:$A,ANALISIS_CAPTURAS_SEXO_C_MAYOR!AB$9)+SUMIFS(BRUTO!$O:$O,BRUTO!$H:$H,ANALISIS_CAPTURAS_SEXO_C_MAYOR!$B12,BRUTO!$P:$P,ANALISIS_CAPTURAS_SEXO_C_MAYOR!AB$10,BRUTO!$A:$A,ANALISIS_CAPTURAS_SEXO_C_MAYOR!AB$9)+SUMIFS(BRUTO!$Q:$Q,BRUTO!$H:$H,ANALISIS_CAPTURAS_SEXO_C_MAYOR!$B12,BRUTO!$R:$R,ANALISIS_CAPTURAS_SEXO_C_MAYOR!AB$10,BRUTO!$A:$A,ANALISIS_CAPTURAS_SEXO_C_MAYOR!AB$9)+SUMIFS(BRUTO!$S:$S,BRUTO!$I:$I,ANALISIS_CAPTURAS_SEXO_C_MAYOR!$B12,BRUTO!$T:$T,ANALISIS_CAPTURAS_SEXO_C_MAYOR!AB$10,BRUTO!$A:$A,ANALISIS_CAPTURAS_SEXO_C_MAYOR!AB$9)+SUMIFS(BRUTO!$U:$U,BRUTO!$I:$I,ANALISIS_CAPTURAS_SEXO_C_MAYOR!$B12,BRUTO!$V:$V,ANALISIS_CAPTURAS_SEXO_C_MAYOR!AB$10,BRUTO!$A:$A,ANALISIS_CAPTURAS_SEXO_C_MAYOR!AB$9)+SUMIFS(BRUTO!$W:$W,BRUTO!$J:$J,ANALISIS_CAPTURAS_SEXO_C_MAYOR!$B12,BRUTO!$X:$X,ANALISIS_CAPTURAS_SEXO_C_MAYOR!AB$10,BRUTO!$A:$A,ANALISIS_CAPTURAS_SEXO_C_MAYOR!AB$9)+SUMIFS(BRUTO!$Y:$Y,BRUTO!$K:$K,ANALISIS_CAPTURAS_SEXO_C_MAYOR!$B12,BRUTO!$Z:$Z,ANALISIS_CAPTURAS_SEXO_C_MAYOR!AB$10,BRUTO!$A:$A,ANALISIS_CAPTURAS_SEXO_C_MAYOR!AB$9)+SUMIFS(BRUTO!$AA:$AA,BRUTO!$K:$K,ANALISIS_CAPTURAS_SEXO_C_MAYOR!$B12,BRUTO!$AB:$AB,ANALISIS_CAPTURAS_SEXO_C_MAYOR!AB$10,BRUTO!$A:$A,ANALISIS_CAPTURAS_SEXO_C_MAYOR!AB$9)</f>
        <v>38</v>
      </c>
      <c r="AC12" s="111">
        <f>SUMIFS(BRUTO!$M:$M,BRUTO!$H:$H,ANALISIS_CAPTURAS_SEXO_C_MAYOR!$B12,BRUTO!$N:$N,ANALISIS_CAPTURAS_SEXO_C_MAYOR!AC$10,BRUTO!$A:$A,ANALISIS_CAPTURAS_SEXO_C_MAYOR!AC$9)+SUMIFS(BRUTO!$O:$O,BRUTO!$H:$H,ANALISIS_CAPTURAS_SEXO_C_MAYOR!$B12,BRUTO!$P:$P,ANALISIS_CAPTURAS_SEXO_C_MAYOR!AC$10,BRUTO!$A:$A,ANALISIS_CAPTURAS_SEXO_C_MAYOR!AC$9)+SUMIFS(BRUTO!$Q:$Q,BRUTO!$H:$H,ANALISIS_CAPTURAS_SEXO_C_MAYOR!$B12,BRUTO!$R:$R,ANALISIS_CAPTURAS_SEXO_C_MAYOR!AC$10,BRUTO!$A:$A,ANALISIS_CAPTURAS_SEXO_C_MAYOR!AC$9)+SUMIFS(BRUTO!$S:$S,BRUTO!$I:$I,ANALISIS_CAPTURAS_SEXO_C_MAYOR!$B12,BRUTO!$T:$T,ANALISIS_CAPTURAS_SEXO_C_MAYOR!AC$10,BRUTO!$A:$A,ANALISIS_CAPTURAS_SEXO_C_MAYOR!AC$9)+SUMIFS(BRUTO!$U:$U,BRUTO!$I:$I,ANALISIS_CAPTURAS_SEXO_C_MAYOR!$B12,BRUTO!$V:$V,ANALISIS_CAPTURAS_SEXO_C_MAYOR!AC$10,BRUTO!$A:$A,ANALISIS_CAPTURAS_SEXO_C_MAYOR!AC$9)+SUMIFS(BRUTO!$W:$W,BRUTO!$J:$J,ANALISIS_CAPTURAS_SEXO_C_MAYOR!$B12,BRUTO!$X:$X,ANALISIS_CAPTURAS_SEXO_C_MAYOR!AC$10,BRUTO!$A:$A,ANALISIS_CAPTURAS_SEXO_C_MAYOR!AC$9)+SUMIFS(BRUTO!$Y:$Y,BRUTO!$K:$K,ANALISIS_CAPTURAS_SEXO_C_MAYOR!$B12,BRUTO!$Z:$Z,ANALISIS_CAPTURAS_SEXO_C_MAYOR!AC$10,BRUTO!$A:$A,ANALISIS_CAPTURAS_SEXO_C_MAYOR!AC$9)+SUMIFS(BRUTO!$AA:$AA,BRUTO!$K:$K,ANALISIS_CAPTURAS_SEXO_C_MAYOR!$B12,BRUTO!$AB:$AB,ANALISIS_CAPTURAS_SEXO_C_MAYOR!AC$10,BRUTO!$A:$A,ANALISIS_CAPTURAS_SEXO_C_MAYOR!AC$9)</f>
        <v>0</v>
      </c>
      <c r="AD12" s="111">
        <f>SUMIFS(BRUTO!$M:$M,BRUTO!$H:$H,ANALISIS_CAPTURAS_SEXO_C_MAYOR!$B12,BRUTO!$N:$N,ANALISIS_CAPTURAS_SEXO_C_MAYOR!AD$10,BRUTO!$A:$A,ANALISIS_CAPTURAS_SEXO_C_MAYOR!AD$9)+SUMIFS(BRUTO!$O:$O,BRUTO!$H:$H,ANALISIS_CAPTURAS_SEXO_C_MAYOR!$B12,BRUTO!$P:$P,ANALISIS_CAPTURAS_SEXO_C_MAYOR!AD$10,BRUTO!$A:$A,ANALISIS_CAPTURAS_SEXO_C_MAYOR!AD$9)+SUMIFS(BRUTO!$Q:$Q,BRUTO!$H:$H,ANALISIS_CAPTURAS_SEXO_C_MAYOR!$B12,BRUTO!$R:$R,ANALISIS_CAPTURAS_SEXO_C_MAYOR!AD$10,BRUTO!$A:$A,ANALISIS_CAPTURAS_SEXO_C_MAYOR!AD$9)+SUMIFS(BRUTO!$S:$S,BRUTO!$I:$I,ANALISIS_CAPTURAS_SEXO_C_MAYOR!$B12,BRUTO!$T:$T,ANALISIS_CAPTURAS_SEXO_C_MAYOR!AD$10,BRUTO!$A:$A,ANALISIS_CAPTURAS_SEXO_C_MAYOR!AD$9)+SUMIFS(BRUTO!$U:$U,BRUTO!$I:$I,ANALISIS_CAPTURAS_SEXO_C_MAYOR!$B12,BRUTO!$V:$V,ANALISIS_CAPTURAS_SEXO_C_MAYOR!AD$10,BRUTO!$A:$A,ANALISIS_CAPTURAS_SEXO_C_MAYOR!AD$9)+SUMIFS(BRUTO!$W:$W,BRUTO!$J:$J,ANALISIS_CAPTURAS_SEXO_C_MAYOR!$B12,BRUTO!$X:$X,ANALISIS_CAPTURAS_SEXO_C_MAYOR!AD$10,BRUTO!$A:$A,ANALISIS_CAPTURAS_SEXO_C_MAYOR!AD$9)+SUMIFS(BRUTO!$Y:$Y,BRUTO!$K:$K,ANALISIS_CAPTURAS_SEXO_C_MAYOR!$B12,BRUTO!$Z:$Z,ANALISIS_CAPTURAS_SEXO_C_MAYOR!AD$10,BRUTO!$A:$A,ANALISIS_CAPTURAS_SEXO_C_MAYOR!AD$9)+SUMIFS(BRUTO!$AA:$AA,BRUTO!$K:$K,ANALISIS_CAPTURAS_SEXO_C_MAYOR!$B12,BRUTO!$AB:$AB,ANALISIS_CAPTURAS_SEXO_C_MAYOR!AD$10,BRUTO!$A:$A,ANALISIS_CAPTURAS_SEXO_C_MAYOR!AD$9)</f>
        <v>13</v>
      </c>
      <c r="AE12" s="111">
        <f>SUMIFS(BRUTO!$M:$M,BRUTO!$H:$H,ANALISIS_CAPTURAS_SEXO_C_MAYOR!$B12,BRUTO!$N:$N,ANALISIS_CAPTURAS_SEXO_C_MAYOR!AE$10,BRUTO!$A:$A,ANALISIS_CAPTURAS_SEXO_C_MAYOR!AE$9)+SUMIFS(BRUTO!$O:$O,BRUTO!$H:$H,ANALISIS_CAPTURAS_SEXO_C_MAYOR!$B12,BRUTO!$P:$P,ANALISIS_CAPTURAS_SEXO_C_MAYOR!AE$10,BRUTO!$A:$A,ANALISIS_CAPTURAS_SEXO_C_MAYOR!AE$9)+SUMIFS(BRUTO!$Q:$Q,BRUTO!$H:$H,ANALISIS_CAPTURAS_SEXO_C_MAYOR!$B12,BRUTO!$R:$R,ANALISIS_CAPTURAS_SEXO_C_MAYOR!AE$10,BRUTO!$A:$A,ANALISIS_CAPTURAS_SEXO_C_MAYOR!AE$9)+SUMIFS(BRUTO!$S:$S,BRUTO!$I:$I,ANALISIS_CAPTURAS_SEXO_C_MAYOR!$B12,BRUTO!$T:$T,ANALISIS_CAPTURAS_SEXO_C_MAYOR!AE$10,BRUTO!$A:$A,ANALISIS_CAPTURAS_SEXO_C_MAYOR!AE$9)+SUMIFS(BRUTO!$U:$U,BRUTO!$I:$I,ANALISIS_CAPTURAS_SEXO_C_MAYOR!$B12,BRUTO!$V:$V,ANALISIS_CAPTURAS_SEXO_C_MAYOR!AE$10,BRUTO!$A:$A,ANALISIS_CAPTURAS_SEXO_C_MAYOR!AE$9)+SUMIFS(BRUTO!$W:$W,BRUTO!$J:$J,ANALISIS_CAPTURAS_SEXO_C_MAYOR!$B12,BRUTO!$X:$X,ANALISIS_CAPTURAS_SEXO_C_MAYOR!AE$10,BRUTO!$A:$A,ANALISIS_CAPTURAS_SEXO_C_MAYOR!AE$9)+SUMIFS(BRUTO!$Y:$Y,BRUTO!$K:$K,ANALISIS_CAPTURAS_SEXO_C_MAYOR!$B12,BRUTO!$Z:$Z,ANALISIS_CAPTURAS_SEXO_C_MAYOR!AE$10,BRUTO!$A:$A,ANALISIS_CAPTURAS_SEXO_C_MAYOR!AE$9)+SUMIFS(BRUTO!$AA:$AA,BRUTO!$K:$K,ANALISIS_CAPTURAS_SEXO_C_MAYOR!$B12,BRUTO!$AB:$AB,ANALISIS_CAPTURAS_SEXO_C_MAYOR!AE$10,BRUTO!$A:$A,ANALISIS_CAPTURAS_SEXO_C_MAYOR!AE$9)</f>
        <v>24</v>
      </c>
      <c r="AF12" s="111">
        <f>SUMIFS(BRUTO!$M:$M,BRUTO!$H:$H,ANALISIS_CAPTURAS_SEXO_C_MAYOR!$B12,BRUTO!$N:$N,ANALISIS_CAPTURAS_SEXO_C_MAYOR!AF$10,BRUTO!$A:$A,ANALISIS_CAPTURAS_SEXO_C_MAYOR!AF$9)+SUMIFS(BRUTO!$O:$O,BRUTO!$H:$H,ANALISIS_CAPTURAS_SEXO_C_MAYOR!$B12,BRUTO!$P:$P,ANALISIS_CAPTURAS_SEXO_C_MAYOR!AF$10,BRUTO!$A:$A,ANALISIS_CAPTURAS_SEXO_C_MAYOR!AF$9)+SUMIFS(BRUTO!$Q:$Q,BRUTO!$H:$H,ANALISIS_CAPTURAS_SEXO_C_MAYOR!$B12,BRUTO!$R:$R,ANALISIS_CAPTURAS_SEXO_C_MAYOR!AF$10,BRUTO!$A:$A,ANALISIS_CAPTURAS_SEXO_C_MAYOR!AF$9)+SUMIFS(BRUTO!$S:$S,BRUTO!$I:$I,ANALISIS_CAPTURAS_SEXO_C_MAYOR!$B12,BRUTO!$T:$T,ANALISIS_CAPTURAS_SEXO_C_MAYOR!AF$10,BRUTO!$A:$A,ANALISIS_CAPTURAS_SEXO_C_MAYOR!AF$9)+SUMIFS(BRUTO!$U:$U,BRUTO!$I:$I,ANALISIS_CAPTURAS_SEXO_C_MAYOR!$B12,BRUTO!$V:$V,ANALISIS_CAPTURAS_SEXO_C_MAYOR!AF$10,BRUTO!$A:$A,ANALISIS_CAPTURAS_SEXO_C_MAYOR!AF$9)+SUMIFS(BRUTO!$W:$W,BRUTO!$J:$J,ANALISIS_CAPTURAS_SEXO_C_MAYOR!$B12,BRUTO!$X:$X,ANALISIS_CAPTURAS_SEXO_C_MAYOR!AF$10,BRUTO!$A:$A,ANALISIS_CAPTURAS_SEXO_C_MAYOR!AF$9)+SUMIFS(BRUTO!$Y:$Y,BRUTO!$K:$K,ANALISIS_CAPTURAS_SEXO_C_MAYOR!$B12,BRUTO!$Z:$Z,ANALISIS_CAPTURAS_SEXO_C_MAYOR!AF$10,BRUTO!$A:$A,ANALISIS_CAPTURAS_SEXO_C_MAYOR!AF$9)+SUMIFS(BRUTO!$AA:$AA,BRUTO!$K:$K,ANALISIS_CAPTURAS_SEXO_C_MAYOR!$B12,BRUTO!$AB:$AB,ANALISIS_CAPTURAS_SEXO_C_MAYOR!AF$10,BRUTO!$A:$A,ANALISIS_CAPTURAS_SEXO_C_MAYOR!AF$9)</f>
        <v>0</v>
      </c>
      <c r="AG12" s="111">
        <f>SUMIFS(BRUTO!$M:$M,BRUTO!$H:$H,ANALISIS_CAPTURAS_SEXO_C_MAYOR!$B12,BRUTO!$N:$N,ANALISIS_CAPTURAS_SEXO_C_MAYOR!AG$10,BRUTO!$A:$A,ANALISIS_CAPTURAS_SEXO_C_MAYOR!AG$9)+SUMIFS(BRUTO!$O:$O,BRUTO!$H:$H,ANALISIS_CAPTURAS_SEXO_C_MAYOR!$B12,BRUTO!$P:$P,ANALISIS_CAPTURAS_SEXO_C_MAYOR!AG$10,BRUTO!$A:$A,ANALISIS_CAPTURAS_SEXO_C_MAYOR!AG$9)+SUMIFS(BRUTO!$Q:$Q,BRUTO!$H:$H,ANALISIS_CAPTURAS_SEXO_C_MAYOR!$B12,BRUTO!$R:$R,ANALISIS_CAPTURAS_SEXO_C_MAYOR!AG$10,BRUTO!$A:$A,ANALISIS_CAPTURAS_SEXO_C_MAYOR!AG$9)+SUMIFS(BRUTO!$S:$S,BRUTO!$I:$I,ANALISIS_CAPTURAS_SEXO_C_MAYOR!$B12,BRUTO!$T:$T,ANALISIS_CAPTURAS_SEXO_C_MAYOR!AG$10,BRUTO!$A:$A,ANALISIS_CAPTURAS_SEXO_C_MAYOR!AG$9)+SUMIFS(BRUTO!$U:$U,BRUTO!$I:$I,ANALISIS_CAPTURAS_SEXO_C_MAYOR!$B12,BRUTO!$V:$V,ANALISIS_CAPTURAS_SEXO_C_MAYOR!AG$10,BRUTO!$A:$A,ANALISIS_CAPTURAS_SEXO_C_MAYOR!AG$9)+SUMIFS(BRUTO!$W:$W,BRUTO!$J:$J,ANALISIS_CAPTURAS_SEXO_C_MAYOR!$B12,BRUTO!$X:$X,ANALISIS_CAPTURAS_SEXO_C_MAYOR!AG$10,BRUTO!$A:$A,ANALISIS_CAPTURAS_SEXO_C_MAYOR!AG$9)+SUMIFS(BRUTO!$Y:$Y,BRUTO!$K:$K,ANALISIS_CAPTURAS_SEXO_C_MAYOR!$B12,BRUTO!$Z:$Z,ANALISIS_CAPTURAS_SEXO_C_MAYOR!AG$10,BRUTO!$A:$A,ANALISIS_CAPTURAS_SEXO_C_MAYOR!AG$9)+SUMIFS(BRUTO!$AA:$AA,BRUTO!$K:$K,ANALISIS_CAPTURAS_SEXO_C_MAYOR!$B12,BRUTO!$AB:$AB,ANALISIS_CAPTURAS_SEXO_C_MAYOR!AG$10,BRUTO!$A:$A,ANALISIS_CAPTURAS_SEXO_C_MAYOR!AG$9)</f>
        <v>0</v>
      </c>
      <c r="AH12" s="111">
        <f>SUMIFS(BRUTO!$M:$M,BRUTO!$H:$H,ANALISIS_CAPTURAS_SEXO_C_MAYOR!$B12,BRUTO!$N:$N,ANALISIS_CAPTURAS_SEXO_C_MAYOR!AH$10,BRUTO!$A:$A,ANALISIS_CAPTURAS_SEXO_C_MAYOR!AH$9)+SUMIFS(BRUTO!$O:$O,BRUTO!$H:$H,ANALISIS_CAPTURAS_SEXO_C_MAYOR!$B12,BRUTO!$P:$P,ANALISIS_CAPTURAS_SEXO_C_MAYOR!AH$10,BRUTO!$A:$A,ANALISIS_CAPTURAS_SEXO_C_MAYOR!AH$9)+SUMIFS(BRUTO!$Q:$Q,BRUTO!$H:$H,ANALISIS_CAPTURAS_SEXO_C_MAYOR!$B12,BRUTO!$R:$R,ANALISIS_CAPTURAS_SEXO_C_MAYOR!AH$10,BRUTO!$A:$A,ANALISIS_CAPTURAS_SEXO_C_MAYOR!AH$9)+SUMIFS(BRUTO!$S:$S,BRUTO!$I:$I,ANALISIS_CAPTURAS_SEXO_C_MAYOR!$B12,BRUTO!$T:$T,ANALISIS_CAPTURAS_SEXO_C_MAYOR!AH$10,BRUTO!$A:$A,ANALISIS_CAPTURAS_SEXO_C_MAYOR!AH$9)+SUMIFS(BRUTO!$U:$U,BRUTO!$I:$I,ANALISIS_CAPTURAS_SEXO_C_MAYOR!$B12,BRUTO!$V:$V,ANALISIS_CAPTURAS_SEXO_C_MAYOR!AH$10,BRUTO!$A:$A,ANALISIS_CAPTURAS_SEXO_C_MAYOR!AH$9)+SUMIFS(BRUTO!$W:$W,BRUTO!$J:$J,ANALISIS_CAPTURAS_SEXO_C_MAYOR!$B12,BRUTO!$X:$X,ANALISIS_CAPTURAS_SEXO_C_MAYOR!AH$10,BRUTO!$A:$A,ANALISIS_CAPTURAS_SEXO_C_MAYOR!AH$9)+SUMIFS(BRUTO!$Y:$Y,BRUTO!$K:$K,ANALISIS_CAPTURAS_SEXO_C_MAYOR!$B12,BRUTO!$Z:$Z,ANALISIS_CAPTURAS_SEXO_C_MAYOR!AH$10,BRUTO!$A:$A,ANALISIS_CAPTURAS_SEXO_C_MAYOR!AH$9)+SUMIFS(BRUTO!$AA:$AA,BRUTO!$K:$K,ANALISIS_CAPTURAS_SEXO_C_MAYOR!$B12,BRUTO!$AB:$AB,ANALISIS_CAPTURAS_SEXO_C_MAYOR!AH$10,BRUTO!$A:$A,ANALISIS_CAPTURAS_SEXO_C_MAYOR!AH$9)</f>
        <v>0</v>
      </c>
      <c r="AI12" s="111">
        <f>SUMIFS(BRUTO!$M:$M,BRUTO!$H:$H,ANALISIS_CAPTURAS_SEXO_C_MAYOR!$B12,BRUTO!$N:$N,ANALISIS_CAPTURAS_SEXO_C_MAYOR!AI$10,BRUTO!$A:$A,ANALISIS_CAPTURAS_SEXO_C_MAYOR!AI$9)+SUMIFS(BRUTO!$O:$O,BRUTO!$H:$H,ANALISIS_CAPTURAS_SEXO_C_MAYOR!$B12,BRUTO!$P:$P,ANALISIS_CAPTURAS_SEXO_C_MAYOR!AI$10,BRUTO!$A:$A,ANALISIS_CAPTURAS_SEXO_C_MAYOR!AI$9)+SUMIFS(BRUTO!$Q:$Q,BRUTO!$H:$H,ANALISIS_CAPTURAS_SEXO_C_MAYOR!$B12,BRUTO!$R:$R,ANALISIS_CAPTURAS_SEXO_C_MAYOR!AI$10,BRUTO!$A:$A,ANALISIS_CAPTURAS_SEXO_C_MAYOR!AI$9)+SUMIFS(BRUTO!$S:$S,BRUTO!$I:$I,ANALISIS_CAPTURAS_SEXO_C_MAYOR!$B12,BRUTO!$T:$T,ANALISIS_CAPTURAS_SEXO_C_MAYOR!AI$10,BRUTO!$A:$A,ANALISIS_CAPTURAS_SEXO_C_MAYOR!AI$9)+SUMIFS(BRUTO!$U:$U,BRUTO!$I:$I,ANALISIS_CAPTURAS_SEXO_C_MAYOR!$B12,BRUTO!$V:$V,ANALISIS_CAPTURAS_SEXO_C_MAYOR!AI$10,BRUTO!$A:$A,ANALISIS_CAPTURAS_SEXO_C_MAYOR!AI$9)+SUMIFS(BRUTO!$W:$W,BRUTO!$J:$J,ANALISIS_CAPTURAS_SEXO_C_MAYOR!$B12,BRUTO!$X:$X,ANALISIS_CAPTURAS_SEXO_C_MAYOR!AI$10,BRUTO!$A:$A,ANALISIS_CAPTURAS_SEXO_C_MAYOR!AI$9)+SUMIFS(BRUTO!$Y:$Y,BRUTO!$K:$K,ANALISIS_CAPTURAS_SEXO_C_MAYOR!$B12,BRUTO!$Z:$Z,ANALISIS_CAPTURAS_SEXO_C_MAYOR!AI$10,BRUTO!$A:$A,ANALISIS_CAPTURAS_SEXO_C_MAYOR!AI$9)+SUMIFS(BRUTO!$AA:$AA,BRUTO!$K:$K,ANALISIS_CAPTURAS_SEXO_C_MAYOR!$B12,BRUTO!$AB:$AB,ANALISIS_CAPTURAS_SEXO_C_MAYOR!AI$10,BRUTO!$A:$A,ANALISIS_CAPTURAS_SEXO_C_MAYOR!AI$9)</f>
        <v>0</v>
      </c>
    </row>
    <row r="13" spans="1:35" ht="15.75" x14ac:dyDescent="0.25">
      <c r="A13" s="99" t="s">
        <v>147</v>
      </c>
      <c r="B13" s="103">
        <v>20</v>
      </c>
      <c r="C13" s="111">
        <f>SUMIFS(BRUTO!$M:$M,BRUTO!$H:$H,ANALISIS_CAPTURAS_SEXO_C_MAYOR!$B13,BRUTO!$N:$N,ANALISIS_CAPTURAS_SEXO_C_MAYOR!C$10,BRUTO!$A:$A,ANALISIS_CAPTURAS_SEXO_C_MAYOR!C$9)+SUMIFS(BRUTO!$O:$O,BRUTO!$H:$H,ANALISIS_CAPTURAS_SEXO_C_MAYOR!$B13,BRUTO!$P:$P,ANALISIS_CAPTURAS_SEXO_C_MAYOR!C$10,BRUTO!$A:$A,ANALISIS_CAPTURAS_SEXO_C_MAYOR!C$9)+SUMIFS(BRUTO!$Q:$Q,BRUTO!$H:$H,ANALISIS_CAPTURAS_SEXO_C_MAYOR!$B13,BRUTO!$R:$R,ANALISIS_CAPTURAS_SEXO_C_MAYOR!C$10,BRUTO!$A:$A,ANALISIS_CAPTURAS_SEXO_C_MAYOR!C$9)+SUMIFS(BRUTO!$S:$S,BRUTO!$I:$I,ANALISIS_CAPTURAS_SEXO_C_MAYOR!$B13,BRUTO!$T:$T,ANALISIS_CAPTURAS_SEXO_C_MAYOR!C$10,BRUTO!$A:$A,ANALISIS_CAPTURAS_SEXO_C_MAYOR!C$9)+SUMIFS(BRUTO!$U:$U,BRUTO!$I:$I,ANALISIS_CAPTURAS_SEXO_C_MAYOR!$B13,BRUTO!$V:$V,ANALISIS_CAPTURAS_SEXO_C_MAYOR!C$10,BRUTO!$A:$A,ANALISIS_CAPTURAS_SEXO_C_MAYOR!C$9)+SUMIFS(BRUTO!$W:$W,BRUTO!$J:$J,ANALISIS_CAPTURAS_SEXO_C_MAYOR!$B13,BRUTO!$X:$X,ANALISIS_CAPTURAS_SEXO_C_MAYOR!C$10,BRUTO!$A:$A,ANALISIS_CAPTURAS_SEXO_C_MAYOR!C$9)+SUMIFS(BRUTO!$Y:$Y,BRUTO!$K:$K,ANALISIS_CAPTURAS_SEXO_C_MAYOR!$B13,BRUTO!$Z:$Z,ANALISIS_CAPTURAS_SEXO_C_MAYOR!C$10,BRUTO!$A:$A,ANALISIS_CAPTURAS_SEXO_C_MAYOR!C$9)+SUMIFS(BRUTO!$AA:$AA,BRUTO!$K:$K,ANALISIS_CAPTURAS_SEXO_C_MAYOR!$B13,BRUTO!$AB:$AB,ANALISIS_CAPTURAS_SEXO_C_MAYOR!C$10,BRUTO!$A:$A,ANALISIS_CAPTURAS_SEXO_C_MAYOR!C$9)</f>
        <v>2</v>
      </c>
      <c r="D13" s="111">
        <f>SUMIFS(BRUTO!$M:$M,BRUTO!$H:$H,ANALISIS_CAPTURAS_SEXO_C_MAYOR!$B13,BRUTO!$N:$N,ANALISIS_CAPTURAS_SEXO_C_MAYOR!D$10,BRUTO!$A:$A,ANALISIS_CAPTURAS_SEXO_C_MAYOR!D$9)+SUMIFS(BRUTO!$O:$O,BRUTO!$H:$H,ANALISIS_CAPTURAS_SEXO_C_MAYOR!$B13,BRUTO!$P:$P,ANALISIS_CAPTURAS_SEXO_C_MAYOR!D$10,BRUTO!$A:$A,ANALISIS_CAPTURAS_SEXO_C_MAYOR!D$9)+SUMIFS(BRUTO!$Q:$Q,BRUTO!$H:$H,ANALISIS_CAPTURAS_SEXO_C_MAYOR!$B13,BRUTO!$R:$R,ANALISIS_CAPTURAS_SEXO_C_MAYOR!D$10,BRUTO!$A:$A,ANALISIS_CAPTURAS_SEXO_C_MAYOR!D$9)+SUMIFS(BRUTO!$S:$S,BRUTO!$I:$I,ANALISIS_CAPTURAS_SEXO_C_MAYOR!$B13,BRUTO!$T:$T,ANALISIS_CAPTURAS_SEXO_C_MAYOR!D$10,BRUTO!$A:$A,ANALISIS_CAPTURAS_SEXO_C_MAYOR!D$9)+SUMIFS(BRUTO!$U:$U,BRUTO!$I:$I,ANALISIS_CAPTURAS_SEXO_C_MAYOR!$B13,BRUTO!$V:$V,ANALISIS_CAPTURAS_SEXO_C_MAYOR!D$10,BRUTO!$A:$A,ANALISIS_CAPTURAS_SEXO_C_MAYOR!D$9)+SUMIFS(BRUTO!$W:$W,BRUTO!$J:$J,ANALISIS_CAPTURAS_SEXO_C_MAYOR!$B13,BRUTO!$X:$X,ANALISIS_CAPTURAS_SEXO_C_MAYOR!D$10,BRUTO!$A:$A,ANALISIS_CAPTURAS_SEXO_C_MAYOR!D$9)+SUMIFS(BRUTO!$Y:$Y,BRUTO!$K:$K,ANALISIS_CAPTURAS_SEXO_C_MAYOR!$B13,BRUTO!$Z:$Z,ANALISIS_CAPTURAS_SEXO_C_MAYOR!D$10,BRUTO!$A:$A,ANALISIS_CAPTURAS_SEXO_C_MAYOR!D$9)+SUMIFS(BRUTO!$AA:$AA,BRUTO!$K:$K,ANALISIS_CAPTURAS_SEXO_C_MAYOR!$B13,BRUTO!$AB:$AB,ANALISIS_CAPTURAS_SEXO_C_MAYOR!D$10,BRUTO!$A:$A,ANALISIS_CAPTURAS_SEXO_C_MAYOR!D$9)</f>
        <v>45</v>
      </c>
      <c r="E13" s="111">
        <f>SUMIFS(BRUTO!$M:$M,BRUTO!$H:$H,ANALISIS_CAPTURAS_SEXO_C_MAYOR!$B13,BRUTO!$N:$N,ANALISIS_CAPTURAS_SEXO_C_MAYOR!E$10,BRUTO!$A:$A,ANALISIS_CAPTURAS_SEXO_C_MAYOR!E$9)+SUMIFS(BRUTO!$O:$O,BRUTO!$H:$H,ANALISIS_CAPTURAS_SEXO_C_MAYOR!$B13,BRUTO!$P:$P,ANALISIS_CAPTURAS_SEXO_C_MAYOR!E$10,BRUTO!$A:$A,ANALISIS_CAPTURAS_SEXO_C_MAYOR!E$9)+SUMIFS(BRUTO!$Q:$Q,BRUTO!$H:$H,ANALISIS_CAPTURAS_SEXO_C_MAYOR!$B13,BRUTO!$R:$R,ANALISIS_CAPTURAS_SEXO_C_MAYOR!E$10,BRUTO!$A:$A,ANALISIS_CAPTURAS_SEXO_C_MAYOR!E$9)+SUMIFS(BRUTO!$S:$S,BRUTO!$I:$I,ANALISIS_CAPTURAS_SEXO_C_MAYOR!$B13,BRUTO!$T:$T,ANALISIS_CAPTURAS_SEXO_C_MAYOR!E$10,BRUTO!$A:$A,ANALISIS_CAPTURAS_SEXO_C_MAYOR!E$9)+SUMIFS(BRUTO!$U:$U,BRUTO!$I:$I,ANALISIS_CAPTURAS_SEXO_C_MAYOR!$B13,BRUTO!$V:$V,ANALISIS_CAPTURAS_SEXO_C_MAYOR!E$10,BRUTO!$A:$A,ANALISIS_CAPTURAS_SEXO_C_MAYOR!E$9)+SUMIFS(BRUTO!$W:$W,BRUTO!$J:$J,ANALISIS_CAPTURAS_SEXO_C_MAYOR!$B13,BRUTO!$X:$X,ANALISIS_CAPTURAS_SEXO_C_MAYOR!E$10,BRUTO!$A:$A,ANALISIS_CAPTURAS_SEXO_C_MAYOR!E$9)+SUMIFS(BRUTO!$Y:$Y,BRUTO!$K:$K,ANALISIS_CAPTURAS_SEXO_C_MAYOR!$B13,BRUTO!$Z:$Z,ANALISIS_CAPTURAS_SEXO_C_MAYOR!E$10,BRUTO!$A:$A,ANALISIS_CAPTURAS_SEXO_C_MAYOR!E$9)+SUMIFS(BRUTO!$AA:$AA,BRUTO!$K:$K,ANALISIS_CAPTURAS_SEXO_C_MAYOR!$B13,BRUTO!$AB:$AB,ANALISIS_CAPTURAS_SEXO_C_MAYOR!E$10,BRUTO!$A:$A,ANALISIS_CAPTURAS_SEXO_C_MAYOR!E$9)</f>
        <v>0</v>
      </c>
      <c r="F13" s="111">
        <f>SUMIFS(BRUTO!$M:$M,BRUTO!$H:$H,ANALISIS_CAPTURAS_SEXO_C_MAYOR!$B13,BRUTO!$N:$N,ANALISIS_CAPTURAS_SEXO_C_MAYOR!F$10,BRUTO!$A:$A,ANALISIS_CAPTURAS_SEXO_C_MAYOR!F$9)+SUMIFS(BRUTO!$O:$O,BRUTO!$H:$H,ANALISIS_CAPTURAS_SEXO_C_MAYOR!$B13,BRUTO!$P:$P,ANALISIS_CAPTURAS_SEXO_C_MAYOR!F$10,BRUTO!$A:$A,ANALISIS_CAPTURAS_SEXO_C_MAYOR!F$9)+SUMIFS(BRUTO!$Q:$Q,BRUTO!$H:$H,ANALISIS_CAPTURAS_SEXO_C_MAYOR!$B13,BRUTO!$R:$R,ANALISIS_CAPTURAS_SEXO_C_MAYOR!F$10,BRUTO!$A:$A,ANALISIS_CAPTURAS_SEXO_C_MAYOR!F$9)+SUMIFS(BRUTO!$S:$S,BRUTO!$I:$I,ANALISIS_CAPTURAS_SEXO_C_MAYOR!$B13,BRUTO!$T:$T,ANALISIS_CAPTURAS_SEXO_C_MAYOR!F$10,BRUTO!$A:$A,ANALISIS_CAPTURAS_SEXO_C_MAYOR!F$9)+SUMIFS(BRUTO!$U:$U,BRUTO!$I:$I,ANALISIS_CAPTURAS_SEXO_C_MAYOR!$B13,BRUTO!$V:$V,ANALISIS_CAPTURAS_SEXO_C_MAYOR!F$10,BRUTO!$A:$A,ANALISIS_CAPTURAS_SEXO_C_MAYOR!F$9)+SUMIFS(BRUTO!$W:$W,BRUTO!$J:$J,ANALISIS_CAPTURAS_SEXO_C_MAYOR!$B13,BRUTO!$X:$X,ANALISIS_CAPTURAS_SEXO_C_MAYOR!F$10,BRUTO!$A:$A,ANALISIS_CAPTURAS_SEXO_C_MAYOR!F$9)+SUMIFS(BRUTO!$Y:$Y,BRUTO!$K:$K,ANALISIS_CAPTURAS_SEXO_C_MAYOR!$B13,BRUTO!$Z:$Z,ANALISIS_CAPTURAS_SEXO_C_MAYOR!F$10,BRUTO!$A:$A,ANALISIS_CAPTURAS_SEXO_C_MAYOR!F$9)+SUMIFS(BRUTO!$AA:$AA,BRUTO!$K:$K,ANALISIS_CAPTURAS_SEXO_C_MAYOR!$B13,BRUTO!$AB:$AB,ANALISIS_CAPTURAS_SEXO_C_MAYOR!F$10,BRUTO!$A:$A,ANALISIS_CAPTURAS_SEXO_C_MAYOR!F$9)</f>
        <v>2</v>
      </c>
      <c r="G13" s="111">
        <f>SUMIFS(BRUTO!$M:$M,BRUTO!$H:$H,ANALISIS_CAPTURAS_SEXO_C_MAYOR!$B13,BRUTO!$N:$N,ANALISIS_CAPTURAS_SEXO_C_MAYOR!G$10,BRUTO!$A:$A,ANALISIS_CAPTURAS_SEXO_C_MAYOR!G$9)+SUMIFS(BRUTO!$O:$O,BRUTO!$H:$H,ANALISIS_CAPTURAS_SEXO_C_MAYOR!$B13,BRUTO!$P:$P,ANALISIS_CAPTURAS_SEXO_C_MAYOR!G$10,BRUTO!$A:$A,ANALISIS_CAPTURAS_SEXO_C_MAYOR!G$9)+SUMIFS(BRUTO!$Q:$Q,BRUTO!$H:$H,ANALISIS_CAPTURAS_SEXO_C_MAYOR!$B13,BRUTO!$R:$R,ANALISIS_CAPTURAS_SEXO_C_MAYOR!G$10,BRUTO!$A:$A,ANALISIS_CAPTURAS_SEXO_C_MAYOR!G$9)+SUMIFS(BRUTO!$S:$S,BRUTO!$I:$I,ANALISIS_CAPTURAS_SEXO_C_MAYOR!$B13,BRUTO!$T:$T,ANALISIS_CAPTURAS_SEXO_C_MAYOR!G$10,BRUTO!$A:$A,ANALISIS_CAPTURAS_SEXO_C_MAYOR!G$9)+SUMIFS(BRUTO!$U:$U,BRUTO!$I:$I,ANALISIS_CAPTURAS_SEXO_C_MAYOR!$B13,BRUTO!$V:$V,ANALISIS_CAPTURAS_SEXO_C_MAYOR!G$10,BRUTO!$A:$A,ANALISIS_CAPTURAS_SEXO_C_MAYOR!G$9)+SUMIFS(BRUTO!$W:$W,BRUTO!$J:$J,ANALISIS_CAPTURAS_SEXO_C_MAYOR!$B13,BRUTO!$X:$X,ANALISIS_CAPTURAS_SEXO_C_MAYOR!G$10,BRUTO!$A:$A,ANALISIS_CAPTURAS_SEXO_C_MAYOR!G$9)+SUMIFS(BRUTO!$Y:$Y,BRUTO!$K:$K,ANALISIS_CAPTURAS_SEXO_C_MAYOR!$B13,BRUTO!$Z:$Z,ANALISIS_CAPTURAS_SEXO_C_MAYOR!G$10,BRUTO!$A:$A,ANALISIS_CAPTURAS_SEXO_C_MAYOR!G$9)+SUMIFS(BRUTO!$AA:$AA,BRUTO!$K:$K,ANALISIS_CAPTURAS_SEXO_C_MAYOR!$B13,BRUTO!$AB:$AB,ANALISIS_CAPTURAS_SEXO_C_MAYOR!G$10,BRUTO!$A:$A,ANALISIS_CAPTURAS_SEXO_C_MAYOR!G$9)</f>
        <v>33</v>
      </c>
      <c r="H13" s="111">
        <f>SUMIFS(BRUTO!$M:$M,BRUTO!$H:$H,ANALISIS_CAPTURAS_SEXO_C_MAYOR!$B13,BRUTO!$N:$N,ANALISIS_CAPTURAS_SEXO_C_MAYOR!H$10,BRUTO!$A:$A,ANALISIS_CAPTURAS_SEXO_C_MAYOR!H$9)+SUMIFS(BRUTO!$O:$O,BRUTO!$H:$H,ANALISIS_CAPTURAS_SEXO_C_MAYOR!$B13,BRUTO!$P:$P,ANALISIS_CAPTURAS_SEXO_C_MAYOR!H$10,BRUTO!$A:$A,ANALISIS_CAPTURAS_SEXO_C_MAYOR!H$9)+SUMIFS(BRUTO!$Q:$Q,BRUTO!$H:$H,ANALISIS_CAPTURAS_SEXO_C_MAYOR!$B13,BRUTO!$R:$R,ANALISIS_CAPTURAS_SEXO_C_MAYOR!H$10,BRUTO!$A:$A,ANALISIS_CAPTURAS_SEXO_C_MAYOR!H$9)+SUMIFS(BRUTO!$S:$S,BRUTO!$I:$I,ANALISIS_CAPTURAS_SEXO_C_MAYOR!$B13,BRUTO!$T:$T,ANALISIS_CAPTURAS_SEXO_C_MAYOR!H$10,BRUTO!$A:$A,ANALISIS_CAPTURAS_SEXO_C_MAYOR!H$9)+SUMIFS(BRUTO!$U:$U,BRUTO!$I:$I,ANALISIS_CAPTURAS_SEXO_C_MAYOR!$B13,BRUTO!$V:$V,ANALISIS_CAPTURAS_SEXO_C_MAYOR!H$10,BRUTO!$A:$A,ANALISIS_CAPTURAS_SEXO_C_MAYOR!H$9)+SUMIFS(BRUTO!$W:$W,BRUTO!$J:$J,ANALISIS_CAPTURAS_SEXO_C_MAYOR!$B13,BRUTO!$X:$X,ANALISIS_CAPTURAS_SEXO_C_MAYOR!H$10,BRUTO!$A:$A,ANALISIS_CAPTURAS_SEXO_C_MAYOR!H$9)+SUMIFS(BRUTO!$Y:$Y,BRUTO!$K:$K,ANALISIS_CAPTURAS_SEXO_C_MAYOR!$B13,BRUTO!$Z:$Z,ANALISIS_CAPTURAS_SEXO_C_MAYOR!H$10,BRUTO!$A:$A,ANALISIS_CAPTURAS_SEXO_C_MAYOR!H$9)+SUMIFS(BRUTO!$AA:$AA,BRUTO!$K:$K,ANALISIS_CAPTURAS_SEXO_C_MAYOR!$B13,BRUTO!$AB:$AB,ANALISIS_CAPTURAS_SEXO_C_MAYOR!H$10,BRUTO!$A:$A,ANALISIS_CAPTURAS_SEXO_C_MAYOR!H$9)</f>
        <v>0</v>
      </c>
      <c r="I13" s="111">
        <f>SUMIFS(BRUTO!$M:$M,BRUTO!$H:$H,ANALISIS_CAPTURAS_SEXO_C_MAYOR!$B13,BRUTO!$N:$N,ANALISIS_CAPTURAS_SEXO_C_MAYOR!I$10,BRUTO!$A:$A,ANALISIS_CAPTURAS_SEXO_C_MAYOR!I$9)+SUMIFS(BRUTO!$O:$O,BRUTO!$H:$H,ANALISIS_CAPTURAS_SEXO_C_MAYOR!$B13,BRUTO!$P:$P,ANALISIS_CAPTURAS_SEXO_C_MAYOR!I$10,BRUTO!$A:$A,ANALISIS_CAPTURAS_SEXO_C_MAYOR!I$9)+SUMIFS(BRUTO!$Q:$Q,BRUTO!$H:$H,ANALISIS_CAPTURAS_SEXO_C_MAYOR!$B13,BRUTO!$R:$R,ANALISIS_CAPTURAS_SEXO_C_MAYOR!I$10,BRUTO!$A:$A,ANALISIS_CAPTURAS_SEXO_C_MAYOR!I$9)+SUMIFS(BRUTO!$S:$S,BRUTO!$I:$I,ANALISIS_CAPTURAS_SEXO_C_MAYOR!$B13,BRUTO!$T:$T,ANALISIS_CAPTURAS_SEXO_C_MAYOR!I$10,BRUTO!$A:$A,ANALISIS_CAPTURAS_SEXO_C_MAYOR!I$9)+SUMIFS(BRUTO!$U:$U,BRUTO!$I:$I,ANALISIS_CAPTURAS_SEXO_C_MAYOR!$B13,BRUTO!$V:$V,ANALISIS_CAPTURAS_SEXO_C_MAYOR!I$10,BRUTO!$A:$A,ANALISIS_CAPTURAS_SEXO_C_MAYOR!I$9)+SUMIFS(BRUTO!$W:$W,BRUTO!$J:$J,ANALISIS_CAPTURAS_SEXO_C_MAYOR!$B13,BRUTO!$X:$X,ANALISIS_CAPTURAS_SEXO_C_MAYOR!I$10,BRUTO!$A:$A,ANALISIS_CAPTURAS_SEXO_C_MAYOR!I$9)+SUMIFS(BRUTO!$Y:$Y,BRUTO!$K:$K,ANALISIS_CAPTURAS_SEXO_C_MAYOR!$B13,BRUTO!$Z:$Z,ANALISIS_CAPTURAS_SEXO_C_MAYOR!I$10,BRUTO!$A:$A,ANALISIS_CAPTURAS_SEXO_C_MAYOR!I$9)+SUMIFS(BRUTO!$AA:$AA,BRUTO!$K:$K,ANALISIS_CAPTURAS_SEXO_C_MAYOR!$B13,BRUTO!$AB:$AB,ANALISIS_CAPTURAS_SEXO_C_MAYOR!I$10,BRUTO!$A:$A,ANALISIS_CAPTURAS_SEXO_C_MAYOR!I$9)</f>
        <v>58</v>
      </c>
      <c r="J13" s="111">
        <f>SUMIFS(BRUTO!$M:$M,BRUTO!$H:$H,ANALISIS_CAPTURAS_SEXO_C_MAYOR!$B13,BRUTO!$N:$N,ANALISIS_CAPTURAS_SEXO_C_MAYOR!J$10,BRUTO!$A:$A,ANALISIS_CAPTURAS_SEXO_C_MAYOR!J$9)+SUMIFS(BRUTO!$O:$O,BRUTO!$H:$H,ANALISIS_CAPTURAS_SEXO_C_MAYOR!$B13,BRUTO!$P:$P,ANALISIS_CAPTURAS_SEXO_C_MAYOR!J$10,BRUTO!$A:$A,ANALISIS_CAPTURAS_SEXO_C_MAYOR!J$9)+SUMIFS(BRUTO!$Q:$Q,BRUTO!$H:$H,ANALISIS_CAPTURAS_SEXO_C_MAYOR!$B13,BRUTO!$R:$R,ANALISIS_CAPTURAS_SEXO_C_MAYOR!J$10,BRUTO!$A:$A,ANALISIS_CAPTURAS_SEXO_C_MAYOR!J$9)+SUMIFS(BRUTO!$S:$S,BRUTO!$I:$I,ANALISIS_CAPTURAS_SEXO_C_MAYOR!$B13,BRUTO!$T:$T,ANALISIS_CAPTURAS_SEXO_C_MAYOR!J$10,BRUTO!$A:$A,ANALISIS_CAPTURAS_SEXO_C_MAYOR!J$9)+SUMIFS(BRUTO!$U:$U,BRUTO!$I:$I,ANALISIS_CAPTURAS_SEXO_C_MAYOR!$B13,BRUTO!$V:$V,ANALISIS_CAPTURAS_SEXO_C_MAYOR!J$10,BRUTO!$A:$A,ANALISIS_CAPTURAS_SEXO_C_MAYOR!J$9)+SUMIFS(BRUTO!$W:$W,BRUTO!$J:$J,ANALISIS_CAPTURAS_SEXO_C_MAYOR!$B13,BRUTO!$X:$X,ANALISIS_CAPTURAS_SEXO_C_MAYOR!J$10,BRUTO!$A:$A,ANALISIS_CAPTURAS_SEXO_C_MAYOR!J$9)+SUMIFS(BRUTO!$Y:$Y,BRUTO!$K:$K,ANALISIS_CAPTURAS_SEXO_C_MAYOR!$B13,BRUTO!$Z:$Z,ANALISIS_CAPTURAS_SEXO_C_MAYOR!J$10,BRUTO!$A:$A,ANALISIS_CAPTURAS_SEXO_C_MAYOR!J$9)+SUMIFS(BRUTO!$AA:$AA,BRUTO!$K:$K,ANALISIS_CAPTURAS_SEXO_C_MAYOR!$B13,BRUTO!$AB:$AB,ANALISIS_CAPTURAS_SEXO_C_MAYOR!J$10,BRUTO!$A:$A,ANALISIS_CAPTURAS_SEXO_C_MAYOR!J$9)</f>
        <v>467</v>
      </c>
      <c r="K13" s="111">
        <f>SUMIFS(BRUTO!$M:$M,BRUTO!$H:$H,ANALISIS_CAPTURAS_SEXO_C_MAYOR!$B13,BRUTO!$N:$N,ANALISIS_CAPTURAS_SEXO_C_MAYOR!K$10,BRUTO!$A:$A,ANALISIS_CAPTURAS_SEXO_C_MAYOR!K$9)+SUMIFS(BRUTO!$O:$O,BRUTO!$H:$H,ANALISIS_CAPTURAS_SEXO_C_MAYOR!$B13,BRUTO!$P:$P,ANALISIS_CAPTURAS_SEXO_C_MAYOR!K$10,BRUTO!$A:$A,ANALISIS_CAPTURAS_SEXO_C_MAYOR!K$9)+SUMIFS(BRUTO!$Q:$Q,BRUTO!$H:$H,ANALISIS_CAPTURAS_SEXO_C_MAYOR!$B13,BRUTO!$R:$R,ANALISIS_CAPTURAS_SEXO_C_MAYOR!K$10,BRUTO!$A:$A,ANALISIS_CAPTURAS_SEXO_C_MAYOR!K$9)+SUMIFS(BRUTO!$S:$S,BRUTO!$I:$I,ANALISIS_CAPTURAS_SEXO_C_MAYOR!$B13,BRUTO!$T:$T,ANALISIS_CAPTURAS_SEXO_C_MAYOR!K$10,BRUTO!$A:$A,ANALISIS_CAPTURAS_SEXO_C_MAYOR!K$9)+SUMIFS(BRUTO!$U:$U,BRUTO!$I:$I,ANALISIS_CAPTURAS_SEXO_C_MAYOR!$B13,BRUTO!$V:$V,ANALISIS_CAPTURAS_SEXO_C_MAYOR!K$10,BRUTO!$A:$A,ANALISIS_CAPTURAS_SEXO_C_MAYOR!K$9)+SUMIFS(BRUTO!$W:$W,BRUTO!$J:$J,ANALISIS_CAPTURAS_SEXO_C_MAYOR!$B13,BRUTO!$X:$X,ANALISIS_CAPTURAS_SEXO_C_MAYOR!K$10,BRUTO!$A:$A,ANALISIS_CAPTURAS_SEXO_C_MAYOR!K$9)+SUMIFS(BRUTO!$Y:$Y,BRUTO!$K:$K,ANALISIS_CAPTURAS_SEXO_C_MAYOR!$B13,BRUTO!$Z:$Z,ANALISIS_CAPTURAS_SEXO_C_MAYOR!K$10,BRUTO!$A:$A,ANALISIS_CAPTURAS_SEXO_C_MAYOR!K$9)+SUMIFS(BRUTO!$AA:$AA,BRUTO!$K:$K,ANALISIS_CAPTURAS_SEXO_C_MAYOR!$B13,BRUTO!$AB:$AB,ANALISIS_CAPTURAS_SEXO_C_MAYOR!K$10,BRUTO!$A:$A,ANALISIS_CAPTURAS_SEXO_C_MAYOR!K$9)</f>
        <v>0</v>
      </c>
      <c r="L13" s="111">
        <f>SUMIFS(BRUTO!$M:$M,BRUTO!$H:$H,ANALISIS_CAPTURAS_SEXO_C_MAYOR!$B13,BRUTO!$N:$N,ANALISIS_CAPTURAS_SEXO_C_MAYOR!L$10,BRUTO!$A:$A,ANALISIS_CAPTURAS_SEXO_C_MAYOR!L$9)+SUMIFS(BRUTO!$O:$O,BRUTO!$H:$H,ANALISIS_CAPTURAS_SEXO_C_MAYOR!$B13,BRUTO!$P:$P,ANALISIS_CAPTURAS_SEXO_C_MAYOR!L$10,BRUTO!$A:$A,ANALISIS_CAPTURAS_SEXO_C_MAYOR!L$9)+SUMIFS(BRUTO!$Q:$Q,BRUTO!$H:$H,ANALISIS_CAPTURAS_SEXO_C_MAYOR!$B13,BRUTO!$R:$R,ANALISIS_CAPTURAS_SEXO_C_MAYOR!L$10,BRUTO!$A:$A,ANALISIS_CAPTURAS_SEXO_C_MAYOR!L$9)+SUMIFS(BRUTO!$S:$S,BRUTO!$I:$I,ANALISIS_CAPTURAS_SEXO_C_MAYOR!$B13,BRUTO!$T:$T,ANALISIS_CAPTURAS_SEXO_C_MAYOR!L$10,BRUTO!$A:$A,ANALISIS_CAPTURAS_SEXO_C_MAYOR!L$9)+SUMIFS(BRUTO!$U:$U,BRUTO!$I:$I,ANALISIS_CAPTURAS_SEXO_C_MAYOR!$B13,BRUTO!$V:$V,ANALISIS_CAPTURAS_SEXO_C_MAYOR!L$10,BRUTO!$A:$A,ANALISIS_CAPTURAS_SEXO_C_MAYOR!L$9)+SUMIFS(BRUTO!$W:$W,BRUTO!$J:$J,ANALISIS_CAPTURAS_SEXO_C_MAYOR!$B13,BRUTO!$X:$X,ANALISIS_CAPTURAS_SEXO_C_MAYOR!L$10,BRUTO!$A:$A,ANALISIS_CAPTURAS_SEXO_C_MAYOR!L$9)+SUMIFS(BRUTO!$Y:$Y,BRUTO!$K:$K,ANALISIS_CAPTURAS_SEXO_C_MAYOR!$B13,BRUTO!$Z:$Z,ANALISIS_CAPTURAS_SEXO_C_MAYOR!L$10,BRUTO!$A:$A,ANALISIS_CAPTURAS_SEXO_C_MAYOR!L$9)+SUMIFS(BRUTO!$AA:$AA,BRUTO!$K:$K,ANALISIS_CAPTURAS_SEXO_C_MAYOR!$B13,BRUTO!$AB:$AB,ANALISIS_CAPTURAS_SEXO_C_MAYOR!L$10,BRUTO!$A:$A,ANALISIS_CAPTURAS_SEXO_C_MAYOR!L$9)</f>
        <v>2</v>
      </c>
      <c r="M13" s="111">
        <f>SUMIFS(BRUTO!$M:$M,BRUTO!$H:$H,ANALISIS_CAPTURAS_SEXO_C_MAYOR!$B13,BRUTO!$N:$N,ANALISIS_CAPTURAS_SEXO_C_MAYOR!M$10,BRUTO!$A:$A,ANALISIS_CAPTURAS_SEXO_C_MAYOR!M$9)+SUMIFS(BRUTO!$O:$O,BRUTO!$H:$H,ANALISIS_CAPTURAS_SEXO_C_MAYOR!$B13,BRUTO!$P:$P,ANALISIS_CAPTURAS_SEXO_C_MAYOR!M$10,BRUTO!$A:$A,ANALISIS_CAPTURAS_SEXO_C_MAYOR!M$9)+SUMIFS(BRUTO!$Q:$Q,BRUTO!$H:$H,ANALISIS_CAPTURAS_SEXO_C_MAYOR!$B13,BRUTO!$R:$R,ANALISIS_CAPTURAS_SEXO_C_MAYOR!M$10,BRUTO!$A:$A,ANALISIS_CAPTURAS_SEXO_C_MAYOR!M$9)+SUMIFS(BRUTO!$S:$S,BRUTO!$I:$I,ANALISIS_CAPTURAS_SEXO_C_MAYOR!$B13,BRUTO!$T:$T,ANALISIS_CAPTURAS_SEXO_C_MAYOR!M$10,BRUTO!$A:$A,ANALISIS_CAPTURAS_SEXO_C_MAYOR!M$9)+SUMIFS(BRUTO!$U:$U,BRUTO!$I:$I,ANALISIS_CAPTURAS_SEXO_C_MAYOR!$B13,BRUTO!$V:$V,ANALISIS_CAPTURAS_SEXO_C_MAYOR!M$10,BRUTO!$A:$A,ANALISIS_CAPTURAS_SEXO_C_MAYOR!M$9)+SUMIFS(BRUTO!$W:$W,BRUTO!$J:$J,ANALISIS_CAPTURAS_SEXO_C_MAYOR!$B13,BRUTO!$X:$X,ANALISIS_CAPTURAS_SEXO_C_MAYOR!M$10,BRUTO!$A:$A,ANALISIS_CAPTURAS_SEXO_C_MAYOR!M$9)+SUMIFS(BRUTO!$Y:$Y,BRUTO!$K:$K,ANALISIS_CAPTURAS_SEXO_C_MAYOR!$B13,BRUTO!$Z:$Z,ANALISIS_CAPTURAS_SEXO_C_MAYOR!M$10,BRUTO!$A:$A,ANALISIS_CAPTURAS_SEXO_C_MAYOR!M$9)+SUMIFS(BRUTO!$AA:$AA,BRUTO!$K:$K,ANALISIS_CAPTURAS_SEXO_C_MAYOR!$B13,BRUTO!$AB:$AB,ANALISIS_CAPTURAS_SEXO_C_MAYOR!M$10,BRUTO!$A:$A,ANALISIS_CAPTURAS_SEXO_C_MAYOR!M$9)</f>
        <v>0</v>
      </c>
      <c r="N13" s="111">
        <f>SUMIFS(BRUTO!$M:$M,BRUTO!$H:$H,ANALISIS_CAPTURAS_SEXO_C_MAYOR!$B13,BRUTO!$N:$N,ANALISIS_CAPTURAS_SEXO_C_MAYOR!N$10,BRUTO!$A:$A,ANALISIS_CAPTURAS_SEXO_C_MAYOR!N$9)+SUMIFS(BRUTO!$O:$O,BRUTO!$H:$H,ANALISIS_CAPTURAS_SEXO_C_MAYOR!$B13,BRUTO!$P:$P,ANALISIS_CAPTURAS_SEXO_C_MAYOR!N$10,BRUTO!$A:$A,ANALISIS_CAPTURAS_SEXO_C_MAYOR!N$9)+SUMIFS(BRUTO!$Q:$Q,BRUTO!$H:$H,ANALISIS_CAPTURAS_SEXO_C_MAYOR!$B13,BRUTO!$R:$R,ANALISIS_CAPTURAS_SEXO_C_MAYOR!N$10,BRUTO!$A:$A,ANALISIS_CAPTURAS_SEXO_C_MAYOR!N$9)+SUMIFS(BRUTO!$S:$S,BRUTO!$I:$I,ANALISIS_CAPTURAS_SEXO_C_MAYOR!$B13,BRUTO!$T:$T,ANALISIS_CAPTURAS_SEXO_C_MAYOR!N$10,BRUTO!$A:$A,ANALISIS_CAPTURAS_SEXO_C_MAYOR!N$9)+SUMIFS(BRUTO!$U:$U,BRUTO!$I:$I,ANALISIS_CAPTURAS_SEXO_C_MAYOR!$B13,BRUTO!$V:$V,ANALISIS_CAPTURAS_SEXO_C_MAYOR!N$10,BRUTO!$A:$A,ANALISIS_CAPTURAS_SEXO_C_MAYOR!N$9)+SUMIFS(BRUTO!$W:$W,BRUTO!$J:$J,ANALISIS_CAPTURAS_SEXO_C_MAYOR!$B13,BRUTO!$X:$X,ANALISIS_CAPTURAS_SEXO_C_MAYOR!N$10,BRUTO!$A:$A,ANALISIS_CAPTURAS_SEXO_C_MAYOR!N$9)+SUMIFS(BRUTO!$Y:$Y,BRUTO!$K:$K,ANALISIS_CAPTURAS_SEXO_C_MAYOR!$B13,BRUTO!$Z:$Z,ANALISIS_CAPTURAS_SEXO_C_MAYOR!N$10,BRUTO!$A:$A,ANALISIS_CAPTURAS_SEXO_C_MAYOR!N$9)+SUMIFS(BRUTO!$AA:$AA,BRUTO!$K:$K,ANALISIS_CAPTURAS_SEXO_C_MAYOR!$B13,BRUTO!$AB:$AB,ANALISIS_CAPTURAS_SEXO_C_MAYOR!N$10,BRUTO!$A:$A,ANALISIS_CAPTURAS_SEXO_C_MAYOR!N$9)</f>
        <v>0</v>
      </c>
      <c r="O13" s="111">
        <f>SUMIFS(BRUTO!$M:$M,BRUTO!$H:$H,ANALISIS_CAPTURAS_SEXO_C_MAYOR!$B13,BRUTO!$N:$N,ANALISIS_CAPTURAS_SEXO_C_MAYOR!O$10,BRUTO!$A:$A,ANALISIS_CAPTURAS_SEXO_C_MAYOR!O$9)+SUMIFS(BRUTO!$O:$O,BRUTO!$H:$H,ANALISIS_CAPTURAS_SEXO_C_MAYOR!$B13,BRUTO!$P:$P,ANALISIS_CAPTURAS_SEXO_C_MAYOR!O$10,BRUTO!$A:$A,ANALISIS_CAPTURAS_SEXO_C_MAYOR!O$9)+SUMIFS(BRUTO!$Q:$Q,BRUTO!$H:$H,ANALISIS_CAPTURAS_SEXO_C_MAYOR!$B13,BRUTO!$R:$R,ANALISIS_CAPTURAS_SEXO_C_MAYOR!O$10,BRUTO!$A:$A,ANALISIS_CAPTURAS_SEXO_C_MAYOR!O$9)+SUMIFS(BRUTO!$S:$S,BRUTO!$I:$I,ANALISIS_CAPTURAS_SEXO_C_MAYOR!$B13,BRUTO!$T:$T,ANALISIS_CAPTURAS_SEXO_C_MAYOR!O$10,BRUTO!$A:$A,ANALISIS_CAPTURAS_SEXO_C_MAYOR!O$9)+SUMIFS(BRUTO!$U:$U,BRUTO!$I:$I,ANALISIS_CAPTURAS_SEXO_C_MAYOR!$B13,BRUTO!$V:$V,ANALISIS_CAPTURAS_SEXO_C_MAYOR!O$10,BRUTO!$A:$A,ANALISIS_CAPTURAS_SEXO_C_MAYOR!O$9)+SUMIFS(BRUTO!$W:$W,BRUTO!$J:$J,ANALISIS_CAPTURAS_SEXO_C_MAYOR!$B13,BRUTO!$X:$X,ANALISIS_CAPTURAS_SEXO_C_MAYOR!O$10,BRUTO!$A:$A,ANALISIS_CAPTURAS_SEXO_C_MAYOR!O$9)+SUMIFS(BRUTO!$Y:$Y,BRUTO!$K:$K,ANALISIS_CAPTURAS_SEXO_C_MAYOR!$B13,BRUTO!$Z:$Z,ANALISIS_CAPTURAS_SEXO_C_MAYOR!O$10,BRUTO!$A:$A,ANALISIS_CAPTURAS_SEXO_C_MAYOR!O$9)+SUMIFS(BRUTO!$AA:$AA,BRUTO!$K:$K,ANALISIS_CAPTURAS_SEXO_C_MAYOR!$B13,BRUTO!$AB:$AB,ANALISIS_CAPTURAS_SEXO_C_MAYOR!O$10,BRUTO!$A:$A,ANALISIS_CAPTURAS_SEXO_C_MAYOR!O$9)</f>
        <v>31</v>
      </c>
      <c r="P13" s="111">
        <f>SUMIFS(BRUTO!$M:$M,BRUTO!$H:$H,ANALISIS_CAPTURAS_SEXO_C_MAYOR!$B13,BRUTO!$N:$N,ANALISIS_CAPTURAS_SEXO_C_MAYOR!P$10,BRUTO!$A:$A,ANALISIS_CAPTURAS_SEXO_C_MAYOR!P$9)+SUMIFS(BRUTO!$O:$O,BRUTO!$H:$H,ANALISIS_CAPTURAS_SEXO_C_MAYOR!$B13,BRUTO!$P:$P,ANALISIS_CAPTURAS_SEXO_C_MAYOR!P$10,BRUTO!$A:$A,ANALISIS_CAPTURAS_SEXO_C_MAYOR!P$9)+SUMIFS(BRUTO!$Q:$Q,BRUTO!$H:$H,ANALISIS_CAPTURAS_SEXO_C_MAYOR!$B13,BRUTO!$R:$R,ANALISIS_CAPTURAS_SEXO_C_MAYOR!P$10,BRUTO!$A:$A,ANALISIS_CAPTURAS_SEXO_C_MAYOR!P$9)+SUMIFS(BRUTO!$S:$S,BRUTO!$I:$I,ANALISIS_CAPTURAS_SEXO_C_MAYOR!$B13,BRUTO!$T:$T,ANALISIS_CAPTURAS_SEXO_C_MAYOR!P$10,BRUTO!$A:$A,ANALISIS_CAPTURAS_SEXO_C_MAYOR!P$9)+SUMIFS(BRUTO!$U:$U,BRUTO!$I:$I,ANALISIS_CAPTURAS_SEXO_C_MAYOR!$B13,BRUTO!$V:$V,ANALISIS_CAPTURAS_SEXO_C_MAYOR!P$10,BRUTO!$A:$A,ANALISIS_CAPTURAS_SEXO_C_MAYOR!P$9)+SUMIFS(BRUTO!$W:$W,BRUTO!$J:$J,ANALISIS_CAPTURAS_SEXO_C_MAYOR!$B13,BRUTO!$X:$X,ANALISIS_CAPTURAS_SEXO_C_MAYOR!P$10,BRUTO!$A:$A,ANALISIS_CAPTURAS_SEXO_C_MAYOR!P$9)+SUMIFS(BRUTO!$Y:$Y,BRUTO!$K:$K,ANALISIS_CAPTURAS_SEXO_C_MAYOR!$B13,BRUTO!$Z:$Z,ANALISIS_CAPTURAS_SEXO_C_MAYOR!P$10,BRUTO!$A:$A,ANALISIS_CAPTURAS_SEXO_C_MAYOR!P$9)+SUMIFS(BRUTO!$AA:$AA,BRUTO!$K:$K,ANALISIS_CAPTURAS_SEXO_C_MAYOR!$B13,BRUTO!$AB:$AB,ANALISIS_CAPTURAS_SEXO_C_MAYOR!P$10,BRUTO!$A:$A,ANALISIS_CAPTURAS_SEXO_C_MAYOR!P$9)</f>
        <v>179</v>
      </c>
      <c r="Q13" s="111">
        <f>SUMIFS(BRUTO!$M:$M,BRUTO!$H:$H,ANALISIS_CAPTURAS_SEXO_C_MAYOR!$B13,BRUTO!$N:$N,ANALISIS_CAPTURAS_SEXO_C_MAYOR!Q$10,BRUTO!$A:$A,ANALISIS_CAPTURAS_SEXO_C_MAYOR!Q$9)+SUMIFS(BRUTO!$O:$O,BRUTO!$H:$H,ANALISIS_CAPTURAS_SEXO_C_MAYOR!$B13,BRUTO!$P:$P,ANALISIS_CAPTURAS_SEXO_C_MAYOR!Q$10,BRUTO!$A:$A,ANALISIS_CAPTURAS_SEXO_C_MAYOR!Q$9)+SUMIFS(BRUTO!$Q:$Q,BRUTO!$H:$H,ANALISIS_CAPTURAS_SEXO_C_MAYOR!$B13,BRUTO!$R:$R,ANALISIS_CAPTURAS_SEXO_C_MAYOR!Q$10,BRUTO!$A:$A,ANALISIS_CAPTURAS_SEXO_C_MAYOR!Q$9)+SUMIFS(BRUTO!$S:$S,BRUTO!$I:$I,ANALISIS_CAPTURAS_SEXO_C_MAYOR!$B13,BRUTO!$T:$T,ANALISIS_CAPTURAS_SEXO_C_MAYOR!Q$10,BRUTO!$A:$A,ANALISIS_CAPTURAS_SEXO_C_MAYOR!Q$9)+SUMIFS(BRUTO!$U:$U,BRUTO!$I:$I,ANALISIS_CAPTURAS_SEXO_C_MAYOR!$B13,BRUTO!$V:$V,ANALISIS_CAPTURAS_SEXO_C_MAYOR!Q$10,BRUTO!$A:$A,ANALISIS_CAPTURAS_SEXO_C_MAYOR!Q$9)+SUMIFS(BRUTO!$W:$W,BRUTO!$J:$J,ANALISIS_CAPTURAS_SEXO_C_MAYOR!$B13,BRUTO!$X:$X,ANALISIS_CAPTURAS_SEXO_C_MAYOR!Q$10,BRUTO!$A:$A,ANALISIS_CAPTURAS_SEXO_C_MAYOR!Q$9)+SUMIFS(BRUTO!$Y:$Y,BRUTO!$K:$K,ANALISIS_CAPTURAS_SEXO_C_MAYOR!$B13,BRUTO!$Z:$Z,ANALISIS_CAPTURAS_SEXO_C_MAYOR!Q$10,BRUTO!$A:$A,ANALISIS_CAPTURAS_SEXO_C_MAYOR!Q$9)+SUMIFS(BRUTO!$AA:$AA,BRUTO!$K:$K,ANALISIS_CAPTURAS_SEXO_C_MAYOR!$B13,BRUTO!$AB:$AB,ANALISIS_CAPTURAS_SEXO_C_MAYOR!Q$10,BRUTO!$A:$A,ANALISIS_CAPTURAS_SEXO_C_MAYOR!Q$9)</f>
        <v>0</v>
      </c>
      <c r="R13" s="111">
        <f>SUMIFS(BRUTO!$M:$M,BRUTO!$H:$H,ANALISIS_CAPTURAS_SEXO_C_MAYOR!$B13,BRUTO!$N:$N,ANALISIS_CAPTURAS_SEXO_C_MAYOR!R$10,BRUTO!$A:$A,ANALISIS_CAPTURAS_SEXO_C_MAYOR!R$9)+SUMIFS(BRUTO!$O:$O,BRUTO!$H:$H,ANALISIS_CAPTURAS_SEXO_C_MAYOR!$B13,BRUTO!$P:$P,ANALISIS_CAPTURAS_SEXO_C_MAYOR!R$10,BRUTO!$A:$A,ANALISIS_CAPTURAS_SEXO_C_MAYOR!R$9)+SUMIFS(BRUTO!$Q:$Q,BRUTO!$H:$H,ANALISIS_CAPTURAS_SEXO_C_MAYOR!$B13,BRUTO!$R:$R,ANALISIS_CAPTURAS_SEXO_C_MAYOR!R$10,BRUTO!$A:$A,ANALISIS_CAPTURAS_SEXO_C_MAYOR!R$9)+SUMIFS(BRUTO!$S:$S,BRUTO!$I:$I,ANALISIS_CAPTURAS_SEXO_C_MAYOR!$B13,BRUTO!$T:$T,ANALISIS_CAPTURAS_SEXO_C_MAYOR!R$10,BRUTO!$A:$A,ANALISIS_CAPTURAS_SEXO_C_MAYOR!R$9)+SUMIFS(BRUTO!$U:$U,BRUTO!$I:$I,ANALISIS_CAPTURAS_SEXO_C_MAYOR!$B13,BRUTO!$V:$V,ANALISIS_CAPTURAS_SEXO_C_MAYOR!R$10,BRUTO!$A:$A,ANALISIS_CAPTURAS_SEXO_C_MAYOR!R$9)+SUMIFS(BRUTO!$W:$W,BRUTO!$J:$J,ANALISIS_CAPTURAS_SEXO_C_MAYOR!$B13,BRUTO!$X:$X,ANALISIS_CAPTURAS_SEXO_C_MAYOR!R$10,BRUTO!$A:$A,ANALISIS_CAPTURAS_SEXO_C_MAYOR!R$9)+SUMIFS(BRUTO!$Y:$Y,BRUTO!$K:$K,ANALISIS_CAPTURAS_SEXO_C_MAYOR!$B13,BRUTO!$Z:$Z,ANALISIS_CAPTURAS_SEXO_C_MAYOR!R$10,BRUTO!$A:$A,ANALISIS_CAPTURAS_SEXO_C_MAYOR!R$9)+SUMIFS(BRUTO!$AA:$AA,BRUTO!$K:$K,ANALISIS_CAPTURAS_SEXO_C_MAYOR!$B13,BRUTO!$AB:$AB,ANALISIS_CAPTURAS_SEXO_C_MAYOR!R$10,BRUTO!$A:$A,ANALISIS_CAPTURAS_SEXO_C_MAYOR!R$9)</f>
        <v>89</v>
      </c>
      <c r="S13" s="111">
        <f>SUMIFS(BRUTO!$M:$M,BRUTO!$H:$H,ANALISIS_CAPTURAS_SEXO_C_MAYOR!$B13,BRUTO!$N:$N,ANALISIS_CAPTURAS_SEXO_C_MAYOR!S$10,BRUTO!$A:$A,ANALISIS_CAPTURAS_SEXO_C_MAYOR!S$9)+SUMIFS(BRUTO!$O:$O,BRUTO!$H:$H,ANALISIS_CAPTURAS_SEXO_C_MAYOR!$B13,BRUTO!$P:$P,ANALISIS_CAPTURAS_SEXO_C_MAYOR!S$10,BRUTO!$A:$A,ANALISIS_CAPTURAS_SEXO_C_MAYOR!S$9)+SUMIFS(BRUTO!$Q:$Q,BRUTO!$H:$H,ANALISIS_CAPTURAS_SEXO_C_MAYOR!$B13,BRUTO!$R:$R,ANALISIS_CAPTURAS_SEXO_C_MAYOR!S$10,BRUTO!$A:$A,ANALISIS_CAPTURAS_SEXO_C_MAYOR!S$9)+SUMIFS(BRUTO!$S:$S,BRUTO!$I:$I,ANALISIS_CAPTURAS_SEXO_C_MAYOR!$B13,BRUTO!$T:$T,ANALISIS_CAPTURAS_SEXO_C_MAYOR!S$10,BRUTO!$A:$A,ANALISIS_CAPTURAS_SEXO_C_MAYOR!S$9)+SUMIFS(BRUTO!$U:$U,BRUTO!$I:$I,ANALISIS_CAPTURAS_SEXO_C_MAYOR!$B13,BRUTO!$V:$V,ANALISIS_CAPTURAS_SEXO_C_MAYOR!S$10,BRUTO!$A:$A,ANALISIS_CAPTURAS_SEXO_C_MAYOR!S$9)+SUMIFS(BRUTO!$W:$W,BRUTO!$J:$J,ANALISIS_CAPTURAS_SEXO_C_MAYOR!$B13,BRUTO!$X:$X,ANALISIS_CAPTURAS_SEXO_C_MAYOR!S$10,BRUTO!$A:$A,ANALISIS_CAPTURAS_SEXO_C_MAYOR!S$9)+SUMIFS(BRUTO!$Y:$Y,BRUTO!$K:$K,ANALISIS_CAPTURAS_SEXO_C_MAYOR!$B13,BRUTO!$Z:$Z,ANALISIS_CAPTURAS_SEXO_C_MAYOR!S$10,BRUTO!$A:$A,ANALISIS_CAPTURAS_SEXO_C_MAYOR!S$9)+SUMIFS(BRUTO!$AA:$AA,BRUTO!$K:$K,ANALISIS_CAPTURAS_SEXO_C_MAYOR!$B13,BRUTO!$AB:$AB,ANALISIS_CAPTURAS_SEXO_C_MAYOR!S$10,BRUTO!$A:$A,ANALISIS_CAPTURAS_SEXO_C_MAYOR!S$9)</f>
        <v>210</v>
      </c>
      <c r="T13" s="111">
        <f>SUMIFS(BRUTO!$M:$M,BRUTO!$H:$H,ANALISIS_CAPTURAS_SEXO_C_MAYOR!$B13,BRUTO!$N:$N,ANALISIS_CAPTURAS_SEXO_C_MAYOR!T$10,BRUTO!$A:$A,ANALISIS_CAPTURAS_SEXO_C_MAYOR!T$9)+SUMIFS(BRUTO!$O:$O,BRUTO!$H:$H,ANALISIS_CAPTURAS_SEXO_C_MAYOR!$B13,BRUTO!$P:$P,ANALISIS_CAPTURAS_SEXO_C_MAYOR!T$10,BRUTO!$A:$A,ANALISIS_CAPTURAS_SEXO_C_MAYOR!T$9)+SUMIFS(BRUTO!$Q:$Q,BRUTO!$H:$H,ANALISIS_CAPTURAS_SEXO_C_MAYOR!$B13,BRUTO!$R:$R,ANALISIS_CAPTURAS_SEXO_C_MAYOR!T$10,BRUTO!$A:$A,ANALISIS_CAPTURAS_SEXO_C_MAYOR!T$9)+SUMIFS(BRUTO!$S:$S,BRUTO!$I:$I,ANALISIS_CAPTURAS_SEXO_C_MAYOR!$B13,BRUTO!$T:$T,ANALISIS_CAPTURAS_SEXO_C_MAYOR!T$10,BRUTO!$A:$A,ANALISIS_CAPTURAS_SEXO_C_MAYOR!T$9)+SUMIFS(BRUTO!$U:$U,BRUTO!$I:$I,ANALISIS_CAPTURAS_SEXO_C_MAYOR!$B13,BRUTO!$V:$V,ANALISIS_CAPTURAS_SEXO_C_MAYOR!T$10,BRUTO!$A:$A,ANALISIS_CAPTURAS_SEXO_C_MAYOR!T$9)+SUMIFS(BRUTO!$W:$W,BRUTO!$J:$J,ANALISIS_CAPTURAS_SEXO_C_MAYOR!$B13,BRUTO!$X:$X,ANALISIS_CAPTURAS_SEXO_C_MAYOR!T$10,BRUTO!$A:$A,ANALISIS_CAPTURAS_SEXO_C_MAYOR!T$9)+SUMIFS(BRUTO!$Y:$Y,BRUTO!$K:$K,ANALISIS_CAPTURAS_SEXO_C_MAYOR!$B13,BRUTO!$Z:$Z,ANALISIS_CAPTURAS_SEXO_C_MAYOR!T$10,BRUTO!$A:$A,ANALISIS_CAPTURAS_SEXO_C_MAYOR!T$9)+SUMIFS(BRUTO!$AA:$AA,BRUTO!$K:$K,ANALISIS_CAPTURAS_SEXO_C_MAYOR!$B13,BRUTO!$AB:$AB,ANALISIS_CAPTURAS_SEXO_C_MAYOR!T$10,BRUTO!$A:$A,ANALISIS_CAPTURAS_SEXO_C_MAYOR!T$9)</f>
        <v>26</v>
      </c>
      <c r="U13" s="111">
        <f>SUMIFS(BRUTO!$M:$M,BRUTO!$H:$H,ANALISIS_CAPTURAS_SEXO_C_MAYOR!$B13,BRUTO!$N:$N,ANALISIS_CAPTURAS_SEXO_C_MAYOR!U$10,BRUTO!$A:$A,ANALISIS_CAPTURAS_SEXO_C_MAYOR!U$9)+SUMIFS(BRUTO!$O:$O,BRUTO!$H:$H,ANALISIS_CAPTURAS_SEXO_C_MAYOR!$B13,BRUTO!$P:$P,ANALISIS_CAPTURAS_SEXO_C_MAYOR!U$10,BRUTO!$A:$A,ANALISIS_CAPTURAS_SEXO_C_MAYOR!U$9)+SUMIFS(BRUTO!$Q:$Q,BRUTO!$H:$H,ANALISIS_CAPTURAS_SEXO_C_MAYOR!$B13,BRUTO!$R:$R,ANALISIS_CAPTURAS_SEXO_C_MAYOR!U$10,BRUTO!$A:$A,ANALISIS_CAPTURAS_SEXO_C_MAYOR!U$9)+SUMIFS(BRUTO!$S:$S,BRUTO!$I:$I,ANALISIS_CAPTURAS_SEXO_C_MAYOR!$B13,BRUTO!$T:$T,ANALISIS_CAPTURAS_SEXO_C_MAYOR!U$10,BRUTO!$A:$A,ANALISIS_CAPTURAS_SEXO_C_MAYOR!U$9)+SUMIFS(BRUTO!$U:$U,BRUTO!$I:$I,ANALISIS_CAPTURAS_SEXO_C_MAYOR!$B13,BRUTO!$V:$V,ANALISIS_CAPTURAS_SEXO_C_MAYOR!U$10,BRUTO!$A:$A,ANALISIS_CAPTURAS_SEXO_C_MAYOR!U$9)+SUMIFS(BRUTO!$W:$W,BRUTO!$J:$J,ANALISIS_CAPTURAS_SEXO_C_MAYOR!$B13,BRUTO!$X:$X,ANALISIS_CAPTURAS_SEXO_C_MAYOR!U$10,BRUTO!$A:$A,ANALISIS_CAPTURAS_SEXO_C_MAYOR!U$9)+SUMIFS(BRUTO!$Y:$Y,BRUTO!$K:$K,ANALISIS_CAPTURAS_SEXO_C_MAYOR!$B13,BRUTO!$Z:$Z,ANALISIS_CAPTURAS_SEXO_C_MAYOR!U$10,BRUTO!$A:$A,ANALISIS_CAPTURAS_SEXO_C_MAYOR!U$9)+SUMIFS(BRUTO!$AA:$AA,BRUTO!$K:$K,ANALISIS_CAPTURAS_SEXO_C_MAYOR!$B13,BRUTO!$AB:$AB,ANALISIS_CAPTURAS_SEXO_C_MAYOR!U$10,BRUTO!$A:$A,ANALISIS_CAPTURAS_SEXO_C_MAYOR!U$9)</f>
        <v>210</v>
      </c>
      <c r="V13" s="111">
        <f>SUMIFS(BRUTO!$M:$M,BRUTO!$H:$H,ANALISIS_CAPTURAS_SEXO_C_MAYOR!$B13,BRUTO!$N:$N,ANALISIS_CAPTURAS_SEXO_C_MAYOR!V$10,BRUTO!$A:$A,ANALISIS_CAPTURAS_SEXO_C_MAYOR!V$9)+SUMIFS(BRUTO!$O:$O,BRUTO!$H:$H,ANALISIS_CAPTURAS_SEXO_C_MAYOR!$B13,BRUTO!$P:$P,ANALISIS_CAPTURAS_SEXO_C_MAYOR!V$10,BRUTO!$A:$A,ANALISIS_CAPTURAS_SEXO_C_MAYOR!V$9)+SUMIFS(BRUTO!$Q:$Q,BRUTO!$H:$H,ANALISIS_CAPTURAS_SEXO_C_MAYOR!$B13,BRUTO!$R:$R,ANALISIS_CAPTURAS_SEXO_C_MAYOR!V$10,BRUTO!$A:$A,ANALISIS_CAPTURAS_SEXO_C_MAYOR!V$9)+SUMIFS(BRUTO!$S:$S,BRUTO!$I:$I,ANALISIS_CAPTURAS_SEXO_C_MAYOR!$B13,BRUTO!$T:$T,ANALISIS_CAPTURAS_SEXO_C_MAYOR!V$10,BRUTO!$A:$A,ANALISIS_CAPTURAS_SEXO_C_MAYOR!V$9)+SUMIFS(BRUTO!$U:$U,BRUTO!$I:$I,ANALISIS_CAPTURAS_SEXO_C_MAYOR!$B13,BRUTO!$V:$V,ANALISIS_CAPTURAS_SEXO_C_MAYOR!V$10,BRUTO!$A:$A,ANALISIS_CAPTURAS_SEXO_C_MAYOR!V$9)+SUMIFS(BRUTO!$W:$W,BRUTO!$J:$J,ANALISIS_CAPTURAS_SEXO_C_MAYOR!$B13,BRUTO!$X:$X,ANALISIS_CAPTURAS_SEXO_C_MAYOR!V$10,BRUTO!$A:$A,ANALISIS_CAPTURAS_SEXO_C_MAYOR!V$9)+SUMIFS(BRUTO!$Y:$Y,BRUTO!$K:$K,ANALISIS_CAPTURAS_SEXO_C_MAYOR!$B13,BRUTO!$Z:$Z,ANALISIS_CAPTURAS_SEXO_C_MAYOR!V$10,BRUTO!$A:$A,ANALISIS_CAPTURAS_SEXO_C_MAYOR!V$9)+SUMIFS(BRUTO!$AA:$AA,BRUTO!$K:$K,ANALISIS_CAPTURAS_SEXO_C_MAYOR!$B13,BRUTO!$AB:$AB,ANALISIS_CAPTURAS_SEXO_C_MAYOR!V$10,BRUTO!$A:$A,ANALISIS_CAPTURAS_SEXO_C_MAYOR!V$9)</f>
        <v>357</v>
      </c>
      <c r="W13" s="111">
        <f>SUMIFS(BRUTO!$M:$M,BRUTO!$H:$H,ANALISIS_CAPTURAS_SEXO_C_MAYOR!$B13,BRUTO!$N:$N,ANALISIS_CAPTURAS_SEXO_C_MAYOR!W$10,BRUTO!$A:$A,ANALISIS_CAPTURAS_SEXO_C_MAYOR!W$9)+SUMIFS(BRUTO!$O:$O,BRUTO!$H:$H,ANALISIS_CAPTURAS_SEXO_C_MAYOR!$B13,BRUTO!$P:$P,ANALISIS_CAPTURAS_SEXO_C_MAYOR!W$10,BRUTO!$A:$A,ANALISIS_CAPTURAS_SEXO_C_MAYOR!W$9)+SUMIFS(BRUTO!$Q:$Q,BRUTO!$H:$H,ANALISIS_CAPTURAS_SEXO_C_MAYOR!$B13,BRUTO!$R:$R,ANALISIS_CAPTURAS_SEXO_C_MAYOR!W$10,BRUTO!$A:$A,ANALISIS_CAPTURAS_SEXO_C_MAYOR!W$9)+SUMIFS(BRUTO!$S:$S,BRUTO!$I:$I,ANALISIS_CAPTURAS_SEXO_C_MAYOR!$B13,BRUTO!$T:$T,ANALISIS_CAPTURAS_SEXO_C_MAYOR!W$10,BRUTO!$A:$A,ANALISIS_CAPTURAS_SEXO_C_MAYOR!W$9)+SUMIFS(BRUTO!$U:$U,BRUTO!$I:$I,ANALISIS_CAPTURAS_SEXO_C_MAYOR!$B13,BRUTO!$V:$V,ANALISIS_CAPTURAS_SEXO_C_MAYOR!W$10,BRUTO!$A:$A,ANALISIS_CAPTURAS_SEXO_C_MAYOR!W$9)+SUMIFS(BRUTO!$W:$W,BRUTO!$J:$J,ANALISIS_CAPTURAS_SEXO_C_MAYOR!$B13,BRUTO!$X:$X,ANALISIS_CAPTURAS_SEXO_C_MAYOR!W$10,BRUTO!$A:$A,ANALISIS_CAPTURAS_SEXO_C_MAYOR!W$9)+SUMIFS(BRUTO!$Y:$Y,BRUTO!$K:$K,ANALISIS_CAPTURAS_SEXO_C_MAYOR!$B13,BRUTO!$Z:$Z,ANALISIS_CAPTURAS_SEXO_C_MAYOR!W$10,BRUTO!$A:$A,ANALISIS_CAPTURAS_SEXO_C_MAYOR!W$9)+SUMIFS(BRUTO!$AA:$AA,BRUTO!$K:$K,ANALISIS_CAPTURAS_SEXO_C_MAYOR!$B13,BRUTO!$AB:$AB,ANALISIS_CAPTURAS_SEXO_C_MAYOR!W$10,BRUTO!$A:$A,ANALISIS_CAPTURAS_SEXO_C_MAYOR!W$9)</f>
        <v>83</v>
      </c>
      <c r="X13" s="111">
        <f>SUMIFS(BRUTO!$M:$M,BRUTO!$H:$H,ANALISIS_CAPTURAS_SEXO_C_MAYOR!$B13,BRUTO!$N:$N,ANALISIS_CAPTURAS_SEXO_C_MAYOR!X$10,BRUTO!$A:$A,ANALISIS_CAPTURAS_SEXO_C_MAYOR!X$9)+SUMIFS(BRUTO!$O:$O,BRUTO!$H:$H,ANALISIS_CAPTURAS_SEXO_C_MAYOR!$B13,BRUTO!$P:$P,ANALISIS_CAPTURAS_SEXO_C_MAYOR!X$10,BRUTO!$A:$A,ANALISIS_CAPTURAS_SEXO_C_MAYOR!X$9)+SUMIFS(BRUTO!$Q:$Q,BRUTO!$H:$H,ANALISIS_CAPTURAS_SEXO_C_MAYOR!$B13,BRUTO!$R:$R,ANALISIS_CAPTURAS_SEXO_C_MAYOR!X$10,BRUTO!$A:$A,ANALISIS_CAPTURAS_SEXO_C_MAYOR!X$9)+SUMIFS(BRUTO!$S:$S,BRUTO!$I:$I,ANALISIS_CAPTURAS_SEXO_C_MAYOR!$B13,BRUTO!$T:$T,ANALISIS_CAPTURAS_SEXO_C_MAYOR!X$10,BRUTO!$A:$A,ANALISIS_CAPTURAS_SEXO_C_MAYOR!X$9)+SUMIFS(BRUTO!$U:$U,BRUTO!$I:$I,ANALISIS_CAPTURAS_SEXO_C_MAYOR!$B13,BRUTO!$V:$V,ANALISIS_CAPTURAS_SEXO_C_MAYOR!X$10,BRUTO!$A:$A,ANALISIS_CAPTURAS_SEXO_C_MAYOR!X$9)+SUMIFS(BRUTO!$W:$W,BRUTO!$J:$J,ANALISIS_CAPTURAS_SEXO_C_MAYOR!$B13,BRUTO!$X:$X,ANALISIS_CAPTURAS_SEXO_C_MAYOR!X$10,BRUTO!$A:$A,ANALISIS_CAPTURAS_SEXO_C_MAYOR!X$9)+SUMIFS(BRUTO!$Y:$Y,BRUTO!$K:$K,ANALISIS_CAPTURAS_SEXO_C_MAYOR!$B13,BRUTO!$Z:$Z,ANALISIS_CAPTURAS_SEXO_C_MAYOR!X$10,BRUTO!$A:$A,ANALISIS_CAPTURAS_SEXO_C_MAYOR!X$9)+SUMIFS(BRUTO!$AA:$AA,BRUTO!$K:$K,ANALISIS_CAPTURAS_SEXO_C_MAYOR!$B13,BRUTO!$AB:$AB,ANALISIS_CAPTURAS_SEXO_C_MAYOR!X$10,BRUTO!$A:$A,ANALISIS_CAPTURAS_SEXO_C_MAYOR!X$9)</f>
        <v>114</v>
      </c>
      <c r="Y13" s="111">
        <f>SUMIFS(BRUTO!$M:$M,BRUTO!$H:$H,ANALISIS_CAPTURAS_SEXO_C_MAYOR!$B13,BRUTO!$N:$N,ANALISIS_CAPTURAS_SEXO_C_MAYOR!Y$10,BRUTO!$A:$A,ANALISIS_CAPTURAS_SEXO_C_MAYOR!Y$9)+SUMIFS(BRUTO!$O:$O,BRUTO!$H:$H,ANALISIS_CAPTURAS_SEXO_C_MAYOR!$B13,BRUTO!$P:$P,ANALISIS_CAPTURAS_SEXO_C_MAYOR!Y$10,BRUTO!$A:$A,ANALISIS_CAPTURAS_SEXO_C_MAYOR!Y$9)+SUMIFS(BRUTO!$Q:$Q,BRUTO!$H:$H,ANALISIS_CAPTURAS_SEXO_C_MAYOR!$B13,BRUTO!$R:$R,ANALISIS_CAPTURAS_SEXO_C_MAYOR!Y$10,BRUTO!$A:$A,ANALISIS_CAPTURAS_SEXO_C_MAYOR!Y$9)+SUMIFS(BRUTO!$S:$S,BRUTO!$I:$I,ANALISIS_CAPTURAS_SEXO_C_MAYOR!$B13,BRUTO!$T:$T,ANALISIS_CAPTURAS_SEXO_C_MAYOR!Y$10,BRUTO!$A:$A,ANALISIS_CAPTURAS_SEXO_C_MAYOR!Y$9)+SUMIFS(BRUTO!$U:$U,BRUTO!$I:$I,ANALISIS_CAPTURAS_SEXO_C_MAYOR!$B13,BRUTO!$V:$V,ANALISIS_CAPTURAS_SEXO_C_MAYOR!Y$10,BRUTO!$A:$A,ANALISIS_CAPTURAS_SEXO_C_MAYOR!Y$9)+SUMIFS(BRUTO!$W:$W,BRUTO!$J:$J,ANALISIS_CAPTURAS_SEXO_C_MAYOR!$B13,BRUTO!$X:$X,ANALISIS_CAPTURAS_SEXO_C_MAYOR!Y$10,BRUTO!$A:$A,ANALISIS_CAPTURAS_SEXO_C_MAYOR!Y$9)+SUMIFS(BRUTO!$Y:$Y,BRUTO!$K:$K,ANALISIS_CAPTURAS_SEXO_C_MAYOR!$B13,BRUTO!$Z:$Z,ANALISIS_CAPTURAS_SEXO_C_MAYOR!Y$10,BRUTO!$A:$A,ANALISIS_CAPTURAS_SEXO_C_MAYOR!Y$9)+SUMIFS(BRUTO!$AA:$AA,BRUTO!$K:$K,ANALISIS_CAPTURAS_SEXO_C_MAYOR!$B13,BRUTO!$AB:$AB,ANALISIS_CAPTURAS_SEXO_C_MAYOR!Y$10,BRUTO!$A:$A,ANALISIS_CAPTURAS_SEXO_C_MAYOR!Y$9)</f>
        <v>226</v>
      </c>
      <c r="Z13" s="111">
        <f>SUMIFS(BRUTO!$M:$M,BRUTO!$H:$H,ANALISIS_CAPTURAS_SEXO_C_MAYOR!$B13,BRUTO!$N:$N,ANALISIS_CAPTURAS_SEXO_C_MAYOR!Z$10,BRUTO!$A:$A,ANALISIS_CAPTURAS_SEXO_C_MAYOR!Z$9)+SUMIFS(BRUTO!$O:$O,BRUTO!$H:$H,ANALISIS_CAPTURAS_SEXO_C_MAYOR!$B13,BRUTO!$P:$P,ANALISIS_CAPTURAS_SEXO_C_MAYOR!Z$10,BRUTO!$A:$A,ANALISIS_CAPTURAS_SEXO_C_MAYOR!Z$9)+SUMIFS(BRUTO!$Q:$Q,BRUTO!$H:$H,ANALISIS_CAPTURAS_SEXO_C_MAYOR!$B13,BRUTO!$R:$R,ANALISIS_CAPTURAS_SEXO_C_MAYOR!Z$10,BRUTO!$A:$A,ANALISIS_CAPTURAS_SEXO_C_MAYOR!Z$9)+SUMIFS(BRUTO!$S:$S,BRUTO!$I:$I,ANALISIS_CAPTURAS_SEXO_C_MAYOR!$B13,BRUTO!$T:$T,ANALISIS_CAPTURAS_SEXO_C_MAYOR!Z$10,BRUTO!$A:$A,ANALISIS_CAPTURAS_SEXO_C_MAYOR!Z$9)+SUMIFS(BRUTO!$U:$U,BRUTO!$I:$I,ANALISIS_CAPTURAS_SEXO_C_MAYOR!$B13,BRUTO!$V:$V,ANALISIS_CAPTURAS_SEXO_C_MAYOR!Z$10,BRUTO!$A:$A,ANALISIS_CAPTURAS_SEXO_C_MAYOR!Z$9)+SUMIFS(BRUTO!$W:$W,BRUTO!$J:$J,ANALISIS_CAPTURAS_SEXO_C_MAYOR!$B13,BRUTO!$X:$X,ANALISIS_CAPTURAS_SEXO_C_MAYOR!Z$10,BRUTO!$A:$A,ANALISIS_CAPTURAS_SEXO_C_MAYOR!Z$9)+SUMIFS(BRUTO!$Y:$Y,BRUTO!$K:$K,ANALISIS_CAPTURAS_SEXO_C_MAYOR!$B13,BRUTO!$Z:$Z,ANALISIS_CAPTURAS_SEXO_C_MAYOR!Z$10,BRUTO!$A:$A,ANALISIS_CAPTURAS_SEXO_C_MAYOR!Z$9)+SUMIFS(BRUTO!$AA:$AA,BRUTO!$K:$K,ANALISIS_CAPTURAS_SEXO_C_MAYOR!$B13,BRUTO!$AB:$AB,ANALISIS_CAPTURAS_SEXO_C_MAYOR!Z$10,BRUTO!$A:$A,ANALISIS_CAPTURAS_SEXO_C_MAYOR!Z$9)</f>
        <v>40</v>
      </c>
      <c r="AA13" s="111">
        <f>SUMIFS(BRUTO!$M:$M,BRUTO!$H:$H,ANALISIS_CAPTURAS_SEXO_C_MAYOR!$B13,BRUTO!$N:$N,ANALISIS_CAPTURAS_SEXO_C_MAYOR!AA$10,BRUTO!$A:$A,ANALISIS_CAPTURAS_SEXO_C_MAYOR!AA$9)+SUMIFS(BRUTO!$O:$O,BRUTO!$H:$H,ANALISIS_CAPTURAS_SEXO_C_MAYOR!$B13,BRUTO!$P:$P,ANALISIS_CAPTURAS_SEXO_C_MAYOR!AA$10,BRUTO!$A:$A,ANALISIS_CAPTURAS_SEXO_C_MAYOR!AA$9)+SUMIFS(BRUTO!$Q:$Q,BRUTO!$H:$H,ANALISIS_CAPTURAS_SEXO_C_MAYOR!$B13,BRUTO!$R:$R,ANALISIS_CAPTURAS_SEXO_C_MAYOR!AA$10,BRUTO!$A:$A,ANALISIS_CAPTURAS_SEXO_C_MAYOR!AA$9)+SUMIFS(BRUTO!$S:$S,BRUTO!$I:$I,ANALISIS_CAPTURAS_SEXO_C_MAYOR!$B13,BRUTO!$T:$T,ANALISIS_CAPTURAS_SEXO_C_MAYOR!AA$10,BRUTO!$A:$A,ANALISIS_CAPTURAS_SEXO_C_MAYOR!AA$9)+SUMIFS(BRUTO!$U:$U,BRUTO!$I:$I,ANALISIS_CAPTURAS_SEXO_C_MAYOR!$B13,BRUTO!$V:$V,ANALISIS_CAPTURAS_SEXO_C_MAYOR!AA$10,BRUTO!$A:$A,ANALISIS_CAPTURAS_SEXO_C_MAYOR!AA$9)+SUMIFS(BRUTO!$W:$W,BRUTO!$J:$J,ANALISIS_CAPTURAS_SEXO_C_MAYOR!$B13,BRUTO!$X:$X,ANALISIS_CAPTURAS_SEXO_C_MAYOR!AA$10,BRUTO!$A:$A,ANALISIS_CAPTURAS_SEXO_C_MAYOR!AA$9)+SUMIFS(BRUTO!$Y:$Y,BRUTO!$K:$K,ANALISIS_CAPTURAS_SEXO_C_MAYOR!$B13,BRUTO!$Z:$Z,ANALISIS_CAPTURAS_SEXO_C_MAYOR!AA$10,BRUTO!$A:$A,ANALISIS_CAPTURAS_SEXO_C_MAYOR!AA$9)+SUMIFS(BRUTO!$AA:$AA,BRUTO!$K:$K,ANALISIS_CAPTURAS_SEXO_C_MAYOR!$B13,BRUTO!$AB:$AB,ANALISIS_CAPTURAS_SEXO_C_MAYOR!AA$10,BRUTO!$A:$A,ANALISIS_CAPTURAS_SEXO_C_MAYOR!AA$9)</f>
        <v>27</v>
      </c>
      <c r="AB13" s="111">
        <f>SUMIFS(BRUTO!$M:$M,BRUTO!$H:$H,ANALISIS_CAPTURAS_SEXO_C_MAYOR!$B13,BRUTO!$N:$N,ANALISIS_CAPTURAS_SEXO_C_MAYOR!AB$10,BRUTO!$A:$A,ANALISIS_CAPTURAS_SEXO_C_MAYOR!AB$9)+SUMIFS(BRUTO!$O:$O,BRUTO!$H:$H,ANALISIS_CAPTURAS_SEXO_C_MAYOR!$B13,BRUTO!$P:$P,ANALISIS_CAPTURAS_SEXO_C_MAYOR!AB$10,BRUTO!$A:$A,ANALISIS_CAPTURAS_SEXO_C_MAYOR!AB$9)+SUMIFS(BRUTO!$Q:$Q,BRUTO!$H:$H,ANALISIS_CAPTURAS_SEXO_C_MAYOR!$B13,BRUTO!$R:$R,ANALISIS_CAPTURAS_SEXO_C_MAYOR!AB$10,BRUTO!$A:$A,ANALISIS_CAPTURAS_SEXO_C_MAYOR!AB$9)+SUMIFS(BRUTO!$S:$S,BRUTO!$I:$I,ANALISIS_CAPTURAS_SEXO_C_MAYOR!$B13,BRUTO!$T:$T,ANALISIS_CAPTURAS_SEXO_C_MAYOR!AB$10,BRUTO!$A:$A,ANALISIS_CAPTURAS_SEXO_C_MAYOR!AB$9)+SUMIFS(BRUTO!$U:$U,BRUTO!$I:$I,ANALISIS_CAPTURAS_SEXO_C_MAYOR!$B13,BRUTO!$V:$V,ANALISIS_CAPTURAS_SEXO_C_MAYOR!AB$10,BRUTO!$A:$A,ANALISIS_CAPTURAS_SEXO_C_MAYOR!AB$9)+SUMIFS(BRUTO!$W:$W,BRUTO!$J:$J,ANALISIS_CAPTURAS_SEXO_C_MAYOR!$B13,BRUTO!$X:$X,ANALISIS_CAPTURAS_SEXO_C_MAYOR!AB$10,BRUTO!$A:$A,ANALISIS_CAPTURAS_SEXO_C_MAYOR!AB$9)+SUMIFS(BRUTO!$Y:$Y,BRUTO!$K:$K,ANALISIS_CAPTURAS_SEXO_C_MAYOR!$B13,BRUTO!$Z:$Z,ANALISIS_CAPTURAS_SEXO_C_MAYOR!AB$10,BRUTO!$A:$A,ANALISIS_CAPTURAS_SEXO_C_MAYOR!AB$9)+SUMIFS(BRUTO!$AA:$AA,BRUTO!$K:$K,ANALISIS_CAPTURAS_SEXO_C_MAYOR!$B13,BRUTO!$AB:$AB,ANALISIS_CAPTURAS_SEXO_C_MAYOR!AB$10,BRUTO!$A:$A,ANALISIS_CAPTURAS_SEXO_C_MAYOR!AB$9)</f>
        <v>65</v>
      </c>
      <c r="AC13" s="111">
        <f>SUMIFS(BRUTO!$M:$M,BRUTO!$H:$H,ANALISIS_CAPTURAS_SEXO_C_MAYOR!$B13,BRUTO!$N:$N,ANALISIS_CAPTURAS_SEXO_C_MAYOR!AC$10,BRUTO!$A:$A,ANALISIS_CAPTURAS_SEXO_C_MAYOR!AC$9)+SUMIFS(BRUTO!$O:$O,BRUTO!$H:$H,ANALISIS_CAPTURAS_SEXO_C_MAYOR!$B13,BRUTO!$P:$P,ANALISIS_CAPTURAS_SEXO_C_MAYOR!AC$10,BRUTO!$A:$A,ANALISIS_CAPTURAS_SEXO_C_MAYOR!AC$9)+SUMIFS(BRUTO!$Q:$Q,BRUTO!$H:$H,ANALISIS_CAPTURAS_SEXO_C_MAYOR!$B13,BRUTO!$R:$R,ANALISIS_CAPTURAS_SEXO_C_MAYOR!AC$10,BRUTO!$A:$A,ANALISIS_CAPTURAS_SEXO_C_MAYOR!AC$9)+SUMIFS(BRUTO!$S:$S,BRUTO!$I:$I,ANALISIS_CAPTURAS_SEXO_C_MAYOR!$B13,BRUTO!$T:$T,ANALISIS_CAPTURAS_SEXO_C_MAYOR!AC$10,BRUTO!$A:$A,ANALISIS_CAPTURAS_SEXO_C_MAYOR!AC$9)+SUMIFS(BRUTO!$U:$U,BRUTO!$I:$I,ANALISIS_CAPTURAS_SEXO_C_MAYOR!$B13,BRUTO!$V:$V,ANALISIS_CAPTURAS_SEXO_C_MAYOR!AC$10,BRUTO!$A:$A,ANALISIS_CAPTURAS_SEXO_C_MAYOR!AC$9)+SUMIFS(BRUTO!$W:$W,BRUTO!$J:$J,ANALISIS_CAPTURAS_SEXO_C_MAYOR!$B13,BRUTO!$X:$X,ANALISIS_CAPTURAS_SEXO_C_MAYOR!AC$10,BRUTO!$A:$A,ANALISIS_CAPTURAS_SEXO_C_MAYOR!AC$9)+SUMIFS(BRUTO!$Y:$Y,BRUTO!$K:$K,ANALISIS_CAPTURAS_SEXO_C_MAYOR!$B13,BRUTO!$Z:$Z,ANALISIS_CAPTURAS_SEXO_C_MAYOR!AC$10,BRUTO!$A:$A,ANALISIS_CAPTURAS_SEXO_C_MAYOR!AC$9)+SUMIFS(BRUTO!$AA:$AA,BRUTO!$K:$K,ANALISIS_CAPTURAS_SEXO_C_MAYOR!$B13,BRUTO!$AB:$AB,ANALISIS_CAPTURAS_SEXO_C_MAYOR!AC$10,BRUTO!$A:$A,ANALISIS_CAPTURAS_SEXO_C_MAYOR!AC$9)</f>
        <v>0</v>
      </c>
      <c r="AD13" s="111">
        <f>SUMIFS(BRUTO!$M:$M,BRUTO!$H:$H,ANALISIS_CAPTURAS_SEXO_C_MAYOR!$B13,BRUTO!$N:$N,ANALISIS_CAPTURAS_SEXO_C_MAYOR!AD$10,BRUTO!$A:$A,ANALISIS_CAPTURAS_SEXO_C_MAYOR!AD$9)+SUMIFS(BRUTO!$O:$O,BRUTO!$H:$H,ANALISIS_CAPTURAS_SEXO_C_MAYOR!$B13,BRUTO!$P:$P,ANALISIS_CAPTURAS_SEXO_C_MAYOR!AD$10,BRUTO!$A:$A,ANALISIS_CAPTURAS_SEXO_C_MAYOR!AD$9)+SUMIFS(BRUTO!$Q:$Q,BRUTO!$H:$H,ANALISIS_CAPTURAS_SEXO_C_MAYOR!$B13,BRUTO!$R:$R,ANALISIS_CAPTURAS_SEXO_C_MAYOR!AD$10,BRUTO!$A:$A,ANALISIS_CAPTURAS_SEXO_C_MAYOR!AD$9)+SUMIFS(BRUTO!$S:$S,BRUTO!$I:$I,ANALISIS_CAPTURAS_SEXO_C_MAYOR!$B13,BRUTO!$T:$T,ANALISIS_CAPTURAS_SEXO_C_MAYOR!AD$10,BRUTO!$A:$A,ANALISIS_CAPTURAS_SEXO_C_MAYOR!AD$9)+SUMIFS(BRUTO!$U:$U,BRUTO!$I:$I,ANALISIS_CAPTURAS_SEXO_C_MAYOR!$B13,BRUTO!$V:$V,ANALISIS_CAPTURAS_SEXO_C_MAYOR!AD$10,BRUTO!$A:$A,ANALISIS_CAPTURAS_SEXO_C_MAYOR!AD$9)+SUMIFS(BRUTO!$W:$W,BRUTO!$J:$J,ANALISIS_CAPTURAS_SEXO_C_MAYOR!$B13,BRUTO!$X:$X,ANALISIS_CAPTURAS_SEXO_C_MAYOR!AD$10,BRUTO!$A:$A,ANALISIS_CAPTURAS_SEXO_C_MAYOR!AD$9)+SUMIFS(BRUTO!$Y:$Y,BRUTO!$K:$K,ANALISIS_CAPTURAS_SEXO_C_MAYOR!$B13,BRUTO!$Z:$Z,ANALISIS_CAPTURAS_SEXO_C_MAYOR!AD$10,BRUTO!$A:$A,ANALISIS_CAPTURAS_SEXO_C_MAYOR!AD$9)+SUMIFS(BRUTO!$AA:$AA,BRUTO!$K:$K,ANALISIS_CAPTURAS_SEXO_C_MAYOR!$B13,BRUTO!$AB:$AB,ANALISIS_CAPTURAS_SEXO_C_MAYOR!AD$10,BRUTO!$A:$A,ANALISIS_CAPTURAS_SEXO_C_MAYOR!AD$9)</f>
        <v>175</v>
      </c>
      <c r="AE13" s="111">
        <f>SUMIFS(BRUTO!$M:$M,BRUTO!$H:$H,ANALISIS_CAPTURAS_SEXO_C_MAYOR!$B13,BRUTO!$N:$N,ANALISIS_CAPTURAS_SEXO_C_MAYOR!AE$10,BRUTO!$A:$A,ANALISIS_CAPTURAS_SEXO_C_MAYOR!AE$9)+SUMIFS(BRUTO!$O:$O,BRUTO!$H:$H,ANALISIS_CAPTURAS_SEXO_C_MAYOR!$B13,BRUTO!$P:$P,ANALISIS_CAPTURAS_SEXO_C_MAYOR!AE$10,BRUTO!$A:$A,ANALISIS_CAPTURAS_SEXO_C_MAYOR!AE$9)+SUMIFS(BRUTO!$Q:$Q,BRUTO!$H:$H,ANALISIS_CAPTURAS_SEXO_C_MAYOR!$B13,BRUTO!$R:$R,ANALISIS_CAPTURAS_SEXO_C_MAYOR!AE$10,BRUTO!$A:$A,ANALISIS_CAPTURAS_SEXO_C_MAYOR!AE$9)+SUMIFS(BRUTO!$S:$S,BRUTO!$I:$I,ANALISIS_CAPTURAS_SEXO_C_MAYOR!$B13,BRUTO!$T:$T,ANALISIS_CAPTURAS_SEXO_C_MAYOR!AE$10,BRUTO!$A:$A,ANALISIS_CAPTURAS_SEXO_C_MAYOR!AE$9)+SUMIFS(BRUTO!$U:$U,BRUTO!$I:$I,ANALISIS_CAPTURAS_SEXO_C_MAYOR!$B13,BRUTO!$V:$V,ANALISIS_CAPTURAS_SEXO_C_MAYOR!AE$10,BRUTO!$A:$A,ANALISIS_CAPTURAS_SEXO_C_MAYOR!AE$9)+SUMIFS(BRUTO!$W:$W,BRUTO!$J:$J,ANALISIS_CAPTURAS_SEXO_C_MAYOR!$B13,BRUTO!$X:$X,ANALISIS_CAPTURAS_SEXO_C_MAYOR!AE$10,BRUTO!$A:$A,ANALISIS_CAPTURAS_SEXO_C_MAYOR!AE$9)+SUMIFS(BRUTO!$Y:$Y,BRUTO!$K:$K,ANALISIS_CAPTURAS_SEXO_C_MAYOR!$B13,BRUTO!$Z:$Z,ANALISIS_CAPTURAS_SEXO_C_MAYOR!AE$10,BRUTO!$A:$A,ANALISIS_CAPTURAS_SEXO_C_MAYOR!AE$9)+SUMIFS(BRUTO!$AA:$AA,BRUTO!$K:$K,ANALISIS_CAPTURAS_SEXO_C_MAYOR!$B13,BRUTO!$AB:$AB,ANALISIS_CAPTURAS_SEXO_C_MAYOR!AE$10,BRUTO!$A:$A,ANALISIS_CAPTURAS_SEXO_C_MAYOR!AE$9)</f>
        <v>299</v>
      </c>
      <c r="AF13" s="111">
        <f>SUMIFS(BRUTO!$M:$M,BRUTO!$H:$H,ANALISIS_CAPTURAS_SEXO_C_MAYOR!$B13,BRUTO!$N:$N,ANALISIS_CAPTURAS_SEXO_C_MAYOR!AF$10,BRUTO!$A:$A,ANALISIS_CAPTURAS_SEXO_C_MAYOR!AF$9)+SUMIFS(BRUTO!$O:$O,BRUTO!$H:$H,ANALISIS_CAPTURAS_SEXO_C_MAYOR!$B13,BRUTO!$P:$P,ANALISIS_CAPTURAS_SEXO_C_MAYOR!AF$10,BRUTO!$A:$A,ANALISIS_CAPTURAS_SEXO_C_MAYOR!AF$9)+SUMIFS(BRUTO!$Q:$Q,BRUTO!$H:$H,ANALISIS_CAPTURAS_SEXO_C_MAYOR!$B13,BRUTO!$R:$R,ANALISIS_CAPTURAS_SEXO_C_MAYOR!AF$10,BRUTO!$A:$A,ANALISIS_CAPTURAS_SEXO_C_MAYOR!AF$9)+SUMIFS(BRUTO!$S:$S,BRUTO!$I:$I,ANALISIS_CAPTURAS_SEXO_C_MAYOR!$B13,BRUTO!$T:$T,ANALISIS_CAPTURAS_SEXO_C_MAYOR!AF$10,BRUTO!$A:$A,ANALISIS_CAPTURAS_SEXO_C_MAYOR!AF$9)+SUMIFS(BRUTO!$U:$U,BRUTO!$I:$I,ANALISIS_CAPTURAS_SEXO_C_MAYOR!$B13,BRUTO!$V:$V,ANALISIS_CAPTURAS_SEXO_C_MAYOR!AF$10,BRUTO!$A:$A,ANALISIS_CAPTURAS_SEXO_C_MAYOR!AF$9)+SUMIFS(BRUTO!$W:$W,BRUTO!$J:$J,ANALISIS_CAPTURAS_SEXO_C_MAYOR!$B13,BRUTO!$X:$X,ANALISIS_CAPTURAS_SEXO_C_MAYOR!AF$10,BRUTO!$A:$A,ANALISIS_CAPTURAS_SEXO_C_MAYOR!AF$9)+SUMIFS(BRUTO!$Y:$Y,BRUTO!$K:$K,ANALISIS_CAPTURAS_SEXO_C_MAYOR!$B13,BRUTO!$Z:$Z,ANALISIS_CAPTURAS_SEXO_C_MAYOR!AF$10,BRUTO!$A:$A,ANALISIS_CAPTURAS_SEXO_C_MAYOR!AF$9)+SUMIFS(BRUTO!$AA:$AA,BRUTO!$K:$K,ANALISIS_CAPTURAS_SEXO_C_MAYOR!$B13,BRUTO!$AB:$AB,ANALISIS_CAPTURAS_SEXO_C_MAYOR!AF$10,BRUTO!$A:$A,ANALISIS_CAPTURAS_SEXO_C_MAYOR!AF$9)</f>
        <v>0</v>
      </c>
      <c r="AG13" s="111">
        <f>SUMIFS(BRUTO!$M:$M,BRUTO!$H:$H,ANALISIS_CAPTURAS_SEXO_C_MAYOR!$B13,BRUTO!$N:$N,ANALISIS_CAPTURAS_SEXO_C_MAYOR!AG$10,BRUTO!$A:$A,ANALISIS_CAPTURAS_SEXO_C_MAYOR!AG$9)+SUMIFS(BRUTO!$O:$O,BRUTO!$H:$H,ANALISIS_CAPTURAS_SEXO_C_MAYOR!$B13,BRUTO!$P:$P,ANALISIS_CAPTURAS_SEXO_C_MAYOR!AG$10,BRUTO!$A:$A,ANALISIS_CAPTURAS_SEXO_C_MAYOR!AG$9)+SUMIFS(BRUTO!$Q:$Q,BRUTO!$H:$H,ANALISIS_CAPTURAS_SEXO_C_MAYOR!$B13,BRUTO!$R:$R,ANALISIS_CAPTURAS_SEXO_C_MAYOR!AG$10,BRUTO!$A:$A,ANALISIS_CAPTURAS_SEXO_C_MAYOR!AG$9)+SUMIFS(BRUTO!$S:$S,BRUTO!$I:$I,ANALISIS_CAPTURAS_SEXO_C_MAYOR!$B13,BRUTO!$T:$T,ANALISIS_CAPTURAS_SEXO_C_MAYOR!AG$10,BRUTO!$A:$A,ANALISIS_CAPTURAS_SEXO_C_MAYOR!AG$9)+SUMIFS(BRUTO!$U:$U,BRUTO!$I:$I,ANALISIS_CAPTURAS_SEXO_C_MAYOR!$B13,BRUTO!$V:$V,ANALISIS_CAPTURAS_SEXO_C_MAYOR!AG$10,BRUTO!$A:$A,ANALISIS_CAPTURAS_SEXO_C_MAYOR!AG$9)+SUMIFS(BRUTO!$W:$W,BRUTO!$J:$J,ANALISIS_CAPTURAS_SEXO_C_MAYOR!$B13,BRUTO!$X:$X,ANALISIS_CAPTURAS_SEXO_C_MAYOR!AG$10,BRUTO!$A:$A,ANALISIS_CAPTURAS_SEXO_C_MAYOR!AG$9)+SUMIFS(BRUTO!$Y:$Y,BRUTO!$K:$K,ANALISIS_CAPTURAS_SEXO_C_MAYOR!$B13,BRUTO!$Z:$Z,ANALISIS_CAPTURAS_SEXO_C_MAYOR!AG$10,BRUTO!$A:$A,ANALISIS_CAPTURAS_SEXO_C_MAYOR!AG$9)+SUMIFS(BRUTO!$AA:$AA,BRUTO!$K:$K,ANALISIS_CAPTURAS_SEXO_C_MAYOR!$B13,BRUTO!$AB:$AB,ANALISIS_CAPTURAS_SEXO_C_MAYOR!AG$10,BRUTO!$A:$A,ANALISIS_CAPTURAS_SEXO_C_MAYOR!AG$9)</f>
        <v>1</v>
      </c>
      <c r="AH13" s="111">
        <f>SUMIFS(BRUTO!$M:$M,BRUTO!$H:$H,ANALISIS_CAPTURAS_SEXO_C_MAYOR!$B13,BRUTO!$N:$N,ANALISIS_CAPTURAS_SEXO_C_MAYOR!AH$10,BRUTO!$A:$A,ANALISIS_CAPTURAS_SEXO_C_MAYOR!AH$9)+SUMIFS(BRUTO!$O:$O,BRUTO!$H:$H,ANALISIS_CAPTURAS_SEXO_C_MAYOR!$B13,BRUTO!$P:$P,ANALISIS_CAPTURAS_SEXO_C_MAYOR!AH$10,BRUTO!$A:$A,ANALISIS_CAPTURAS_SEXO_C_MAYOR!AH$9)+SUMIFS(BRUTO!$Q:$Q,BRUTO!$H:$H,ANALISIS_CAPTURAS_SEXO_C_MAYOR!$B13,BRUTO!$R:$R,ANALISIS_CAPTURAS_SEXO_C_MAYOR!AH$10,BRUTO!$A:$A,ANALISIS_CAPTURAS_SEXO_C_MAYOR!AH$9)+SUMIFS(BRUTO!$S:$S,BRUTO!$I:$I,ANALISIS_CAPTURAS_SEXO_C_MAYOR!$B13,BRUTO!$T:$T,ANALISIS_CAPTURAS_SEXO_C_MAYOR!AH$10,BRUTO!$A:$A,ANALISIS_CAPTURAS_SEXO_C_MAYOR!AH$9)+SUMIFS(BRUTO!$U:$U,BRUTO!$I:$I,ANALISIS_CAPTURAS_SEXO_C_MAYOR!$B13,BRUTO!$V:$V,ANALISIS_CAPTURAS_SEXO_C_MAYOR!AH$10,BRUTO!$A:$A,ANALISIS_CAPTURAS_SEXO_C_MAYOR!AH$9)+SUMIFS(BRUTO!$W:$W,BRUTO!$J:$J,ANALISIS_CAPTURAS_SEXO_C_MAYOR!$B13,BRUTO!$X:$X,ANALISIS_CAPTURAS_SEXO_C_MAYOR!AH$10,BRUTO!$A:$A,ANALISIS_CAPTURAS_SEXO_C_MAYOR!AH$9)+SUMIFS(BRUTO!$Y:$Y,BRUTO!$K:$K,ANALISIS_CAPTURAS_SEXO_C_MAYOR!$B13,BRUTO!$Z:$Z,ANALISIS_CAPTURAS_SEXO_C_MAYOR!AH$10,BRUTO!$A:$A,ANALISIS_CAPTURAS_SEXO_C_MAYOR!AH$9)+SUMIFS(BRUTO!$AA:$AA,BRUTO!$K:$K,ANALISIS_CAPTURAS_SEXO_C_MAYOR!$B13,BRUTO!$AB:$AB,ANALISIS_CAPTURAS_SEXO_C_MAYOR!AH$10,BRUTO!$A:$A,ANALISIS_CAPTURAS_SEXO_C_MAYOR!AH$9)</f>
        <v>2</v>
      </c>
      <c r="AI13" s="111">
        <f>SUMIFS(BRUTO!$M:$M,BRUTO!$H:$H,ANALISIS_CAPTURAS_SEXO_C_MAYOR!$B13,BRUTO!$N:$N,ANALISIS_CAPTURAS_SEXO_C_MAYOR!AI$10,BRUTO!$A:$A,ANALISIS_CAPTURAS_SEXO_C_MAYOR!AI$9)+SUMIFS(BRUTO!$O:$O,BRUTO!$H:$H,ANALISIS_CAPTURAS_SEXO_C_MAYOR!$B13,BRUTO!$P:$P,ANALISIS_CAPTURAS_SEXO_C_MAYOR!AI$10,BRUTO!$A:$A,ANALISIS_CAPTURAS_SEXO_C_MAYOR!AI$9)+SUMIFS(BRUTO!$Q:$Q,BRUTO!$H:$H,ANALISIS_CAPTURAS_SEXO_C_MAYOR!$B13,BRUTO!$R:$R,ANALISIS_CAPTURAS_SEXO_C_MAYOR!AI$10,BRUTO!$A:$A,ANALISIS_CAPTURAS_SEXO_C_MAYOR!AI$9)+SUMIFS(BRUTO!$S:$S,BRUTO!$I:$I,ANALISIS_CAPTURAS_SEXO_C_MAYOR!$B13,BRUTO!$T:$T,ANALISIS_CAPTURAS_SEXO_C_MAYOR!AI$10,BRUTO!$A:$A,ANALISIS_CAPTURAS_SEXO_C_MAYOR!AI$9)+SUMIFS(BRUTO!$U:$U,BRUTO!$I:$I,ANALISIS_CAPTURAS_SEXO_C_MAYOR!$B13,BRUTO!$V:$V,ANALISIS_CAPTURAS_SEXO_C_MAYOR!AI$10,BRUTO!$A:$A,ANALISIS_CAPTURAS_SEXO_C_MAYOR!AI$9)+SUMIFS(BRUTO!$W:$W,BRUTO!$J:$J,ANALISIS_CAPTURAS_SEXO_C_MAYOR!$B13,BRUTO!$X:$X,ANALISIS_CAPTURAS_SEXO_C_MAYOR!AI$10,BRUTO!$A:$A,ANALISIS_CAPTURAS_SEXO_C_MAYOR!AI$9)+SUMIFS(BRUTO!$Y:$Y,BRUTO!$K:$K,ANALISIS_CAPTURAS_SEXO_C_MAYOR!$B13,BRUTO!$Z:$Z,ANALISIS_CAPTURAS_SEXO_C_MAYOR!AI$10,BRUTO!$A:$A,ANALISIS_CAPTURAS_SEXO_C_MAYOR!AI$9)+SUMIFS(BRUTO!$AA:$AA,BRUTO!$K:$K,ANALISIS_CAPTURAS_SEXO_C_MAYOR!$B13,BRUTO!$AB:$AB,ANALISIS_CAPTURAS_SEXO_C_MAYOR!AI$10,BRUTO!$A:$A,ANALISIS_CAPTURAS_SEXO_C_MAYOR!AI$9)</f>
        <v>0</v>
      </c>
    </row>
    <row r="14" spans="1:35" ht="15.75" x14ac:dyDescent="0.25">
      <c r="A14" s="99" t="s">
        <v>148</v>
      </c>
      <c r="B14" s="103">
        <v>21</v>
      </c>
      <c r="C14" s="111">
        <f>SUMIFS(BRUTO!$M:$M,BRUTO!$H:$H,ANALISIS_CAPTURAS_SEXO_C_MAYOR!$B14,BRUTO!$N:$N,ANALISIS_CAPTURAS_SEXO_C_MAYOR!C$10,BRUTO!$A:$A,ANALISIS_CAPTURAS_SEXO_C_MAYOR!C$9)+SUMIFS(BRUTO!$O:$O,BRUTO!$H:$H,ANALISIS_CAPTURAS_SEXO_C_MAYOR!$B14,BRUTO!$P:$P,ANALISIS_CAPTURAS_SEXO_C_MAYOR!C$10,BRUTO!$A:$A,ANALISIS_CAPTURAS_SEXO_C_MAYOR!C$9)+SUMIFS(BRUTO!$Q:$Q,BRUTO!$H:$H,ANALISIS_CAPTURAS_SEXO_C_MAYOR!$B14,BRUTO!$R:$R,ANALISIS_CAPTURAS_SEXO_C_MAYOR!C$10,BRUTO!$A:$A,ANALISIS_CAPTURAS_SEXO_C_MAYOR!C$9)+SUMIFS(BRUTO!$S:$S,BRUTO!$I:$I,ANALISIS_CAPTURAS_SEXO_C_MAYOR!$B14,BRUTO!$T:$T,ANALISIS_CAPTURAS_SEXO_C_MAYOR!C$10,BRUTO!$A:$A,ANALISIS_CAPTURAS_SEXO_C_MAYOR!C$9)+SUMIFS(BRUTO!$U:$U,BRUTO!$I:$I,ANALISIS_CAPTURAS_SEXO_C_MAYOR!$B14,BRUTO!$V:$V,ANALISIS_CAPTURAS_SEXO_C_MAYOR!C$10,BRUTO!$A:$A,ANALISIS_CAPTURAS_SEXO_C_MAYOR!C$9)+SUMIFS(BRUTO!$W:$W,BRUTO!$J:$J,ANALISIS_CAPTURAS_SEXO_C_MAYOR!$B14,BRUTO!$X:$X,ANALISIS_CAPTURAS_SEXO_C_MAYOR!C$10,BRUTO!$A:$A,ANALISIS_CAPTURAS_SEXO_C_MAYOR!C$9)+SUMIFS(BRUTO!$Y:$Y,BRUTO!$K:$K,ANALISIS_CAPTURAS_SEXO_C_MAYOR!$B14,BRUTO!$Z:$Z,ANALISIS_CAPTURAS_SEXO_C_MAYOR!C$10,BRUTO!$A:$A,ANALISIS_CAPTURAS_SEXO_C_MAYOR!C$9)+SUMIFS(BRUTO!$AA:$AA,BRUTO!$K:$K,ANALISIS_CAPTURAS_SEXO_C_MAYOR!$B14,BRUTO!$AB:$AB,ANALISIS_CAPTURAS_SEXO_C_MAYOR!C$10,BRUTO!$A:$A,ANALISIS_CAPTURAS_SEXO_C_MAYOR!C$9)</f>
        <v>0</v>
      </c>
      <c r="D14" s="111">
        <f>SUMIFS(BRUTO!$M:$M,BRUTO!$H:$H,ANALISIS_CAPTURAS_SEXO_C_MAYOR!$B14,BRUTO!$N:$N,ANALISIS_CAPTURAS_SEXO_C_MAYOR!D$10,BRUTO!$A:$A,ANALISIS_CAPTURAS_SEXO_C_MAYOR!D$9)+SUMIFS(BRUTO!$O:$O,BRUTO!$H:$H,ANALISIS_CAPTURAS_SEXO_C_MAYOR!$B14,BRUTO!$P:$P,ANALISIS_CAPTURAS_SEXO_C_MAYOR!D$10,BRUTO!$A:$A,ANALISIS_CAPTURAS_SEXO_C_MAYOR!D$9)+SUMIFS(BRUTO!$Q:$Q,BRUTO!$H:$H,ANALISIS_CAPTURAS_SEXO_C_MAYOR!$B14,BRUTO!$R:$R,ANALISIS_CAPTURAS_SEXO_C_MAYOR!D$10,BRUTO!$A:$A,ANALISIS_CAPTURAS_SEXO_C_MAYOR!D$9)+SUMIFS(BRUTO!$S:$S,BRUTO!$I:$I,ANALISIS_CAPTURAS_SEXO_C_MAYOR!$B14,BRUTO!$T:$T,ANALISIS_CAPTURAS_SEXO_C_MAYOR!D$10,BRUTO!$A:$A,ANALISIS_CAPTURAS_SEXO_C_MAYOR!D$9)+SUMIFS(BRUTO!$U:$U,BRUTO!$I:$I,ANALISIS_CAPTURAS_SEXO_C_MAYOR!$B14,BRUTO!$V:$V,ANALISIS_CAPTURAS_SEXO_C_MAYOR!D$10,BRUTO!$A:$A,ANALISIS_CAPTURAS_SEXO_C_MAYOR!D$9)+SUMIFS(BRUTO!$W:$W,BRUTO!$J:$J,ANALISIS_CAPTURAS_SEXO_C_MAYOR!$B14,BRUTO!$X:$X,ANALISIS_CAPTURAS_SEXO_C_MAYOR!D$10,BRUTO!$A:$A,ANALISIS_CAPTURAS_SEXO_C_MAYOR!D$9)+SUMIFS(BRUTO!$Y:$Y,BRUTO!$K:$K,ANALISIS_CAPTURAS_SEXO_C_MAYOR!$B14,BRUTO!$Z:$Z,ANALISIS_CAPTURAS_SEXO_C_MAYOR!D$10,BRUTO!$A:$A,ANALISIS_CAPTURAS_SEXO_C_MAYOR!D$9)+SUMIFS(BRUTO!$AA:$AA,BRUTO!$K:$K,ANALISIS_CAPTURAS_SEXO_C_MAYOR!$B14,BRUTO!$AB:$AB,ANALISIS_CAPTURAS_SEXO_C_MAYOR!D$10,BRUTO!$A:$A,ANALISIS_CAPTURAS_SEXO_C_MAYOR!D$9)</f>
        <v>0</v>
      </c>
      <c r="E14" s="111">
        <f>SUMIFS(BRUTO!$M:$M,BRUTO!$H:$H,ANALISIS_CAPTURAS_SEXO_C_MAYOR!$B14,BRUTO!$N:$N,ANALISIS_CAPTURAS_SEXO_C_MAYOR!E$10,BRUTO!$A:$A,ANALISIS_CAPTURAS_SEXO_C_MAYOR!E$9)+SUMIFS(BRUTO!$O:$O,BRUTO!$H:$H,ANALISIS_CAPTURAS_SEXO_C_MAYOR!$B14,BRUTO!$P:$P,ANALISIS_CAPTURAS_SEXO_C_MAYOR!E$10,BRUTO!$A:$A,ANALISIS_CAPTURAS_SEXO_C_MAYOR!E$9)+SUMIFS(BRUTO!$Q:$Q,BRUTO!$H:$H,ANALISIS_CAPTURAS_SEXO_C_MAYOR!$B14,BRUTO!$R:$R,ANALISIS_CAPTURAS_SEXO_C_MAYOR!E$10,BRUTO!$A:$A,ANALISIS_CAPTURAS_SEXO_C_MAYOR!E$9)+SUMIFS(BRUTO!$S:$S,BRUTO!$I:$I,ANALISIS_CAPTURAS_SEXO_C_MAYOR!$B14,BRUTO!$T:$T,ANALISIS_CAPTURAS_SEXO_C_MAYOR!E$10,BRUTO!$A:$A,ANALISIS_CAPTURAS_SEXO_C_MAYOR!E$9)+SUMIFS(BRUTO!$U:$U,BRUTO!$I:$I,ANALISIS_CAPTURAS_SEXO_C_MAYOR!$B14,BRUTO!$V:$V,ANALISIS_CAPTURAS_SEXO_C_MAYOR!E$10,BRUTO!$A:$A,ANALISIS_CAPTURAS_SEXO_C_MAYOR!E$9)+SUMIFS(BRUTO!$W:$W,BRUTO!$J:$J,ANALISIS_CAPTURAS_SEXO_C_MAYOR!$B14,BRUTO!$X:$X,ANALISIS_CAPTURAS_SEXO_C_MAYOR!E$10,BRUTO!$A:$A,ANALISIS_CAPTURAS_SEXO_C_MAYOR!E$9)+SUMIFS(BRUTO!$Y:$Y,BRUTO!$K:$K,ANALISIS_CAPTURAS_SEXO_C_MAYOR!$B14,BRUTO!$Z:$Z,ANALISIS_CAPTURAS_SEXO_C_MAYOR!E$10,BRUTO!$A:$A,ANALISIS_CAPTURAS_SEXO_C_MAYOR!E$9)+SUMIFS(BRUTO!$AA:$AA,BRUTO!$K:$K,ANALISIS_CAPTURAS_SEXO_C_MAYOR!$B14,BRUTO!$AB:$AB,ANALISIS_CAPTURAS_SEXO_C_MAYOR!E$10,BRUTO!$A:$A,ANALISIS_CAPTURAS_SEXO_C_MAYOR!E$9)</f>
        <v>0</v>
      </c>
      <c r="F14" s="111">
        <f>SUMIFS(BRUTO!$M:$M,BRUTO!$H:$H,ANALISIS_CAPTURAS_SEXO_C_MAYOR!$B14,BRUTO!$N:$N,ANALISIS_CAPTURAS_SEXO_C_MAYOR!F$10,BRUTO!$A:$A,ANALISIS_CAPTURAS_SEXO_C_MAYOR!F$9)+SUMIFS(BRUTO!$O:$O,BRUTO!$H:$H,ANALISIS_CAPTURAS_SEXO_C_MAYOR!$B14,BRUTO!$P:$P,ANALISIS_CAPTURAS_SEXO_C_MAYOR!F$10,BRUTO!$A:$A,ANALISIS_CAPTURAS_SEXO_C_MAYOR!F$9)+SUMIFS(BRUTO!$Q:$Q,BRUTO!$H:$H,ANALISIS_CAPTURAS_SEXO_C_MAYOR!$B14,BRUTO!$R:$R,ANALISIS_CAPTURAS_SEXO_C_MAYOR!F$10,BRUTO!$A:$A,ANALISIS_CAPTURAS_SEXO_C_MAYOR!F$9)+SUMIFS(BRUTO!$S:$S,BRUTO!$I:$I,ANALISIS_CAPTURAS_SEXO_C_MAYOR!$B14,BRUTO!$T:$T,ANALISIS_CAPTURAS_SEXO_C_MAYOR!F$10,BRUTO!$A:$A,ANALISIS_CAPTURAS_SEXO_C_MAYOR!F$9)+SUMIFS(BRUTO!$U:$U,BRUTO!$I:$I,ANALISIS_CAPTURAS_SEXO_C_MAYOR!$B14,BRUTO!$V:$V,ANALISIS_CAPTURAS_SEXO_C_MAYOR!F$10,BRUTO!$A:$A,ANALISIS_CAPTURAS_SEXO_C_MAYOR!F$9)+SUMIFS(BRUTO!$W:$W,BRUTO!$J:$J,ANALISIS_CAPTURAS_SEXO_C_MAYOR!$B14,BRUTO!$X:$X,ANALISIS_CAPTURAS_SEXO_C_MAYOR!F$10,BRUTO!$A:$A,ANALISIS_CAPTURAS_SEXO_C_MAYOR!F$9)+SUMIFS(BRUTO!$Y:$Y,BRUTO!$K:$K,ANALISIS_CAPTURAS_SEXO_C_MAYOR!$B14,BRUTO!$Z:$Z,ANALISIS_CAPTURAS_SEXO_C_MAYOR!F$10,BRUTO!$A:$A,ANALISIS_CAPTURAS_SEXO_C_MAYOR!F$9)+SUMIFS(BRUTO!$AA:$AA,BRUTO!$K:$K,ANALISIS_CAPTURAS_SEXO_C_MAYOR!$B14,BRUTO!$AB:$AB,ANALISIS_CAPTURAS_SEXO_C_MAYOR!F$10,BRUTO!$A:$A,ANALISIS_CAPTURAS_SEXO_C_MAYOR!F$9)</f>
        <v>0</v>
      </c>
      <c r="G14" s="111">
        <f>SUMIFS(BRUTO!$M:$M,BRUTO!$H:$H,ANALISIS_CAPTURAS_SEXO_C_MAYOR!$B14,BRUTO!$N:$N,ANALISIS_CAPTURAS_SEXO_C_MAYOR!G$10,BRUTO!$A:$A,ANALISIS_CAPTURAS_SEXO_C_MAYOR!G$9)+SUMIFS(BRUTO!$O:$O,BRUTO!$H:$H,ANALISIS_CAPTURAS_SEXO_C_MAYOR!$B14,BRUTO!$P:$P,ANALISIS_CAPTURAS_SEXO_C_MAYOR!G$10,BRUTO!$A:$A,ANALISIS_CAPTURAS_SEXO_C_MAYOR!G$9)+SUMIFS(BRUTO!$Q:$Q,BRUTO!$H:$H,ANALISIS_CAPTURAS_SEXO_C_MAYOR!$B14,BRUTO!$R:$R,ANALISIS_CAPTURAS_SEXO_C_MAYOR!G$10,BRUTO!$A:$A,ANALISIS_CAPTURAS_SEXO_C_MAYOR!G$9)+SUMIFS(BRUTO!$S:$S,BRUTO!$I:$I,ANALISIS_CAPTURAS_SEXO_C_MAYOR!$B14,BRUTO!$T:$T,ANALISIS_CAPTURAS_SEXO_C_MAYOR!G$10,BRUTO!$A:$A,ANALISIS_CAPTURAS_SEXO_C_MAYOR!G$9)+SUMIFS(BRUTO!$U:$U,BRUTO!$I:$I,ANALISIS_CAPTURAS_SEXO_C_MAYOR!$B14,BRUTO!$V:$V,ANALISIS_CAPTURAS_SEXO_C_MAYOR!G$10,BRUTO!$A:$A,ANALISIS_CAPTURAS_SEXO_C_MAYOR!G$9)+SUMIFS(BRUTO!$W:$W,BRUTO!$J:$J,ANALISIS_CAPTURAS_SEXO_C_MAYOR!$B14,BRUTO!$X:$X,ANALISIS_CAPTURAS_SEXO_C_MAYOR!G$10,BRUTO!$A:$A,ANALISIS_CAPTURAS_SEXO_C_MAYOR!G$9)+SUMIFS(BRUTO!$Y:$Y,BRUTO!$K:$K,ANALISIS_CAPTURAS_SEXO_C_MAYOR!$B14,BRUTO!$Z:$Z,ANALISIS_CAPTURAS_SEXO_C_MAYOR!G$10,BRUTO!$A:$A,ANALISIS_CAPTURAS_SEXO_C_MAYOR!G$9)+SUMIFS(BRUTO!$AA:$AA,BRUTO!$K:$K,ANALISIS_CAPTURAS_SEXO_C_MAYOR!$B14,BRUTO!$AB:$AB,ANALISIS_CAPTURAS_SEXO_C_MAYOR!G$10,BRUTO!$A:$A,ANALISIS_CAPTURAS_SEXO_C_MAYOR!G$9)</f>
        <v>0</v>
      </c>
      <c r="H14" s="111">
        <f>SUMIFS(BRUTO!$M:$M,BRUTO!$H:$H,ANALISIS_CAPTURAS_SEXO_C_MAYOR!$B14,BRUTO!$N:$N,ANALISIS_CAPTURAS_SEXO_C_MAYOR!H$10,BRUTO!$A:$A,ANALISIS_CAPTURAS_SEXO_C_MAYOR!H$9)+SUMIFS(BRUTO!$O:$O,BRUTO!$H:$H,ANALISIS_CAPTURAS_SEXO_C_MAYOR!$B14,BRUTO!$P:$P,ANALISIS_CAPTURAS_SEXO_C_MAYOR!H$10,BRUTO!$A:$A,ANALISIS_CAPTURAS_SEXO_C_MAYOR!H$9)+SUMIFS(BRUTO!$Q:$Q,BRUTO!$H:$H,ANALISIS_CAPTURAS_SEXO_C_MAYOR!$B14,BRUTO!$R:$R,ANALISIS_CAPTURAS_SEXO_C_MAYOR!H$10,BRUTO!$A:$A,ANALISIS_CAPTURAS_SEXO_C_MAYOR!H$9)+SUMIFS(BRUTO!$S:$S,BRUTO!$I:$I,ANALISIS_CAPTURAS_SEXO_C_MAYOR!$B14,BRUTO!$T:$T,ANALISIS_CAPTURAS_SEXO_C_MAYOR!H$10,BRUTO!$A:$A,ANALISIS_CAPTURAS_SEXO_C_MAYOR!H$9)+SUMIFS(BRUTO!$U:$U,BRUTO!$I:$I,ANALISIS_CAPTURAS_SEXO_C_MAYOR!$B14,BRUTO!$V:$V,ANALISIS_CAPTURAS_SEXO_C_MAYOR!H$10,BRUTO!$A:$A,ANALISIS_CAPTURAS_SEXO_C_MAYOR!H$9)+SUMIFS(BRUTO!$W:$W,BRUTO!$J:$J,ANALISIS_CAPTURAS_SEXO_C_MAYOR!$B14,BRUTO!$X:$X,ANALISIS_CAPTURAS_SEXO_C_MAYOR!H$10,BRUTO!$A:$A,ANALISIS_CAPTURAS_SEXO_C_MAYOR!H$9)+SUMIFS(BRUTO!$Y:$Y,BRUTO!$K:$K,ANALISIS_CAPTURAS_SEXO_C_MAYOR!$B14,BRUTO!$Z:$Z,ANALISIS_CAPTURAS_SEXO_C_MAYOR!H$10,BRUTO!$A:$A,ANALISIS_CAPTURAS_SEXO_C_MAYOR!H$9)+SUMIFS(BRUTO!$AA:$AA,BRUTO!$K:$K,ANALISIS_CAPTURAS_SEXO_C_MAYOR!$B14,BRUTO!$AB:$AB,ANALISIS_CAPTURAS_SEXO_C_MAYOR!H$10,BRUTO!$A:$A,ANALISIS_CAPTURAS_SEXO_C_MAYOR!H$9)</f>
        <v>0</v>
      </c>
      <c r="I14" s="111">
        <f>SUMIFS(BRUTO!$M:$M,BRUTO!$H:$H,ANALISIS_CAPTURAS_SEXO_C_MAYOR!$B14,BRUTO!$N:$N,ANALISIS_CAPTURAS_SEXO_C_MAYOR!I$10,BRUTO!$A:$A,ANALISIS_CAPTURAS_SEXO_C_MAYOR!I$9)+SUMIFS(BRUTO!$O:$O,BRUTO!$H:$H,ANALISIS_CAPTURAS_SEXO_C_MAYOR!$B14,BRUTO!$P:$P,ANALISIS_CAPTURAS_SEXO_C_MAYOR!I$10,BRUTO!$A:$A,ANALISIS_CAPTURAS_SEXO_C_MAYOR!I$9)+SUMIFS(BRUTO!$Q:$Q,BRUTO!$H:$H,ANALISIS_CAPTURAS_SEXO_C_MAYOR!$B14,BRUTO!$R:$R,ANALISIS_CAPTURAS_SEXO_C_MAYOR!I$10,BRUTO!$A:$A,ANALISIS_CAPTURAS_SEXO_C_MAYOR!I$9)+SUMIFS(BRUTO!$S:$S,BRUTO!$I:$I,ANALISIS_CAPTURAS_SEXO_C_MAYOR!$B14,BRUTO!$T:$T,ANALISIS_CAPTURAS_SEXO_C_MAYOR!I$10,BRUTO!$A:$A,ANALISIS_CAPTURAS_SEXO_C_MAYOR!I$9)+SUMIFS(BRUTO!$U:$U,BRUTO!$I:$I,ANALISIS_CAPTURAS_SEXO_C_MAYOR!$B14,BRUTO!$V:$V,ANALISIS_CAPTURAS_SEXO_C_MAYOR!I$10,BRUTO!$A:$A,ANALISIS_CAPTURAS_SEXO_C_MAYOR!I$9)+SUMIFS(BRUTO!$W:$W,BRUTO!$J:$J,ANALISIS_CAPTURAS_SEXO_C_MAYOR!$B14,BRUTO!$X:$X,ANALISIS_CAPTURAS_SEXO_C_MAYOR!I$10,BRUTO!$A:$A,ANALISIS_CAPTURAS_SEXO_C_MAYOR!I$9)+SUMIFS(BRUTO!$Y:$Y,BRUTO!$K:$K,ANALISIS_CAPTURAS_SEXO_C_MAYOR!$B14,BRUTO!$Z:$Z,ANALISIS_CAPTURAS_SEXO_C_MAYOR!I$10,BRUTO!$A:$A,ANALISIS_CAPTURAS_SEXO_C_MAYOR!I$9)+SUMIFS(BRUTO!$AA:$AA,BRUTO!$K:$K,ANALISIS_CAPTURAS_SEXO_C_MAYOR!$B14,BRUTO!$AB:$AB,ANALISIS_CAPTURAS_SEXO_C_MAYOR!I$10,BRUTO!$A:$A,ANALISIS_CAPTURAS_SEXO_C_MAYOR!I$9)</f>
        <v>0</v>
      </c>
      <c r="J14" s="111">
        <f>SUMIFS(BRUTO!$M:$M,BRUTO!$H:$H,ANALISIS_CAPTURAS_SEXO_C_MAYOR!$B14,BRUTO!$N:$N,ANALISIS_CAPTURAS_SEXO_C_MAYOR!J$10,BRUTO!$A:$A,ANALISIS_CAPTURAS_SEXO_C_MAYOR!J$9)+SUMIFS(BRUTO!$O:$O,BRUTO!$H:$H,ANALISIS_CAPTURAS_SEXO_C_MAYOR!$B14,BRUTO!$P:$P,ANALISIS_CAPTURAS_SEXO_C_MAYOR!J$10,BRUTO!$A:$A,ANALISIS_CAPTURAS_SEXO_C_MAYOR!J$9)+SUMIFS(BRUTO!$Q:$Q,BRUTO!$H:$H,ANALISIS_CAPTURAS_SEXO_C_MAYOR!$B14,BRUTO!$R:$R,ANALISIS_CAPTURAS_SEXO_C_MAYOR!J$10,BRUTO!$A:$A,ANALISIS_CAPTURAS_SEXO_C_MAYOR!J$9)+SUMIFS(BRUTO!$S:$S,BRUTO!$I:$I,ANALISIS_CAPTURAS_SEXO_C_MAYOR!$B14,BRUTO!$T:$T,ANALISIS_CAPTURAS_SEXO_C_MAYOR!J$10,BRUTO!$A:$A,ANALISIS_CAPTURAS_SEXO_C_MAYOR!J$9)+SUMIFS(BRUTO!$U:$U,BRUTO!$I:$I,ANALISIS_CAPTURAS_SEXO_C_MAYOR!$B14,BRUTO!$V:$V,ANALISIS_CAPTURAS_SEXO_C_MAYOR!J$10,BRUTO!$A:$A,ANALISIS_CAPTURAS_SEXO_C_MAYOR!J$9)+SUMIFS(BRUTO!$W:$W,BRUTO!$J:$J,ANALISIS_CAPTURAS_SEXO_C_MAYOR!$B14,BRUTO!$X:$X,ANALISIS_CAPTURAS_SEXO_C_MAYOR!J$10,BRUTO!$A:$A,ANALISIS_CAPTURAS_SEXO_C_MAYOR!J$9)+SUMIFS(BRUTO!$Y:$Y,BRUTO!$K:$K,ANALISIS_CAPTURAS_SEXO_C_MAYOR!$B14,BRUTO!$Z:$Z,ANALISIS_CAPTURAS_SEXO_C_MAYOR!J$10,BRUTO!$A:$A,ANALISIS_CAPTURAS_SEXO_C_MAYOR!J$9)+SUMIFS(BRUTO!$AA:$AA,BRUTO!$K:$K,ANALISIS_CAPTURAS_SEXO_C_MAYOR!$B14,BRUTO!$AB:$AB,ANALISIS_CAPTURAS_SEXO_C_MAYOR!J$10,BRUTO!$A:$A,ANALISIS_CAPTURAS_SEXO_C_MAYOR!J$9)</f>
        <v>0</v>
      </c>
      <c r="K14" s="111">
        <f>SUMIFS(BRUTO!$M:$M,BRUTO!$H:$H,ANALISIS_CAPTURAS_SEXO_C_MAYOR!$B14,BRUTO!$N:$N,ANALISIS_CAPTURAS_SEXO_C_MAYOR!K$10,BRUTO!$A:$A,ANALISIS_CAPTURAS_SEXO_C_MAYOR!K$9)+SUMIFS(BRUTO!$O:$O,BRUTO!$H:$H,ANALISIS_CAPTURAS_SEXO_C_MAYOR!$B14,BRUTO!$P:$P,ANALISIS_CAPTURAS_SEXO_C_MAYOR!K$10,BRUTO!$A:$A,ANALISIS_CAPTURAS_SEXO_C_MAYOR!K$9)+SUMIFS(BRUTO!$Q:$Q,BRUTO!$H:$H,ANALISIS_CAPTURAS_SEXO_C_MAYOR!$B14,BRUTO!$R:$R,ANALISIS_CAPTURAS_SEXO_C_MAYOR!K$10,BRUTO!$A:$A,ANALISIS_CAPTURAS_SEXO_C_MAYOR!K$9)+SUMIFS(BRUTO!$S:$S,BRUTO!$I:$I,ANALISIS_CAPTURAS_SEXO_C_MAYOR!$B14,BRUTO!$T:$T,ANALISIS_CAPTURAS_SEXO_C_MAYOR!K$10,BRUTO!$A:$A,ANALISIS_CAPTURAS_SEXO_C_MAYOR!K$9)+SUMIFS(BRUTO!$U:$U,BRUTO!$I:$I,ANALISIS_CAPTURAS_SEXO_C_MAYOR!$B14,BRUTO!$V:$V,ANALISIS_CAPTURAS_SEXO_C_MAYOR!K$10,BRUTO!$A:$A,ANALISIS_CAPTURAS_SEXO_C_MAYOR!K$9)+SUMIFS(BRUTO!$W:$W,BRUTO!$J:$J,ANALISIS_CAPTURAS_SEXO_C_MAYOR!$B14,BRUTO!$X:$X,ANALISIS_CAPTURAS_SEXO_C_MAYOR!K$10,BRUTO!$A:$A,ANALISIS_CAPTURAS_SEXO_C_MAYOR!K$9)+SUMIFS(BRUTO!$Y:$Y,BRUTO!$K:$K,ANALISIS_CAPTURAS_SEXO_C_MAYOR!$B14,BRUTO!$Z:$Z,ANALISIS_CAPTURAS_SEXO_C_MAYOR!K$10,BRUTO!$A:$A,ANALISIS_CAPTURAS_SEXO_C_MAYOR!K$9)+SUMIFS(BRUTO!$AA:$AA,BRUTO!$K:$K,ANALISIS_CAPTURAS_SEXO_C_MAYOR!$B14,BRUTO!$AB:$AB,ANALISIS_CAPTURAS_SEXO_C_MAYOR!K$10,BRUTO!$A:$A,ANALISIS_CAPTURAS_SEXO_C_MAYOR!K$9)</f>
        <v>0</v>
      </c>
      <c r="L14" s="111">
        <f>SUMIFS(BRUTO!$M:$M,BRUTO!$H:$H,ANALISIS_CAPTURAS_SEXO_C_MAYOR!$B14,BRUTO!$N:$N,ANALISIS_CAPTURAS_SEXO_C_MAYOR!L$10,BRUTO!$A:$A,ANALISIS_CAPTURAS_SEXO_C_MAYOR!L$9)+SUMIFS(BRUTO!$O:$O,BRUTO!$H:$H,ANALISIS_CAPTURAS_SEXO_C_MAYOR!$B14,BRUTO!$P:$P,ANALISIS_CAPTURAS_SEXO_C_MAYOR!L$10,BRUTO!$A:$A,ANALISIS_CAPTURAS_SEXO_C_MAYOR!L$9)+SUMIFS(BRUTO!$Q:$Q,BRUTO!$H:$H,ANALISIS_CAPTURAS_SEXO_C_MAYOR!$B14,BRUTO!$R:$R,ANALISIS_CAPTURAS_SEXO_C_MAYOR!L$10,BRUTO!$A:$A,ANALISIS_CAPTURAS_SEXO_C_MAYOR!L$9)+SUMIFS(BRUTO!$S:$S,BRUTO!$I:$I,ANALISIS_CAPTURAS_SEXO_C_MAYOR!$B14,BRUTO!$T:$T,ANALISIS_CAPTURAS_SEXO_C_MAYOR!L$10,BRUTO!$A:$A,ANALISIS_CAPTURAS_SEXO_C_MAYOR!L$9)+SUMIFS(BRUTO!$U:$U,BRUTO!$I:$I,ANALISIS_CAPTURAS_SEXO_C_MAYOR!$B14,BRUTO!$V:$V,ANALISIS_CAPTURAS_SEXO_C_MAYOR!L$10,BRUTO!$A:$A,ANALISIS_CAPTURAS_SEXO_C_MAYOR!L$9)+SUMIFS(BRUTO!$W:$W,BRUTO!$J:$J,ANALISIS_CAPTURAS_SEXO_C_MAYOR!$B14,BRUTO!$X:$X,ANALISIS_CAPTURAS_SEXO_C_MAYOR!L$10,BRUTO!$A:$A,ANALISIS_CAPTURAS_SEXO_C_MAYOR!L$9)+SUMIFS(BRUTO!$Y:$Y,BRUTO!$K:$K,ANALISIS_CAPTURAS_SEXO_C_MAYOR!$B14,BRUTO!$Z:$Z,ANALISIS_CAPTURAS_SEXO_C_MAYOR!L$10,BRUTO!$A:$A,ANALISIS_CAPTURAS_SEXO_C_MAYOR!L$9)+SUMIFS(BRUTO!$AA:$AA,BRUTO!$K:$K,ANALISIS_CAPTURAS_SEXO_C_MAYOR!$B14,BRUTO!$AB:$AB,ANALISIS_CAPTURAS_SEXO_C_MAYOR!L$10,BRUTO!$A:$A,ANALISIS_CAPTURAS_SEXO_C_MAYOR!L$9)</f>
        <v>0</v>
      </c>
      <c r="M14" s="111">
        <f>SUMIFS(BRUTO!$M:$M,BRUTO!$H:$H,ANALISIS_CAPTURAS_SEXO_C_MAYOR!$B14,BRUTO!$N:$N,ANALISIS_CAPTURAS_SEXO_C_MAYOR!M$10,BRUTO!$A:$A,ANALISIS_CAPTURAS_SEXO_C_MAYOR!M$9)+SUMIFS(BRUTO!$O:$O,BRUTO!$H:$H,ANALISIS_CAPTURAS_SEXO_C_MAYOR!$B14,BRUTO!$P:$P,ANALISIS_CAPTURAS_SEXO_C_MAYOR!M$10,BRUTO!$A:$A,ANALISIS_CAPTURAS_SEXO_C_MAYOR!M$9)+SUMIFS(BRUTO!$Q:$Q,BRUTO!$H:$H,ANALISIS_CAPTURAS_SEXO_C_MAYOR!$B14,BRUTO!$R:$R,ANALISIS_CAPTURAS_SEXO_C_MAYOR!M$10,BRUTO!$A:$A,ANALISIS_CAPTURAS_SEXO_C_MAYOR!M$9)+SUMIFS(BRUTO!$S:$S,BRUTO!$I:$I,ANALISIS_CAPTURAS_SEXO_C_MAYOR!$B14,BRUTO!$T:$T,ANALISIS_CAPTURAS_SEXO_C_MAYOR!M$10,BRUTO!$A:$A,ANALISIS_CAPTURAS_SEXO_C_MAYOR!M$9)+SUMIFS(BRUTO!$U:$U,BRUTO!$I:$I,ANALISIS_CAPTURAS_SEXO_C_MAYOR!$B14,BRUTO!$V:$V,ANALISIS_CAPTURAS_SEXO_C_MAYOR!M$10,BRUTO!$A:$A,ANALISIS_CAPTURAS_SEXO_C_MAYOR!M$9)+SUMIFS(BRUTO!$W:$W,BRUTO!$J:$J,ANALISIS_CAPTURAS_SEXO_C_MAYOR!$B14,BRUTO!$X:$X,ANALISIS_CAPTURAS_SEXO_C_MAYOR!M$10,BRUTO!$A:$A,ANALISIS_CAPTURAS_SEXO_C_MAYOR!M$9)+SUMIFS(BRUTO!$Y:$Y,BRUTO!$K:$K,ANALISIS_CAPTURAS_SEXO_C_MAYOR!$B14,BRUTO!$Z:$Z,ANALISIS_CAPTURAS_SEXO_C_MAYOR!M$10,BRUTO!$A:$A,ANALISIS_CAPTURAS_SEXO_C_MAYOR!M$9)+SUMIFS(BRUTO!$AA:$AA,BRUTO!$K:$K,ANALISIS_CAPTURAS_SEXO_C_MAYOR!$B14,BRUTO!$AB:$AB,ANALISIS_CAPTURAS_SEXO_C_MAYOR!M$10,BRUTO!$A:$A,ANALISIS_CAPTURAS_SEXO_C_MAYOR!M$9)</f>
        <v>0</v>
      </c>
      <c r="N14" s="111">
        <f>SUMIFS(BRUTO!$M:$M,BRUTO!$H:$H,ANALISIS_CAPTURAS_SEXO_C_MAYOR!$B14,BRUTO!$N:$N,ANALISIS_CAPTURAS_SEXO_C_MAYOR!N$10,BRUTO!$A:$A,ANALISIS_CAPTURAS_SEXO_C_MAYOR!N$9)+SUMIFS(BRUTO!$O:$O,BRUTO!$H:$H,ANALISIS_CAPTURAS_SEXO_C_MAYOR!$B14,BRUTO!$P:$P,ANALISIS_CAPTURAS_SEXO_C_MAYOR!N$10,BRUTO!$A:$A,ANALISIS_CAPTURAS_SEXO_C_MAYOR!N$9)+SUMIFS(BRUTO!$Q:$Q,BRUTO!$H:$H,ANALISIS_CAPTURAS_SEXO_C_MAYOR!$B14,BRUTO!$R:$R,ANALISIS_CAPTURAS_SEXO_C_MAYOR!N$10,BRUTO!$A:$A,ANALISIS_CAPTURAS_SEXO_C_MAYOR!N$9)+SUMIFS(BRUTO!$S:$S,BRUTO!$I:$I,ANALISIS_CAPTURAS_SEXO_C_MAYOR!$B14,BRUTO!$T:$T,ANALISIS_CAPTURAS_SEXO_C_MAYOR!N$10,BRUTO!$A:$A,ANALISIS_CAPTURAS_SEXO_C_MAYOR!N$9)+SUMIFS(BRUTO!$U:$U,BRUTO!$I:$I,ANALISIS_CAPTURAS_SEXO_C_MAYOR!$B14,BRUTO!$V:$V,ANALISIS_CAPTURAS_SEXO_C_MAYOR!N$10,BRUTO!$A:$A,ANALISIS_CAPTURAS_SEXO_C_MAYOR!N$9)+SUMIFS(BRUTO!$W:$W,BRUTO!$J:$J,ANALISIS_CAPTURAS_SEXO_C_MAYOR!$B14,BRUTO!$X:$X,ANALISIS_CAPTURAS_SEXO_C_MAYOR!N$10,BRUTO!$A:$A,ANALISIS_CAPTURAS_SEXO_C_MAYOR!N$9)+SUMIFS(BRUTO!$Y:$Y,BRUTO!$K:$K,ANALISIS_CAPTURAS_SEXO_C_MAYOR!$B14,BRUTO!$Z:$Z,ANALISIS_CAPTURAS_SEXO_C_MAYOR!N$10,BRUTO!$A:$A,ANALISIS_CAPTURAS_SEXO_C_MAYOR!N$9)+SUMIFS(BRUTO!$AA:$AA,BRUTO!$K:$K,ANALISIS_CAPTURAS_SEXO_C_MAYOR!$B14,BRUTO!$AB:$AB,ANALISIS_CAPTURAS_SEXO_C_MAYOR!N$10,BRUTO!$A:$A,ANALISIS_CAPTURAS_SEXO_C_MAYOR!N$9)</f>
        <v>0</v>
      </c>
      <c r="O14" s="111">
        <f>SUMIFS(BRUTO!$M:$M,BRUTO!$H:$H,ANALISIS_CAPTURAS_SEXO_C_MAYOR!$B14,BRUTO!$N:$N,ANALISIS_CAPTURAS_SEXO_C_MAYOR!O$10,BRUTO!$A:$A,ANALISIS_CAPTURAS_SEXO_C_MAYOR!O$9)+SUMIFS(BRUTO!$O:$O,BRUTO!$H:$H,ANALISIS_CAPTURAS_SEXO_C_MAYOR!$B14,BRUTO!$P:$P,ANALISIS_CAPTURAS_SEXO_C_MAYOR!O$10,BRUTO!$A:$A,ANALISIS_CAPTURAS_SEXO_C_MAYOR!O$9)+SUMIFS(BRUTO!$Q:$Q,BRUTO!$H:$H,ANALISIS_CAPTURAS_SEXO_C_MAYOR!$B14,BRUTO!$R:$R,ANALISIS_CAPTURAS_SEXO_C_MAYOR!O$10,BRUTO!$A:$A,ANALISIS_CAPTURAS_SEXO_C_MAYOR!O$9)+SUMIFS(BRUTO!$S:$S,BRUTO!$I:$I,ANALISIS_CAPTURAS_SEXO_C_MAYOR!$B14,BRUTO!$T:$T,ANALISIS_CAPTURAS_SEXO_C_MAYOR!O$10,BRUTO!$A:$A,ANALISIS_CAPTURAS_SEXO_C_MAYOR!O$9)+SUMIFS(BRUTO!$U:$U,BRUTO!$I:$I,ANALISIS_CAPTURAS_SEXO_C_MAYOR!$B14,BRUTO!$V:$V,ANALISIS_CAPTURAS_SEXO_C_MAYOR!O$10,BRUTO!$A:$A,ANALISIS_CAPTURAS_SEXO_C_MAYOR!O$9)+SUMIFS(BRUTO!$W:$W,BRUTO!$J:$J,ANALISIS_CAPTURAS_SEXO_C_MAYOR!$B14,BRUTO!$X:$X,ANALISIS_CAPTURAS_SEXO_C_MAYOR!O$10,BRUTO!$A:$A,ANALISIS_CAPTURAS_SEXO_C_MAYOR!O$9)+SUMIFS(BRUTO!$Y:$Y,BRUTO!$K:$K,ANALISIS_CAPTURAS_SEXO_C_MAYOR!$B14,BRUTO!$Z:$Z,ANALISIS_CAPTURAS_SEXO_C_MAYOR!O$10,BRUTO!$A:$A,ANALISIS_CAPTURAS_SEXO_C_MAYOR!O$9)+SUMIFS(BRUTO!$AA:$AA,BRUTO!$K:$K,ANALISIS_CAPTURAS_SEXO_C_MAYOR!$B14,BRUTO!$AB:$AB,ANALISIS_CAPTURAS_SEXO_C_MAYOR!O$10,BRUTO!$A:$A,ANALISIS_CAPTURAS_SEXO_C_MAYOR!O$9)</f>
        <v>4</v>
      </c>
      <c r="P14" s="111">
        <f>SUMIFS(BRUTO!$M:$M,BRUTO!$H:$H,ANALISIS_CAPTURAS_SEXO_C_MAYOR!$B14,BRUTO!$N:$N,ANALISIS_CAPTURAS_SEXO_C_MAYOR!P$10,BRUTO!$A:$A,ANALISIS_CAPTURAS_SEXO_C_MAYOR!P$9)+SUMIFS(BRUTO!$O:$O,BRUTO!$H:$H,ANALISIS_CAPTURAS_SEXO_C_MAYOR!$B14,BRUTO!$P:$P,ANALISIS_CAPTURAS_SEXO_C_MAYOR!P$10,BRUTO!$A:$A,ANALISIS_CAPTURAS_SEXO_C_MAYOR!P$9)+SUMIFS(BRUTO!$Q:$Q,BRUTO!$H:$H,ANALISIS_CAPTURAS_SEXO_C_MAYOR!$B14,BRUTO!$R:$R,ANALISIS_CAPTURAS_SEXO_C_MAYOR!P$10,BRUTO!$A:$A,ANALISIS_CAPTURAS_SEXO_C_MAYOR!P$9)+SUMIFS(BRUTO!$S:$S,BRUTO!$I:$I,ANALISIS_CAPTURAS_SEXO_C_MAYOR!$B14,BRUTO!$T:$T,ANALISIS_CAPTURAS_SEXO_C_MAYOR!P$10,BRUTO!$A:$A,ANALISIS_CAPTURAS_SEXO_C_MAYOR!P$9)+SUMIFS(BRUTO!$U:$U,BRUTO!$I:$I,ANALISIS_CAPTURAS_SEXO_C_MAYOR!$B14,BRUTO!$V:$V,ANALISIS_CAPTURAS_SEXO_C_MAYOR!P$10,BRUTO!$A:$A,ANALISIS_CAPTURAS_SEXO_C_MAYOR!P$9)+SUMIFS(BRUTO!$W:$W,BRUTO!$J:$J,ANALISIS_CAPTURAS_SEXO_C_MAYOR!$B14,BRUTO!$X:$X,ANALISIS_CAPTURAS_SEXO_C_MAYOR!P$10,BRUTO!$A:$A,ANALISIS_CAPTURAS_SEXO_C_MAYOR!P$9)+SUMIFS(BRUTO!$Y:$Y,BRUTO!$K:$K,ANALISIS_CAPTURAS_SEXO_C_MAYOR!$B14,BRUTO!$Z:$Z,ANALISIS_CAPTURAS_SEXO_C_MAYOR!P$10,BRUTO!$A:$A,ANALISIS_CAPTURAS_SEXO_C_MAYOR!P$9)+SUMIFS(BRUTO!$AA:$AA,BRUTO!$K:$K,ANALISIS_CAPTURAS_SEXO_C_MAYOR!$B14,BRUTO!$AB:$AB,ANALISIS_CAPTURAS_SEXO_C_MAYOR!P$10,BRUTO!$A:$A,ANALISIS_CAPTURAS_SEXO_C_MAYOR!P$9)</f>
        <v>38</v>
      </c>
      <c r="Q14" s="111">
        <f>SUMIFS(BRUTO!$M:$M,BRUTO!$H:$H,ANALISIS_CAPTURAS_SEXO_C_MAYOR!$B14,BRUTO!$N:$N,ANALISIS_CAPTURAS_SEXO_C_MAYOR!Q$10,BRUTO!$A:$A,ANALISIS_CAPTURAS_SEXO_C_MAYOR!Q$9)+SUMIFS(BRUTO!$O:$O,BRUTO!$H:$H,ANALISIS_CAPTURAS_SEXO_C_MAYOR!$B14,BRUTO!$P:$P,ANALISIS_CAPTURAS_SEXO_C_MAYOR!Q$10,BRUTO!$A:$A,ANALISIS_CAPTURAS_SEXO_C_MAYOR!Q$9)+SUMIFS(BRUTO!$Q:$Q,BRUTO!$H:$H,ANALISIS_CAPTURAS_SEXO_C_MAYOR!$B14,BRUTO!$R:$R,ANALISIS_CAPTURAS_SEXO_C_MAYOR!Q$10,BRUTO!$A:$A,ANALISIS_CAPTURAS_SEXO_C_MAYOR!Q$9)+SUMIFS(BRUTO!$S:$S,BRUTO!$I:$I,ANALISIS_CAPTURAS_SEXO_C_MAYOR!$B14,BRUTO!$T:$T,ANALISIS_CAPTURAS_SEXO_C_MAYOR!Q$10,BRUTO!$A:$A,ANALISIS_CAPTURAS_SEXO_C_MAYOR!Q$9)+SUMIFS(BRUTO!$U:$U,BRUTO!$I:$I,ANALISIS_CAPTURAS_SEXO_C_MAYOR!$B14,BRUTO!$V:$V,ANALISIS_CAPTURAS_SEXO_C_MAYOR!Q$10,BRUTO!$A:$A,ANALISIS_CAPTURAS_SEXO_C_MAYOR!Q$9)+SUMIFS(BRUTO!$W:$W,BRUTO!$J:$J,ANALISIS_CAPTURAS_SEXO_C_MAYOR!$B14,BRUTO!$X:$X,ANALISIS_CAPTURAS_SEXO_C_MAYOR!Q$10,BRUTO!$A:$A,ANALISIS_CAPTURAS_SEXO_C_MAYOR!Q$9)+SUMIFS(BRUTO!$Y:$Y,BRUTO!$K:$K,ANALISIS_CAPTURAS_SEXO_C_MAYOR!$B14,BRUTO!$Z:$Z,ANALISIS_CAPTURAS_SEXO_C_MAYOR!Q$10,BRUTO!$A:$A,ANALISIS_CAPTURAS_SEXO_C_MAYOR!Q$9)+SUMIFS(BRUTO!$AA:$AA,BRUTO!$K:$K,ANALISIS_CAPTURAS_SEXO_C_MAYOR!$B14,BRUTO!$AB:$AB,ANALISIS_CAPTURAS_SEXO_C_MAYOR!Q$10,BRUTO!$A:$A,ANALISIS_CAPTURAS_SEXO_C_MAYOR!Q$9)</f>
        <v>0</v>
      </c>
      <c r="R14" s="111">
        <f>SUMIFS(BRUTO!$M:$M,BRUTO!$H:$H,ANALISIS_CAPTURAS_SEXO_C_MAYOR!$B14,BRUTO!$N:$N,ANALISIS_CAPTURAS_SEXO_C_MAYOR!R$10,BRUTO!$A:$A,ANALISIS_CAPTURAS_SEXO_C_MAYOR!R$9)+SUMIFS(BRUTO!$O:$O,BRUTO!$H:$H,ANALISIS_CAPTURAS_SEXO_C_MAYOR!$B14,BRUTO!$P:$P,ANALISIS_CAPTURAS_SEXO_C_MAYOR!R$10,BRUTO!$A:$A,ANALISIS_CAPTURAS_SEXO_C_MAYOR!R$9)+SUMIFS(BRUTO!$Q:$Q,BRUTO!$H:$H,ANALISIS_CAPTURAS_SEXO_C_MAYOR!$B14,BRUTO!$R:$R,ANALISIS_CAPTURAS_SEXO_C_MAYOR!R$10,BRUTO!$A:$A,ANALISIS_CAPTURAS_SEXO_C_MAYOR!R$9)+SUMIFS(BRUTO!$S:$S,BRUTO!$I:$I,ANALISIS_CAPTURAS_SEXO_C_MAYOR!$B14,BRUTO!$T:$T,ANALISIS_CAPTURAS_SEXO_C_MAYOR!R$10,BRUTO!$A:$A,ANALISIS_CAPTURAS_SEXO_C_MAYOR!R$9)+SUMIFS(BRUTO!$U:$U,BRUTO!$I:$I,ANALISIS_CAPTURAS_SEXO_C_MAYOR!$B14,BRUTO!$V:$V,ANALISIS_CAPTURAS_SEXO_C_MAYOR!R$10,BRUTO!$A:$A,ANALISIS_CAPTURAS_SEXO_C_MAYOR!R$9)+SUMIFS(BRUTO!$W:$W,BRUTO!$J:$J,ANALISIS_CAPTURAS_SEXO_C_MAYOR!$B14,BRUTO!$X:$X,ANALISIS_CAPTURAS_SEXO_C_MAYOR!R$10,BRUTO!$A:$A,ANALISIS_CAPTURAS_SEXO_C_MAYOR!R$9)+SUMIFS(BRUTO!$Y:$Y,BRUTO!$K:$K,ANALISIS_CAPTURAS_SEXO_C_MAYOR!$B14,BRUTO!$Z:$Z,ANALISIS_CAPTURAS_SEXO_C_MAYOR!R$10,BRUTO!$A:$A,ANALISIS_CAPTURAS_SEXO_C_MAYOR!R$9)+SUMIFS(BRUTO!$AA:$AA,BRUTO!$K:$K,ANALISIS_CAPTURAS_SEXO_C_MAYOR!$B14,BRUTO!$AB:$AB,ANALISIS_CAPTURAS_SEXO_C_MAYOR!R$10,BRUTO!$A:$A,ANALISIS_CAPTURAS_SEXO_C_MAYOR!R$9)</f>
        <v>0</v>
      </c>
      <c r="S14" s="111">
        <f>SUMIFS(BRUTO!$M:$M,BRUTO!$H:$H,ANALISIS_CAPTURAS_SEXO_C_MAYOR!$B14,BRUTO!$N:$N,ANALISIS_CAPTURAS_SEXO_C_MAYOR!S$10,BRUTO!$A:$A,ANALISIS_CAPTURAS_SEXO_C_MAYOR!S$9)+SUMIFS(BRUTO!$O:$O,BRUTO!$H:$H,ANALISIS_CAPTURAS_SEXO_C_MAYOR!$B14,BRUTO!$P:$P,ANALISIS_CAPTURAS_SEXO_C_MAYOR!S$10,BRUTO!$A:$A,ANALISIS_CAPTURAS_SEXO_C_MAYOR!S$9)+SUMIFS(BRUTO!$Q:$Q,BRUTO!$H:$H,ANALISIS_CAPTURAS_SEXO_C_MAYOR!$B14,BRUTO!$R:$R,ANALISIS_CAPTURAS_SEXO_C_MAYOR!S$10,BRUTO!$A:$A,ANALISIS_CAPTURAS_SEXO_C_MAYOR!S$9)+SUMIFS(BRUTO!$S:$S,BRUTO!$I:$I,ANALISIS_CAPTURAS_SEXO_C_MAYOR!$B14,BRUTO!$T:$T,ANALISIS_CAPTURAS_SEXO_C_MAYOR!S$10,BRUTO!$A:$A,ANALISIS_CAPTURAS_SEXO_C_MAYOR!S$9)+SUMIFS(BRUTO!$U:$U,BRUTO!$I:$I,ANALISIS_CAPTURAS_SEXO_C_MAYOR!$B14,BRUTO!$V:$V,ANALISIS_CAPTURAS_SEXO_C_MAYOR!S$10,BRUTO!$A:$A,ANALISIS_CAPTURAS_SEXO_C_MAYOR!S$9)+SUMIFS(BRUTO!$W:$W,BRUTO!$J:$J,ANALISIS_CAPTURAS_SEXO_C_MAYOR!$B14,BRUTO!$X:$X,ANALISIS_CAPTURAS_SEXO_C_MAYOR!S$10,BRUTO!$A:$A,ANALISIS_CAPTURAS_SEXO_C_MAYOR!S$9)+SUMIFS(BRUTO!$Y:$Y,BRUTO!$K:$K,ANALISIS_CAPTURAS_SEXO_C_MAYOR!$B14,BRUTO!$Z:$Z,ANALISIS_CAPTURAS_SEXO_C_MAYOR!S$10,BRUTO!$A:$A,ANALISIS_CAPTURAS_SEXO_C_MAYOR!S$9)+SUMIFS(BRUTO!$AA:$AA,BRUTO!$K:$K,ANALISIS_CAPTURAS_SEXO_C_MAYOR!$B14,BRUTO!$AB:$AB,ANALISIS_CAPTURAS_SEXO_C_MAYOR!S$10,BRUTO!$A:$A,ANALISIS_CAPTURAS_SEXO_C_MAYOR!S$9)</f>
        <v>6</v>
      </c>
      <c r="T14" s="111">
        <f>SUMIFS(BRUTO!$M:$M,BRUTO!$H:$H,ANALISIS_CAPTURAS_SEXO_C_MAYOR!$B14,BRUTO!$N:$N,ANALISIS_CAPTURAS_SEXO_C_MAYOR!T$10,BRUTO!$A:$A,ANALISIS_CAPTURAS_SEXO_C_MAYOR!T$9)+SUMIFS(BRUTO!$O:$O,BRUTO!$H:$H,ANALISIS_CAPTURAS_SEXO_C_MAYOR!$B14,BRUTO!$P:$P,ANALISIS_CAPTURAS_SEXO_C_MAYOR!T$10,BRUTO!$A:$A,ANALISIS_CAPTURAS_SEXO_C_MAYOR!T$9)+SUMIFS(BRUTO!$Q:$Q,BRUTO!$H:$H,ANALISIS_CAPTURAS_SEXO_C_MAYOR!$B14,BRUTO!$R:$R,ANALISIS_CAPTURAS_SEXO_C_MAYOR!T$10,BRUTO!$A:$A,ANALISIS_CAPTURAS_SEXO_C_MAYOR!T$9)+SUMIFS(BRUTO!$S:$S,BRUTO!$I:$I,ANALISIS_CAPTURAS_SEXO_C_MAYOR!$B14,BRUTO!$T:$T,ANALISIS_CAPTURAS_SEXO_C_MAYOR!T$10,BRUTO!$A:$A,ANALISIS_CAPTURAS_SEXO_C_MAYOR!T$9)+SUMIFS(BRUTO!$U:$U,BRUTO!$I:$I,ANALISIS_CAPTURAS_SEXO_C_MAYOR!$B14,BRUTO!$V:$V,ANALISIS_CAPTURAS_SEXO_C_MAYOR!T$10,BRUTO!$A:$A,ANALISIS_CAPTURAS_SEXO_C_MAYOR!T$9)+SUMIFS(BRUTO!$W:$W,BRUTO!$J:$J,ANALISIS_CAPTURAS_SEXO_C_MAYOR!$B14,BRUTO!$X:$X,ANALISIS_CAPTURAS_SEXO_C_MAYOR!T$10,BRUTO!$A:$A,ANALISIS_CAPTURAS_SEXO_C_MAYOR!T$9)+SUMIFS(BRUTO!$Y:$Y,BRUTO!$K:$K,ANALISIS_CAPTURAS_SEXO_C_MAYOR!$B14,BRUTO!$Z:$Z,ANALISIS_CAPTURAS_SEXO_C_MAYOR!T$10,BRUTO!$A:$A,ANALISIS_CAPTURAS_SEXO_C_MAYOR!T$9)+SUMIFS(BRUTO!$AA:$AA,BRUTO!$K:$K,ANALISIS_CAPTURAS_SEXO_C_MAYOR!$B14,BRUTO!$AB:$AB,ANALISIS_CAPTURAS_SEXO_C_MAYOR!T$10,BRUTO!$A:$A,ANALISIS_CAPTURAS_SEXO_C_MAYOR!T$9)</f>
        <v>0</v>
      </c>
      <c r="U14" s="111">
        <f>SUMIFS(BRUTO!$M:$M,BRUTO!$H:$H,ANALISIS_CAPTURAS_SEXO_C_MAYOR!$B14,BRUTO!$N:$N,ANALISIS_CAPTURAS_SEXO_C_MAYOR!U$10,BRUTO!$A:$A,ANALISIS_CAPTURAS_SEXO_C_MAYOR!U$9)+SUMIFS(BRUTO!$O:$O,BRUTO!$H:$H,ANALISIS_CAPTURAS_SEXO_C_MAYOR!$B14,BRUTO!$P:$P,ANALISIS_CAPTURAS_SEXO_C_MAYOR!U$10,BRUTO!$A:$A,ANALISIS_CAPTURAS_SEXO_C_MAYOR!U$9)+SUMIFS(BRUTO!$Q:$Q,BRUTO!$H:$H,ANALISIS_CAPTURAS_SEXO_C_MAYOR!$B14,BRUTO!$R:$R,ANALISIS_CAPTURAS_SEXO_C_MAYOR!U$10,BRUTO!$A:$A,ANALISIS_CAPTURAS_SEXO_C_MAYOR!U$9)+SUMIFS(BRUTO!$S:$S,BRUTO!$I:$I,ANALISIS_CAPTURAS_SEXO_C_MAYOR!$B14,BRUTO!$T:$T,ANALISIS_CAPTURAS_SEXO_C_MAYOR!U$10,BRUTO!$A:$A,ANALISIS_CAPTURAS_SEXO_C_MAYOR!U$9)+SUMIFS(BRUTO!$U:$U,BRUTO!$I:$I,ANALISIS_CAPTURAS_SEXO_C_MAYOR!$B14,BRUTO!$V:$V,ANALISIS_CAPTURAS_SEXO_C_MAYOR!U$10,BRUTO!$A:$A,ANALISIS_CAPTURAS_SEXO_C_MAYOR!U$9)+SUMIFS(BRUTO!$W:$W,BRUTO!$J:$J,ANALISIS_CAPTURAS_SEXO_C_MAYOR!$B14,BRUTO!$X:$X,ANALISIS_CAPTURAS_SEXO_C_MAYOR!U$10,BRUTO!$A:$A,ANALISIS_CAPTURAS_SEXO_C_MAYOR!U$9)+SUMIFS(BRUTO!$Y:$Y,BRUTO!$K:$K,ANALISIS_CAPTURAS_SEXO_C_MAYOR!$B14,BRUTO!$Z:$Z,ANALISIS_CAPTURAS_SEXO_C_MAYOR!U$10,BRUTO!$A:$A,ANALISIS_CAPTURAS_SEXO_C_MAYOR!U$9)+SUMIFS(BRUTO!$AA:$AA,BRUTO!$K:$K,ANALISIS_CAPTURAS_SEXO_C_MAYOR!$B14,BRUTO!$AB:$AB,ANALISIS_CAPTURAS_SEXO_C_MAYOR!U$10,BRUTO!$A:$A,ANALISIS_CAPTURAS_SEXO_C_MAYOR!U$9)</f>
        <v>11</v>
      </c>
      <c r="V14" s="111">
        <f>SUMIFS(BRUTO!$M:$M,BRUTO!$H:$H,ANALISIS_CAPTURAS_SEXO_C_MAYOR!$B14,BRUTO!$N:$N,ANALISIS_CAPTURAS_SEXO_C_MAYOR!V$10,BRUTO!$A:$A,ANALISIS_CAPTURAS_SEXO_C_MAYOR!V$9)+SUMIFS(BRUTO!$O:$O,BRUTO!$H:$H,ANALISIS_CAPTURAS_SEXO_C_MAYOR!$B14,BRUTO!$P:$P,ANALISIS_CAPTURAS_SEXO_C_MAYOR!V$10,BRUTO!$A:$A,ANALISIS_CAPTURAS_SEXO_C_MAYOR!V$9)+SUMIFS(BRUTO!$Q:$Q,BRUTO!$H:$H,ANALISIS_CAPTURAS_SEXO_C_MAYOR!$B14,BRUTO!$R:$R,ANALISIS_CAPTURAS_SEXO_C_MAYOR!V$10,BRUTO!$A:$A,ANALISIS_CAPTURAS_SEXO_C_MAYOR!V$9)+SUMIFS(BRUTO!$S:$S,BRUTO!$I:$I,ANALISIS_CAPTURAS_SEXO_C_MAYOR!$B14,BRUTO!$T:$T,ANALISIS_CAPTURAS_SEXO_C_MAYOR!V$10,BRUTO!$A:$A,ANALISIS_CAPTURAS_SEXO_C_MAYOR!V$9)+SUMIFS(BRUTO!$U:$U,BRUTO!$I:$I,ANALISIS_CAPTURAS_SEXO_C_MAYOR!$B14,BRUTO!$V:$V,ANALISIS_CAPTURAS_SEXO_C_MAYOR!V$10,BRUTO!$A:$A,ANALISIS_CAPTURAS_SEXO_C_MAYOR!V$9)+SUMIFS(BRUTO!$W:$W,BRUTO!$J:$J,ANALISIS_CAPTURAS_SEXO_C_MAYOR!$B14,BRUTO!$X:$X,ANALISIS_CAPTURAS_SEXO_C_MAYOR!V$10,BRUTO!$A:$A,ANALISIS_CAPTURAS_SEXO_C_MAYOR!V$9)+SUMIFS(BRUTO!$Y:$Y,BRUTO!$K:$K,ANALISIS_CAPTURAS_SEXO_C_MAYOR!$B14,BRUTO!$Z:$Z,ANALISIS_CAPTURAS_SEXO_C_MAYOR!V$10,BRUTO!$A:$A,ANALISIS_CAPTURAS_SEXO_C_MAYOR!V$9)+SUMIFS(BRUTO!$AA:$AA,BRUTO!$K:$K,ANALISIS_CAPTURAS_SEXO_C_MAYOR!$B14,BRUTO!$AB:$AB,ANALISIS_CAPTURAS_SEXO_C_MAYOR!V$10,BRUTO!$A:$A,ANALISIS_CAPTURAS_SEXO_C_MAYOR!V$9)</f>
        <v>33</v>
      </c>
      <c r="W14" s="111">
        <f>SUMIFS(BRUTO!$M:$M,BRUTO!$H:$H,ANALISIS_CAPTURAS_SEXO_C_MAYOR!$B14,BRUTO!$N:$N,ANALISIS_CAPTURAS_SEXO_C_MAYOR!W$10,BRUTO!$A:$A,ANALISIS_CAPTURAS_SEXO_C_MAYOR!W$9)+SUMIFS(BRUTO!$O:$O,BRUTO!$H:$H,ANALISIS_CAPTURAS_SEXO_C_MAYOR!$B14,BRUTO!$P:$P,ANALISIS_CAPTURAS_SEXO_C_MAYOR!W$10,BRUTO!$A:$A,ANALISIS_CAPTURAS_SEXO_C_MAYOR!W$9)+SUMIFS(BRUTO!$Q:$Q,BRUTO!$H:$H,ANALISIS_CAPTURAS_SEXO_C_MAYOR!$B14,BRUTO!$R:$R,ANALISIS_CAPTURAS_SEXO_C_MAYOR!W$10,BRUTO!$A:$A,ANALISIS_CAPTURAS_SEXO_C_MAYOR!W$9)+SUMIFS(BRUTO!$S:$S,BRUTO!$I:$I,ANALISIS_CAPTURAS_SEXO_C_MAYOR!$B14,BRUTO!$T:$T,ANALISIS_CAPTURAS_SEXO_C_MAYOR!W$10,BRUTO!$A:$A,ANALISIS_CAPTURAS_SEXO_C_MAYOR!W$9)+SUMIFS(BRUTO!$U:$U,BRUTO!$I:$I,ANALISIS_CAPTURAS_SEXO_C_MAYOR!$B14,BRUTO!$V:$V,ANALISIS_CAPTURAS_SEXO_C_MAYOR!W$10,BRUTO!$A:$A,ANALISIS_CAPTURAS_SEXO_C_MAYOR!W$9)+SUMIFS(BRUTO!$W:$W,BRUTO!$J:$J,ANALISIS_CAPTURAS_SEXO_C_MAYOR!$B14,BRUTO!$X:$X,ANALISIS_CAPTURAS_SEXO_C_MAYOR!W$10,BRUTO!$A:$A,ANALISIS_CAPTURAS_SEXO_C_MAYOR!W$9)+SUMIFS(BRUTO!$Y:$Y,BRUTO!$K:$K,ANALISIS_CAPTURAS_SEXO_C_MAYOR!$B14,BRUTO!$Z:$Z,ANALISIS_CAPTURAS_SEXO_C_MAYOR!W$10,BRUTO!$A:$A,ANALISIS_CAPTURAS_SEXO_C_MAYOR!W$9)+SUMIFS(BRUTO!$AA:$AA,BRUTO!$K:$K,ANALISIS_CAPTURAS_SEXO_C_MAYOR!$B14,BRUTO!$AB:$AB,ANALISIS_CAPTURAS_SEXO_C_MAYOR!W$10,BRUTO!$A:$A,ANALISIS_CAPTURAS_SEXO_C_MAYOR!W$9)</f>
        <v>2</v>
      </c>
      <c r="X14" s="111">
        <f>SUMIFS(BRUTO!$M:$M,BRUTO!$H:$H,ANALISIS_CAPTURAS_SEXO_C_MAYOR!$B14,BRUTO!$N:$N,ANALISIS_CAPTURAS_SEXO_C_MAYOR!X$10,BRUTO!$A:$A,ANALISIS_CAPTURAS_SEXO_C_MAYOR!X$9)+SUMIFS(BRUTO!$O:$O,BRUTO!$H:$H,ANALISIS_CAPTURAS_SEXO_C_MAYOR!$B14,BRUTO!$P:$P,ANALISIS_CAPTURAS_SEXO_C_MAYOR!X$10,BRUTO!$A:$A,ANALISIS_CAPTURAS_SEXO_C_MAYOR!X$9)+SUMIFS(BRUTO!$Q:$Q,BRUTO!$H:$H,ANALISIS_CAPTURAS_SEXO_C_MAYOR!$B14,BRUTO!$R:$R,ANALISIS_CAPTURAS_SEXO_C_MAYOR!X$10,BRUTO!$A:$A,ANALISIS_CAPTURAS_SEXO_C_MAYOR!X$9)+SUMIFS(BRUTO!$S:$S,BRUTO!$I:$I,ANALISIS_CAPTURAS_SEXO_C_MAYOR!$B14,BRUTO!$T:$T,ANALISIS_CAPTURAS_SEXO_C_MAYOR!X$10,BRUTO!$A:$A,ANALISIS_CAPTURAS_SEXO_C_MAYOR!X$9)+SUMIFS(BRUTO!$U:$U,BRUTO!$I:$I,ANALISIS_CAPTURAS_SEXO_C_MAYOR!$B14,BRUTO!$V:$V,ANALISIS_CAPTURAS_SEXO_C_MAYOR!X$10,BRUTO!$A:$A,ANALISIS_CAPTURAS_SEXO_C_MAYOR!X$9)+SUMIFS(BRUTO!$W:$W,BRUTO!$J:$J,ANALISIS_CAPTURAS_SEXO_C_MAYOR!$B14,BRUTO!$X:$X,ANALISIS_CAPTURAS_SEXO_C_MAYOR!X$10,BRUTO!$A:$A,ANALISIS_CAPTURAS_SEXO_C_MAYOR!X$9)+SUMIFS(BRUTO!$Y:$Y,BRUTO!$K:$K,ANALISIS_CAPTURAS_SEXO_C_MAYOR!$B14,BRUTO!$Z:$Z,ANALISIS_CAPTURAS_SEXO_C_MAYOR!X$10,BRUTO!$A:$A,ANALISIS_CAPTURAS_SEXO_C_MAYOR!X$9)+SUMIFS(BRUTO!$AA:$AA,BRUTO!$K:$K,ANALISIS_CAPTURAS_SEXO_C_MAYOR!$B14,BRUTO!$AB:$AB,ANALISIS_CAPTURAS_SEXO_C_MAYOR!X$10,BRUTO!$A:$A,ANALISIS_CAPTURAS_SEXO_C_MAYOR!X$9)</f>
        <v>9</v>
      </c>
      <c r="Y14" s="111">
        <f>SUMIFS(BRUTO!$M:$M,BRUTO!$H:$H,ANALISIS_CAPTURAS_SEXO_C_MAYOR!$B14,BRUTO!$N:$N,ANALISIS_CAPTURAS_SEXO_C_MAYOR!Y$10,BRUTO!$A:$A,ANALISIS_CAPTURAS_SEXO_C_MAYOR!Y$9)+SUMIFS(BRUTO!$O:$O,BRUTO!$H:$H,ANALISIS_CAPTURAS_SEXO_C_MAYOR!$B14,BRUTO!$P:$P,ANALISIS_CAPTURAS_SEXO_C_MAYOR!Y$10,BRUTO!$A:$A,ANALISIS_CAPTURAS_SEXO_C_MAYOR!Y$9)+SUMIFS(BRUTO!$Q:$Q,BRUTO!$H:$H,ANALISIS_CAPTURAS_SEXO_C_MAYOR!$B14,BRUTO!$R:$R,ANALISIS_CAPTURAS_SEXO_C_MAYOR!Y$10,BRUTO!$A:$A,ANALISIS_CAPTURAS_SEXO_C_MAYOR!Y$9)+SUMIFS(BRUTO!$S:$S,BRUTO!$I:$I,ANALISIS_CAPTURAS_SEXO_C_MAYOR!$B14,BRUTO!$T:$T,ANALISIS_CAPTURAS_SEXO_C_MAYOR!Y$10,BRUTO!$A:$A,ANALISIS_CAPTURAS_SEXO_C_MAYOR!Y$9)+SUMIFS(BRUTO!$U:$U,BRUTO!$I:$I,ANALISIS_CAPTURAS_SEXO_C_MAYOR!$B14,BRUTO!$V:$V,ANALISIS_CAPTURAS_SEXO_C_MAYOR!Y$10,BRUTO!$A:$A,ANALISIS_CAPTURAS_SEXO_C_MAYOR!Y$9)+SUMIFS(BRUTO!$W:$W,BRUTO!$J:$J,ANALISIS_CAPTURAS_SEXO_C_MAYOR!$B14,BRUTO!$X:$X,ANALISIS_CAPTURAS_SEXO_C_MAYOR!Y$10,BRUTO!$A:$A,ANALISIS_CAPTURAS_SEXO_C_MAYOR!Y$9)+SUMIFS(BRUTO!$Y:$Y,BRUTO!$K:$K,ANALISIS_CAPTURAS_SEXO_C_MAYOR!$B14,BRUTO!$Z:$Z,ANALISIS_CAPTURAS_SEXO_C_MAYOR!Y$10,BRUTO!$A:$A,ANALISIS_CAPTURAS_SEXO_C_MAYOR!Y$9)+SUMIFS(BRUTO!$AA:$AA,BRUTO!$K:$K,ANALISIS_CAPTURAS_SEXO_C_MAYOR!$B14,BRUTO!$AB:$AB,ANALISIS_CAPTURAS_SEXO_C_MAYOR!Y$10,BRUTO!$A:$A,ANALISIS_CAPTURAS_SEXO_C_MAYOR!Y$9)</f>
        <v>42</v>
      </c>
      <c r="Z14" s="111">
        <f>SUMIFS(BRUTO!$M:$M,BRUTO!$H:$H,ANALISIS_CAPTURAS_SEXO_C_MAYOR!$B14,BRUTO!$N:$N,ANALISIS_CAPTURAS_SEXO_C_MAYOR!Z$10,BRUTO!$A:$A,ANALISIS_CAPTURAS_SEXO_C_MAYOR!Z$9)+SUMIFS(BRUTO!$O:$O,BRUTO!$H:$H,ANALISIS_CAPTURAS_SEXO_C_MAYOR!$B14,BRUTO!$P:$P,ANALISIS_CAPTURAS_SEXO_C_MAYOR!Z$10,BRUTO!$A:$A,ANALISIS_CAPTURAS_SEXO_C_MAYOR!Z$9)+SUMIFS(BRUTO!$Q:$Q,BRUTO!$H:$H,ANALISIS_CAPTURAS_SEXO_C_MAYOR!$B14,BRUTO!$R:$R,ANALISIS_CAPTURAS_SEXO_C_MAYOR!Z$10,BRUTO!$A:$A,ANALISIS_CAPTURAS_SEXO_C_MAYOR!Z$9)+SUMIFS(BRUTO!$S:$S,BRUTO!$I:$I,ANALISIS_CAPTURAS_SEXO_C_MAYOR!$B14,BRUTO!$T:$T,ANALISIS_CAPTURAS_SEXO_C_MAYOR!Z$10,BRUTO!$A:$A,ANALISIS_CAPTURAS_SEXO_C_MAYOR!Z$9)+SUMIFS(BRUTO!$U:$U,BRUTO!$I:$I,ANALISIS_CAPTURAS_SEXO_C_MAYOR!$B14,BRUTO!$V:$V,ANALISIS_CAPTURAS_SEXO_C_MAYOR!Z$10,BRUTO!$A:$A,ANALISIS_CAPTURAS_SEXO_C_MAYOR!Z$9)+SUMIFS(BRUTO!$W:$W,BRUTO!$J:$J,ANALISIS_CAPTURAS_SEXO_C_MAYOR!$B14,BRUTO!$X:$X,ANALISIS_CAPTURAS_SEXO_C_MAYOR!Z$10,BRUTO!$A:$A,ANALISIS_CAPTURAS_SEXO_C_MAYOR!Z$9)+SUMIFS(BRUTO!$Y:$Y,BRUTO!$K:$K,ANALISIS_CAPTURAS_SEXO_C_MAYOR!$B14,BRUTO!$Z:$Z,ANALISIS_CAPTURAS_SEXO_C_MAYOR!Z$10,BRUTO!$A:$A,ANALISIS_CAPTURAS_SEXO_C_MAYOR!Z$9)+SUMIFS(BRUTO!$AA:$AA,BRUTO!$K:$K,ANALISIS_CAPTURAS_SEXO_C_MAYOR!$B14,BRUTO!$AB:$AB,ANALISIS_CAPTURAS_SEXO_C_MAYOR!Z$10,BRUTO!$A:$A,ANALISIS_CAPTURAS_SEXO_C_MAYOR!Z$9)</f>
        <v>0</v>
      </c>
      <c r="AA14" s="111">
        <f>SUMIFS(BRUTO!$M:$M,BRUTO!$H:$H,ANALISIS_CAPTURAS_SEXO_C_MAYOR!$B14,BRUTO!$N:$N,ANALISIS_CAPTURAS_SEXO_C_MAYOR!AA$10,BRUTO!$A:$A,ANALISIS_CAPTURAS_SEXO_C_MAYOR!AA$9)+SUMIFS(BRUTO!$O:$O,BRUTO!$H:$H,ANALISIS_CAPTURAS_SEXO_C_MAYOR!$B14,BRUTO!$P:$P,ANALISIS_CAPTURAS_SEXO_C_MAYOR!AA$10,BRUTO!$A:$A,ANALISIS_CAPTURAS_SEXO_C_MAYOR!AA$9)+SUMIFS(BRUTO!$Q:$Q,BRUTO!$H:$H,ANALISIS_CAPTURAS_SEXO_C_MAYOR!$B14,BRUTO!$R:$R,ANALISIS_CAPTURAS_SEXO_C_MAYOR!AA$10,BRUTO!$A:$A,ANALISIS_CAPTURAS_SEXO_C_MAYOR!AA$9)+SUMIFS(BRUTO!$S:$S,BRUTO!$I:$I,ANALISIS_CAPTURAS_SEXO_C_MAYOR!$B14,BRUTO!$T:$T,ANALISIS_CAPTURAS_SEXO_C_MAYOR!AA$10,BRUTO!$A:$A,ANALISIS_CAPTURAS_SEXO_C_MAYOR!AA$9)+SUMIFS(BRUTO!$U:$U,BRUTO!$I:$I,ANALISIS_CAPTURAS_SEXO_C_MAYOR!$B14,BRUTO!$V:$V,ANALISIS_CAPTURAS_SEXO_C_MAYOR!AA$10,BRUTO!$A:$A,ANALISIS_CAPTURAS_SEXO_C_MAYOR!AA$9)+SUMIFS(BRUTO!$W:$W,BRUTO!$J:$J,ANALISIS_CAPTURAS_SEXO_C_MAYOR!$B14,BRUTO!$X:$X,ANALISIS_CAPTURAS_SEXO_C_MAYOR!AA$10,BRUTO!$A:$A,ANALISIS_CAPTURAS_SEXO_C_MAYOR!AA$9)+SUMIFS(BRUTO!$Y:$Y,BRUTO!$K:$K,ANALISIS_CAPTURAS_SEXO_C_MAYOR!$B14,BRUTO!$Z:$Z,ANALISIS_CAPTURAS_SEXO_C_MAYOR!AA$10,BRUTO!$A:$A,ANALISIS_CAPTURAS_SEXO_C_MAYOR!AA$9)+SUMIFS(BRUTO!$AA:$AA,BRUTO!$K:$K,ANALISIS_CAPTURAS_SEXO_C_MAYOR!$B14,BRUTO!$AB:$AB,ANALISIS_CAPTURAS_SEXO_C_MAYOR!AA$10,BRUTO!$A:$A,ANALISIS_CAPTURAS_SEXO_C_MAYOR!AA$9)</f>
        <v>7</v>
      </c>
      <c r="AB14" s="111">
        <f>SUMIFS(BRUTO!$M:$M,BRUTO!$H:$H,ANALISIS_CAPTURAS_SEXO_C_MAYOR!$B14,BRUTO!$N:$N,ANALISIS_CAPTURAS_SEXO_C_MAYOR!AB$10,BRUTO!$A:$A,ANALISIS_CAPTURAS_SEXO_C_MAYOR!AB$9)+SUMIFS(BRUTO!$O:$O,BRUTO!$H:$H,ANALISIS_CAPTURAS_SEXO_C_MAYOR!$B14,BRUTO!$P:$P,ANALISIS_CAPTURAS_SEXO_C_MAYOR!AB$10,BRUTO!$A:$A,ANALISIS_CAPTURAS_SEXO_C_MAYOR!AB$9)+SUMIFS(BRUTO!$Q:$Q,BRUTO!$H:$H,ANALISIS_CAPTURAS_SEXO_C_MAYOR!$B14,BRUTO!$R:$R,ANALISIS_CAPTURAS_SEXO_C_MAYOR!AB$10,BRUTO!$A:$A,ANALISIS_CAPTURAS_SEXO_C_MAYOR!AB$9)+SUMIFS(BRUTO!$S:$S,BRUTO!$I:$I,ANALISIS_CAPTURAS_SEXO_C_MAYOR!$B14,BRUTO!$T:$T,ANALISIS_CAPTURAS_SEXO_C_MAYOR!AB$10,BRUTO!$A:$A,ANALISIS_CAPTURAS_SEXO_C_MAYOR!AB$9)+SUMIFS(BRUTO!$U:$U,BRUTO!$I:$I,ANALISIS_CAPTURAS_SEXO_C_MAYOR!$B14,BRUTO!$V:$V,ANALISIS_CAPTURAS_SEXO_C_MAYOR!AB$10,BRUTO!$A:$A,ANALISIS_CAPTURAS_SEXO_C_MAYOR!AB$9)+SUMIFS(BRUTO!$W:$W,BRUTO!$J:$J,ANALISIS_CAPTURAS_SEXO_C_MAYOR!$B14,BRUTO!$X:$X,ANALISIS_CAPTURAS_SEXO_C_MAYOR!AB$10,BRUTO!$A:$A,ANALISIS_CAPTURAS_SEXO_C_MAYOR!AB$9)+SUMIFS(BRUTO!$Y:$Y,BRUTO!$K:$K,ANALISIS_CAPTURAS_SEXO_C_MAYOR!$B14,BRUTO!$Z:$Z,ANALISIS_CAPTURAS_SEXO_C_MAYOR!AB$10,BRUTO!$A:$A,ANALISIS_CAPTURAS_SEXO_C_MAYOR!AB$9)+SUMIFS(BRUTO!$AA:$AA,BRUTO!$K:$K,ANALISIS_CAPTURAS_SEXO_C_MAYOR!$B14,BRUTO!$AB:$AB,ANALISIS_CAPTURAS_SEXO_C_MAYOR!AB$10,BRUTO!$A:$A,ANALISIS_CAPTURAS_SEXO_C_MAYOR!AB$9)</f>
        <v>33</v>
      </c>
      <c r="AC14" s="111">
        <f>SUMIFS(BRUTO!$M:$M,BRUTO!$H:$H,ANALISIS_CAPTURAS_SEXO_C_MAYOR!$B14,BRUTO!$N:$N,ANALISIS_CAPTURAS_SEXO_C_MAYOR!AC$10,BRUTO!$A:$A,ANALISIS_CAPTURAS_SEXO_C_MAYOR!AC$9)+SUMIFS(BRUTO!$O:$O,BRUTO!$H:$H,ANALISIS_CAPTURAS_SEXO_C_MAYOR!$B14,BRUTO!$P:$P,ANALISIS_CAPTURAS_SEXO_C_MAYOR!AC$10,BRUTO!$A:$A,ANALISIS_CAPTURAS_SEXO_C_MAYOR!AC$9)+SUMIFS(BRUTO!$Q:$Q,BRUTO!$H:$H,ANALISIS_CAPTURAS_SEXO_C_MAYOR!$B14,BRUTO!$R:$R,ANALISIS_CAPTURAS_SEXO_C_MAYOR!AC$10,BRUTO!$A:$A,ANALISIS_CAPTURAS_SEXO_C_MAYOR!AC$9)+SUMIFS(BRUTO!$S:$S,BRUTO!$I:$I,ANALISIS_CAPTURAS_SEXO_C_MAYOR!$B14,BRUTO!$T:$T,ANALISIS_CAPTURAS_SEXO_C_MAYOR!AC$10,BRUTO!$A:$A,ANALISIS_CAPTURAS_SEXO_C_MAYOR!AC$9)+SUMIFS(BRUTO!$U:$U,BRUTO!$I:$I,ANALISIS_CAPTURAS_SEXO_C_MAYOR!$B14,BRUTO!$V:$V,ANALISIS_CAPTURAS_SEXO_C_MAYOR!AC$10,BRUTO!$A:$A,ANALISIS_CAPTURAS_SEXO_C_MAYOR!AC$9)+SUMIFS(BRUTO!$W:$W,BRUTO!$J:$J,ANALISIS_CAPTURAS_SEXO_C_MAYOR!$B14,BRUTO!$X:$X,ANALISIS_CAPTURAS_SEXO_C_MAYOR!AC$10,BRUTO!$A:$A,ANALISIS_CAPTURAS_SEXO_C_MAYOR!AC$9)+SUMIFS(BRUTO!$Y:$Y,BRUTO!$K:$K,ANALISIS_CAPTURAS_SEXO_C_MAYOR!$B14,BRUTO!$Z:$Z,ANALISIS_CAPTURAS_SEXO_C_MAYOR!AC$10,BRUTO!$A:$A,ANALISIS_CAPTURAS_SEXO_C_MAYOR!AC$9)+SUMIFS(BRUTO!$AA:$AA,BRUTO!$K:$K,ANALISIS_CAPTURAS_SEXO_C_MAYOR!$B14,BRUTO!$AB:$AB,ANALISIS_CAPTURAS_SEXO_C_MAYOR!AC$10,BRUTO!$A:$A,ANALISIS_CAPTURAS_SEXO_C_MAYOR!AC$9)</f>
        <v>1</v>
      </c>
      <c r="AD14" s="111">
        <f>SUMIFS(BRUTO!$M:$M,BRUTO!$H:$H,ANALISIS_CAPTURAS_SEXO_C_MAYOR!$B14,BRUTO!$N:$N,ANALISIS_CAPTURAS_SEXO_C_MAYOR!AD$10,BRUTO!$A:$A,ANALISIS_CAPTURAS_SEXO_C_MAYOR!AD$9)+SUMIFS(BRUTO!$O:$O,BRUTO!$H:$H,ANALISIS_CAPTURAS_SEXO_C_MAYOR!$B14,BRUTO!$P:$P,ANALISIS_CAPTURAS_SEXO_C_MAYOR!AD$10,BRUTO!$A:$A,ANALISIS_CAPTURAS_SEXO_C_MAYOR!AD$9)+SUMIFS(BRUTO!$Q:$Q,BRUTO!$H:$H,ANALISIS_CAPTURAS_SEXO_C_MAYOR!$B14,BRUTO!$R:$R,ANALISIS_CAPTURAS_SEXO_C_MAYOR!AD$10,BRUTO!$A:$A,ANALISIS_CAPTURAS_SEXO_C_MAYOR!AD$9)+SUMIFS(BRUTO!$S:$S,BRUTO!$I:$I,ANALISIS_CAPTURAS_SEXO_C_MAYOR!$B14,BRUTO!$T:$T,ANALISIS_CAPTURAS_SEXO_C_MAYOR!AD$10,BRUTO!$A:$A,ANALISIS_CAPTURAS_SEXO_C_MAYOR!AD$9)+SUMIFS(BRUTO!$U:$U,BRUTO!$I:$I,ANALISIS_CAPTURAS_SEXO_C_MAYOR!$B14,BRUTO!$V:$V,ANALISIS_CAPTURAS_SEXO_C_MAYOR!AD$10,BRUTO!$A:$A,ANALISIS_CAPTURAS_SEXO_C_MAYOR!AD$9)+SUMIFS(BRUTO!$W:$W,BRUTO!$J:$J,ANALISIS_CAPTURAS_SEXO_C_MAYOR!$B14,BRUTO!$X:$X,ANALISIS_CAPTURAS_SEXO_C_MAYOR!AD$10,BRUTO!$A:$A,ANALISIS_CAPTURAS_SEXO_C_MAYOR!AD$9)+SUMIFS(BRUTO!$Y:$Y,BRUTO!$K:$K,ANALISIS_CAPTURAS_SEXO_C_MAYOR!$B14,BRUTO!$Z:$Z,ANALISIS_CAPTURAS_SEXO_C_MAYOR!AD$10,BRUTO!$A:$A,ANALISIS_CAPTURAS_SEXO_C_MAYOR!AD$9)+SUMIFS(BRUTO!$AA:$AA,BRUTO!$K:$K,ANALISIS_CAPTURAS_SEXO_C_MAYOR!$B14,BRUTO!$AB:$AB,ANALISIS_CAPTURAS_SEXO_C_MAYOR!AD$10,BRUTO!$A:$A,ANALISIS_CAPTURAS_SEXO_C_MAYOR!AD$9)</f>
        <v>16</v>
      </c>
      <c r="AE14" s="111">
        <f>SUMIFS(BRUTO!$M:$M,BRUTO!$H:$H,ANALISIS_CAPTURAS_SEXO_C_MAYOR!$B14,BRUTO!$N:$N,ANALISIS_CAPTURAS_SEXO_C_MAYOR!AE$10,BRUTO!$A:$A,ANALISIS_CAPTURAS_SEXO_C_MAYOR!AE$9)+SUMIFS(BRUTO!$O:$O,BRUTO!$H:$H,ANALISIS_CAPTURAS_SEXO_C_MAYOR!$B14,BRUTO!$P:$P,ANALISIS_CAPTURAS_SEXO_C_MAYOR!AE$10,BRUTO!$A:$A,ANALISIS_CAPTURAS_SEXO_C_MAYOR!AE$9)+SUMIFS(BRUTO!$Q:$Q,BRUTO!$H:$H,ANALISIS_CAPTURAS_SEXO_C_MAYOR!$B14,BRUTO!$R:$R,ANALISIS_CAPTURAS_SEXO_C_MAYOR!AE$10,BRUTO!$A:$A,ANALISIS_CAPTURAS_SEXO_C_MAYOR!AE$9)+SUMIFS(BRUTO!$S:$S,BRUTO!$I:$I,ANALISIS_CAPTURAS_SEXO_C_MAYOR!$B14,BRUTO!$T:$T,ANALISIS_CAPTURAS_SEXO_C_MAYOR!AE$10,BRUTO!$A:$A,ANALISIS_CAPTURAS_SEXO_C_MAYOR!AE$9)+SUMIFS(BRUTO!$U:$U,BRUTO!$I:$I,ANALISIS_CAPTURAS_SEXO_C_MAYOR!$B14,BRUTO!$V:$V,ANALISIS_CAPTURAS_SEXO_C_MAYOR!AE$10,BRUTO!$A:$A,ANALISIS_CAPTURAS_SEXO_C_MAYOR!AE$9)+SUMIFS(BRUTO!$W:$W,BRUTO!$J:$J,ANALISIS_CAPTURAS_SEXO_C_MAYOR!$B14,BRUTO!$X:$X,ANALISIS_CAPTURAS_SEXO_C_MAYOR!AE$10,BRUTO!$A:$A,ANALISIS_CAPTURAS_SEXO_C_MAYOR!AE$9)+SUMIFS(BRUTO!$Y:$Y,BRUTO!$K:$K,ANALISIS_CAPTURAS_SEXO_C_MAYOR!$B14,BRUTO!$Z:$Z,ANALISIS_CAPTURAS_SEXO_C_MAYOR!AE$10,BRUTO!$A:$A,ANALISIS_CAPTURAS_SEXO_C_MAYOR!AE$9)+SUMIFS(BRUTO!$AA:$AA,BRUTO!$K:$K,ANALISIS_CAPTURAS_SEXO_C_MAYOR!$B14,BRUTO!$AB:$AB,ANALISIS_CAPTURAS_SEXO_C_MAYOR!AE$10,BRUTO!$A:$A,ANALISIS_CAPTURAS_SEXO_C_MAYOR!AE$9)</f>
        <v>79</v>
      </c>
      <c r="AF14" s="111">
        <f>SUMIFS(BRUTO!$M:$M,BRUTO!$H:$H,ANALISIS_CAPTURAS_SEXO_C_MAYOR!$B14,BRUTO!$N:$N,ANALISIS_CAPTURAS_SEXO_C_MAYOR!AF$10,BRUTO!$A:$A,ANALISIS_CAPTURAS_SEXO_C_MAYOR!AF$9)+SUMIFS(BRUTO!$O:$O,BRUTO!$H:$H,ANALISIS_CAPTURAS_SEXO_C_MAYOR!$B14,BRUTO!$P:$P,ANALISIS_CAPTURAS_SEXO_C_MAYOR!AF$10,BRUTO!$A:$A,ANALISIS_CAPTURAS_SEXO_C_MAYOR!AF$9)+SUMIFS(BRUTO!$Q:$Q,BRUTO!$H:$H,ANALISIS_CAPTURAS_SEXO_C_MAYOR!$B14,BRUTO!$R:$R,ANALISIS_CAPTURAS_SEXO_C_MAYOR!AF$10,BRUTO!$A:$A,ANALISIS_CAPTURAS_SEXO_C_MAYOR!AF$9)+SUMIFS(BRUTO!$S:$S,BRUTO!$I:$I,ANALISIS_CAPTURAS_SEXO_C_MAYOR!$B14,BRUTO!$T:$T,ANALISIS_CAPTURAS_SEXO_C_MAYOR!AF$10,BRUTO!$A:$A,ANALISIS_CAPTURAS_SEXO_C_MAYOR!AF$9)+SUMIFS(BRUTO!$U:$U,BRUTO!$I:$I,ANALISIS_CAPTURAS_SEXO_C_MAYOR!$B14,BRUTO!$V:$V,ANALISIS_CAPTURAS_SEXO_C_MAYOR!AF$10,BRUTO!$A:$A,ANALISIS_CAPTURAS_SEXO_C_MAYOR!AF$9)+SUMIFS(BRUTO!$W:$W,BRUTO!$J:$J,ANALISIS_CAPTURAS_SEXO_C_MAYOR!$B14,BRUTO!$X:$X,ANALISIS_CAPTURAS_SEXO_C_MAYOR!AF$10,BRUTO!$A:$A,ANALISIS_CAPTURAS_SEXO_C_MAYOR!AF$9)+SUMIFS(BRUTO!$Y:$Y,BRUTO!$K:$K,ANALISIS_CAPTURAS_SEXO_C_MAYOR!$B14,BRUTO!$Z:$Z,ANALISIS_CAPTURAS_SEXO_C_MAYOR!AF$10,BRUTO!$A:$A,ANALISIS_CAPTURAS_SEXO_C_MAYOR!AF$9)+SUMIFS(BRUTO!$AA:$AA,BRUTO!$K:$K,ANALISIS_CAPTURAS_SEXO_C_MAYOR!$B14,BRUTO!$AB:$AB,ANALISIS_CAPTURAS_SEXO_C_MAYOR!AF$10,BRUTO!$A:$A,ANALISIS_CAPTURAS_SEXO_C_MAYOR!AF$9)</f>
        <v>2</v>
      </c>
      <c r="AG14" s="111">
        <f>SUMIFS(BRUTO!$M:$M,BRUTO!$H:$H,ANALISIS_CAPTURAS_SEXO_C_MAYOR!$B14,BRUTO!$N:$N,ANALISIS_CAPTURAS_SEXO_C_MAYOR!AG$10,BRUTO!$A:$A,ANALISIS_CAPTURAS_SEXO_C_MAYOR!AG$9)+SUMIFS(BRUTO!$O:$O,BRUTO!$H:$H,ANALISIS_CAPTURAS_SEXO_C_MAYOR!$B14,BRUTO!$P:$P,ANALISIS_CAPTURAS_SEXO_C_MAYOR!AG$10,BRUTO!$A:$A,ANALISIS_CAPTURAS_SEXO_C_MAYOR!AG$9)+SUMIFS(BRUTO!$Q:$Q,BRUTO!$H:$H,ANALISIS_CAPTURAS_SEXO_C_MAYOR!$B14,BRUTO!$R:$R,ANALISIS_CAPTURAS_SEXO_C_MAYOR!AG$10,BRUTO!$A:$A,ANALISIS_CAPTURAS_SEXO_C_MAYOR!AG$9)+SUMIFS(BRUTO!$S:$S,BRUTO!$I:$I,ANALISIS_CAPTURAS_SEXO_C_MAYOR!$B14,BRUTO!$T:$T,ANALISIS_CAPTURAS_SEXO_C_MAYOR!AG$10,BRUTO!$A:$A,ANALISIS_CAPTURAS_SEXO_C_MAYOR!AG$9)+SUMIFS(BRUTO!$U:$U,BRUTO!$I:$I,ANALISIS_CAPTURAS_SEXO_C_MAYOR!$B14,BRUTO!$V:$V,ANALISIS_CAPTURAS_SEXO_C_MAYOR!AG$10,BRUTO!$A:$A,ANALISIS_CAPTURAS_SEXO_C_MAYOR!AG$9)+SUMIFS(BRUTO!$W:$W,BRUTO!$J:$J,ANALISIS_CAPTURAS_SEXO_C_MAYOR!$B14,BRUTO!$X:$X,ANALISIS_CAPTURAS_SEXO_C_MAYOR!AG$10,BRUTO!$A:$A,ANALISIS_CAPTURAS_SEXO_C_MAYOR!AG$9)+SUMIFS(BRUTO!$Y:$Y,BRUTO!$K:$K,ANALISIS_CAPTURAS_SEXO_C_MAYOR!$B14,BRUTO!$Z:$Z,ANALISIS_CAPTURAS_SEXO_C_MAYOR!AG$10,BRUTO!$A:$A,ANALISIS_CAPTURAS_SEXO_C_MAYOR!AG$9)+SUMIFS(BRUTO!$AA:$AA,BRUTO!$K:$K,ANALISIS_CAPTURAS_SEXO_C_MAYOR!$B14,BRUTO!$AB:$AB,ANALISIS_CAPTURAS_SEXO_C_MAYOR!AG$10,BRUTO!$A:$A,ANALISIS_CAPTURAS_SEXO_C_MAYOR!AG$9)</f>
        <v>0</v>
      </c>
      <c r="AH14" s="111">
        <f>SUMIFS(BRUTO!$M:$M,BRUTO!$H:$H,ANALISIS_CAPTURAS_SEXO_C_MAYOR!$B14,BRUTO!$N:$N,ANALISIS_CAPTURAS_SEXO_C_MAYOR!AH$10,BRUTO!$A:$A,ANALISIS_CAPTURAS_SEXO_C_MAYOR!AH$9)+SUMIFS(BRUTO!$O:$O,BRUTO!$H:$H,ANALISIS_CAPTURAS_SEXO_C_MAYOR!$B14,BRUTO!$P:$P,ANALISIS_CAPTURAS_SEXO_C_MAYOR!AH$10,BRUTO!$A:$A,ANALISIS_CAPTURAS_SEXO_C_MAYOR!AH$9)+SUMIFS(BRUTO!$Q:$Q,BRUTO!$H:$H,ANALISIS_CAPTURAS_SEXO_C_MAYOR!$B14,BRUTO!$R:$R,ANALISIS_CAPTURAS_SEXO_C_MAYOR!AH$10,BRUTO!$A:$A,ANALISIS_CAPTURAS_SEXO_C_MAYOR!AH$9)+SUMIFS(BRUTO!$S:$S,BRUTO!$I:$I,ANALISIS_CAPTURAS_SEXO_C_MAYOR!$B14,BRUTO!$T:$T,ANALISIS_CAPTURAS_SEXO_C_MAYOR!AH$10,BRUTO!$A:$A,ANALISIS_CAPTURAS_SEXO_C_MAYOR!AH$9)+SUMIFS(BRUTO!$U:$U,BRUTO!$I:$I,ANALISIS_CAPTURAS_SEXO_C_MAYOR!$B14,BRUTO!$V:$V,ANALISIS_CAPTURAS_SEXO_C_MAYOR!AH$10,BRUTO!$A:$A,ANALISIS_CAPTURAS_SEXO_C_MAYOR!AH$9)+SUMIFS(BRUTO!$W:$W,BRUTO!$J:$J,ANALISIS_CAPTURAS_SEXO_C_MAYOR!$B14,BRUTO!$X:$X,ANALISIS_CAPTURAS_SEXO_C_MAYOR!AH$10,BRUTO!$A:$A,ANALISIS_CAPTURAS_SEXO_C_MAYOR!AH$9)+SUMIFS(BRUTO!$Y:$Y,BRUTO!$K:$K,ANALISIS_CAPTURAS_SEXO_C_MAYOR!$B14,BRUTO!$Z:$Z,ANALISIS_CAPTURAS_SEXO_C_MAYOR!AH$10,BRUTO!$A:$A,ANALISIS_CAPTURAS_SEXO_C_MAYOR!AH$9)+SUMIFS(BRUTO!$AA:$AA,BRUTO!$K:$K,ANALISIS_CAPTURAS_SEXO_C_MAYOR!$B14,BRUTO!$AB:$AB,ANALISIS_CAPTURAS_SEXO_C_MAYOR!AH$10,BRUTO!$A:$A,ANALISIS_CAPTURAS_SEXO_C_MAYOR!AH$9)</f>
        <v>0</v>
      </c>
      <c r="AI14" s="111">
        <f>SUMIFS(BRUTO!$M:$M,BRUTO!$H:$H,ANALISIS_CAPTURAS_SEXO_C_MAYOR!$B14,BRUTO!$N:$N,ANALISIS_CAPTURAS_SEXO_C_MAYOR!AI$10,BRUTO!$A:$A,ANALISIS_CAPTURAS_SEXO_C_MAYOR!AI$9)+SUMIFS(BRUTO!$O:$O,BRUTO!$H:$H,ANALISIS_CAPTURAS_SEXO_C_MAYOR!$B14,BRUTO!$P:$P,ANALISIS_CAPTURAS_SEXO_C_MAYOR!AI$10,BRUTO!$A:$A,ANALISIS_CAPTURAS_SEXO_C_MAYOR!AI$9)+SUMIFS(BRUTO!$Q:$Q,BRUTO!$H:$H,ANALISIS_CAPTURAS_SEXO_C_MAYOR!$B14,BRUTO!$R:$R,ANALISIS_CAPTURAS_SEXO_C_MAYOR!AI$10,BRUTO!$A:$A,ANALISIS_CAPTURAS_SEXO_C_MAYOR!AI$9)+SUMIFS(BRUTO!$S:$S,BRUTO!$I:$I,ANALISIS_CAPTURAS_SEXO_C_MAYOR!$B14,BRUTO!$T:$T,ANALISIS_CAPTURAS_SEXO_C_MAYOR!AI$10,BRUTO!$A:$A,ANALISIS_CAPTURAS_SEXO_C_MAYOR!AI$9)+SUMIFS(BRUTO!$U:$U,BRUTO!$I:$I,ANALISIS_CAPTURAS_SEXO_C_MAYOR!$B14,BRUTO!$V:$V,ANALISIS_CAPTURAS_SEXO_C_MAYOR!AI$10,BRUTO!$A:$A,ANALISIS_CAPTURAS_SEXO_C_MAYOR!AI$9)+SUMIFS(BRUTO!$W:$W,BRUTO!$J:$J,ANALISIS_CAPTURAS_SEXO_C_MAYOR!$B14,BRUTO!$X:$X,ANALISIS_CAPTURAS_SEXO_C_MAYOR!AI$10,BRUTO!$A:$A,ANALISIS_CAPTURAS_SEXO_C_MAYOR!AI$9)+SUMIFS(BRUTO!$Y:$Y,BRUTO!$K:$K,ANALISIS_CAPTURAS_SEXO_C_MAYOR!$B14,BRUTO!$Z:$Z,ANALISIS_CAPTURAS_SEXO_C_MAYOR!AI$10,BRUTO!$A:$A,ANALISIS_CAPTURAS_SEXO_C_MAYOR!AI$9)+SUMIFS(BRUTO!$AA:$AA,BRUTO!$K:$K,ANALISIS_CAPTURAS_SEXO_C_MAYOR!$B14,BRUTO!$AB:$AB,ANALISIS_CAPTURAS_SEXO_C_MAYOR!AI$10,BRUTO!$A:$A,ANALISIS_CAPTURAS_SEXO_C_MAYOR!AI$9)</f>
        <v>0</v>
      </c>
    </row>
    <row r="15" spans="1:35" ht="15.75" x14ac:dyDescent="0.25">
      <c r="A15" s="99" t="s">
        <v>149</v>
      </c>
      <c r="B15" s="103">
        <v>22</v>
      </c>
      <c r="C15" s="111">
        <f>SUMIFS(BRUTO!$M:$M,BRUTO!$H:$H,ANALISIS_CAPTURAS_SEXO_C_MAYOR!$B15,BRUTO!$N:$N,ANALISIS_CAPTURAS_SEXO_C_MAYOR!C$10,BRUTO!$A:$A,ANALISIS_CAPTURAS_SEXO_C_MAYOR!C$9)+SUMIFS(BRUTO!$O:$O,BRUTO!$H:$H,ANALISIS_CAPTURAS_SEXO_C_MAYOR!$B15,BRUTO!$P:$P,ANALISIS_CAPTURAS_SEXO_C_MAYOR!C$10,BRUTO!$A:$A,ANALISIS_CAPTURAS_SEXO_C_MAYOR!C$9)+SUMIFS(BRUTO!$Q:$Q,BRUTO!$H:$H,ANALISIS_CAPTURAS_SEXO_C_MAYOR!$B15,BRUTO!$R:$R,ANALISIS_CAPTURAS_SEXO_C_MAYOR!C$10,BRUTO!$A:$A,ANALISIS_CAPTURAS_SEXO_C_MAYOR!C$9)+SUMIFS(BRUTO!$S:$S,BRUTO!$I:$I,ANALISIS_CAPTURAS_SEXO_C_MAYOR!$B15,BRUTO!$T:$T,ANALISIS_CAPTURAS_SEXO_C_MAYOR!C$10,BRUTO!$A:$A,ANALISIS_CAPTURAS_SEXO_C_MAYOR!C$9)+SUMIFS(BRUTO!$U:$U,BRUTO!$I:$I,ANALISIS_CAPTURAS_SEXO_C_MAYOR!$B15,BRUTO!$V:$V,ANALISIS_CAPTURAS_SEXO_C_MAYOR!C$10,BRUTO!$A:$A,ANALISIS_CAPTURAS_SEXO_C_MAYOR!C$9)+SUMIFS(BRUTO!$W:$W,BRUTO!$J:$J,ANALISIS_CAPTURAS_SEXO_C_MAYOR!$B15,BRUTO!$X:$X,ANALISIS_CAPTURAS_SEXO_C_MAYOR!C$10,BRUTO!$A:$A,ANALISIS_CAPTURAS_SEXO_C_MAYOR!C$9)+SUMIFS(BRUTO!$Y:$Y,BRUTO!$K:$K,ANALISIS_CAPTURAS_SEXO_C_MAYOR!$B15,BRUTO!$Z:$Z,ANALISIS_CAPTURAS_SEXO_C_MAYOR!C$10,BRUTO!$A:$A,ANALISIS_CAPTURAS_SEXO_C_MAYOR!C$9)+SUMIFS(BRUTO!$AA:$AA,BRUTO!$K:$K,ANALISIS_CAPTURAS_SEXO_C_MAYOR!$B15,BRUTO!$AB:$AB,ANALISIS_CAPTURAS_SEXO_C_MAYOR!C$10,BRUTO!$A:$A,ANALISIS_CAPTURAS_SEXO_C_MAYOR!C$9)</f>
        <v>0</v>
      </c>
      <c r="D15" s="111">
        <f>SUMIFS(BRUTO!$M:$M,BRUTO!$H:$H,ANALISIS_CAPTURAS_SEXO_C_MAYOR!$B15,BRUTO!$N:$N,ANALISIS_CAPTURAS_SEXO_C_MAYOR!D$10,BRUTO!$A:$A,ANALISIS_CAPTURAS_SEXO_C_MAYOR!D$9)+SUMIFS(BRUTO!$O:$O,BRUTO!$H:$H,ANALISIS_CAPTURAS_SEXO_C_MAYOR!$B15,BRUTO!$P:$P,ANALISIS_CAPTURAS_SEXO_C_MAYOR!D$10,BRUTO!$A:$A,ANALISIS_CAPTURAS_SEXO_C_MAYOR!D$9)+SUMIFS(BRUTO!$Q:$Q,BRUTO!$H:$H,ANALISIS_CAPTURAS_SEXO_C_MAYOR!$B15,BRUTO!$R:$R,ANALISIS_CAPTURAS_SEXO_C_MAYOR!D$10,BRUTO!$A:$A,ANALISIS_CAPTURAS_SEXO_C_MAYOR!D$9)+SUMIFS(BRUTO!$S:$S,BRUTO!$I:$I,ANALISIS_CAPTURAS_SEXO_C_MAYOR!$B15,BRUTO!$T:$T,ANALISIS_CAPTURAS_SEXO_C_MAYOR!D$10,BRUTO!$A:$A,ANALISIS_CAPTURAS_SEXO_C_MAYOR!D$9)+SUMIFS(BRUTO!$U:$U,BRUTO!$I:$I,ANALISIS_CAPTURAS_SEXO_C_MAYOR!$B15,BRUTO!$V:$V,ANALISIS_CAPTURAS_SEXO_C_MAYOR!D$10,BRUTO!$A:$A,ANALISIS_CAPTURAS_SEXO_C_MAYOR!D$9)+SUMIFS(BRUTO!$W:$W,BRUTO!$J:$J,ANALISIS_CAPTURAS_SEXO_C_MAYOR!$B15,BRUTO!$X:$X,ANALISIS_CAPTURAS_SEXO_C_MAYOR!D$10,BRUTO!$A:$A,ANALISIS_CAPTURAS_SEXO_C_MAYOR!D$9)+SUMIFS(BRUTO!$Y:$Y,BRUTO!$K:$K,ANALISIS_CAPTURAS_SEXO_C_MAYOR!$B15,BRUTO!$Z:$Z,ANALISIS_CAPTURAS_SEXO_C_MAYOR!D$10,BRUTO!$A:$A,ANALISIS_CAPTURAS_SEXO_C_MAYOR!D$9)+SUMIFS(BRUTO!$AA:$AA,BRUTO!$K:$K,ANALISIS_CAPTURAS_SEXO_C_MAYOR!$B15,BRUTO!$AB:$AB,ANALISIS_CAPTURAS_SEXO_C_MAYOR!D$10,BRUTO!$A:$A,ANALISIS_CAPTURAS_SEXO_C_MAYOR!D$9)</f>
        <v>0</v>
      </c>
      <c r="E15" s="111">
        <f>SUMIFS(BRUTO!$M:$M,BRUTO!$H:$H,ANALISIS_CAPTURAS_SEXO_C_MAYOR!$B15,BRUTO!$N:$N,ANALISIS_CAPTURAS_SEXO_C_MAYOR!E$10,BRUTO!$A:$A,ANALISIS_CAPTURAS_SEXO_C_MAYOR!E$9)+SUMIFS(BRUTO!$O:$O,BRUTO!$H:$H,ANALISIS_CAPTURAS_SEXO_C_MAYOR!$B15,BRUTO!$P:$P,ANALISIS_CAPTURAS_SEXO_C_MAYOR!E$10,BRUTO!$A:$A,ANALISIS_CAPTURAS_SEXO_C_MAYOR!E$9)+SUMIFS(BRUTO!$Q:$Q,BRUTO!$H:$H,ANALISIS_CAPTURAS_SEXO_C_MAYOR!$B15,BRUTO!$R:$R,ANALISIS_CAPTURAS_SEXO_C_MAYOR!E$10,BRUTO!$A:$A,ANALISIS_CAPTURAS_SEXO_C_MAYOR!E$9)+SUMIFS(BRUTO!$S:$S,BRUTO!$I:$I,ANALISIS_CAPTURAS_SEXO_C_MAYOR!$B15,BRUTO!$T:$T,ANALISIS_CAPTURAS_SEXO_C_MAYOR!E$10,BRUTO!$A:$A,ANALISIS_CAPTURAS_SEXO_C_MAYOR!E$9)+SUMIFS(BRUTO!$U:$U,BRUTO!$I:$I,ANALISIS_CAPTURAS_SEXO_C_MAYOR!$B15,BRUTO!$V:$V,ANALISIS_CAPTURAS_SEXO_C_MAYOR!E$10,BRUTO!$A:$A,ANALISIS_CAPTURAS_SEXO_C_MAYOR!E$9)+SUMIFS(BRUTO!$W:$W,BRUTO!$J:$J,ANALISIS_CAPTURAS_SEXO_C_MAYOR!$B15,BRUTO!$X:$X,ANALISIS_CAPTURAS_SEXO_C_MAYOR!E$10,BRUTO!$A:$A,ANALISIS_CAPTURAS_SEXO_C_MAYOR!E$9)+SUMIFS(BRUTO!$Y:$Y,BRUTO!$K:$K,ANALISIS_CAPTURAS_SEXO_C_MAYOR!$B15,BRUTO!$Z:$Z,ANALISIS_CAPTURAS_SEXO_C_MAYOR!E$10,BRUTO!$A:$A,ANALISIS_CAPTURAS_SEXO_C_MAYOR!E$9)+SUMIFS(BRUTO!$AA:$AA,BRUTO!$K:$K,ANALISIS_CAPTURAS_SEXO_C_MAYOR!$B15,BRUTO!$AB:$AB,ANALISIS_CAPTURAS_SEXO_C_MAYOR!E$10,BRUTO!$A:$A,ANALISIS_CAPTURAS_SEXO_C_MAYOR!E$9)</f>
        <v>0</v>
      </c>
      <c r="F15" s="111">
        <f>SUMIFS(BRUTO!$M:$M,BRUTO!$H:$H,ANALISIS_CAPTURAS_SEXO_C_MAYOR!$B15,BRUTO!$N:$N,ANALISIS_CAPTURAS_SEXO_C_MAYOR!F$10,BRUTO!$A:$A,ANALISIS_CAPTURAS_SEXO_C_MAYOR!F$9)+SUMIFS(BRUTO!$O:$O,BRUTO!$H:$H,ANALISIS_CAPTURAS_SEXO_C_MAYOR!$B15,BRUTO!$P:$P,ANALISIS_CAPTURAS_SEXO_C_MAYOR!F$10,BRUTO!$A:$A,ANALISIS_CAPTURAS_SEXO_C_MAYOR!F$9)+SUMIFS(BRUTO!$Q:$Q,BRUTO!$H:$H,ANALISIS_CAPTURAS_SEXO_C_MAYOR!$B15,BRUTO!$R:$R,ANALISIS_CAPTURAS_SEXO_C_MAYOR!F$10,BRUTO!$A:$A,ANALISIS_CAPTURAS_SEXO_C_MAYOR!F$9)+SUMIFS(BRUTO!$S:$S,BRUTO!$I:$I,ANALISIS_CAPTURAS_SEXO_C_MAYOR!$B15,BRUTO!$T:$T,ANALISIS_CAPTURAS_SEXO_C_MAYOR!F$10,BRUTO!$A:$A,ANALISIS_CAPTURAS_SEXO_C_MAYOR!F$9)+SUMIFS(BRUTO!$U:$U,BRUTO!$I:$I,ANALISIS_CAPTURAS_SEXO_C_MAYOR!$B15,BRUTO!$V:$V,ANALISIS_CAPTURAS_SEXO_C_MAYOR!F$10,BRUTO!$A:$A,ANALISIS_CAPTURAS_SEXO_C_MAYOR!F$9)+SUMIFS(BRUTO!$W:$W,BRUTO!$J:$J,ANALISIS_CAPTURAS_SEXO_C_MAYOR!$B15,BRUTO!$X:$X,ANALISIS_CAPTURAS_SEXO_C_MAYOR!F$10,BRUTO!$A:$A,ANALISIS_CAPTURAS_SEXO_C_MAYOR!F$9)+SUMIFS(BRUTO!$Y:$Y,BRUTO!$K:$K,ANALISIS_CAPTURAS_SEXO_C_MAYOR!$B15,BRUTO!$Z:$Z,ANALISIS_CAPTURAS_SEXO_C_MAYOR!F$10,BRUTO!$A:$A,ANALISIS_CAPTURAS_SEXO_C_MAYOR!F$9)+SUMIFS(BRUTO!$AA:$AA,BRUTO!$K:$K,ANALISIS_CAPTURAS_SEXO_C_MAYOR!$B15,BRUTO!$AB:$AB,ANALISIS_CAPTURAS_SEXO_C_MAYOR!F$10,BRUTO!$A:$A,ANALISIS_CAPTURAS_SEXO_C_MAYOR!F$9)</f>
        <v>4</v>
      </c>
      <c r="G15" s="111">
        <f>SUMIFS(BRUTO!$M:$M,BRUTO!$H:$H,ANALISIS_CAPTURAS_SEXO_C_MAYOR!$B15,BRUTO!$N:$N,ANALISIS_CAPTURAS_SEXO_C_MAYOR!G$10,BRUTO!$A:$A,ANALISIS_CAPTURAS_SEXO_C_MAYOR!G$9)+SUMIFS(BRUTO!$O:$O,BRUTO!$H:$H,ANALISIS_CAPTURAS_SEXO_C_MAYOR!$B15,BRUTO!$P:$P,ANALISIS_CAPTURAS_SEXO_C_MAYOR!G$10,BRUTO!$A:$A,ANALISIS_CAPTURAS_SEXO_C_MAYOR!G$9)+SUMIFS(BRUTO!$Q:$Q,BRUTO!$H:$H,ANALISIS_CAPTURAS_SEXO_C_MAYOR!$B15,BRUTO!$R:$R,ANALISIS_CAPTURAS_SEXO_C_MAYOR!G$10,BRUTO!$A:$A,ANALISIS_CAPTURAS_SEXO_C_MAYOR!G$9)+SUMIFS(BRUTO!$S:$S,BRUTO!$I:$I,ANALISIS_CAPTURAS_SEXO_C_MAYOR!$B15,BRUTO!$T:$T,ANALISIS_CAPTURAS_SEXO_C_MAYOR!G$10,BRUTO!$A:$A,ANALISIS_CAPTURAS_SEXO_C_MAYOR!G$9)+SUMIFS(BRUTO!$U:$U,BRUTO!$I:$I,ANALISIS_CAPTURAS_SEXO_C_MAYOR!$B15,BRUTO!$V:$V,ANALISIS_CAPTURAS_SEXO_C_MAYOR!G$10,BRUTO!$A:$A,ANALISIS_CAPTURAS_SEXO_C_MAYOR!G$9)+SUMIFS(BRUTO!$W:$W,BRUTO!$J:$J,ANALISIS_CAPTURAS_SEXO_C_MAYOR!$B15,BRUTO!$X:$X,ANALISIS_CAPTURAS_SEXO_C_MAYOR!G$10,BRUTO!$A:$A,ANALISIS_CAPTURAS_SEXO_C_MAYOR!G$9)+SUMIFS(BRUTO!$Y:$Y,BRUTO!$K:$K,ANALISIS_CAPTURAS_SEXO_C_MAYOR!$B15,BRUTO!$Z:$Z,ANALISIS_CAPTURAS_SEXO_C_MAYOR!G$10,BRUTO!$A:$A,ANALISIS_CAPTURAS_SEXO_C_MAYOR!G$9)+SUMIFS(BRUTO!$AA:$AA,BRUTO!$K:$K,ANALISIS_CAPTURAS_SEXO_C_MAYOR!$B15,BRUTO!$AB:$AB,ANALISIS_CAPTURAS_SEXO_C_MAYOR!G$10,BRUTO!$A:$A,ANALISIS_CAPTURAS_SEXO_C_MAYOR!G$9)</f>
        <v>4</v>
      </c>
      <c r="H15" s="111">
        <f>SUMIFS(BRUTO!$M:$M,BRUTO!$H:$H,ANALISIS_CAPTURAS_SEXO_C_MAYOR!$B15,BRUTO!$N:$N,ANALISIS_CAPTURAS_SEXO_C_MAYOR!H$10,BRUTO!$A:$A,ANALISIS_CAPTURAS_SEXO_C_MAYOR!H$9)+SUMIFS(BRUTO!$O:$O,BRUTO!$H:$H,ANALISIS_CAPTURAS_SEXO_C_MAYOR!$B15,BRUTO!$P:$P,ANALISIS_CAPTURAS_SEXO_C_MAYOR!H$10,BRUTO!$A:$A,ANALISIS_CAPTURAS_SEXO_C_MAYOR!H$9)+SUMIFS(BRUTO!$Q:$Q,BRUTO!$H:$H,ANALISIS_CAPTURAS_SEXO_C_MAYOR!$B15,BRUTO!$R:$R,ANALISIS_CAPTURAS_SEXO_C_MAYOR!H$10,BRUTO!$A:$A,ANALISIS_CAPTURAS_SEXO_C_MAYOR!H$9)+SUMIFS(BRUTO!$S:$S,BRUTO!$I:$I,ANALISIS_CAPTURAS_SEXO_C_MAYOR!$B15,BRUTO!$T:$T,ANALISIS_CAPTURAS_SEXO_C_MAYOR!H$10,BRUTO!$A:$A,ANALISIS_CAPTURAS_SEXO_C_MAYOR!H$9)+SUMIFS(BRUTO!$U:$U,BRUTO!$I:$I,ANALISIS_CAPTURAS_SEXO_C_MAYOR!$B15,BRUTO!$V:$V,ANALISIS_CAPTURAS_SEXO_C_MAYOR!H$10,BRUTO!$A:$A,ANALISIS_CAPTURAS_SEXO_C_MAYOR!H$9)+SUMIFS(BRUTO!$W:$W,BRUTO!$J:$J,ANALISIS_CAPTURAS_SEXO_C_MAYOR!$B15,BRUTO!$X:$X,ANALISIS_CAPTURAS_SEXO_C_MAYOR!H$10,BRUTO!$A:$A,ANALISIS_CAPTURAS_SEXO_C_MAYOR!H$9)+SUMIFS(BRUTO!$Y:$Y,BRUTO!$K:$K,ANALISIS_CAPTURAS_SEXO_C_MAYOR!$B15,BRUTO!$Z:$Z,ANALISIS_CAPTURAS_SEXO_C_MAYOR!H$10,BRUTO!$A:$A,ANALISIS_CAPTURAS_SEXO_C_MAYOR!H$9)+SUMIFS(BRUTO!$AA:$AA,BRUTO!$K:$K,ANALISIS_CAPTURAS_SEXO_C_MAYOR!$B15,BRUTO!$AB:$AB,ANALISIS_CAPTURAS_SEXO_C_MAYOR!H$10,BRUTO!$A:$A,ANALISIS_CAPTURAS_SEXO_C_MAYOR!H$9)</f>
        <v>0</v>
      </c>
      <c r="I15" s="111">
        <f>SUMIFS(BRUTO!$M:$M,BRUTO!$H:$H,ANALISIS_CAPTURAS_SEXO_C_MAYOR!$B15,BRUTO!$N:$N,ANALISIS_CAPTURAS_SEXO_C_MAYOR!I$10,BRUTO!$A:$A,ANALISIS_CAPTURAS_SEXO_C_MAYOR!I$9)+SUMIFS(BRUTO!$O:$O,BRUTO!$H:$H,ANALISIS_CAPTURAS_SEXO_C_MAYOR!$B15,BRUTO!$P:$P,ANALISIS_CAPTURAS_SEXO_C_MAYOR!I$10,BRUTO!$A:$A,ANALISIS_CAPTURAS_SEXO_C_MAYOR!I$9)+SUMIFS(BRUTO!$Q:$Q,BRUTO!$H:$H,ANALISIS_CAPTURAS_SEXO_C_MAYOR!$B15,BRUTO!$R:$R,ANALISIS_CAPTURAS_SEXO_C_MAYOR!I$10,BRUTO!$A:$A,ANALISIS_CAPTURAS_SEXO_C_MAYOR!I$9)+SUMIFS(BRUTO!$S:$S,BRUTO!$I:$I,ANALISIS_CAPTURAS_SEXO_C_MAYOR!$B15,BRUTO!$T:$T,ANALISIS_CAPTURAS_SEXO_C_MAYOR!I$10,BRUTO!$A:$A,ANALISIS_CAPTURAS_SEXO_C_MAYOR!I$9)+SUMIFS(BRUTO!$U:$U,BRUTO!$I:$I,ANALISIS_CAPTURAS_SEXO_C_MAYOR!$B15,BRUTO!$V:$V,ANALISIS_CAPTURAS_SEXO_C_MAYOR!I$10,BRUTO!$A:$A,ANALISIS_CAPTURAS_SEXO_C_MAYOR!I$9)+SUMIFS(BRUTO!$W:$W,BRUTO!$J:$J,ANALISIS_CAPTURAS_SEXO_C_MAYOR!$B15,BRUTO!$X:$X,ANALISIS_CAPTURAS_SEXO_C_MAYOR!I$10,BRUTO!$A:$A,ANALISIS_CAPTURAS_SEXO_C_MAYOR!I$9)+SUMIFS(BRUTO!$Y:$Y,BRUTO!$K:$K,ANALISIS_CAPTURAS_SEXO_C_MAYOR!$B15,BRUTO!$Z:$Z,ANALISIS_CAPTURAS_SEXO_C_MAYOR!I$10,BRUTO!$A:$A,ANALISIS_CAPTURAS_SEXO_C_MAYOR!I$9)+SUMIFS(BRUTO!$AA:$AA,BRUTO!$K:$K,ANALISIS_CAPTURAS_SEXO_C_MAYOR!$B15,BRUTO!$AB:$AB,ANALISIS_CAPTURAS_SEXO_C_MAYOR!I$10,BRUTO!$A:$A,ANALISIS_CAPTURAS_SEXO_C_MAYOR!I$9)</f>
        <v>13</v>
      </c>
      <c r="J15" s="111">
        <f>SUMIFS(BRUTO!$M:$M,BRUTO!$H:$H,ANALISIS_CAPTURAS_SEXO_C_MAYOR!$B15,BRUTO!$N:$N,ANALISIS_CAPTURAS_SEXO_C_MAYOR!J$10,BRUTO!$A:$A,ANALISIS_CAPTURAS_SEXO_C_MAYOR!J$9)+SUMIFS(BRUTO!$O:$O,BRUTO!$H:$H,ANALISIS_CAPTURAS_SEXO_C_MAYOR!$B15,BRUTO!$P:$P,ANALISIS_CAPTURAS_SEXO_C_MAYOR!J$10,BRUTO!$A:$A,ANALISIS_CAPTURAS_SEXO_C_MAYOR!J$9)+SUMIFS(BRUTO!$Q:$Q,BRUTO!$H:$H,ANALISIS_CAPTURAS_SEXO_C_MAYOR!$B15,BRUTO!$R:$R,ANALISIS_CAPTURAS_SEXO_C_MAYOR!J$10,BRUTO!$A:$A,ANALISIS_CAPTURAS_SEXO_C_MAYOR!J$9)+SUMIFS(BRUTO!$S:$S,BRUTO!$I:$I,ANALISIS_CAPTURAS_SEXO_C_MAYOR!$B15,BRUTO!$T:$T,ANALISIS_CAPTURAS_SEXO_C_MAYOR!J$10,BRUTO!$A:$A,ANALISIS_CAPTURAS_SEXO_C_MAYOR!J$9)+SUMIFS(BRUTO!$U:$U,BRUTO!$I:$I,ANALISIS_CAPTURAS_SEXO_C_MAYOR!$B15,BRUTO!$V:$V,ANALISIS_CAPTURAS_SEXO_C_MAYOR!J$10,BRUTO!$A:$A,ANALISIS_CAPTURAS_SEXO_C_MAYOR!J$9)+SUMIFS(BRUTO!$W:$W,BRUTO!$J:$J,ANALISIS_CAPTURAS_SEXO_C_MAYOR!$B15,BRUTO!$X:$X,ANALISIS_CAPTURAS_SEXO_C_MAYOR!J$10,BRUTO!$A:$A,ANALISIS_CAPTURAS_SEXO_C_MAYOR!J$9)+SUMIFS(BRUTO!$Y:$Y,BRUTO!$K:$K,ANALISIS_CAPTURAS_SEXO_C_MAYOR!$B15,BRUTO!$Z:$Z,ANALISIS_CAPTURAS_SEXO_C_MAYOR!J$10,BRUTO!$A:$A,ANALISIS_CAPTURAS_SEXO_C_MAYOR!J$9)+SUMIFS(BRUTO!$AA:$AA,BRUTO!$K:$K,ANALISIS_CAPTURAS_SEXO_C_MAYOR!$B15,BRUTO!$AB:$AB,ANALISIS_CAPTURAS_SEXO_C_MAYOR!J$10,BRUTO!$A:$A,ANALISIS_CAPTURAS_SEXO_C_MAYOR!J$9)</f>
        <v>18</v>
      </c>
      <c r="K15" s="111">
        <f>SUMIFS(BRUTO!$M:$M,BRUTO!$H:$H,ANALISIS_CAPTURAS_SEXO_C_MAYOR!$B15,BRUTO!$N:$N,ANALISIS_CAPTURAS_SEXO_C_MAYOR!K$10,BRUTO!$A:$A,ANALISIS_CAPTURAS_SEXO_C_MAYOR!K$9)+SUMIFS(BRUTO!$O:$O,BRUTO!$H:$H,ANALISIS_CAPTURAS_SEXO_C_MAYOR!$B15,BRUTO!$P:$P,ANALISIS_CAPTURAS_SEXO_C_MAYOR!K$10,BRUTO!$A:$A,ANALISIS_CAPTURAS_SEXO_C_MAYOR!K$9)+SUMIFS(BRUTO!$Q:$Q,BRUTO!$H:$H,ANALISIS_CAPTURAS_SEXO_C_MAYOR!$B15,BRUTO!$R:$R,ANALISIS_CAPTURAS_SEXO_C_MAYOR!K$10,BRUTO!$A:$A,ANALISIS_CAPTURAS_SEXO_C_MAYOR!K$9)+SUMIFS(BRUTO!$S:$S,BRUTO!$I:$I,ANALISIS_CAPTURAS_SEXO_C_MAYOR!$B15,BRUTO!$T:$T,ANALISIS_CAPTURAS_SEXO_C_MAYOR!K$10,BRUTO!$A:$A,ANALISIS_CAPTURAS_SEXO_C_MAYOR!K$9)+SUMIFS(BRUTO!$U:$U,BRUTO!$I:$I,ANALISIS_CAPTURAS_SEXO_C_MAYOR!$B15,BRUTO!$V:$V,ANALISIS_CAPTURAS_SEXO_C_MAYOR!K$10,BRUTO!$A:$A,ANALISIS_CAPTURAS_SEXO_C_MAYOR!K$9)+SUMIFS(BRUTO!$W:$W,BRUTO!$J:$J,ANALISIS_CAPTURAS_SEXO_C_MAYOR!$B15,BRUTO!$X:$X,ANALISIS_CAPTURAS_SEXO_C_MAYOR!K$10,BRUTO!$A:$A,ANALISIS_CAPTURAS_SEXO_C_MAYOR!K$9)+SUMIFS(BRUTO!$Y:$Y,BRUTO!$K:$K,ANALISIS_CAPTURAS_SEXO_C_MAYOR!$B15,BRUTO!$Z:$Z,ANALISIS_CAPTURAS_SEXO_C_MAYOR!K$10,BRUTO!$A:$A,ANALISIS_CAPTURAS_SEXO_C_MAYOR!K$9)+SUMIFS(BRUTO!$AA:$AA,BRUTO!$K:$K,ANALISIS_CAPTURAS_SEXO_C_MAYOR!$B15,BRUTO!$AB:$AB,ANALISIS_CAPTURAS_SEXO_C_MAYOR!K$10,BRUTO!$A:$A,ANALISIS_CAPTURAS_SEXO_C_MAYOR!K$9)</f>
        <v>0</v>
      </c>
      <c r="L15" s="111">
        <f>SUMIFS(BRUTO!$M:$M,BRUTO!$H:$H,ANALISIS_CAPTURAS_SEXO_C_MAYOR!$B15,BRUTO!$N:$N,ANALISIS_CAPTURAS_SEXO_C_MAYOR!L$10,BRUTO!$A:$A,ANALISIS_CAPTURAS_SEXO_C_MAYOR!L$9)+SUMIFS(BRUTO!$O:$O,BRUTO!$H:$H,ANALISIS_CAPTURAS_SEXO_C_MAYOR!$B15,BRUTO!$P:$P,ANALISIS_CAPTURAS_SEXO_C_MAYOR!L$10,BRUTO!$A:$A,ANALISIS_CAPTURAS_SEXO_C_MAYOR!L$9)+SUMIFS(BRUTO!$Q:$Q,BRUTO!$H:$H,ANALISIS_CAPTURAS_SEXO_C_MAYOR!$B15,BRUTO!$R:$R,ANALISIS_CAPTURAS_SEXO_C_MAYOR!L$10,BRUTO!$A:$A,ANALISIS_CAPTURAS_SEXO_C_MAYOR!L$9)+SUMIFS(BRUTO!$S:$S,BRUTO!$I:$I,ANALISIS_CAPTURAS_SEXO_C_MAYOR!$B15,BRUTO!$T:$T,ANALISIS_CAPTURAS_SEXO_C_MAYOR!L$10,BRUTO!$A:$A,ANALISIS_CAPTURAS_SEXO_C_MAYOR!L$9)+SUMIFS(BRUTO!$U:$U,BRUTO!$I:$I,ANALISIS_CAPTURAS_SEXO_C_MAYOR!$B15,BRUTO!$V:$V,ANALISIS_CAPTURAS_SEXO_C_MAYOR!L$10,BRUTO!$A:$A,ANALISIS_CAPTURAS_SEXO_C_MAYOR!L$9)+SUMIFS(BRUTO!$W:$W,BRUTO!$J:$J,ANALISIS_CAPTURAS_SEXO_C_MAYOR!$B15,BRUTO!$X:$X,ANALISIS_CAPTURAS_SEXO_C_MAYOR!L$10,BRUTO!$A:$A,ANALISIS_CAPTURAS_SEXO_C_MAYOR!L$9)+SUMIFS(BRUTO!$Y:$Y,BRUTO!$K:$K,ANALISIS_CAPTURAS_SEXO_C_MAYOR!$B15,BRUTO!$Z:$Z,ANALISIS_CAPTURAS_SEXO_C_MAYOR!L$10,BRUTO!$A:$A,ANALISIS_CAPTURAS_SEXO_C_MAYOR!L$9)+SUMIFS(BRUTO!$AA:$AA,BRUTO!$K:$K,ANALISIS_CAPTURAS_SEXO_C_MAYOR!$B15,BRUTO!$AB:$AB,ANALISIS_CAPTURAS_SEXO_C_MAYOR!L$10,BRUTO!$A:$A,ANALISIS_CAPTURAS_SEXO_C_MAYOR!L$9)</f>
        <v>0</v>
      </c>
      <c r="M15" s="111">
        <f>SUMIFS(BRUTO!$M:$M,BRUTO!$H:$H,ANALISIS_CAPTURAS_SEXO_C_MAYOR!$B15,BRUTO!$N:$N,ANALISIS_CAPTURAS_SEXO_C_MAYOR!M$10,BRUTO!$A:$A,ANALISIS_CAPTURAS_SEXO_C_MAYOR!M$9)+SUMIFS(BRUTO!$O:$O,BRUTO!$H:$H,ANALISIS_CAPTURAS_SEXO_C_MAYOR!$B15,BRUTO!$P:$P,ANALISIS_CAPTURAS_SEXO_C_MAYOR!M$10,BRUTO!$A:$A,ANALISIS_CAPTURAS_SEXO_C_MAYOR!M$9)+SUMIFS(BRUTO!$Q:$Q,BRUTO!$H:$H,ANALISIS_CAPTURAS_SEXO_C_MAYOR!$B15,BRUTO!$R:$R,ANALISIS_CAPTURAS_SEXO_C_MAYOR!M$10,BRUTO!$A:$A,ANALISIS_CAPTURAS_SEXO_C_MAYOR!M$9)+SUMIFS(BRUTO!$S:$S,BRUTO!$I:$I,ANALISIS_CAPTURAS_SEXO_C_MAYOR!$B15,BRUTO!$T:$T,ANALISIS_CAPTURAS_SEXO_C_MAYOR!M$10,BRUTO!$A:$A,ANALISIS_CAPTURAS_SEXO_C_MAYOR!M$9)+SUMIFS(BRUTO!$U:$U,BRUTO!$I:$I,ANALISIS_CAPTURAS_SEXO_C_MAYOR!$B15,BRUTO!$V:$V,ANALISIS_CAPTURAS_SEXO_C_MAYOR!M$10,BRUTO!$A:$A,ANALISIS_CAPTURAS_SEXO_C_MAYOR!M$9)+SUMIFS(BRUTO!$W:$W,BRUTO!$J:$J,ANALISIS_CAPTURAS_SEXO_C_MAYOR!$B15,BRUTO!$X:$X,ANALISIS_CAPTURAS_SEXO_C_MAYOR!M$10,BRUTO!$A:$A,ANALISIS_CAPTURAS_SEXO_C_MAYOR!M$9)+SUMIFS(BRUTO!$Y:$Y,BRUTO!$K:$K,ANALISIS_CAPTURAS_SEXO_C_MAYOR!$B15,BRUTO!$Z:$Z,ANALISIS_CAPTURAS_SEXO_C_MAYOR!M$10,BRUTO!$A:$A,ANALISIS_CAPTURAS_SEXO_C_MAYOR!M$9)+SUMIFS(BRUTO!$AA:$AA,BRUTO!$K:$K,ANALISIS_CAPTURAS_SEXO_C_MAYOR!$B15,BRUTO!$AB:$AB,ANALISIS_CAPTURAS_SEXO_C_MAYOR!M$10,BRUTO!$A:$A,ANALISIS_CAPTURAS_SEXO_C_MAYOR!M$9)</f>
        <v>0</v>
      </c>
      <c r="N15" s="111">
        <f>SUMIFS(BRUTO!$M:$M,BRUTO!$H:$H,ANALISIS_CAPTURAS_SEXO_C_MAYOR!$B15,BRUTO!$N:$N,ANALISIS_CAPTURAS_SEXO_C_MAYOR!N$10,BRUTO!$A:$A,ANALISIS_CAPTURAS_SEXO_C_MAYOR!N$9)+SUMIFS(BRUTO!$O:$O,BRUTO!$H:$H,ANALISIS_CAPTURAS_SEXO_C_MAYOR!$B15,BRUTO!$P:$P,ANALISIS_CAPTURAS_SEXO_C_MAYOR!N$10,BRUTO!$A:$A,ANALISIS_CAPTURAS_SEXO_C_MAYOR!N$9)+SUMIFS(BRUTO!$Q:$Q,BRUTO!$H:$H,ANALISIS_CAPTURAS_SEXO_C_MAYOR!$B15,BRUTO!$R:$R,ANALISIS_CAPTURAS_SEXO_C_MAYOR!N$10,BRUTO!$A:$A,ANALISIS_CAPTURAS_SEXO_C_MAYOR!N$9)+SUMIFS(BRUTO!$S:$S,BRUTO!$I:$I,ANALISIS_CAPTURAS_SEXO_C_MAYOR!$B15,BRUTO!$T:$T,ANALISIS_CAPTURAS_SEXO_C_MAYOR!N$10,BRUTO!$A:$A,ANALISIS_CAPTURAS_SEXO_C_MAYOR!N$9)+SUMIFS(BRUTO!$U:$U,BRUTO!$I:$I,ANALISIS_CAPTURAS_SEXO_C_MAYOR!$B15,BRUTO!$V:$V,ANALISIS_CAPTURAS_SEXO_C_MAYOR!N$10,BRUTO!$A:$A,ANALISIS_CAPTURAS_SEXO_C_MAYOR!N$9)+SUMIFS(BRUTO!$W:$W,BRUTO!$J:$J,ANALISIS_CAPTURAS_SEXO_C_MAYOR!$B15,BRUTO!$X:$X,ANALISIS_CAPTURAS_SEXO_C_MAYOR!N$10,BRUTO!$A:$A,ANALISIS_CAPTURAS_SEXO_C_MAYOR!N$9)+SUMIFS(BRUTO!$Y:$Y,BRUTO!$K:$K,ANALISIS_CAPTURAS_SEXO_C_MAYOR!$B15,BRUTO!$Z:$Z,ANALISIS_CAPTURAS_SEXO_C_MAYOR!N$10,BRUTO!$A:$A,ANALISIS_CAPTURAS_SEXO_C_MAYOR!N$9)+SUMIFS(BRUTO!$AA:$AA,BRUTO!$K:$K,ANALISIS_CAPTURAS_SEXO_C_MAYOR!$B15,BRUTO!$AB:$AB,ANALISIS_CAPTURAS_SEXO_C_MAYOR!N$10,BRUTO!$A:$A,ANALISIS_CAPTURAS_SEXO_C_MAYOR!N$9)</f>
        <v>0</v>
      </c>
      <c r="O15" s="111">
        <f>SUMIFS(BRUTO!$M:$M,BRUTO!$H:$H,ANALISIS_CAPTURAS_SEXO_C_MAYOR!$B15,BRUTO!$N:$N,ANALISIS_CAPTURAS_SEXO_C_MAYOR!O$10,BRUTO!$A:$A,ANALISIS_CAPTURAS_SEXO_C_MAYOR!O$9)+SUMIFS(BRUTO!$O:$O,BRUTO!$H:$H,ANALISIS_CAPTURAS_SEXO_C_MAYOR!$B15,BRUTO!$P:$P,ANALISIS_CAPTURAS_SEXO_C_MAYOR!O$10,BRUTO!$A:$A,ANALISIS_CAPTURAS_SEXO_C_MAYOR!O$9)+SUMIFS(BRUTO!$Q:$Q,BRUTO!$H:$H,ANALISIS_CAPTURAS_SEXO_C_MAYOR!$B15,BRUTO!$R:$R,ANALISIS_CAPTURAS_SEXO_C_MAYOR!O$10,BRUTO!$A:$A,ANALISIS_CAPTURAS_SEXO_C_MAYOR!O$9)+SUMIFS(BRUTO!$S:$S,BRUTO!$I:$I,ANALISIS_CAPTURAS_SEXO_C_MAYOR!$B15,BRUTO!$T:$T,ANALISIS_CAPTURAS_SEXO_C_MAYOR!O$10,BRUTO!$A:$A,ANALISIS_CAPTURAS_SEXO_C_MAYOR!O$9)+SUMIFS(BRUTO!$U:$U,BRUTO!$I:$I,ANALISIS_CAPTURAS_SEXO_C_MAYOR!$B15,BRUTO!$V:$V,ANALISIS_CAPTURAS_SEXO_C_MAYOR!O$10,BRUTO!$A:$A,ANALISIS_CAPTURAS_SEXO_C_MAYOR!O$9)+SUMIFS(BRUTO!$W:$W,BRUTO!$J:$J,ANALISIS_CAPTURAS_SEXO_C_MAYOR!$B15,BRUTO!$X:$X,ANALISIS_CAPTURAS_SEXO_C_MAYOR!O$10,BRUTO!$A:$A,ANALISIS_CAPTURAS_SEXO_C_MAYOR!O$9)+SUMIFS(BRUTO!$Y:$Y,BRUTO!$K:$K,ANALISIS_CAPTURAS_SEXO_C_MAYOR!$B15,BRUTO!$Z:$Z,ANALISIS_CAPTURAS_SEXO_C_MAYOR!O$10,BRUTO!$A:$A,ANALISIS_CAPTURAS_SEXO_C_MAYOR!O$9)+SUMIFS(BRUTO!$AA:$AA,BRUTO!$K:$K,ANALISIS_CAPTURAS_SEXO_C_MAYOR!$B15,BRUTO!$AB:$AB,ANALISIS_CAPTURAS_SEXO_C_MAYOR!O$10,BRUTO!$A:$A,ANALISIS_CAPTURAS_SEXO_C_MAYOR!O$9)</f>
        <v>15</v>
      </c>
      <c r="P15" s="111">
        <f>SUMIFS(BRUTO!$M:$M,BRUTO!$H:$H,ANALISIS_CAPTURAS_SEXO_C_MAYOR!$B15,BRUTO!$N:$N,ANALISIS_CAPTURAS_SEXO_C_MAYOR!P$10,BRUTO!$A:$A,ANALISIS_CAPTURAS_SEXO_C_MAYOR!P$9)+SUMIFS(BRUTO!$O:$O,BRUTO!$H:$H,ANALISIS_CAPTURAS_SEXO_C_MAYOR!$B15,BRUTO!$P:$P,ANALISIS_CAPTURAS_SEXO_C_MAYOR!P$10,BRUTO!$A:$A,ANALISIS_CAPTURAS_SEXO_C_MAYOR!P$9)+SUMIFS(BRUTO!$Q:$Q,BRUTO!$H:$H,ANALISIS_CAPTURAS_SEXO_C_MAYOR!$B15,BRUTO!$R:$R,ANALISIS_CAPTURAS_SEXO_C_MAYOR!P$10,BRUTO!$A:$A,ANALISIS_CAPTURAS_SEXO_C_MAYOR!P$9)+SUMIFS(BRUTO!$S:$S,BRUTO!$I:$I,ANALISIS_CAPTURAS_SEXO_C_MAYOR!$B15,BRUTO!$T:$T,ANALISIS_CAPTURAS_SEXO_C_MAYOR!P$10,BRUTO!$A:$A,ANALISIS_CAPTURAS_SEXO_C_MAYOR!P$9)+SUMIFS(BRUTO!$U:$U,BRUTO!$I:$I,ANALISIS_CAPTURAS_SEXO_C_MAYOR!$B15,BRUTO!$V:$V,ANALISIS_CAPTURAS_SEXO_C_MAYOR!P$10,BRUTO!$A:$A,ANALISIS_CAPTURAS_SEXO_C_MAYOR!P$9)+SUMIFS(BRUTO!$W:$W,BRUTO!$J:$J,ANALISIS_CAPTURAS_SEXO_C_MAYOR!$B15,BRUTO!$X:$X,ANALISIS_CAPTURAS_SEXO_C_MAYOR!P$10,BRUTO!$A:$A,ANALISIS_CAPTURAS_SEXO_C_MAYOR!P$9)+SUMIFS(BRUTO!$Y:$Y,BRUTO!$K:$K,ANALISIS_CAPTURAS_SEXO_C_MAYOR!$B15,BRUTO!$Z:$Z,ANALISIS_CAPTURAS_SEXO_C_MAYOR!P$10,BRUTO!$A:$A,ANALISIS_CAPTURAS_SEXO_C_MAYOR!P$9)+SUMIFS(BRUTO!$AA:$AA,BRUTO!$K:$K,ANALISIS_CAPTURAS_SEXO_C_MAYOR!$B15,BRUTO!$AB:$AB,ANALISIS_CAPTURAS_SEXO_C_MAYOR!P$10,BRUTO!$A:$A,ANALISIS_CAPTURAS_SEXO_C_MAYOR!P$9)</f>
        <v>15</v>
      </c>
      <c r="Q15" s="111">
        <f>SUMIFS(BRUTO!$M:$M,BRUTO!$H:$H,ANALISIS_CAPTURAS_SEXO_C_MAYOR!$B15,BRUTO!$N:$N,ANALISIS_CAPTURAS_SEXO_C_MAYOR!Q$10,BRUTO!$A:$A,ANALISIS_CAPTURAS_SEXO_C_MAYOR!Q$9)+SUMIFS(BRUTO!$O:$O,BRUTO!$H:$H,ANALISIS_CAPTURAS_SEXO_C_MAYOR!$B15,BRUTO!$P:$P,ANALISIS_CAPTURAS_SEXO_C_MAYOR!Q$10,BRUTO!$A:$A,ANALISIS_CAPTURAS_SEXO_C_MAYOR!Q$9)+SUMIFS(BRUTO!$Q:$Q,BRUTO!$H:$H,ANALISIS_CAPTURAS_SEXO_C_MAYOR!$B15,BRUTO!$R:$R,ANALISIS_CAPTURAS_SEXO_C_MAYOR!Q$10,BRUTO!$A:$A,ANALISIS_CAPTURAS_SEXO_C_MAYOR!Q$9)+SUMIFS(BRUTO!$S:$S,BRUTO!$I:$I,ANALISIS_CAPTURAS_SEXO_C_MAYOR!$B15,BRUTO!$T:$T,ANALISIS_CAPTURAS_SEXO_C_MAYOR!Q$10,BRUTO!$A:$A,ANALISIS_CAPTURAS_SEXO_C_MAYOR!Q$9)+SUMIFS(BRUTO!$U:$U,BRUTO!$I:$I,ANALISIS_CAPTURAS_SEXO_C_MAYOR!$B15,BRUTO!$V:$V,ANALISIS_CAPTURAS_SEXO_C_MAYOR!Q$10,BRUTO!$A:$A,ANALISIS_CAPTURAS_SEXO_C_MAYOR!Q$9)+SUMIFS(BRUTO!$W:$W,BRUTO!$J:$J,ANALISIS_CAPTURAS_SEXO_C_MAYOR!$B15,BRUTO!$X:$X,ANALISIS_CAPTURAS_SEXO_C_MAYOR!Q$10,BRUTO!$A:$A,ANALISIS_CAPTURAS_SEXO_C_MAYOR!Q$9)+SUMIFS(BRUTO!$Y:$Y,BRUTO!$K:$K,ANALISIS_CAPTURAS_SEXO_C_MAYOR!$B15,BRUTO!$Z:$Z,ANALISIS_CAPTURAS_SEXO_C_MAYOR!Q$10,BRUTO!$A:$A,ANALISIS_CAPTURAS_SEXO_C_MAYOR!Q$9)+SUMIFS(BRUTO!$AA:$AA,BRUTO!$K:$K,ANALISIS_CAPTURAS_SEXO_C_MAYOR!$B15,BRUTO!$AB:$AB,ANALISIS_CAPTURAS_SEXO_C_MAYOR!Q$10,BRUTO!$A:$A,ANALISIS_CAPTURAS_SEXO_C_MAYOR!Q$9)</f>
        <v>0</v>
      </c>
      <c r="R15" s="111">
        <f>SUMIFS(BRUTO!$M:$M,BRUTO!$H:$H,ANALISIS_CAPTURAS_SEXO_C_MAYOR!$B15,BRUTO!$N:$N,ANALISIS_CAPTURAS_SEXO_C_MAYOR!R$10,BRUTO!$A:$A,ANALISIS_CAPTURAS_SEXO_C_MAYOR!R$9)+SUMIFS(BRUTO!$O:$O,BRUTO!$H:$H,ANALISIS_CAPTURAS_SEXO_C_MAYOR!$B15,BRUTO!$P:$P,ANALISIS_CAPTURAS_SEXO_C_MAYOR!R$10,BRUTO!$A:$A,ANALISIS_CAPTURAS_SEXO_C_MAYOR!R$9)+SUMIFS(BRUTO!$Q:$Q,BRUTO!$H:$H,ANALISIS_CAPTURAS_SEXO_C_MAYOR!$B15,BRUTO!$R:$R,ANALISIS_CAPTURAS_SEXO_C_MAYOR!R$10,BRUTO!$A:$A,ANALISIS_CAPTURAS_SEXO_C_MAYOR!R$9)+SUMIFS(BRUTO!$S:$S,BRUTO!$I:$I,ANALISIS_CAPTURAS_SEXO_C_MAYOR!$B15,BRUTO!$T:$T,ANALISIS_CAPTURAS_SEXO_C_MAYOR!R$10,BRUTO!$A:$A,ANALISIS_CAPTURAS_SEXO_C_MAYOR!R$9)+SUMIFS(BRUTO!$U:$U,BRUTO!$I:$I,ANALISIS_CAPTURAS_SEXO_C_MAYOR!$B15,BRUTO!$V:$V,ANALISIS_CAPTURAS_SEXO_C_MAYOR!R$10,BRUTO!$A:$A,ANALISIS_CAPTURAS_SEXO_C_MAYOR!R$9)+SUMIFS(BRUTO!$W:$W,BRUTO!$J:$J,ANALISIS_CAPTURAS_SEXO_C_MAYOR!$B15,BRUTO!$X:$X,ANALISIS_CAPTURAS_SEXO_C_MAYOR!R$10,BRUTO!$A:$A,ANALISIS_CAPTURAS_SEXO_C_MAYOR!R$9)+SUMIFS(BRUTO!$Y:$Y,BRUTO!$K:$K,ANALISIS_CAPTURAS_SEXO_C_MAYOR!$B15,BRUTO!$Z:$Z,ANALISIS_CAPTURAS_SEXO_C_MAYOR!R$10,BRUTO!$A:$A,ANALISIS_CAPTURAS_SEXO_C_MAYOR!R$9)+SUMIFS(BRUTO!$AA:$AA,BRUTO!$K:$K,ANALISIS_CAPTURAS_SEXO_C_MAYOR!$B15,BRUTO!$AB:$AB,ANALISIS_CAPTURAS_SEXO_C_MAYOR!R$10,BRUTO!$A:$A,ANALISIS_CAPTURAS_SEXO_C_MAYOR!R$9)</f>
        <v>2</v>
      </c>
      <c r="S15" s="111">
        <f>SUMIFS(BRUTO!$M:$M,BRUTO!$H:$H,ANALISIS_CAPTURAS_SEXO_C_MAYOR!$B15,BRUTO!$N:$N,ANALISIS_CAPTURAS_SEXO_C_MAYOR!S$10,BRUTO!$A:$A,ANALISIS_CAPTURAS_SEXO_C_MAYOR!S$9)+SUMIFS(BRUTO!$O:$O,BRUTO!$H:$H,ANALISIS_CAPTURAS_SEXO_C_MAYOR!$B15,BRUTO!$P:$P,ANALISIS_CAPTURAS_SEXO_C_MAYOR!S$10,BRUTO!$A:$A,ANALISIS_CAPTURAS_SEXO_C_MAYOR!S$9)+SUMIFS(BRUTO!$Q:$Q,BRUTO!$H:$H,ANALISIS_CAPTURAS_SEXO_C_MAYOR!$B15,BRUTO!$R:$R,ANALISIS_CAPTURAS_SEXO_C_MAYOR!S$10,BRUTO!$A:$A,ANALISIS_CAPTURAS_SEXO_C_MAYOR!S$9)+SUMIFS(BRUTO!$S:$S,BRUTO!$I:$I,ANALISIS_CAPTURAS_SEXO_C_MAYOR!$B15,BRUTO!$T:$T,ANALISIS_CAPTURAS_SEXO_C_MAYOR!S$10,BRUTO!$A:$A,ANALISIS_CAPTURAS_SEXO_C_MAYOR!S$9)+SUMIFS(BRUTO!$U:$U,BRUTO!$I:$I,ANALISIS_CAPTURAS_SEXO_C_MAYOR!$B15,BRUTO!$V:$V,ANALISIS_CAPTURAS_SEXO_C_MAYOR!S$10,BRUTO!$A:$A,ANALISIS_CAPTURAS_SEXO_C_MAYOR!S$9)+SUMIFS(BRUTO!$W:$W,BRUTO!$J:$J,ANALISIS_CAPTURAS_SEXO_C_MAYOR!$B15,BRUTO!$X:$X,ANALISIS_CAPTURAS_SEXO_C_MAYOR!S$10,BRUTO!$A:$A,ANALISIS_CAPTURAS_SEXO_C_MAYOR!S$9)+SUMIFS(BRUTO!$Y:$Y,BRUTO!$K:$K,ANALISIS_CAPTURAS_SEXO_C_MAYOR!$B15,BRUTO!$Z:$Z,ANALISIS_CAPTURAS_SEXO_C_MAYOR!S$10,BRUTO!$A:$A,ANALISIS_CAPTURAS_SEXO_C_MAYOR!S$9)+SUMIFS(BRUTO!$AA:$AA,BRUTO!$K:$K,ANALISIS_CAPTURAS_SEXO_C_MAYOR!$B15,BRUTO!$AB:$AB,ANALISIS_CAPTURAS_SEXO_C_MAYOR!S$10,BRUTO!$A:$A,ANALISIS_CAPTURAS_SEXO_C_MAYOR!S$9)</f>
        <v>5</v>
      </c>
      <c r="T15" s="111">
        <f>SUMIFS(BRUTO!$M:$M,BRUTO!$H:$H,ANALISIS_CAPTURAS_SEXO_C_MAYOR!$B15,BRUTO!$N:$N,ANALISIS_CAPTURAS_SEXO_C_MAYOR!T$10,BRUTO!$A:$A,ANALISIS_CAPTURAS_SEXO_C_MAYOR!T$9)+SUMIFS(BRUTO!$O:$O,BRUTO!$H:$H,ANALISIS_CAPTURAS_SEXO_C_MAYOR!$B15,BRUTO!$P:$P,ANALISIS_CAPTURAS_SEXO_C_MAYOR!T$10,BRUTO!$A:$A,ANALISIS_CAPTURAS_SEXO_C_MAYOR!T$9)+SUMIFS(BRUTO!$Q:$Q,BRUTO!$H:$H,ANALISIS_CAPTURAS_SEXO_C_MAYOR!$B15,BRUTO!$R:$R,ANALISIS_CAPTURAS_SEXO_C_MAYOR!T$10,BRUTO!$A:$A,ANALISIS_CAPTURAS_SEXO_C_MAYOR!T$9)+SUMIFS(BRUTO!$S:$S,BRUTO!$I:$I,ANALISIS_CAPTURAS_SEXO_C_MAYOR!$B15,BRUTO!$T:$T,ANALISIS_CAPTURAS_SEXO_C_MAYOR!T$10,BRUTO!$A:$A,ANALISIS_CAPTURAS_SEXO_C_MAYOR!T$9)+SUMIFS(BRUTO!$U:$U,BRUTO!$I:$I,ANALISIS_CAPTURAS_SEXO_C_MAYOR!$B15,BRUTO!$V:$V,ANALISIS_CAPTURAS_SEXO_C_MAYOR!T$10,BRUTO!$A:$A,ANALISIS_CAPTURAS_SEXO_C_MAYOR!T$9)+SUMIFS(BRUTO!$W:$W,BRUTO!$J:$J,ANALISIS_CAPTURAS_SEXO_C_MAYOR!$B15,BRUTO!$X:$X,ANALISIS_CAPTURAS_SEXO_C_MAYOR!T$10,BRUTO!$A:$A,ANALISIS_CAPTURAS_SEXO_C_MAYOR!T$9)+SUMIFS(BRUTO!$Y:$Y,BRUTO!$K:$K,ANALISIS_CAPTURAS_SEXO_C_MAYOR!$B15,BRUTO!$Z:$Z,ANALISIS_CAPTURAS_SEXO_C_MAYOR!T$10,BRUTO!$A:$A,ANALISIS_CAPTURAS_SEXO_C_MAYOR!T$9)+SUMIFS(BRUTO!$AA:$AA,BRUTO!$K:$K,ANALISIS_CAPTURAS_SEXO_C_MAYOR!$B15,BRUTO!$AB:$AB,ANALISIS_CAPTURAS_SEXO_C_MAYOR!T$10,BRUTO!$A:$A,ANALISIS_CAPTURAS_SEXO_C_MAYOR!T$9)</f>
        <v>0</v>
      </c>
      <c r="U15" s="111">
        <f>SUMIFS(BRUTO!$M:$M,BRUTO!$H:$H,ANALISIS_CAPTURAS_SEXO_C_MAYOR!$B15,BRUTO!$N:$N,ANALISIS_CAPTURAS_SEXO_C_MAYOR!U$10,BRUTO!$A:$A,ANALISIS_CAPTURAS_SEXO_C_MAYOR!U$9)+SUMIFS(BRUTO!$O:$O,BRUTO!$H:$H,ANALISIS_CAPTURAS_SEXO_C_MAYOR!$B15,BRUTO!$P:$P,ANALISIS_CAPTURAS_SEXO_C_MAYOR!U$10,BRUTO!$A:$A,ANALISIS_CAPTURAS_SEXO_C_MAYOR!U$9)+SUMIFS(BRUTO!$Q:$Q,BRUTO!$H:$H,ANALISIS_CAPTURAS_SEXO_C_MAYOR!$B15,BRUTO!$R:$R,ANALISIS_CAPTURAS_SEXO_C_MAYOR!U$10,BRUTO!$A:$A,ANALISIS_CAPTURAS_SEXO_C_MAYOR!U$9)+SUMIFS(BRUTO!$S:$S,BRUTO!$I:$I,ANALISIS_CAPTURAS_SEXO_C_MAYOR!$B15,BRUTO!$T:$T,ANALISIS_CAPTURAS_SEXO_C_MAYOR!U$10,BRUTO!$A:$A,ANALISIS_CAPTURAS_SEXO_C_MAYOR!U$9)+SUMIFS(BRUTO!$U:$U,BRUTO!$I:$I,ANALISIS_CAPTURAS_SEXO_C_MAYOR!$B15,BRUTO!$V:$V,ANALISIS_CAPTURAS_SEXO_C_MAYOR!U$10,BRUTO!$A:$A,ANALISIS_CAPTURAS_SEXO_C_MAYOR!U$9)+SUMIFS(BRUTO!$W:$W,BRUTO!$J:$J,ANALISIS_CAPTURAS_SEXO_C_MAYOR!$B15,BRUTO!$X:$X,ANALISIS_CAPTURAS_SEXO_C_MAYOR!U$10,BRUTO!$A:$A,ANALISIS_CAPTURAS_SEXO_C_MAYOR!U$9)+SUMIFS(BRUTO!$Y:$Y,BRUTO!$K:$K,ANALISIS_CAPTURAS_SEXO_C_MAYOR!$B15,BRUTO!$Z:$Z,ANALISIS_CAPTURAS_SEXO_C_MAYOR!U$10,BRUTO!$A:$A,ANALISIS_CAPTURAS_SEXO_C_MAYOR!U$9)+SUMIFS(BRUTO!$AA:$AA,BRUTO!$K:$K,ANALISIS_CAPTURAS_SEXO_C_MAYOR!$B15,BRUTO!$AB:$AB,ANALISIS_CAPTURAS_SEXO_C_MAYOR!U$10,BRUTO!$A:$A,ANALISIS_CAPTURAS_SEXO_C_MAYOR!U$9)</f>
        <v>9</v>
      </c>
      <c r="V15" s="111">
        <f>SUMIFS(BRUTO!$M:$M,BRUTO!$H:$H,ANALISIS_CAPTURAS_SEXO_C_MAYOR!$B15,BRUTO!$N:$N,ANALISIS_CAPTURAS_SEXO_C_MAYOR!V$10,BRUTO!$A:$A,ANALISIS_CAPTURAS_SEXO_C_MAYOR!V$9)+SUMIFS(BRUTO!$O:$O,BRUTO!$H:$H,ANALISIS_CAPTURAS_SEXO_C_MAYOR!$B15,BRUTO!$P:$P,ANALISIS_CAPTURAS_SEXO_C_MAYOR!V$10,BRUTO!$A:$A,ANALISIS_CAPTURAS_SEXO_C_MAYOR!V$9)+SUMIFS(BRUTO!$Q:$Q,BRUTO!$H:$H,ANALISIS_CAPTURAS_SEXO_C_MAYOR!$B15,BRUTO!$R:$R,ANALISIS_CAPTURAS_SEXO_C_MAYOR!V$10,BRUTO!$A:$A,ANALISIS_CAPTURAS_SEXO_C_MAYOR!V$9)+SUMIFS(BRUTO!$S:$S,BRUTO!$I:$I,ANALISIS_CAPTURAS_SEXO_C_MAYOR!$B15,BRUTO!$T:$T,ANALISIS_CAPTURAS_SEXO_C_MAYOR!V$10,BRUTO!$A:$A,ANALISIS_CAPTURAS_SEXO_C_MAYOR!V$9)+SUMIFS(BRUTO!$U:$U,BRUTO!$I:$I,ANALISIS_CAPTURAS_SEXO_C_MAYOR!$B15,BRUTO!$V:$V,ANALISIS_CAPTURAS_SEXO_C_MAYOR!V$10,BRUTO!$A:$A,ANALISIS_CAPTURAS_SEXO_C_MAYOR!V$9)+SUMIFS(BRUTO!$W:$W,BRUTO!$J:$J,ANALISIS_CAPTURAS_SEXO_C_MAYOR!$B15,BRUTO!$X:$X,ANALISIS_CAPTURAS_SEXO_C_MAYOR!V$10,BRUTO!$A:$A,ANALISIS_CAPTURAS_SEXO_C_MAYOR!V$9)+SUMIFS(BRUTO!$Y:$Y,BRUTO!$K:$K,ANALISIS_CAPTURAS_SEXO_C_MAYOR!$B15,BRUTO!$Z:$Z,ANALISIS_CAPTURAS_SEXO_C_MAYOR!V$10,BRUTO!$A:$A,ANALISIS_CAPTURAS_SEXO_C_MAYOR!V$9)+SUMIFS(BRUTO!$AA:$AA,BRUTO!$K:$K,ANALISIS_CAPTURAS_SEXO_C_MAYOR!$B15,BRUTO!$AB:$AB,ANALISIS_CAPTURAS_SEXO_C_MAYOR!V$10,BRUTO!$A:$A,ANALISIS_CAPTURAS_SEXO_C_MAYOR!V$9)</f>
        <v>30</v>
      </c>
      <c r="W15" s="111">
        <f>SUMIFS(BRUTO!$M:$M,BRUTO!$H:$H,ANALISIS_CAPTURAS_SEXO_C_MAYOR!$B15,BRUTO!$N:$N,ANALISIS_CAPTURAS_SEXO_C_MAYOR!W$10,BRUTO!$A:$A,ANALISIS_CAPTURAS_SEXO_C_MAYOR!W$9)+SUMIFS(BRUTO!$O:$O,BRUTO!$H:$H,ANALISIS_CAPTURAS_SEXO_C_MAYOR!$B15,BRUTO!$P:$P,ANALISIS_CAPTURAS_SEXO_C_MAYOR!W$10,BRUTO!$A:$A,ANALISIS_CAPTURAS_SEXO_C_MAYOR!W$9)+SUMIFS(BRUTO!$Q:$Q,BRUTO!$H:$H,ANALISIS_CAPTURAS_SEXO_C_MAYOR!$B15,BRUTO!$R:$R,ANALISIS_CAPTURAS_SEXO_C_MAYOR!W$10,BRUTO!$A:$A,ANALISIS_CAPTURAS_SEXO_C_MAYOR!W$9)+SUMIFS(BRUTO!$S:$S,BRUTO!$I:$I,ANALISIS_CAPTURAS_SEXO_C_MAYOR!$B15,BRUTO!$T:$T,ANALISIS_CAPTURAS_SEXO_C_MAYOR!W$10,BRUTO!$A:$A,ANALISIS_CAPTURAS_SEXO_C_MAYOR!W$9)+SUMIFS(BRUTO!$U:$U,BRUTO!$I:$I,ANALISIS_CAPTURAS_SEXO_C_MAYOR!$B15,BRUTO!$V:$V,ANALISIS_CAPTURAS_SEXO_C_MAYOR!W$10,BRUTO!$A:$A,ANALISIS_CAPTURAS_SEXO_C_MAYOR!W$9)+SUMIFS(BRUTO!$W:$W,BRUTO!$J:$J,ANALISIS_CAPTURAS_SEXO_C_MAYOR!$B15,BRUTO!$X:$X,ANALISIS_CAPTURAS_SEXO_C_MAYOR!W$10,BRUTO!$A:$A,ANALISIS_CAPTURAS_SEXO_C_MAYOR!W$9)+SUMIFS(BRUTO!$Y:$Y,BRUTO!$K:$K,ANALISIS_CAPTURAS_SEXO_C_MAYOR!$B15,BRUTO!$Z:$Z,ANALISIS_CAPTURAS_SEXO_C_MAYOR!W$10,BRUTO!$A:$A,ANALISIS_CAPTURAS_SEXO_C_MAYOR!W$9)+SUMIFS(BRUTO!$AA:$AA,BRUTO!$K:$K,ANALISIS_CAPTURAS_SEXO_C_MAYOR!$B15,BRUTO!$AB:$AB,ANALISIS_CAPTURAS_SEXO_C_MAYOR!W$10,BRUTO!$A:$A,ANALISIS_CAPTURAS_SEXO_C_MAYOR!W$9)</f>
        <v>0</v>
      </c>
      <c r="X15" s="111">
        <f>SUMIFS(BRUTO!$M:$M,BRUTO!$H:$H,ANALISIS_CAPTURAS_SEXO_C_MAYOR!$B15,BRUTO!$N:$N,ANALISIS_CAPTURAS_SEXO_C_MAYOR!X$10,BRUTO!$A:$A,ANALISIS_CAPTURAS_SEXO_C_MAYOR!X$9)+SUMIFS(BRUTO!$O:$O,BRUTO!$H:$H,ANALISIS_CAPTURAS_SEXO_C_MAYOR!$B15,BRUTO!$P:$P,ANALISIS_CAPTURAS_SEXO_C_MAYOR!X$10,BRUTO!$A:$A,ANALISIS_CAPTURAS_SEXO_C_MAYOR!X$9)+SUMIFS(BRUTO!$Q:$Q,BRUTO!$H:$H,ANALISIS_CAPTURAS_SEXO_C_MAYOR!$B15,BRUTO!$R:$R,ANALISIS_CAPTURAS_SEXO_C_MAYOR!X$10,BRUTO!$A:$A,ANALISIS_CAPTURAS_SEXO_C_MAYOR!X$9)+SUMIFS(BRUTO!$S:$S,BRUTO!$I:$I,ANALISIS_CAPTURAS_SEXO_C_MAYOR!$B15,BRUTO!$T:$T,ANALISIS_CAPTURAS_SEXO_C_MAYOR!X$10,BRUTO!$A:$A,ANALISIS_CAPTURAS_SEXO_C_MAYOR!X$9)+SUMIFS(BRUTO!$U:$U,BRUTO!$I:$I,ANALISIS_CAPTURAS_SEXO_C_MAYOR!$B15,BRUTO!$V:$V,ANALISIS_CAPTURAS_SEXO_C_MAYOR!X$10,BRUTO!$A:$A,ANALISIS_CAPTURAS_SEXO_C_MAYOR!X$9)+SUMIFS(BRUTO!$W:$W,BRUTO!$J:$J,ANALISIS_CAPTURAS_SEXO_C_MAYOR!$B15,BRUTO!$X:$X,ANALISIS_CAPTURAS_SEXO_C_MAYOR!X$10,BRUTO!$A:$A,ANALISIS_CAPTURAS_SEXO_C_MAYOR!X$9)+SUMIFS(BRUTO!$Y:$Y,BRUTO!$K:$K,ANALISIS_CAPTURAS_SEXO_C_MAYOR!$B15,BRUTO!$Z:$Z,ANALISIS_CAPTURAS_SEXO_C_MAYOR!X$10,BRUTO!$A:$A,ANALISIS_CAPTURAS_SEXO_C_MAYOR!X$9)+SUMIFS(BRUTO!$AA:$AA,BRUTO!$K:$K,ANALISIS_CAPTURAS_SEXO_C_MAYOR!$B15,BRUTO!$AB:$AB,ANALISIS_CAPTURAS_SEXO_C_MAYOR!X$10,BRUTO!$A:$A,ANALISIS_CAPTURAS_SEXO_C_MAYOR!X$9)</f>
        <v>2</v>
      </c>
      <c r="Y15" s="111">
        <f>SUMIFS(BRUTO!$M:$M,BRUTO!$H:$H,ANALISIS_CAPTURAS_SEXO_C_MAYOR!$B15,BRUTO!$N:$N,ANALISIS_CAPTURAS_SEXO_C_MAYOR!Y$10,BRUTO!$A:$A,ANALISIS_CAPTURAS_SEXO_C_MAYOR!Y$9)+SUMIFS(BRUTO!$O:$O,BRUTO!$H:$H,ANALISIS_CAPTURAS_SEXO_C_MAYOR!$B15,BRUTO!$P:$P,ANALISIS_CAPTURAS_SEXO_C_MAYOR!Y$10,BRUTO!$A:$A,ANALISIS_CAPTURAS_SEXO_C_MAYOR!Y$9)+SUMIFS(BRUTO!$Q:$Q,BRUTO!$H:$H,ANALISIS_CAPTURAS_SEXO_C_MAYOR!$B15,BRUTO!$R:$R,ANALISIS_CAPTURAS_SEXO_C_MAYOR!Y$10,BRUTO!$A:$A,ANALISIS_CAPTURAS_SEXO_C_MAYOR!Y$9)+SUMIFS(BRUTO!$S:$S,BRUTO!$I:$I,ANALISIS_CAPTURAS_SEXO_C_MAYOR!$B15,BRUTO!$T:$T,ANALISIS_CAPTURAS_SEXO_C_MAYOR!Y$10,BRUTO!$A:$A,ANALISIS_CAPTURAS_SEXO_C_MAYOR!Y$9)+SUMIFS(BRUTO!$U:$U,BRUTO!$I:$I,ANALISIS_CAPTURAS_SEXO_C_MAYOR!$B15,BRUTO!$V:$V,ANALISIS_CAPTURAS_SEXO_C_MAYOR!Y$10,BRUTO!$A:$A,ANALISIS_CAPTURAS_SEXO_C_MAYOR!Y$9)+SUMIFS(BRUTO!$W:$W,BRUTO!$J:$J,ANALISIS_CAPTURAS_SEXO_C_MAYOR!$B15,BRUTO!$X:$X,ANALISIS_CAPTURAS_SEXO_C_MAYOR!Y$10,BRUTO!$A:$A,ANALISIS_CAPTURAS_SEXO_C_MAYOR!Y$9)+SUMIFS(BRUTO!$Y:$Y,BRUTO!$K:$K,ANALISIS_CAPTURAS_SEXO_C_MAYOR!$B15,BRUTO!$Z:$Z,ANALISIS_CAPTURAS_SEXO_C_MAYOR!Y$10,BRUTO!$A:$A,ANALISIS_CAPTURAS_SEXO_C_MAYOR!Y$9)+SUMIFS(BRUTO!$AA:$AA,BRUTO!$K:$K,ANALISIS_CAPTURAS_SEXO_C_MAYOR!$B15,BRUTO!$AB:$AB,ANALISIS_CAPTURAS_SEXO_C_MAYOR!Y$10,BRUTO!$A:$A,ANALISIS_CAPTURAS_SEXO_C_MAYOR!Y$9)</f>
        <v>1</v>
      </c>
      <c r="Z15" s="111">
        <f>SUMIFS(BRUTO!$M:$M,BRUTO!$H:$H,ANALISIS_CAPTURAS_SEXO_C_MAYOR!$B15,BRUTO!$N:$N,ANALISIS_CAPTURAS_SEXO_C_MAYOR!Z$10,BRUTO!$A:$A,ANALISIS_CAPTURAS_SEXO_C_MAYOR!Z$9)+SUMIFS(BRUTO!$O:$O,BRUTO!$H:$H,ANALISIS_CAPTURAS_SEXO_C_MAYOR!$B15,BRUTO!$P:$P,ANALISIS_CAPTURAS_SEXO_C_MAYOR!Z$10,BRUTO!$A:$A,ANALISIS_CAPTURAS_SEXO_C_MAYOR!Z$9)+SUMIFS(BRUTO!$Q:$Q,BRUTO!$H:$H,ANALISIS_CAPTURAS_SEXO_C_MAYOR!$B15,BRUTO!$R:$R,ANALISIS_CAPTURAS_SEXO_C_MAYOR!Z$10,BRUTO!$A:$A,ANALISIS_CAPTURAS_SEXO_C_MAYOR!Z$9)+SUMIFS(BRUTO!$S:$S,BRUTO!$I:$I,ANALISIS_CAPTURAS_SEXO_C_MAYOR!$B15,BRUTO!$T:$T,ANALISIS_CAPTURAS_SEXO_C_MAYOR!Z$10,BRUTO!$A:$A,ANALISIS_CAPTURAS_SEXO_C_MAYOR!Z$9)+SUMIFS(BRUTO!$U:$U,BRUTO!$I:$I,ANALISIS_CAPTURAS_SEXO_C_MAYOR!$B15,BRUTO!$V:$V,ANALISIS_CAPTURAS_SEXO_C_MAYOR!Z$10,BRUTO!$A:$A,ANALISIS_CAPTURAS_SEXO_C_MAYOR!Z$9)+SUMIFS(BRUTO!$W:$W,BRUTO!$J:$J,ANALISIS_CAPTURAS_SEXO_C_MAYOR!$B15,BRUTO!$X:$X,ANALISIS_CAPTURAS_SEXO_C_MAYOR!Z$10,BRUTO!$A:$A,ANALISIS_CAPTURAS_SEXO_C_MAYOR!Z$9)+SUMIFS(BRUTO!$Y:$Y,BRUTO!$K:$K,ANALISIS_CAPTURAS_SEXO_C_MAYOR!$B15,BRUTO!$Z:$Z,ANALISIS_CAPTURAS_SEXO_C_MAYOR!Z$10,BRUTO!$A:$A,ANALISIS_CAPTURAS_SEXO_C_MAYOR!Z$9)+SUMIFS(BRUTO!$AA:$AA,BRUTO!$K:$K,ANALISIS_CAPTURAS_SEXO_C_MAYOR!$B15,BRUTO!$AB:$AB,ANALISIS_CAPTURAS_SEXO_C_MAYOR!Z$10,BRUTO!$A:$A,ANALISIS_CAPTURAS_SEXO_C_MAYOR!Z$9)</f>
        <v>0</v>
      </c>
      <c r="AA15" s="111">
        <f>SUMIFS(BRUTO!$M:$M,BRUTO!$H:$H,ANALISIS_CAPTURAS_SEXO_C_MAYOR!$B15,BRUTO!$N:$N,ANALISIS_CAPTURAS_SEXO_C_MAYOR!AA$10,BRUTO!$A:$A,ANALISIS_CAPTURAS_SEXO_C_MAYOR!AA$9)+SUMIFS(BRUTO!$O:$O,BRUTO!$H:$H,ANALISIS_CAPTURAS_SEXO_C_MAYOR!$B15,BRUTO!$P:$P,ANALISIS_CAPTURAS_SEXO_C_MAYOR!AA$10,BRUTO!$A:$A,ANALISIS_CAPTURAS_SEXO_C_MAYOR!AA$9)+SUMIFS(BRUTO!$Q:$Q,BRUTO!$H:$H,ANALISIS_CAPTURAS_SEXO_C_MAYOR!$B15,BRUTO!$R:$R,ANALISIS_CAPTURAS_SEXO_C_MAYOR!AA$10,BRUTO!$A:$A,ANALISIS_CAPTURAS_SEXO_C_MAYOR!AA$9)+SUMIFS(BRUTO!$S:$S,BRUTO!$I:$I,ANALISIS_CAPTURAS_SEXO_C_MAYOR!$B15,BRUTO!$T:$T,ANALISIS_CAPTURAS_SEXO_C_MAYOR!AA$10,BRUTO!$A:$A,ANALISIS_CAPTURAS_SEXO_C_MAYOR!AA$9)+SUMIFS(BRUTO!$U:$U,BRUTO!$I:$I,ANALISIS_CAPTURAS_SEXO_C_MAYOR!$B15,BRUTO!$V:$V,ANALISIS_CAPTURAS_SEXO_C_MAYOR!AA$10,BRUTO!$A:$A,ANALISIS_CAPTURAS_SEXO_C_MAYOR!AA$9)+SUMIFS(BRUTO!$W:$W,BRUTO!$J:$J,ANALISIS_CAPTURAS_SEXO_C_MAYOR!$B15,BRUTO!$X:$X,ANALISIS_CAPTURAS_SEXO_C_MAYOR!AA$10,BRUTO!$A:$A,ANALISIS_CAPTURAS_SEXO_C_MAYOR!AA$9)+SUMIFS(BRUTO!$Y:$Y,BRUTO!$K:$K,ANALISIS_CAPTURAS_SEXO_C_MAYOR!$B15,BRUTO!$Z:$Z,ANALISIS_CAPTURAS_SEXO_C_MAYOR!AA$10,BRUTO!$A:$A,ANALISIS_CAPTURAS_SEXO_C_MAYOR!AA$9)+SUMIFS(BRUTO!$AA:$AA,BRUTO!$K:$K,ANALISIS_CAPTURAS_SEXO_C_MAYOR!$B15,BRUTO!$AB:$AB,ANALISIS_CAPTURAS_SEXO_C_MAYOR!AA$10,BRUTO!$A:$A,ANALISIS_CAPTURAS_SEXO_C_MAYOR!AA$9)</f>
        <v>1</v>
      </c>
      <c r="AB15" s="111">
        <f>SUMIFS(BRUTO!$M:$M,BRUTO!$H:$H,ANALISIS_CAPTURAS_SEXO_C_MAYOR!$B15,BRUTO!$N:$N,ANALISIS_CAPTURAS_SEXO_C_MAYOR!AB$10,BRUTO!$A:$A,ANALISIS_CAPTURAS_SEXO_C_MAYOR!AB$9)+SUMIFS(BRUTO!$O:$O,BRUTO!$H:$H,ANALISIS_CAPTURAS_SEXO_C_MAYOR!$B15,BRUTO!$P:$P,ANALISIS_CAPTURAS_SEXO_C_MAYOR!AB$10,BRUTO!$A:$A,ANALISIS_CAPTURAS_SEXO_C_MAYOR!AB$9)+SUMIFS(BRUTO!$Q:$Q,BRUTO!$H:$H,ANALISIS_CAPTURAS_SEXO_C_MAYOR!$B15,BRUTO!$R:$R,ANALISIS_CAPTURAS_SEXO_C_MAYOR!AB$10,BRUTO!$A:$A,ANALISIS_CAPTURAS_SEXO_C_MAYOR!AB$9)+SUMIFS(BRUTO!$S:$S,BRUTO!$I:$I,ANALISIS_CAPTURAS_SEXO_C_MAYOR!$B15,BRUTO!$T:$T,ANALISIS_CAPTURAS_SEXO_C_MAYOR!AB$10,BRUTO!$A:$A,ANALISIS_CAPTURAS_SEXO_C_MAYOR!AB$9)+SUMIFS(BRUTO!$U:$U,BRUTO!$I:$I,ANALISIS_CAPTURAS_SEXO_C_MAYOR!$B15,BRUTO!$V:$V,ANALISIS_CAPTURAS_SEXO_C_MAYOR!AB$10,BRUTO!$A:$A,ANALISIS_CAPTURAS_SEXO_C_MAYOR!AB$9)+SUMIFS(BRUTO!$W:$W,BRUTO!$J:$J,ANALISIS_CAPTURAS_SEXO_C_MAYOR!$B15,BRUTO!$X:$X,ANALISIS_CAPTURAS_SEXO_C_MAYOR!AB$10,BRUTO!$A:$A,ANALISIS_CAPTURAS_SEXO_C_MAYOR!AB$9)+SUMIFS(BRUTO!$Y:$Y,BRUTO!$K:$K,ANALISIS_CAPTURAS_SEXO_C_MAYOR!$B15,BRUTO!$Z:$Z,ANALISIS_CAPTURAS_SEXO_C_MAYOR!AB$10,BRUTO!$A:$A,ANALISIS_CAPTURAS_SEXO_C_MAYOR!AB$9)+SUMIFS(BRUTO!$AA:$AA,BRUTO!$K:$K,ANALISIS_CAPTURAS_SEXO_C_MAYOR!$B15,BRUTO!$AB:$AB,ANALISIS_CAPTURAS_SEXO_C_MAYOR!AB$10,BRUTO!$A:$A,ANALISIS_CAPTURAS_SEXO_C_MAYOR!AB$9)</f>
        <v>4</v>
      </c>
      <c r="AC15" s="111">
        <f>SUMIFS(BRUTO!$M:$M,BRUTO!$H:$H,ANALISIS_CAPTURAS_SEXO_C_MAYOR!$B15,BRUTO!$N:$N,ANALISIS_CAPTURAS_SEXO_C_MAYOR!AC$10,BRUTO!$A:$A,ANALISIS_CAPTURAS_SEXO_C_MAYOR!AC$9)+SUMIFS(BRUTO!$O:$O,BRUTO!$H:$H,ANALISIS_CAPTURAS_SEXO_C_MAYOR!$B15,BRUTO!$P:$P,ANALISIS_CAPTURAS_SEXO_C_MAYOR!AC$10,BRUTO!$A:$A,ANALISIS_CAPTURAS_SEXO_C_MAYOR!AC$9)+SUMIFS(BRUTO!$Q:$Q,BRUTO!$H:$H,ANALISIS_CAPTURAS_SEXO_C_MAYOR!$B15,BRUTO!$R:$R,ANALISIS_CAPTURAS_SEXO_C_MAYOR!AC$10,BRUTO!$A:$A,ANALISIS_CAPTURAS_SEXO_C_MAYOR!AC$9)+SUMIFS(BRUTO!$S:$S,BRUTO!$I:$I,ANALISIS_CAPTURAS_SEXO_C_MAYOR!$B15,BRUTO!$T:$T,ANALISIS_CAPTURAS_SEXO_C_MAYOR!AC$10,BRUTO!$A:$A,ANALISIS_CAPTURAS_SEXO_C_MAYOR!AC$9)+SUMIFS(BRUTO!$U:$U,BRUTO!$I:$I,ANALISIS_CAPTURAS_SEXO_C_MAYOR!$B15,BRUTO!$V:$V,ANALISIS_CAPTURAS_SEXO_C_MAYOR!AC$10,BRUTO!$A:$A,ANALISIS_CAPTURAS_SEXO_C_MAYOR!AC$9)+SUMIFS(BRUTO!$W:$W,BRUTO!$J:$J,ANALISIS_CAPTURAS_SEXO_C_MAYOR!$B15,BRUTO!$X:$X,ANALISIS_CAPTURAS_SEXO_C_MAYOR!AC$10,BRUTO!$A:$A,ANALISIS_CAPTURAS_SEXO_C_MAYOR!AC$9)+SUMIFS(BRUTO!$Y:$Y,BRUTO!$K:$K,ANALISIS_CAPTURAS_SEXO_C_MAYOR!$B15,BRUTO!$Z:$Z,ANALISIS_CAPTURAS_SEXO_C_MAYOR!AC$10,BRUTO!$A:$A,ANALISIS_CAPTURAS_SEXO_C_MAYOR!AC$9)+SUMIFS(BRUTO!$AA:$AA,BRUTO!$K:$K,ANALISIS_CAPTURAS_SEXO_C_MAYOR!$B15,BRUTO!$AB:$AB,ANALISIS_CAPTURAS_SEXO_C_MAYOR!AC$10,BRUTO!$A:$A,ANALISIS_CAPTURAS_SEXO_C_MAYOR!AC$9)</f>
        <v>2</v>
      </c>
      <c r="AD15" s="111">
        <f>SUMIFS(BRUTO!$M:$M,BRUTO!$H:$H,ANALISIS_CAPTURAS_SEXO_C_MAYOR!$B15,BRUTO!$N:$N,ANALISIS_CAPTURAS_SEXO_C_MAYOR!AD$10,BRUTO!$A:$A,ANALISIS_CAPTURAS_SEXO_C_MAYOR!AD$9)+SUMIFS(BRUTO!$O:$O,BRUTO!$H:$H,ANALISIS_CAPTURAS_SEXO_C_MAYOR!$B15,BRUTO!$P:$P,ANALISIS_CAPTURAS_SEXO_C_MAYOR!AD$10,BRUTO!$A:$A,ANALISIS_CAPTURAS_SEXO_C_MAYOR!AD$9)+SUMIFS(BRUTO!$Q:$Q,BRUTO!$H:$H,ANALISIS_CAPTURAS_SEXO_C_MAYOR!$B15,BRUTO!$R:$R,ANALISIS_CAPTURAS_SEXO_C_MAYOR!AD$10,BRUTO!$A:$A,ANALISIS_CAPTURAS_SEXO_C_MAYOR!AD$9)+SUMIFS(BRUTO!$S:$S,BRUTO!$I:$I,ANALISIS_CAPTURAS_SEXO_C_MAYOR!$B15,BRUTO!$T:$T,ANALISIS_CAPTURAS_SEXO_C_MAYOR!AD$10,BRUTO!$A:$A,ANALISIS_CAPTURAS_SEXO_C_MAYOR!AD$9)+SUMIFS(BRUTO!$U:$U,BRUTO!$I:$I,ANALISIS_CAPTURAS_SEXO_C_MAYOR!$B15,BRUTO!$V:$V,ANALISIS_CAPTURAS_SEXO_C_MAYOR!AD$10,BRUTO!$A:$A,ANALISIS_CAPTURAS_SEXO_C_MAYOR!AD$9)+SUMIFS(BRUTO!$W:$W,BRUTO!$J:$J,ANALISIS_CAPTURAS_SEXO_C_MAYOR!$B15,BRUTO!$X:$X,ANALISIS_CAPTURAS_SEXO_C_MAYOR!AD$10,BRUTO!$A:$A,ANALISIS_CAPTURAS_SEXO_C_MAYOR!AD$9)+SUMIFS(BRUTO!$Y:$Y,BRUTO!$K:$K,ANALISIS_CAPTURAS_SEXO_C_MAYOR!$B15,BRUTO!$Z:$Z,ANALISIS_CAPTURAS_SEXO_C_MAYOR!AD$10,BRUTO!$A:$A,ANALISIS_CAPTURAS_SEXO_C_MAYOR!AD$9)+SUMIFS(BRUTO!$AA:$AA,BRUTO!$K:$K,ANALISIS_CAPTURAS_SEXO_C_MAYOR!$B15,BRUTO!$AB:$AB,ANALISIS_CAPTURAS_SEXO_C_MAYOR!AD$10,BRUTO!$A:$A,ANALISIS_CAPTURAS_SEXO_C_MAYOR!AD$9)</f>
        <v>12</v>
      </c>
      <c r="AE15" s="111">
        <f>SUMIFS(BRUTO!$M:$M,BRUTO!$H:$H,ANALISIS_CAPTURAS_SEXO_C_MAYOR!$B15,BRUTO!$N:$N,ANALISIS_CAPTURAS_SEXO_C_MAYOR!AE$10,BRUTO!$A:$A,ANALISIS_CAPTURAS_SEXO_C_MAYOR!AE$9)+SUMIFS(BRUTO!$O:$O,BRUTO!$H:$H,ANALISIS_CAPTURAS_SEXO_C_MAYOR!$B15,BRUTO!$P:$P,ANALISIS_CAPTURAS_SEXO_C_MAYOR!AE$10,BRUTO!$A:$A,ANALISIS_CAPTURAS_SEXO_C_MAYOR!AE$9)+SUMIFS(BRUTO!$Q:$Q,BRUTO!$H:$H,ANALISIS_CAPTURAS_SEXO_C_MAYOR!$B15,BRUTO!$R:$R,ANALISIS_CAPTURAS_SEXO_C_MAYOR!AE$10,BRUTO!$A:$A,ANALISIS_CAPTURAS_SEXO_C_MAYOR!AE$9)+SUMIFS(BRUTO!$S:$S,BRUTO!$I:$I,ANALISIS_CAPTURAS_SEXO_C_MAYOR!$B15,BRUTO!$T:$T,ANALISIS_CAPTURAS_SEXO_C_MAYOR!AE$10,BRUTO!$A:$A,ANALISIS_CAPTURAS_SEXO_C_MAYOR!AE$9)+SUMIFS(BRUTO!$U:$U,BRUTO!$I:$I,ANALISIS_CAPTURAS_SEXO_C_MAYOR!$B15,BRUTO!$V:$V,ANALISIS_CAPTURAS_SEXO_C_MAYOR!AE$10,BRUTO!$A:$A,ANALISIS_CAPTURAS_SEXO_C_MAYOR!AE$9)+SUMIFS(BRUTO!$W:$W,BRUTO!$J:$J,ANALISIS_CAPTURAS_SEXO_C_MAYOR!$B15,BRUTO!$X:$X,ANALISIS_CAPTURAS_SEXO_C_MAYOR!AE$10,BRUTO!$A:$A,ANALISIS_CAPTURAS_SEXO_C_MAYOR!AE$9)+SUMIFS(BRUTO!$Y:$Y,BRUTO!$K:$K,ANALISIS_CAPTURAS_SEXO_C_MAYOR!$B15,BRUTO!$Z:$Z,ANALISIS_CAPTURAS_SEXO_C_MAYOR!AE$10,BRUTO!$A:$A,ANALISIS_CAPTURAS_SEXO_C_MAYOR!AE$9)+SUMIFS(BRUTO!$AA:$AA,BRUTO!$K:$K,ANALISIS_CAPTURAS_SEXO_C_MAYOR!$B15,BRUTO!$AB:$AB,ANALISIS_CAPTURAS_SEXO_C_MAYOR!AE$10,BRUTO!$A:$A,ANALISIS_CAPTURAS_SEXO_C_MAYOR!AE$9)</f>
        <v>20</v>
      </c>
      <c r="AF15" s="111">
        <f>SUMIFS(BRUTO!$M:$M,BRUTO!$H:$H,ANALISIS_CAPTURAS_SEXO_C_MAYOR!$B15,BRUTO!$N:$N,ANALISIS_CAPTURAS_SEXO_C_MAYOR!AF$10,BRUTO!$A:$A,ANALISIS_CAPTURAS_SEXO_C_MAYOR!AF$9)+SUMIFS(BRUTO!$O:$O,BRUTO!$H:$H,ANALISIS_CAPTURAS_SEXO_C_MAYOR!$B15,BRUTO!$P:$P,ANALISIS_CAPTURAS_SEXO_C_MAYOR!AF$10,BRUTO!$A:$A,ANALISIS_CAPTURAS_SEXO_C_MAYOR!AF$9)+SUMIFS(BRUTO!$Q:$Q,BRUTO!$H:$H,ANALISIS_CAPTURAS_SEXO_C_MAYOR!$B15,BRUTO!$R:$R,ANALISIS_CAPTURAS_SEXO_C_MAYOR!AF$10,BRUTO!$A:$A,ANALISIS_CAPTURAS_SEXO_C_MAYOR!AF$9)+SUMIFS(BRUTO!$S:$S,BRUTO!$I:$I,ANALISIS_CAPTURAS_SEXO_C_MAYOR!$B15,BRUTO!$T:$T,ANALISIS_CAPTURAS_SEXO_C_MAYOR!AF$10,BRUTO!$A:$A,ANALISIS_CAPTURAS_SEXO_C_MAYOR!AF$9)+SUMIFS(BRUTO!$U:$U,BRUTO!$I:$I,ANALISIS_CAPTURAS_SEXO_C_MAYOR!$B15,BRUTO!$V:$V,ANALISIS_CAPTURAS_SEXO_C_MAYOR!AF$10,BRUTO!$A:$A,ANALISIS_CAPTURAS_SEXO_C_MAYOR!AF$9)+SUMIFS(BRUTO!$W:$W,BRUTO!$J:$J,ANALISIS_CAPTURAS_SEXO_C_MAYOR!$B15,BRUTO!$X:$X,ANALISIS_CAPTURAS_SEXO_C_MAYOR!AF$10,BRUTO!$A:$A,ANALISIS_CAPTURAS_SEXO_C_MAYOR!AF$9)+SUMIFS(BRUTO!$Y:$Y,BRUTO!$K:$K,ANALISIS_CAPTURAS_SEXO_C_MAYOR!$B15,BRUTO!$Z:$Z,ANALISIS_CAPTURAS_SEXO_C_MAYOR!AF$10,BRUTO!$A:$A,ANALISIS_CAPTURAS_SEXO_C_MAYOR!AF$9)+SUMIFS(BRUTO!$AA:$AA,BRUTO!$K:$K,ANALISIS_CAPTURAS_SEXO_C_MAYOR!$B15,BRUTO!$AB:$AB,ANALISIS_CAPTURAS_SEXO_C_MAYOR!AF$10,BRUTO!$A:$A,ANALISIS_CAPTURAS_SEXO_C_MAYOR!AF$9)</f>
        <v>0</v>
      </c>
      <c r="AG15" s="111">
        <f>SUMIFS(BRUTO!$M:$M,BRUTO!$H:$H,ANALISIS_CAPTURAS_SEXO_C_MAYOR!$B15,BRUTO!$N:$N,ANALISIS_CAPTURAS_SEXO_C_MAYOR!AG$10,BRUTO!$A:$A,ANALISIS_CAPTURAS_SEXO_C_MAYOR!AG$9)+SUMIFS(BRUTO!$O:$O,BRUTO!$H:$H,ANALISIS_CAPTURAS_SEXO_C_MAYOR!$B15,BRUTO!$P:$P,ANALISIS_CAPTURAS_SEXO_C_MAYOR!AG$10,BRUTO!$A:$A,ANALISIS_CAPTURAS_SEXO_C_MAYOR!AG$9)+SUMIFS(BRUTO!$Q:$Q,BRUTO!$H:$H,ANALISIS_CAPTURAS_SEXO_C_MAYOR!$B15,BRUTO!$R:$R,ANALISIS_CAPTURAS_SEXO_C_MAYOR!AG$10,BRUTO!$A:$A,ANALISIS_CAPTURAS_SEXO_C_MAYOR!AG$9)+SUMIFS(BRUTO!$S:$S,BRUTO!$I:$I,ANALISIS_CAPTURAS_SEXO_C_MAYOR!$B15,BRUTO!$T:$T,ANALISIS_CAPTURAS_SEXO_C_MAYOR!AG$10,BRUTO!$A:$A,ANALISIS_CAPTURAS_SEXO_C_MAYOR!AG$9)+SUMIFS(BRUTO!$U:$U,BRUTO!$I:$I,ANALISIS_CAPTURAS_SEXO_C_MAYOR!$B15,BRUTO!$V:$V,ANALISIS_CAPTURAS_SEXO_C_MAYOR!AG$10,BRUTO!$A:$A,ANALISIS_CAPTURAS_SEXO_C_MAYOR!AG$9)+SUMIFS(BRUTO!$W:$W,BRUTO!$J:$J,ANALISIS_CAPTURAS_SEXO_C_MAYOR!$B15,BRUTO!$X:$X,ANALISIS_CAPTURAS_SEXO_C_MAYOR!AG$10,BRUTO!$A:$A,ANALISIS_CAPTURAS_SEXO_C_MAYOR!AG$9)+SUMIFS(BRUTO!$Y:$Y,BRUTO!$K:$K,ANALISIS_CAPTURAS_SEXO_C_MAYOR!$B15,BRUTO!$Z:$Z,ANALISIS_CAPTURAS_SEXO_C_MAYOR!AG$10,BRUTO!$A:$A,ANALISIS_CAPTURAS_SEXO_C_MAYOR!AG$9)+SUMIFS(BRUTO!$AA:$AA,BRUTO!$K:$K,ANALISIS_CAPTURAS_SEXO_C_MAYOR!$B15,BRUTO!$AB:$AB,ANALISIS_CAPTURAS_SEXO_C_MAYOR!AG$10,BRUTO!$A:$A,ANALISIS_CAPTURAS_SEXO_C_MAYOR!AG$9)</f>
        <v>0</v>
      </c>
      <c r="AH15" s="111">
        <f>SUMIFS(BRUTO!$M:$M,BRUTO!$H:$H,ANALISIS_CAPTURAS_SEXO_C_MAYOR!$B15,BRUTO!$N:$N,ANALISIS_CAPTURAS_SEXO_C_MAYOR!AH$10,BRUTO!$A:$A,ANALISIS_CAPTURAS_SEXO_C_MAYOR!AH$9)+SUMIFS(BRUTO!$O:$O,BRUTO!$H:$H,ANALISIS_CAPTURAS_SEXO_C_MAYOR!$B15,BRUTO!$P:$P,ANALISIS_CAPTURAS_SEXO_C_MAYOR!AH$10,BRUTO!$A:$A,ANALISIS_CAPTURAS_SEXO_C_MAYOR!AH$9)+SUMIFS(BRUTO!$Q:$Q,BRUTO!$H:$H,ANALISIS_CAPTURAS_SEXO_C_MAYOR!$B15,BRUTO!$R:$R,ANALISIS_CAPTURAS_SEXO_C_MAYOR!AH$10,BRUTO!$A:$A,ANALISIS_CAPTURAS_SEXO_C_MAYOR!AH$9)+SUMIFS(BRUTO!$S:$S,BRUTO!$I:$I,ANALISIS_CAPTURAS_SEXO_C_MAYOR!$B15,BRUTO!$T:$T,ANALISIS_CAPTURAS_SEXO_C_MAYOR!AH$10,BRUTO!$A:$A,ANALISIS_CAPTURAS_SEXO_C_MAYOR!AH$9)+SUMIFS(BRUTO!$U:$U,BRUTO!$I:$I,ANALISIS_CAPTURAS_SEXO_C_MAYOR!$B15,BRUTO!$V:$V,ANALISIS_CAPTURAS_SEXO_C_MAYOR!AH$10,BRUTO!$A:$A,ANALISIS_CAPTURAS_SEXO_C_MAYOR!AH$9)+SUMIFS(BRUTO!$W:$W,BRUTO!$J:$J,ANALISIS_CAPTURAS_SEXO_C_MAYOR!$B15,BRUTO!$X:$X,ANALISIS_CAPTURAS_SEXO_C_MAYOR!AH$10,BRUTO!$A:$A,ANALISIS_CAPTURAS_SEXO_C_MAYOR!AH$9)+SUMIFS(BRUTO!$Y:$Y,BRUTO!$K:$K,ANALISIS_CAPTURAS_SEXO_C_MAYOR!$B15,BRUTO!$Z:$Z,ANALISIS_CAPTURAS_SEXO_C_MAYOR!AH$10,BRUTO!$A:$A,ANALISIS_CAPTURAS_SEXO_C_MAYOR!AH$9)+SUMIFS(BRUTO!$AA:$AA,BRUTO!$K:$K,ANALISIS_CAPTURAS_SEXO_C_MAYOR!$B15,BRUTO!$AB:$AB,ANALISIS_CAPTURAS_SEXO_C_MAYOR!AH$10,BRUTO!$A:$A,ANALISIS_CAPTURAS_SEXO_C_MAYOR!AH$9)</f>
        <v>0</v>
      </c>
      <c r="AI15" s="111">
        <f>SUMIFS(BRUTO!$M:$M,BRUTO!$H:$H,ANALISIS_CAPTURAS_SEXO_C_MAYOR!$B15,BRUTO!$N:$N,ANALISIS_CAPTURAS_SEXO_C_MAYOR!AI$10,BRUTO!$A:$A,ANALISIS_CAPTURAS_SEXO_C_MAYOR!AI$9)+SUMIFS(BRUTO!$O:$O,BRUTO!$H:$H,ANALISIS_CAPTURAS_SEXO_C_MAYOR!$B15,BRUTO!$P:$P,ANALISIS_CAPTURAS_SEXO_C_MAYOR!AI$10,BRUTO!$A:$A,ANALISIS_CAPTURAS_SEXO_C_MAYOR!AI$9)+SUMIFS(BRUTO!$Q:$Q,BRUTO!$H:$H,ANALISIS_CAPTURAS_SEXO_C_MAYOR!$B15,BRUTO!$R:$R,ANALISIS_CAPTURAS_SEXO_C_MAYOR!AI$10,BRUTO!$A:$A,ANALISIS_CAPTURAS_SEXO_C_MAYOR!AI$9)+SUMIFS(BRUTO!$S:$S,BRUTO!$I:$I,ANALISIS_CAPTURAS_SEXO_C_MAYOR!$B15,BRUTO!$T:$T,ANALISIS_CAPTURAS_SEXO_C_MAYOR!AI$10,BRUTO!$A:$A,ANALISIS_CAPTURAS_SEXO_C_MAYOR!AI$9)+SUMIFS(BRUTO!$U:$U,BRUTO!$I:$I,ANALISIS_CAPTURAS_SEXO_C_MAYOR!$B15,BRUTO!$V:$V,ANALISIS_CAPTURAS_SEXO_C_MAYOR!AI$10,BRUTO!$A:$A,ANALISIS_CAPTURAS_SEXO_C_MAYOR!AI$9)+SUMIFS(BRUTO!$W:$W,BRUTO!$J:$J,ANALISIS_CAPTURAS_SEXO_C_MAYOR!$B15,BRUTO!$X:$X,ANALISIS_CAPTURAS_SEXO_C_MAYOR!AI$10,BRUTO!$A:$A,ANALISIS_CAPTURAS_SEXO_C_MAYOR!AI$9)+SUMIFS(BRUTO!$Y:$Y,BRUTO!$K:$K,ANALISIS_CAPTURAS_SEXO_C_MAYOR!$B15,BRUTO!$Z:$Z,ANALISIS_CAPTURAS_SEXO_C_MAYOR!AI$10,BRUTO!$A:$A,ANALISIS_CAPTURAS_SEXO_C_MAYOR!AI$9)+SUMIFS(BRUTO!$AA:$AA,BRUTO!$K:$K,ANALISIS_CAPTURAS_SEXO_C_MAYOR!$B15,BRUTO!$AB:$AB,ANALISIS_CAPTURAS_SEXO_C_MAYOR!AI$10,BRUTO!$A:$A,ANALISIS_CAPTURAS_SEXO_C_MAYOR!AI$9)</f>
        <v>0</v>
      </c>
    </row>
    <row r="16" spans="1:35" ht="15.75" x14ac:dyDescent="0.25">
      <c r="A16" s="99" t="s">
        <v>183</v>
      </c>
      <c r="B16" s="103">
        <v>23</v>
      </c>
      <c r="C16" s="111">
        <f>SUMIFS(BRUTO!$M:$M,BRUTO!$H:$H,ANALISIS_CAPTURAS_SEXO_C_MAYOR!$B16,BRUTO!$N:$N,ANALISIS_CAPTURAS_SEXO_C_MAYOR!C$10,BRUTO!$A:$A,ANALISIS_CAPTURAS_SEXO_C_MAYOR!C$9)+SUMIFS(BRUTO!$O:$O,BRUTO!$H:$H,ANALISIS_CAPTURAS_SEXO_C_MAYOR!$B16,BRUTO!$P:$P,ANALISIS_CAPTURAS_SEXO_C_MAYOR!C$10,BRUTO!$A:$A,ANALISIS_CAPTURAS_SEXO_C_MAYOR!C$9)+SUMIFS(BRUTO!$Q:$Q,BRUTO!$H:$H,ANALISIS_CAPTURAS_SEXO_C_MAYOR!$B16,BRUTO!$R:$R,ANALISIS_CAPTURAS_SEXO_C_MAYOR!C$10,BRUTO!$A:$A,ANALISIS_CAPTURAS_SEXO_C_MAYOR!C$9)+SUMIFS(BRUTO!$S:$S,BRUTO!$I:$I,ANALISIS_CAPTURAS_SEXO_C_MAYOR!$B16,BRUTO!$T:$T,ANALISIS_CAPTURAS_SEXO_C_MAYOR!C$10,BRUTO!$A:$A,ANALISIS_CAPTURAS_SEXO_C_MAYOR!C$9)+SUMIFS(BRUTO!$U:$U,BRUTO!$I:$I,ANALISIS_CAPTURAS_SEXO_C_MAYOR!$B16,BRUTO!$V:$V,ANALISIS_CAPTURAS_SEXO_C_MAYOR!C$10,BRUTO!$A:$A,ANALISIS_CAPTURAS_SEXO_C_MAYOR!C$9)+SUMIFS(BRUTO!$W:$W,BRUTO!$J:$J,ANALISIS_CAPTURAS_SEXO_C_MAYOR!$B16,BRUTO!$X:$X,ANALISIS_CAPTURAS_SEXO_C_MAYOR!C$10,BRUTO!$A:$A,ANALISIS_CAPTURAS_SEXO_C_MAYOR!C$9)+SUMIFS(BRUTO!$Y:$Y,BRUTO!$K:$K,ANALISIS_CAPTURAS_SEXO_C_MAYOR!$B16,BRUTO!$Z:$Z,ANALISIS_CAPTURAS_SEXO_C_MAYOR!C$10,BRUTO!$A:$A,ANALISIS_CAPTURAS_SEXO_C_MAYOR!C$9)+SUMIFS(BRUTO!$AA:$AA,BRUTO!$K:$K,ANALISIS_CAPTURAS_SEXO_C_MAYOR!$B16,BRUTO!$AB:$AB,ANALISIS_CAPTURAS_SEXO_C_MAYOR!C$10,BRUTO!$A:$A,ANALISIS_CAPTURAS_SEXO_C_MAYOR!C$9)</f>
        <v>0</v>
      </c>
      <c r="D16" s="111">
        <f>SUMIFS(BRUTO!$M:$M,BRUTO!$H:$H,ANALISIS_CAPTURAS_SEXO_C_MAYOR!$B16,BRUTO!$N:$N,ANALISIS_CAPTURAS_SEXO_C_MAYOR!D$10,BRUTO!$A:$A,ANALISIS_CAPTURAS_SEXO_C_MAYOR!D$9)+SUMIFS(BRUTO!$O:$O,BRUTO!$H:$H,ANALISIS_CAPTURAS_SEXO_C_MAYOR!$B16,BRUTO!$P:$P,ANALISIS_CAPTURAS_SEXO_C_MAYOR!D$10,BRUTO!$A:$A,ANALISIS_CAPTURAS_SEXO_C_MAYOR!D$9)+SUMIFS(BRUTO!$Q:$Q,BRUTO!$H:$H,ANALISIS_CAPTURAS_SEXO_C_MAYOR!$B16,BRUTO!$R:$R,ANALISIS_CAPTURAS_SEXO_C_MAYOR!D$10,BRUTO!$A:$A,ANALISIS_CAPTURAS_SEXO_C_MAYOR!D$9)+SUMIFS(BRUTO!$S:$S,BRUTO!$I:$I,ANALISIS_CAPTURAS_SEXO_C_MAYOR!$B16,BRUTO!$T:$T,ANALISIS_CAPTURAS_SEXO_C_MAYOR!D$10,BRUTO!$A:$A,ANALISIS_CAPTURAS_SEXO_C_MAYOR!D$9)+SUMIFS(BRUTO!$U:$U,BRUTO!$I:$I,ANALISIS_CAPTURAS_SEXO_C_MAYOR!$B16,BRUTO!$V:$V,ANALISIS_CAPTURAS_SEXO_C_MAYOR!D$10,BRUTO!$A:$A,ANALISIS_CAPTURAS_SEXO_C_MAYOR!D$9)+SUMIFS(BRUTO!$W:$W,BRUTO!$J:$J,ANALISIS_CAPTURAS_SEXO_C_MAYOR!$B16,BRUTO!$X:$X,ANALISIS_CAPTURAS_SEXO_C_MAYOR!D$10,BRUTO!$A:$A,ANALISIS_CAPTURAS_SEXO_C_MAYOR!D$9)+SUMIFS(BRUTO!$Y:$Y,BRUTO!$K:$K,ANALISIS_CAPTURAS_SEXO_C_MAYOR!$B16,BRUTO!$Z:$Z,ANALISIS_CAPTURAS_SEXO_C_MAYOR!D$10,BRUTO!$A:$A,ANALISIS_CAPTURAS_SEXO_C_MAYOR!D$9)+SUMIFS(BRUTO!$AA:$AA,BRUTO!$K:$K,ANALISIS_CAPTURAS_SEXO_C_MAYOR!$B16,BRUTO!$AB:$AB,ANALISIS_CAPTURAS_SEXO_C_MAYOR!D$10,BRUTO!$A:$A,ANALISIS_CAPTURAS_SEXO_C_MAYOR!D$9)</f>
        <v>0</v>
      </c>
      <c r="E16" s="111">
        <f>SUMIFS(BRUTO!$M:$M,BRUTO!$H:$H,ANALISIS_CAPTURAS_SEXO_C_MAYOR!$B16,BRUTO!$N:$N,ANALISIS_CAPTURAS_SEXO_C_MAYOR!E$10,BRUTO!$A:$A,ANALISIS_CAPTURAS_SEXO_C_MAYOR!E$9)+SUMIFS(BRUTO!$O:$O,BRUTO!$H:$H,ANALISIS_CAPTURAS_SEXO_C_MAYOR!$B16,BRUTO!$P:$P,ANALISIS_CAPTURAS_SEXO_C_MAYOR!E$10,BRUTO!$A:$A,ANALISIS_CAPTURAS_SEXO_C_MAYOR!E$9)+SUMIFS(BRUTO!$Q:$Q,BRUTO!$H:$H,ANALISIS_CAPTURAS_SEXO_C_MAYOR!$B16,BRUTO!$R:$R,ANALISIS_CAPTURAS_SEXO_C_MAYOR!E$10,BRUTO!$A:$A,ANALISIS_CAPTURAS_SEXO_C_MAYOR!E$9)+SUMIFS(BRUTO!$S:$S,BRUTO!$I:$I,ANALISIS_CAPTURAS_SEXO_C_MAYOR!$B16,BRUTO!$T:$T,ANALISIS_CAPTURAS_SEXO_C_MAYOR!E$10,BRUTO!$A:$A,ANALISIS_CAPTURAS_SEXO_C_MAYOR!E$9)+SUMIFS(BRUTO!$U:$U,BRUTO!$I:$I,ANALISIS_CAPTURAS_SEXO_C_MAYOR!$B16,BRUTO!$V:$V,ANALISIS_CAPTURAS_SEXO_C_MAYOR!E$10,BRUTO!$A:$A,ANALISIS_CAPTURAS_SEXO_C_MAYOR!E$9)+SUMIFS(BRUTO!$W:$W,BRUTO!$J:$J,ANALISIS_CAPTURAS_SEXO_C_MAYOR!$B16,BRUTO!$X:$X,ANALISIS_CAPTURAS_SEXO_C_MAYOR!E$10,BRUTO!$A:$A,ANALISIS_CAPTURAS_SEXO_C_MAYOR!E$9)+SUMIFS(BRUTO!$Y:$Y,BRUTO!$K:$K,ANALISIS_CAPTURAS_SEXO_C_MAYOR!$B16,BRUTO!$Z:$Z,ANALISIS_CAPTURAS_SEXO_C_MAYOR!E$10,BRUTO!$A:$A,ANALISIS_CAPTURAS_SEXO_C_MAYOR!E$9)+SUMIFS(BRUTO!$AA:$AA,BRUTO!$K:$K,ANALISIS_CAPTURAS_SEXO_C_MAYOR!$B16,BRUTO!$AB:$AB,ANALISIS_CAPTURAS_SEXO_C_MAYOR!E$10,BRUTO!$A:$A,ANALISIS_CAPTURAS_SEXO_C_MAYOR!E$9)</f>
        <v>0</v>
      </c>
      <c r="F16" s="111">
        <f>SUMIFS(BRUTO!$M:$M,BRUTO!$H:$H,ANALISIS_CAPTURAS_SEXO_C_MAYOR!$B16,BRUTO!$N:$N,ANALISIS_CAPTURAS_SEXO_C_MAYOR!F$10,BRUTO!$A:$A,ANALISIS_CAPTURAS_SEXO_C_MAYOR!F$9)+SUMIFS(BRUTO!$O:$O,BRUTO!$H:$H,ANALISIS_CAPTURAS_SEXO_C_MAYOR!$B16,BRUTO!$P:$P,ANALISIS_CAPTURAS_SEXO_C_MAYOR!F$10,BRUTO!$A:$A,ANALISIS_CAPTURAS_SEXO_C_MAYOR!F$9)+SUMIFS(BRUTO!$Q:$Q,BRUTO!$H:$H,ANALISIS_CAPTURAS_SEXO_C_MAYOR!$B16,BRUTO!$R:$R,ANALISIS_CAPTURAS_SEXO_C_MAYOR!F$10,BRUTO!$A:$A,ANALISIS_CAPTURAS_SEXO_C_MAYOR!F$9)+SUMIFS(BRUTO!$S:$S,BRUTO!$I:$I,ANALISIS_CAPTURAS_SEXO_C_MAYOR!$B16,BRUTO!$T:$T,ANALISIS_CAPTURAS_SEXO_C_MAYOR!F$10,BRUTO!$A:$A,ANALISIS_CAPTURAS_SEXO_C_MAYOR!F$9)+SUMIFS(BRUTO!$U:$U,BRUTO!$I:$I,ANALISIS_CAPTURAS_SEXO_C_MAYOR!$B16,BRUTO!$V:$V,ANALISIS_CAPTURAS_SEXO_C_MAYOR!F$10,BRUTO!$A:$A,ANALISIS_CAPTURAS_SEXO_C_MAYOR!F$9)+SUMIFS(BRUTO!$W:$W,BRUTO!$J:$J,ANALISIS_CAPTURAS_SEXO_C_MAYOR!$B16,BRUTO!$X:$X,ANALISIS_CAPTURAS_SEXO_C_MAYOR!F$10,BRUTO!$A:$A,ANALISIS_CAPTURAS_SEXO_C_MAYOR!F$9)+SUMIFS(BRUTO!$Y:$Y,BRUTO!$K:$K,ANALISIS_CAPTURAS_SEXO_C_MAYOR!$B16,BRUTO!$Z:$Z,ANALISIS_CAPTURAS_SEXO_C_MAYOR!F$10,BRUTO!$A:$A,ANALISIS_CAPTURAS_SEXO_C_MAYOR!F$9)+SUMIFS(BRUTO!$AA:$AA,BRUTO!$K:$K,ANALISIS_CAPTURAS_SEXO_C_MAYOR!$B16,BRUTO!$AB:$AB,ANALISIS_CAPTURAS_SEXO_C_MAYOR!F$10,BRUTO!$A:$A,ANALISIS_CAPTURAS_SEXO_C_MAYOR!F$9)</f>
        <v>0</v>
      </c>
      <c r="G16" s="111">
        <f>SUMIFS(BRUTO!$M:$M,BRUTO!$H:$H,ANALISIS_CAPTURAS_SEXO_C_MAYOR!$B16,BRUTO!$N:$N,ANALISIS_CAPTURAS_SEXO_C_MAYOR!G$10,BRUTO!$A:$A,ANALISIS_CAPTURAS_SEXO_C_MAYOR!G$9)+SUMIFS(BRUTO!$O:$O,BRUTO!$H:$H,ANALISIS_CAPTURAS_SEXO_C_MAYOR!$B16,BRUTO!$P:$P,ANALISIS_CAPTURAS_SEXO_C_MAYOR!G$10,BRUTO!$A:$A,ANALISIS_CAPTURAS_SEXO_C_MAYOR!G$9)+SUMIFS(BRUTO!$Q:$Q,BRUTO!$H:$H,ANALISIS_CAPTURAS_SEXO_C_MAYOR!$B16,BRUTO!$R:$R,ANALISIS_CAPTURAS_SEXO_C_MAYOR!G$10,BRUTO!$A:$A,ANALISIS_CAPTURAS_SEXO_C_MAYOR!G$9)+SUMIFS(BRUTO!$S:$S,BRUTO!$I:$I,ANALISIS_CAPTURAS_SEXO_C_MAYOR!$B16,BRUTO!$T:$T,ANALISIS_CAPTURAS_SEXO_C_MAYOR!G$10,BRUTO!$A:$A,ANALISIS_CAPTURAS_SEXO_C_MAYOR!G$9)+SUMIFS(BRUTO!$U:$U,BRUTO!$I:$I,ANALISIS_CAPTURAS_SEXO_C_MAYOR!$B16,BRUTO!$V:$V,ANALISIS_CAPTURAS_SEXO_C_MAYOR!G$10,BRUTO!$A:$A,ANALISIS_CAPTURAS_SEXO_C_MAYOR!G$9)+SUMIFS(BRUTO!$W:$W,BRUTO!$J:$J,ANALISIS_CAPTURAS_SEXO_C_MAYOR!$B16,BRUTO!$X:$X,ANALISIS_CAPTURAS_SEXO_C_MAYOR!G$10,BRUTO!$A:$A,ANALISIS_CAPTURAS_SEXO_C_MAYOR!G$9)+SUMIFS(BRUTO!$Y:$Y,BRUTO!$K:$K,ANALISIS_CAPTURAS_SEXO_C_MAYOR!$B16,BRUTO!$Z:$Z,ANALISIS_CAPTURAS_SEXO_C_MAYOR!G$10,BRUTO!$A:$A,ANALISIS_CAPTURAS_SEXO_C_MAYOR!G$9)+SUMIFS(BRUTO!$AA:$AA,BRUTO!$K:$K,ANALISIS_CAPTURAS_SEXO_C_MAYOR!$B16,BRUTO!$AB:$AB,ANALISIS_CAPTURAS_SEXO_C_MAYOR!G$10,BRUTO!$A:$A,ANALISIS_CAPTURAS_SEXO_C_MAYOR!G$9)</f>
        <v>0</v>
      </c>
      <c r="H16" s="111">
        <f>SUMIFS(BRUTO!$M:$M,BRUTO!$H:$H,ANALISIS_CAPTURAS_SEXO_C_MAYOR!$B16,BRUTO!$N:$N,ANALISIS_CAPTURAS_SEXO_C_MAYOR!H$10,BRUTO!$A:$A,ANALISIS_CAPTURAS_SEXO_C_MAYOR!H$9)+SUMIFS(BRUTO!$O:$O,BRUTO!$H:$H,ANALISIS_CAPTURAS_SEXO_C_MAYOR!$B16,BRUTO!$P:$P,ANALISIS_CAPTURAS_SEXO_C_MAYOR!H$10,BRUTO!$A:$A,ANALISIS_CAPTURAS_SEXO_C_MAYOR!H$9)+SUMIFS(BRUTO!$Q:$Q,BRUTO!$H:$H,ANALISIS_CAPTURAS_SEXO_C_MAYOR!$B16,BRUTO!$R:$R,ANALISIS_CAPTURAS_SEXO_C_MAYOR!H$10,BRUTO!$A:$A,ANALISIS_CAPTURAS_SEXO_C_MAYOR!H$9)+SUMIFS(BRUTO!$S:$S,BRUTO!$I:$I,ANALISIS_CAPTURAS_SEXO_C_MAYOR!$B16,BRUTO!$T:$T,ANALISIS_CAPTURAS_SEXO_C_MAYOR!H$10,BRUTO!$A:$A,ANALISIS_CAPTURAS_SEXO_C_MAYOR!H$9)+SUMIFS(BRUTO!$U:$U,BRUTO!$I:$I,ANALISIS_CAPTURAS_SEXO_C_MAYOR!$B16,BRUTO!$V:$V,ANALISIS_CAPTURAS_SEXO_C_MAYOR!H$10,BRUTO!$A:$A,ANALISIS_CAPTURAS_SEXO_C_MAYOR!H$9)+SUMIFS(BRUTO!$W:$W,BRUTO!$J:$J,ANALISIS_CAPTURAS_SEXO_C_MAYOR!$B16,BRUTO!$X:$X,ANALISIS_CAPTURAS_SEXO_C_MAYOR!H$10,BRUTO!$A:$A,ANALISIS_CAPTURAS_SEXO_C_MAYOR!H$9)+SUMIFS(BRUTO!$Y:$Y,BRUTO!$K:$K,ANALISIS_CAPTURAS_SEXO_C_MAYOR!$B16,BRUTO!$Z:$Z,ANALISIS_CAPTURAS_SEXO_C_MAYOR!H$10,BRUTO!$A:$A,ANALISIS_CAPTURAS_SEXO_C_MAYOR!H$9)+SUMIFS(BRUTO!$AA:$AA,BRUTO!$K:$K,ANALISIS_CAPTURAS_SEXO_C_MAYOR!$B16,BRUTO!$AB:$AB,ANALISIS_CAPTURAS_SEXO_C_MAYOR!H$10,BRUTO!$A:$A,ANALISIS_CAPTURAS_SEXO_C_MAYOR!H$9)</f>
        <v>0</v>
      </c>
      <c r="I16" s="111">
        <f>SUMIFS(BRUTO!$M:$M,BRUTO!$H:$H,ANALISIS_CAPTURAS_SEXO_C_MAYOR!$B16,BRUTO!$N:$N,ANALISIS_CAPTURAS_SEXO_C_MAYOR!I$10,BRUTO!$A:$A,ANALISIS_CAPTURAS_SEXO_C_MAYOR!I$9)+SUMIFS(BRUTO!$O:$O,BRUTO!$H:$H,ANALISIS_CAPTURAS_SEXO_C_MAYOR!$B16,BRUTO!$P:$P,ANALISIS_CAPTURAS_SEXO_C_MAYOR!I$10,BRUTO!$A:$A,ANALISIS_CAPTURAS_SEXO_C_MAYOR!I$9)+SUMIFS(BRUTO!$Q:$Q,BRUTO!$H:$H,ANALISIS_CAPTURAS_SEXO_C_MAYOR!$B16,BRUTO!$R:$R,ANALISIS_CAPTURAS_SEXO_C_MAYOR!I$10,BRUTO!$A:$A,ANALISIS_CAPTURAS_SEXO_C_MAYOR!I$9)+SUMIFS(BRUTO!$S:$S,BRUTO!$I:$I,ANALISIS_CAPTURAS_SEXO_C_MAYOR!$B16,BRUTO!$T:$T,ANALISIS_CAPTURAS_SEXO_C_MAYOR!I$10,BRUTO!$A:$A,ANALISIS_CAPTURAS_SEXO_C_MAYOR!I$9)+SUMIFS(BRUTO!$U:$U,BRUTO!$I:$I,ANALISIS_CAPTURAS_SEXO_C_MAYOR!$B16,BRUTO!$V:$V,ANALISIS_CAPTURAS_SEXO_C_MAYOR!I$10,BRUTO!$A:$A,ANALISIS_CAPTURAS_SEXO_C_MAYOR!I$9)+SUMIFS(BRUTO!$W:$W,BRUTO!$J:$J,ANALISIS_CAPTURAS_SEXO_C_MAYOR!$B16,BRUTO!$X:$X,ANALISIS_CAPTURAS_SEXO_C_MAYOR!I$10,BRUTO!$A:$A,ANALISIS_CAPTURAS_SEXO_C_MAYOR!I$9)+SUMIFS(BRUTO!$Y:$Y,BRUTO!$K:$K,ANALISIS_CAPTURAS_SEXO_C_MAYOR!$B16,BRUTO!$Z:$Z,ANALISIS_CAPTURAS_SEXO_C_MAYOR!I$10,BRUTO!$A:$A,ANALISIS_CAPTURAS_SEXO_C_MAYOR!I$9)+SUMIFS(BRUTO!$AA:$AA,BRUTO!$K:$K,ANALISIS_CAPTURAS_SEXO_C_MAYOR!$B16,BRUTO!$AB:$AB,ANALISIS_CAPTURAS_SEXO_C_MAYOR!I$10,BRUTO!$A:$A,ANALISIS_CAPTURAS_SEXO_C_MAYOR!I$9)</f>
        <v>0</v>
      </c>
      <c r="J16" s="111">
        <f>SUMIFS(BRUTO!$M:$M,BRUTO!$H:$H,ANALISIS_CAPTURAS_SEXO_C_MAYOR!$B16,BRUTO!$N:$N,ANALISIS_CAPTURAS_SEXO_C_MAYOR!J$10,BRUTO!$A:$A,ANALISIS_CAPTURAS_SEXO_C_MAYOR!J$9)+SUMIFS(BRUTO!$O:$O,BRUTO!$H:$H,ANALISIS_CAPTURAS_SEXO_C_MAYOR!$B16,BRUTO!$P:$P,ANALISIS_CAPTURAS_SEXO_C_MAYOR!J$10,BRUTO!$A:$A,ANALISIS_CAPTURAS_SEXO_C_MAYOR!J$9)+SUMIFS(BRUTO!$Q:$Q,BRUTO!$H:$H,ANALISIS_CAPTURAS_SEXO_C_MAYOR!$B16,BRUTO!$R:$R,ANALISIS_CAPTURAS_SEXO_C_MAYOR!J$10,BRUTO!$A:$A,ANALISIS_CAPTURAS_SEXO_C_MAYOR!J$9)+SUMIFS(BRUTO!$S:$S,BRUTO!$I:$I,ANALISIS_CAPTURAS_SEXO_C_MAYOR!$B16,BRUTO!$T:$T,ANALISIS_CAPTURAS_SEXO_C_MAYOR!J$10,BRUTO!$A:$A,ANALISIS_CAPTURAS_SEXO_C_MAYOR!J$9)+SUMIFS(BRUTO!$U:$U,BRUTO!$I:$I,ANALISIS_CAPTURAS_SEXO_C_MAYOR!$B16,BRUTO!$V:$V,ANALISIS_CAPTURAS_SEXO_C_MAYOR!J$10,BRUTO!$A:$A,ANALISIS_CAPTURAS_SEXO_C_MAYOR!J$9)+SUMIFS(BRUTO!$W:$W,BRUTO!$J:$J,ANALISIS_CAPTURAS_SEXO_C_MAYOR!$B16,BRUTO!$X:$X,ANALISIS_CAPTURAS_SEXO_C_MAYOR!J$10,BRUTO!$A:$A,ANALISIS_CAPTURAS_SEXO_C_MAYOR!J$9)+SUMIFS(BRUTO!$Y:$Y,BRUTO!$K:$K,ANALISIS_CAPTURAS_SEXO_C_MAYOR!$B16,BRUTO!$Z:$Z,ANALISIS_CAPTURAS_SEXO_C_MAYOR!J$10,BRUTO!$A:$A,ANALISIS_CAPTURAS_SEXO_C_MAYOR!J$9)+SUMIFS(BRUTO!$AA:$AA,BRUTO!$K:$K,ANALISIS_CAPTURAS_SEXO_C_MAYOR!$B16,BRUTO!$AB:$AB,ANALISIS_CAPTURAS_SEXO_C_MAYOR!J$10,BRUTO!$A:$A,ANALISIS_CAPTURAS_SEXO_C_MAYOR!J$9)</f>
        <v>0</v>
      </c>
      <c r="K16" s="111">
        <f>SUMIFS(BRUTO!$M:$M,BRUTO!$H:$H,ANALISIS_CAPTURAS_SEXO_C_MAYOR!$B16,BRUTO!$N:$N,ANALISIS_CAPTURAS_SEXO_C_MAYOR!K$10,BRUTO!$A:$A,ANALISIS_CAPTURAS_SEXO_C_MAYOR!K$9)+SUMIFS(BRUTO!$O:$O,BRUTO!$H:$H,ANALISIS_CAPTURAS_SEXO_C_MAYOR!$B16,BRUTO!$P:$P,ANALISIS_CAPTURAS_SEXO_C_MAYOR!K$10,BRUTO!$A:$A,ANALISIS_CAPTURAS_SEXO_C_MAYOR!K$9)+SUMIFS(BRUTO!$Q:$Q,BRUTO!$H:$H,ANALISIS_CAPTURAS_SEXO_C_MAYOR!$B16,BRUTO!$R:$R,ANALISIS_CAPTURAS_SEXO_C_MAYOR!K$10,BRUTO!$A:$A,ANALISIS_CAPTURAS_SEXO_C_MAYOR!K$9)+SUMIFS(BRUTO!$S:$S,BRUTO!$I:$I,ANALISIS_CAPTURAS_SEXO_C_MAYOR!$B16,BRUTO!$T:$T,ANALISIS_CAPTURAS_SEXO_C_MAYOR!K$10,BRUTO!$A:$A,ANALISIS_CAPTURAS_SEXO_C_MAYOR!K$9)+SUMIFS(BRUTO!$U:$U,BRUTO!$I:$I,ANALISIS_CAPTURAS_SEXO_C_MAYOR!$B16,BRUTO!$V:$V,ANALISIS_CAPTURAS_SEXO_C_MAYOR!K$10,BRUTO!$A:$A,ANALISIS_CAPTURAS_SEXO_C_MAYOR!K$9)+SUMIFS(BRUTO!$W:$W,BRUTO!$J:$J,ANALISIS_CAPTURAS_SEXO_C_MAYOR!$B16,BRUTO!$X:$X,ANALISIS_CAPTURAS_SEXO_C_MAYOR!K$10,BRUTO!$A:$A,ANALISIS_CAPTURAS_SEXO_C_MAYOR!K$9)+SUMIFS(BRUTO!$Y:$Y,BRUTO!$K:$K,ANALISIS_CAPTURAS_SEXO_C_MAYOR!$B16,BRUTO!$Z:$Z,ANALISIS_CAPTURAS_SEXO_C_MAYOR!K$10,BRUTO!$A:$A,ANALISIS_CAPTURAS_SEXO_C_MAYOR!K$9)+SUMIFS(BRUTO!$AA:$AA,BRUTO!$K:$K,ANALISIS_CAPTURAS_SEXO_C_MAYOR!$B16,BRUTO!$AB:$AB,ANALISIS_CAPTURAS_SEXO_C_MAYOR!K$10,BRUTO!$A:$A,ANALISIS_CAPTURAS_SEXO_C_MAYOR!K$9)</f>
        <v>0</v>
      </c>
      <c r="L16" s="111">
        <f>SUMIFS(BRUTO!$M:$M,BRUTO!$H:$H,ANALISIS_CAPTURAS_SEXO_C_MAYOR!$B16,BRUTO!$N:$N,ANALISIS_CAPTURAS_SEXO_C_MAYOR!L$10,BRUTO!$A:$A,ANALISIS_CAPTURAS_SEXO_C_MAYOR!L$9)+SUMIFS(BRUTO!$O:$O,BRUTO!$H:$H,ANALISIS_CAPTURAS_SEXO_C_MAYOR!$B16,BRUTO!$P:$P,ANALISIS_CAPTURAS_SEXO_C_MAYOR!L$10,BRUTO!$A:$A,ANALISIS_CAPTURAS_SEXO_C_MAYOR!L$9)+SUMIFS(BRUTO!$Q:$Q,BRUTO!$H:$H,ANALISIS_CAPTURAS_SEXO_C_MAYOR!$B16,BRUTO!$R:$R,ANALISIS_CAPTURAS_SEXO_C_MAYOR!L$10,BRUTO!$A:$A,ANALISIS_CAPTURAS_SEXO_C_MAYOR!L$9)+SUMIFS(BRUTO!$S:$S,BRUTO!$I:$I,ANALISIS_CAPTURAS_SEXO_C_MAYOR!$B16,BRUTO!$T:$T,ANALISIS_CAPTURAS_SEXO_C_MAYOR!L$10,BRUTO!$A:$A,ANALISIS_CAPTURAS_SEXO_C_MAYOR!L$9)+SUMIFS(BRUTO!$U:$U,BRUTO!$I:$I,ANALISIS_CAPTURAS_SEXO_C_MAYOR!$B16,BRUTO!$V:$V,ANALISIS_CAPTURAS_SEXO_C_MAYOR!L$10,BRUTO!$A:$A,ANALISIS_CAPTURAS_SEXO_C_MAYOR!L$9)+SUMIFS(BRUTO!$W:$W,BRUTO!$J:$J,ANALISIS_CAPTURAS_SEXO_C_MAYOR!$B16,BRUTO!$X:$X,ANALISIS_CAPTURAS_SEXO_C_MAYOR!L$10,BRUTO!$A:$A,ANALISIS_CAPTURAS_SEXO_C_MAYOR!L$9)+SUMIFS(BRUTO!$Y:$Y,BRUTO!$K:$K,ANALISIS_CAPTURAS_SEXO_C_MAYOR!$B16,BRUTO!$Z:$Z,ANALISIS_CAPTURAS_SEXO_C_MAYOR!L$10,BRUTO!$A:$A,ANALISIS_CAPTURAS_SEXO_C_MAYOR!L$9)+SUMIFS(BRUTO!$AA:$AA,BRUTO!$K:$K,ANALISIS_CAPTURAS_SEXO_C_MAYOR!$B16,BRUTO!$AB:$AB,ANALISIS_CAPTURAS_SEXO_C_MAYOR!L$10,BRUTO!$A:$A,ANALISIS_CAPTURAS_SEXO_C_MAYOR!L$9)</f>
        <v>0</v>
      </c>
      <c r="M16" s="111">
        <f>SUMIFS(BRUTO!$M:$M,BRUTO!$H:$H,ANALISIS_CAPTURAS_SEXO_C_MAYOR!$B16,BRUTO!$N:$N,ANALISIS_CAPTURAS_SEXO_C_MAYOR!M$10,BRUTO!$A:$A,ANALISIS_CAPTURAS_SEXO_C_MAYOR!M$9)+SUMIFS(BRUTO!$O:$O,BRUTO!$H:$H,ANALISIS_CAPTURAS_SEXO_C_MAYOR!$B16,BRUTO!$P:$P,ANALISIS_CAPTURAS_SEXO_C_MAYOR!M$10,BRUTO!$A:$A,ANALISIS_CAPTURAS_SEXO_C_MAYOR!M$9)+SUMIFS(BRUTO!$Q:$Q,BRUTO!$H:$H,ANALISIS_CAPTURAS_SEXO_C_MAYOR!$B16,BRUTO!$R:$R,ANALISIS_CAPTURAS_SEXO_C_MAYOR!M$10,BRUTO!$A:$A,ANALISIS_CAPTURAS_SEXO_C_MAYOR!M$9)+SUMIFS(BRUTO!$S:$S,BRUTO!$I:$I,ANALISIS_CAPTURAS_SEXO_C_MAYOR!$B16,BRUTO!$T:$T,ANALISIS_CAPTURAS_SEXO_C_MAYOR!M$10,BRUTO!$A:$A,ANALISIS_CAPTURAS_SEXO_C_MAYOR!M$9)+SUMIFS(BRUTO!$U:$U,BRUTO!$I:$I,ANALISIS_CAPTURAS_SEXO_C_MAYOR!$B16,BRUTO!$V:$V,ANALISIS_CAPTURAS_SEXO_C_MAYOR!M$10,BRUTO!$A:$A,ANALISIS_CAPTURAS_SEXO_C_MAYOR!M$9)+SUMIFS(BRUTO!$W:$W,BRUTO!$J:$J,ANALISIS_CAPTURAS_SEXO_C_MAYOR!$B16,BRUTO!$X:$X,ANALISIS_CAPTURAS_SEXO_C_MAYOR!M$10,BRUTO!$A:$A,ANALISIS_CAPTURAS_SEXO_C_MAYOR!M$9)+SUMIFS(BRUTO!$Y:$Y,BRUTO!$K:$K,ANALISIS_CAPTURAS_SEXO_C_MAYOR!$B16,BRUTO!$Z:$Z,ANALISIS_CAPTURAS_SEXO_C_MAYOR!M$10,BRUTO!$A:$A,ANALISIS_CAPTURAS_SEXO_C_MAYOR!M$9)+SUMIFS(BRUTO!$AA:$AA,BRUTO!$K:$K,ANALISIS_CAPTURAS_SEXO_C_MAYOR!$B16,BRUTO!$AB:$AB,ANALISIS_CAPTURAS_SEXO_C_MAYOR!M$10,BRUTO!$A:$A,ANALISIS_CAPTURAS_SEXO_C_MAYOR!M$9)</f>
        <v>0</v>
      </c>
      <c r="N16" s="111">
        <f>SUMIFS(BRUTO!$M:$M,BRUTO!$H:$H,ANALISIS_CAPTURAS_SEXO_C_MAYOR!$B16,BRUTO!$N:$N,ANALISIS_CAPTURAS_SEXO_C_MAYOR!N$10,BRUTO!$A:$A,ANALISIS_CAPTURAS_SEXO_C_MAYOR!N$9)+SUMIFS(BRUTO!$O:$O,BRUTO!$H:$H,ANALISIS_CAPTURAS_SEXO_C_MAYOR!$B16,BRUTO!$P:$P,ANALISIS_CAPTURAS_SEXO_C_MAYOR!N$10,BRUTO!$A:$A,ANALISIS_CAPTURAS_SEXO_C_MAYOR!N$9)+SUMIFS(BRUTO!$Q:$Q,BRUTO!$H:$H,ANALISIS_CAPTURAS_SEXO_C_MAYOR!$B16,BRUTO!$R:$R,ANALISIS_CAPTURAS_SEXO_C_MAYOR!N$10,BRUTO!$A:$A,ANALISIS_CAPTURAS_SEXO_C_MAYOR!N$9)+SUMIFS(BRUTO!$S:$S,BRUTO!$I:$I,ANALISIS_CAPTURAS_SEXO_C_MAYOR!$B16,BRUTO!$T:$T,ANALISIS_CAPTURAS_SEXO_C_MAYOR!N$10,BRUTO!$A:$A,ANALISIS_CAPTURAS_SEXO_C_MAYOR!N$9)+SUMIFS(BRUTO!$U:$U,BRUTO!$I:$I,ANALISIS_CAPTURAS_SEXO_C_MAYOR!$B16,BRUTO!$V:$V,ANALISIS_CAPTURAS_SEXO_C_MAYOR!N$10,BRUTO!$A:$A,ANALISIS_CAPTURAS_SEXO_C_MAYOR!N$9)+SUMIFS(BRUTO!$W:$W,BRUTO!$J:$J,ANALISIS_CAPTURAS_SEXO_C_MAYOR!$B16,BRUTO!$X:$X,ANALISIS_CAPTURAS_SEXO_C_MAYOR!N$10,BRUTO!$A:$A,ANALISIS_CAPTURAS_SEXO_C_MAYOR!N$9)+SUMIFS(BRUTO!$Y:$Y,BRUTO!$K:$K,ANALISIS_CAPTURAS_SEXO_C_MAYOR!$B16,BRUTO!$Z:$Z,ANALISIS_CAPTURAS_SEXO_C_MAYOR!N$10,BRUTO!$A:$A,ANALISIS_CAPTURAS_SEXO_C_MAYOR!N$9)+SUMIFS(BRUTO!$AA:$AA,BRUTO!$K:$K,ANALISIS_CAPTURAS_SEXO_C_MAYOR!$B16,BRUTO!$AB:$AB,ANALISIS_CAPTURAS_SEXO_C_MAYOR!N$10,BRUTO!$A:$A,ANALISIS_CAPTURAS_SEXO_C_MAYOR!N$9)</f>
        <v>0</v>
      </c>
      <c r="O16" s="111">
        <f>SUMIFS(BRUTO!$M:$M,BRUTO!$H:$H,ANALISIS_CAPTURAS_SEXO_C_MAYOR!$B16,BRUTO!$N:$N,ANALISIS_CAPTURAS_SEXO_C_MAYOR!O$10,BRUTO!$A:$A,ANALISIS_CAPTURAS_SEXO_C_MAYOR!O$9)+SUMIFS(BRUTO!$O:$O,BRUTO!$H:$H,ANALISIS_CAPTURAS_SEXO_C_MAYOR!$B16,BRUTO!$P:$P,ANALISIS_CAPTURAS_SEXO_C_MAYOR!O$10,BRUTO!$A:$A,ANALISIS_CAPTURAS_SEXO_C_MAYOR!O$9)+SUMIFS(BRUTO!$Q:$Q,BRUTO!$H:$H,ANALISIS_CAPTURAS_SEXO_C_MAYOR!$B16,BRUTO!$R:$R,ANALISIS_CAPTURAS_SEXO_C_MAYOR!O$10,BRUTO!$A:$A,ANALISIS_CAPTURAS_SEXO_C_MAYOR!O$9)+SUMIFS(BRUTO!$S:$S,BRUTO!$I:$I,ANALISIS_CAPTURAS_SEXO_C_MAYOR!$B16,BRUTO!$T:$T,ANALISIS_CAPTURAS_SEXO_C_MAYOR!O$10,BRUTO!$A:$A,ANALISIS_CAPTURAS_SEXO_C_MAYOR!O$9)+SUMIFS(BRUTO!$U:$U,BRUTO!$I:$I,ANALISIS_CAPTURAS_SEXO_C_MAYOR!$B16,BRUTO!$V:$V,ANALISIS_CAPTURAS_SEXO_C_MAYOR!O$10,BRUTO!$A:$A,ANALISIS_CAPTURAS_SEXO_C_MAYOR!O$9)+SUMIFS(BRUTO!$W:$W,BRUTO!$J:$J,ANALISIS_CAPTURAS_SEXO_C_MAYOR!$B16,BRUTO!$X:$X,ANALISIS_CAPTURAS_SEXO_C_MAYOR!O$10,BRUTO!$A:$A,ANALISIS_CAPTURAS_SEXO_C_MAYOR!O$9)+SUMIFS(BRUTO!$Y:$Y,BRUTO!$K:$K,ANALISIS_CAPTURAS_SEXO_C_MAYOR!$B16,BRUTO!$Z:$Z,ANALISIS_CAPTURAS_SEXO_C_MAYOR!O$10,BRUTO!$A:$A,ANALISIS_CAPTURAS_SEXO_C_MAYOR!O$9)+SUMIFS(BRUTO!$AA:$AA,BRUTO!$K:$K,ANALISIS_CAPTURAS_SEXO_C_MAYOR!$B16,BRUTO!$AB:$AB,ANALISIS_CAPTURAS_SEXO_C_MAYOR!O$10,BRUTO!$A:$A,ANALISIS_CAPTURAS_SEXO_C_MAYOR!O$9)</f>
        <v>0</v>
      </c>
      <c r="P16" s="111">
        <f>SUMIFS(BRUTO!$M:$M,BRUTO!$H:$H,ANALISIS_CAPTURAS_SEXO_C_MAYOR!$B16,BRUTO!$N:$N,ANALISIS_CAPTURAS_SEXO_C_MAYOR!P$10,BRUTO!$A:$A,ANALISIS_CAPTURAS_SEXO_C_MAYOR!P$9)+SUMIFS(BRUTO!$O:$O,BRUTO!$H:$H,ANALISIS_CAPTURAS_SEXO_C_MAYOR!$B16,BRUTO!$P:$P,ANALISIS_CAPTURAS_SEXO_C_MAYOR!P$10,BRUTO!$A:$A,ANALISIS_CAPTURAS_SEXO_C_MAYOR!P$9)+SUMIFS(BRUTO!$Q:$Q,BRUTO!$H:$H,ANALISIS_CAPTURAS_SEXO_C_MAYOR!$B16,BRUTO!$R:$R,ANALISIS_CAPTURAS_SEXO_C_MAYOR!P$10,BRUTO!$A:$A,ANALISIS_CAPTURAS_SEXO_C_MAYOR!P$9)+SUMIFS(BRUTO!$S:$S,BRUTO!$I:$I,ANALISIS_CAPTURAS_SEXO_C_MAYOR!$B16,BRUTO!$T:$T,ANALISIS_CAPTURAS_SEXO_C_MAYOR!P$10,BRUTO!$A:$A,ANALISIS_CAPTURAS_SEXO_C_MAYOR!P$9)+SUMIFS(BRUTO!$U:$U,BRUTO!$I:$I,ANALISIS_CAPTURAS_SEXO_C_MAYOR!$B16,BRUTO!$V:$V,ANALISIS_CAPTURAS_SEXO_C_MAYOR!P$10,BRUTO!$A:$A,ANALISIS_CAPTURAS_SEXO_C_MAYOR!P$9)+SUMIFS(BRUTO!$W:$W,BRUTO!$J:$J,ANALISIS_CAPTURAS_SEXO_C_MAYOR!$B16,BRUTO!$X:$X,ANALISIS_CAPTURAS_SEXO_C_MAYOR!P$10,BRUTO!$A:$A,ANALISIS_CAPTURAS_SEXO_C_MAYOR!P$9)+SUMIFS(BRUTO!$Y:$Y,BRUTO!$K:$K,ANALISIS_CAPTURAS_SEXO_C_MAYOR!$B16,BRUTO!$Z:$Z,ANALISIS_CAPTURAS_SEXO_C_MAYOR!P$10,BRUTO!$A:$A,ANALISIS_CAPTURAS_SEXO_C_MAYOR!P$9)+SUMIFS(BRUTO!$AA:$AA,BRUTO!$K:$K,ANALISIS_CAPTURAS_SEXO_C_MAYOR!$B16,BRUTO!$AB:$AB,ANALISIS_CAPTURAS_SEXO_C_MAYOR!P$10,BRUTO!$A:$A,ANALISIS_CAPTURAS_SEXO_C_MAYOR!P$9)</f>
        <v>3</v>
      </c>
      <c r="Q16" s="111">
        <f>SUMIFS(BRUTO!$M:$M,BRUTO!$H:$H,ANALISIS_CAPTURAS_SEXO_C_MAYOR!$B16,BRUTO!$N:$N,ANALISIS_CAPTURAS_SEXO_C_MAYOR!Q$10,BRUTO!$A:$A,ANALISIS_CAPTURAS_SEXO_C_MAYOR!Q$9)+SUMIFS(BRUTO!$O:$O,BRUTO!$H:$H,ANALISIS_CAPTURAS_SEXO_C_MAYOR!$B16,BRUTO!$P:$P,ANALISIS_CAPTURAS_SEXO_C_MAYOR!Q$10,BRUTO!$A:$A,ANALISIS_CAPTURAS_SEXO_C_MAYOR!Q$9)+SUMIFS(BRUTO!$Q:$Q,BRUTO!$H:$H,ANALISIS_CAPTURAS_SEXO_C_MAYOR!$B16,BRUTO!$R:$R,ANALISIS_CAPTURAS_SEXO_C_MAYOR!Q$10,BRUTO!$A:$A,ANALISIS_CAPTURAS_SEXO_C_MAYOR!Q$9)+SUMIFS(BRUTO!$S:$S,BRUTO!$I:$I,ANALISIS_CAPTURAS_SEXO_C_MAYOR!$B16,BRUTO!$T:$T,ANALISIS_CAPTURAS_SEXO_C_MAYOR!Q$10,BRUTO!$A:$A,ANALISIS_CAPTURAS_SEXO_C_MAYOR!Q$9)+SUMIFS(BRUTO!$U:$U,BRUTO!$I:$I,ANALISIS_CAPTURAS_SEXO_C_MAYOR!$B16,BRUTO!$V:$V,ANALISIS_CAPTURAS_SEXO_C_MAYOR!Q$10,BRUTO!$A:$A,ANALISIS_CAPTURAS_SEXO_C_MAYOR!Q$9)+SUMIFS(BRUTO!$W:$W,BRUTO!$J:$J,ANALISIS_CAPTURAS_SEXO_C_MAYOR!$B16,BRUTO!$X:$X,ANALISIS_CAPTURAS_SEXO_C_MAYOR!Q$10,BRUTO!$A:$A,ANALISIS_CAPTURAS_SEXO_C_MAYOR!Q$9)+SUMIFS(BRUTO!$Y:$Y,BRUTO!$K:$K,ANALISIS_CAPTURAS_SEXO_C_MAYOR!$B16,BRUTO!$Z:$Z,ANALISIS_CAPTURAS_SEXO_C_MAYOR!Q$10,BRUTO!$A:$A,ANALISIS_CAPTURAS_SEXO_C_MAYOR!Q$9)+SUMIFS(BRUTO!$AA:$AA,BRUTO!$K:$K,ANALISIS_CAPTURAS_SEXO_C_MAYOR!$B16,BRUTO!$AB:$AB,ANALISIS_CAPTURAS_SEXO_C_MAYOR!Q$10,BRUTO!$A:$A,ANALISIS_CAPTURAS_SEXO_C_MAYOR!Q$9)</f>
        <v>0</v>
      </c>
      <c r="R16" s="111">
        <f>SUMIFS(BRUTO!$M:$M,BRUTO!$H:$H,ANALISIS_CAPTURAS_SEXO_C_MAYOR!$B16,BRUTO!$N:$N,ANALISIS_CAPTURAS_SEXO_C_MAYOR!R$10,BRUTO!$A:$A,ANALISIS_CAPTURAS_SEXO_C_MAYOR!R$9)+SUMIFS(BRUTO!$O:$O,BRUTO!$H:$H,ANALISIS_CAPTURAS_SEXO_C_MAYOR!$B16,BRUTO!$P:$P,ANALISIS_CAPTURAS_SEXO_C_MAYOR!R$10,BRUTO!$A:$A,ANALISIS_CAPTURAS_SEXO_C_MAYOR!R$9)+SUMIFS(BRUTO!$Q:$Q,BRUTO!$H:$H,ANALISIS_CAPTURAS_SEXO_C_MAYOR!$B16,BRUTO!$R:$R,ANALISIS_CAPTURAS_SEXO_C_MAYOR!R$10,BRUTO!$A:$A,ANALISIS_CAPTURAS_SEXO_C_MAYOR!R$9)+SUMIFS(BRUTO!$S:$S,BRUTO!$I:$I,ANALISIS_CAPTURAS_SEXO_C_MAYOR!$B16,BRUTO!$T:$T,ANALISIS_CAPTURAS_SEXO_C_MAYOR!R$10,BRUTO!$A:$A,ANALISIS_CAPTURAS_SEXO_C_MAYOR!R$9)+SUMIFS(BRUTO!$U:$U,BRUTO!$I:$I,ANALISIS_CAPTURAS_SEXO_C_MAYOR!$B16,BRUTO!$V:$V,ANALISIS_CAPTURAS_SEXO_C_MAYOR!R$10,BRUTO!$A:$A,ANALISIS_CAPTURAS_SEXO_C_MAYOR!R$9)+SUMIFS(BRUTO!$W:$W,BRUTO!$J:$J,ANALISIS_CAPTURAS_SEXO_C_MAYOR!$B16,BRUTO!$X:$X,ANALISIS_CAPTURAS_SEXO_C_MAYOR!R$10,BRUTO!$A:$A,ANALISIS_CAPTURAS_SEXO_C_MAYOR!R$9)+SUMIFS(BRUTO!$Y:$Y,BRUTO!$K:$K,ANALISIS_CAPTURAS_SEXO_C_MAYOR!$B16,BRUTO!$Z:$Z,ANALISIS_CAPTURAS_SEXO_C_MAYOR!R$10,BRUTO!$A:$A,ANALISIS_CAPTURAS_SEXO_C_MAYOR!R$9)+SUMIFS(BRUTO!$AA:$AA,BRUTO!$K:$K,ANALISIS_CAPTURAS_SEXO_C_MAYOR!$B16,BRUTO!$AB:$AB,ANALISIS_CAPTURAS_SEXO_C_MAYOR!R$10,BRUTO!$A:$A,ANALISIS_CAPTURAS_SEXO_C_MAYOR!R$9)</f>
        <v>0</v>
      </c>
      <c r="S16" s="111">
        <f>SUMIFS(BRUTO!$M:$M,BRUTO!$H:$H,ANALISIS_CAPTURAS_SEXO_C_MAYOR!$B16,BRUTO!$N:$N,ANALISIS_CAPTURAS_SEXO_C_MAYOR!S$10,BRUTO!$A:$A,ANALISIS_CAPTURAS_SEXO_C_MAYOR!S$9)+SUMIFS(BRUTO!$O:$O,BRUTO!$H:$H,ANALISIS_CAPTURAS_SEXO_C_MAYOR!$B16,BRUTO!$P:$P,ANALISIS_CAPTURAS_SEXO_C_MAYOR!S$10,BRUTO!$A:$A,ANALISIS_CAPTURAS_SEXO_C_MAYOR!S$9)+SUMIFS(BRUTO!$Q:$Q,BRUTO!$H:$H,ANALISIS_CAPTURAS_SEXO_C_MAYOR!$B16,BRUTO!$R:$R,ANALISIS_CAPTURAS_SEXO_C_MAYOR!S$10,BRUTO!$A:$A,ANALISIS_CAPTURAS_SEXO_C_MAYOR!S$9)+SUMIFS(BRUTO!$S:$S,BRUTO!$I:$I,ANALISIS_CAPTURAS_SEXO_C_MAYOR!$B16,BRUTO!$T:$T,ANALISIS_CAPTURAS_SEXO_C_MAYOR!S$10,BRUTO!$A:$A,ANALISIS_CAPTURAS_SEXO_C_MAYOR!S$9)+SUMIFS(BRUTO!$U:$U,BRUTO!$I:$I,ANALISIS_CAPTURAS_SEXO_C_MAYOR!$B16,BRUTO!$V:$V,ANALISIS_CAPTURAS_SEXO_C_MAYOR!S$10,BRUTO!$A:$A,ANALISIS_CAPTURAS_SEXO_C_MAYOR!S$9)+SUMIFS(BRUTO!$W:$W,BRUTO!$J:$J,ANALISIS_CAPTURAS_SEXO_C_MAYOR!$B16,BRUTO!$X:$X,ANALISIS_CAPTURAS_SEXO_C_MAYOR!S$10,BRUTO!$A:$A,ANALISIS_CAPTURAS_SEXO_C_MAYOR!S$9)+SUMIFS(BRUTO!$Y:$Y,BRUTO!$K:$K,ANALISIS_CAPTURAS_SEXO_C_MAYOR!$B16,BRUTO!$Z:$Z,ANALISIS_CAPTURAS_SEXO_C_MAYOR!S$10,BRUTO!$A:$A,ANALISIS_CAPTURAS_SEXO_C_MAYOR!S$9)+SUMIFS(BRUTO!$AA:$AA,BRUTO!$K:$K,ANALISIS_CAPTURAS_SEXO_C_MAYOR!$B16,BRUTO!$AB:$AB,ANALISIS_CAPTURAS_SEXO_C_MAYOR!S$10,BRUTO!$A:$A,ANALISIS_CAPTURAS_SEXO_C_MAYOR!S$9)</f>
        <v>0</v>
      </c>
      <c r="T16" s="111">
        <f>SUMIFS(BRUTO!$M:$M,BRUTO!$H:$H,ANALISIS_CAPTURAS_SEXO_C_MAYOR!$B16,BRUTO!$N:$N,ANALISIS_CAPTURAS_SEXO_C_MAYOR!T$10,BRUTO!$A:$A,ANALISIS_CAPTURAS_SEXO_C_MAYOR!T$9)+SUMIFS(BRUTO!$O:$O,BRUTO!$H:$H,ANALISIS_CAPTURAS_SEXO_C_MAYOR!$B16,BRUTO!$P:$P,ANALISIS_CAPTURAS_SEXO_C_MAYOR!T$10,BRUTO!$A:$A,ANALISIS_CAPTURAS_SEXO_C_MAYOR!T$9)+SUMIFS(BRUTO!$Q:$Q,BRUTO!$H:$H,ANALISIS_CAPTURAS_SEXO_C_MAYOR!$B16,BRUTO!$R:$R,ANALISIS_CAPTURAS_SEXO_C_MAYOR!T$10,BRUTO!$A:$A,ANALISIS_CAPTURAS_SEXO_C_MAYOR!T$9)+SUMIFS(BRUTO!$S:$S,BRUTO!$I:$I,ANALISIS_CAPTURAS_SEXO_C_MAYOR!$B16,BRUTO!$T:$T,ANALISIS_CAPTURAS_SEXO_C_MAYOR!T$10,BRUTO!$A:$A,ANALISIS_CAPTURAS_SEXO_C_MAYOR!T$9)+SUMIFS(BRUTO!$U:$U,BRUTO!$I:$I,ANALISIS_CAPTURAS_SEXO_C_MAYOR!$B16,BRUTO!$V:$V,ANALISIS_CAPTURAS_SEXO_C_MAYOR!T$10,BRUTO!$A:$A,ANALISIS_CAPTURAS_SEXO_C_MAYOR!T$9)+SUMIFS(BRUTO!$W:$W,BRUTO!$J:$J,ANALISIS_CAPTURAS_SEXO_C_MAYOR!$B16,BRUTO!$X:$X,ANALISIS_CAPTURAS_SEXO_C_MAYOR!T$10,BRUTO!$A:$A,ANALISIS_CAPTURAS_SEXO_C_MAYOR!T$9)+SUMIFS(BRUTO!$Y:$Y,BRUTO!$K:$K,ANALISIS_CAPTURAS_SEXO_C_MAYOR!$B16,BRUTO!$Z:$Z,ANALISIS_CAPTURAS_SEXO_C_MAYOR!T$10,BRUTO!$A:$A,ANALISIS_CAPTURAS_SEXO_C_MAYOR!T$9)+SUMIFS(BRUTO!$AA:$AA,BRUTO!$K:$K,ANALISIS_CAPTURAS_SEXO_C_MAYOR!$B16,BRUTO!$AB:$AB,ANALISIS_CAPTURAS_SEXO_C_MAYOR!T$10,BRUTO!$A:$A,ANALISIS_CAPTURAS_SEXO_C_MAYOR!T$9)</f>
        <v>0</v>
      </c>
      <c r="U16" s="111">
        <f>SUMIFS(BRUTO!$M:$M,BRUTO!$H:$H,ANALISIS_CAPTURAS_SEXO_C_MAYOR!$B16,BRUTO!$N:$N,ANALISIS_CAPTURAS_SEXO_C_MAYOR!U$10,BRUTO!$A:$A,ANALISIS_CAPTURAS_SEXO_C_MAYOR!U$9)+SUMIFS(BRUTO!$O:$O,BRUTO!$H:$H,ANALISIS_CAPTURAS_SEXO_C_MAYOR!$B16,BRUTO!$P:$P,ANALISIS_CAPTURAS_SEXO_C_MAYOR!U$10,BRUTO!$A:$A,ANALISIS_CAPTURAS_SEXO_C_MAYOR!U$9)+SUMIFS(BRUTO!$Q:$Q,BRUTO!$H:$H,ANALISIS_CAPTURAS_SEXO_C_MAYOR!$B16,BRUTO!$R:$R,ANALISIS_CAPTURAS_SEXO_C_MAYOR!U$10,BRUTO!$A:$A,ANALISIS_CAPTURAS_SEXO_C_MAYOR!U$9)+SUMIFS(BRUTO!$S:$S,BRUTO!$I:$I,ANALISIS_CAPTURAS_SEXO_C_MAYOR!$B16,BRUTO!$T:$T,ANALISIS_CAPTURAS_SEXO_C_MAYOR!U$10,BRUTO!$A:$A,ANALISIS_CAPTURAS_SEXO_C_MAYOR!U$9)+SUMIFS(BRUTO!$U:$U,BRUTO!$I:$I,ANALISIS_CAPTURAS_SEXO_C_MAYOR!$B16,BRUTO!$V:$V,ANALISIS_CAPTURAS_SEXO_C_MAYOR!U$10,BRUTO!$A:$A,ANALISIS_CAPTURAS_SEXO_C_MAYOR!U$9)+SUMIFS(BRUTO!$W:$W,BRUTO!$J:$J,ANALISIS_CAPTURAS_SEXO_C_MAYOR!$B16,BRUTO!$X:$X,ANALISIS_CAPTURAS_SEXO_C_MAYOR!U$10,BRUTO!$A:$A,ANALISIS_CAPTURAS_SEXO_C_MAYOR!U$9)+SUMIFS(BRUTO!$Y:$Y,BRUTO!$K:$K,ANALISIS_CAPTURAS_SEXO_C_MAYOR!$B16,BRUTO!$Z:$Z,ANALISIS_CAPTURAS_SEXO_C_MAYOR!U$10,BRUTO!$A:$A,ANALISIS_CAPTURAS_SEXO_C_MAYOR!U$9)+SUMIFS(BRUTO!$AA:$AA,BRUTO!$K:$K,ANALISIS_CAPTURAS_SEXO_C_MAYOR!$B16,BRUTO!$AB:$AB,ANALISIS_CAPTURAS_SEXO_C_MAYOR!U$10,BRUTO!$A:$A,ANALISIS_CAPTURAS_SEXO_C_MAYOR!U$9)</f>
        <v>0</v>
      </c>
      <c r="V16" s="111">
        <f>SUMIFS(BRUTO!$M:$M,BRUTO!$H:$H,ANALISIS_CAPTURAS_SEXO_C_MAYOR!$B16,BRUTO!$N:$N,ANALISIS_CAPTURAS_SEXO_C_MAYOR!V$10,BRUTO!$A:$A,ANALISIS_CAPTURAS_SEXO_C_MAYOR!V$9)+SUMIFS(BRUTO!$O:$O,BRUTO!$H:$H,ANALISIS_CAPTURAS_SEXO_C_MAYOR!$B16,BRUTO!$P:$P,ANALISIS_CAPTURAS_SEXO_C_MAYOR!V$10,BRUTO!$A:$A,ANALISIS_CAPTURAS_SEXO_C_MAYOR!V$9)+SUMIFS(BRUTO!$Q:$Q,BRUTO!$H:$H,ANALISIS_CAPTURAS_SEXO_C_MAYOR!$B16,BRUTO!$R:$R,ANALISIS_CAPTURAS_SEXO_C_MAYOR!V$10,BRUTO!$A:$A,ANALISIS_CAPTURAS_SEXO_C_MAYOR!V$9)+SUMIFS(BRUTO!$S:$S,BRUTO!$I:$I,ANALISIS_CAPTURAS_SEXO_C_MAYOR!$B16,BRUTO!$T:$T,ANALISIS_CAPTURAS_SEXO_C_MAYOR!V$10,BRUTO!$A:$A,ANALISIS_CAPTURAS_SEXO_C_MAYOR!V$9)+SUMIFS(BRUTO!$U:$U,BRUTO!$I:$I,ANALISIS_CAPTURAS_SEXO_C_MAYOR!$B16,BRUTO!$V:$V,ANALISIS_CAPTURAS_SEXO_C_MAYOR!V$10,BRUTO!$A:$A,ANALISIS_CAPTURAS_SEXO_C_MAYOR!V$9)+SUMIFS(BRUTO!$W:$W,BRUTO!$J:$J,ANALISIS_CAPTURAS_SEXO_C_MAYOR!$B16,BRUTO!$X:$X,ANALISIS_CAPTURAS_SEXO_C_MAYOR!V$10,BRUTO!$A:$A,ANALISIS_CAPTURAS_SEXO_C_MAYOR!V$9)+SUMIFS(BRUTO!$Y:$Y,BRUTO!$K:$K,ANALISIS_CAPTURAS_SEXO_C_MAYOR!$B16,BRUTO!$Z:$Z,ANALISIS_CAPTURAS_SEXO_C_MAYOR!V$10,BRUTO!$A:$A,ANALISIS_CAPTURAS_SEXO_C_MAYOR!V$9)+SUMIFS(BRUTO!$AA:$AA,BRUTO!$K:$K,ANALISIS_CAPTURAS_SEXO_C_MAYOR!$B16,BRUTO!$AB:$AB,ANALISIS_CAPTURAS_SEXO_C_MAYOR!V$10,BRUTO!$A:$A,ANALISIS_CAPTURAS_SEXO_C_MAYOR!V$9)</f>
        <v>0</v>
      </c>
      <c r="W16" s="111">
        <f>SUMIFS(BRUTO!$M:$M,BRUTO!$H:$H,ANALISIS_CAPTURAS_SEXO_C_MAYOR!$B16,BRUTO!$N:$N,ANALISIS_CAPTURAS_SEXO_C_MAYOR!W$10,BRUTO!$A:$A,ANALISIS_CAPTURAS_SEXO_C_MAYOR!W$9)+SUMIFS(BRUTO!$O:$O,BRUTO!$H:$H,ANALISIS_CAPTURAS_SEXO_C_MAYOR!$B16,BRUTO!$P:$P,ANALISIS_CAPTURAS_SEXO_C_MAYOR!W$10,BRUTO!$A:$A,ANALISIS_CAPTURAS_SEXO_C_MAYOR!W$9)+SUMIFS(BRUTO!$Q:$Q,BRUTO!$H:$H,ANALISIS_CAPTURAS_SEXO_C_MAYOR!$B16,BRUTO!$R:$R,ANALISIS_CAPTURAS_SEXO_C_MAYOR!W$10,BRUTO!$A:$A,ANALISIS_CAPTURAS_SEXO_C_MAYOR!W$9)+SUMIFS(BRUTO!$S:$S,BRUTO!$I:$I,ANALISIS_CAPTURAS_SEXO_C_MAYOR!$B16,BRUTO!$T:$T,ANALISIS_CAPTURAS_SEXO_C_MAYOR!W$10,BRUTO!$A:$A,ANALISIS_CAPTURAS_SEXO_C_MAYOR!W$9)+SUMIFS(BRUTO!$U:$U,BRUTO!$I:$I,ANALISIS_CAPTURAS_SEXO_C_MAYOR!$B16,BRUTO!$V:$V,ANALISIS_CAPTURAS_SEXO_C_MAYOR!W$10,BRUTO!$A:$A,ANALISIS_CAPTURAS_SEXO_C_MAYOR!W$9)+SUMIFS(BRUTO!$W:$W,BRUTO!$J:$J,ANALISIS_CAPTURAS_SEXO_C_MAYOR!$B16,BRUTO!$X:$X,ANALISIS_CAPTURAS_SEXO_C_MAYOR!W$10,BRUTO!$A:$A,ANALISIS_CAPTURAS_SEXO_C_MAYOR!W$9)+SUMIFS(BRUTO!$Y:$Y,BRUTO!$K:$K,ANALISIS_CAPTURAS_SEXO_C_MAYOR!$B16,BRUTO!$Z:$Z,ANALISIS_CAPTURAS_SEXO_C_MAYOR!W$10,BRUTO!$A:$A,ANALISIS_CAPTURAS_SEXO_C_MAYOR!W$9)+SUMIFS(BRUTO!$AA:$AA,BRUTO!$K:$K,ANALISIS_CAPTURAS_SEXO_C_MAYOR!$B16,BRUTO!$AB:$AB,ANALISIS_CAPTURAS_SEXO_C_MAYOR!W$10,BRUTO!$A:$A,ANALISIS_CAPTURAS_SEXO_C_MAYOR!W$9)</f>
        <v>0</v>
      </c>
      <c r="X16" s="111">
        <f>SUMIFS(BRUTO!$M:$M,BRUTO!$H:$H,ANALISIS_CAPTURAS_SEXO_C_MAYOR!$B16,BRUTO!$N:$N,ANALISIS_CAPTURAS_SEXO_C_MAYOR!X$10,BRUTO!$A:$A,ANALISIS_CAPTURAS_SEXO_C_MAYOR!X$9)+SUMIFS(BRUTO!$O:$O,BRUTO!$H:$H,ANALISIS_CAPTURAS_SEXO_C_MAYOR!$B16,BRUTO!$P:$P,ANALISIS_CAPTURAS_SEXO_C_MAYOR!X$10,BRUTO!$A:$A,ANALISIS_CAPTURAS_SEXO_C_MAYOR!X$9)+SUMIFS(BRUTO!$Q:$Q,BRUTO!$H:$H,ANALISIS_CAPTURAS_SEXO_C_MAYOR!$B16,BRUTO!$R:$R,ANALISIS_CAPTURAS_SEXO_C_MAYOR!X$10,BRUTO!$A:$A,ANALISIS_CAPTURAS_SEXO_C_MAYOR!X$9)+SUMIFS(BRUTO!$S:$S,BRUTO!$I:$I,ANALISIS_CAPTURAS_SEXO_C_MAYOR!$B16,BRUTO!$T:$T,ANALISIS_CAPTURAS_SEXO_C_MAYOR!X$10,BRUTO!$A:$A,ANALISIS_CAPTURAS_SEXO_C_MAYOR!X$9)+SUMIFS(BRUTO!$U:$U,BRUTO!$I:$I,ANALISIS_CAPTURAS_SEXO_C_MAYOR!$B16,BRUTO!$V:$V,ANALISIS_CAPTURAS_SEXO_C_MAYOR!X$10,BRUTO!$A:$A,ANALISIS_CAPTURAS_SEXO_C_MAYOR!X$9)+SUMIFS(BRUTO!$W:$W,BRUTO!$J:$J,ANALISIS_CAPTURAS_SEXO_C_MAYOR!$B16,BRUTO!$X:$X,ANALISIS_CAPTURAS_SEXO_C_MAYOR!X$10,BRUTO!$A:$A,ANALISIS_CAPTURAS_SEXO_C_MAYOR!X$9)+SUMIFS(BRUTO!$Y:$Y,BRUTO!$K:$K,ANALISIS_CAPTURAS_SEXO_C_MAYOR!$B16,BRUTO!$Z:$Z,ANALISIS_CAPTURAS_SEXO_C_MAYOR!X$10,BRUTO!$A:$A,ANALISIS_CAPTURAS_SEXO_C_MAYOR!X$9)+SUMIFS(BRUTO!$AA:$AA,BRUTO!$K:$K,ANALISIS_CAPTURAS_SEXO_C_MAYOR!$B16,BRUTO!$AB:$AB,ANALISIS_CAPTURAS_SEXO_C_MAYOR!X$10,BRUTO!$A:$A,ANALISIS_CAPTURAS_SEXO_C_MAYOR!X$9)</f>
        <v>0</v>
      </c>
      <c r="Y16" s="111">
        <f>SUMIFS(BRUTO!$M:$M,BRUTO!$H:$H,ANALISIS_CAPTURAS_SEXO_C_MAYOR!$B16,BRUTO!$N:$N,ANALISIS_CAPTURAS_SEXO_C_MAYOR!Y$10,BRUTO!$A:$A,ANALISIS_CAPTURAS_SEXO_C_MAYOR!Y$9)+SUMIFS(BRUTO!$O:$O,BRUTO!$H:$H,ANALISIS_CAPTURAS_SEXO_C_MAYOR!$B16,BRUTO!$P:$P,ANALISIS_CAPTURAS_SEXO_C_MAYOR!Y$10,BRUTO!$A:$A,ANALISIS_CAPTURAS_SEXO_C_MAYOR!Y$9)+SUMIFS(BRUTO!$Q:$Q,BRUTO!$H:$H,ANALISIS_CAPTURAS_SEXO_C_MAYOR!$B16,BRUTO!$R:$R,ANALISIS_CAPTURAS_SEXO_C_MAYOR!Y$10,BRUTO!$A:$A,ANALISIS_CAPTURAS_SEXO_C_MAYOR!Y$9)+SUMIFS(BRUTO!$S:$S,BRUTO!$I:$I,ANALISIS_CAPTURAS_SEXO_C_MAYOR!$B16,BRUTO!$T:$T,ANALISIS_CAPTURAS_SEXO_C_MAYOR!Y$10,BRUTO!$A:$A,ANALISIS_CAPTURAS_SEXO_C_MAYOR!Y$9)+SUMIFS(BRUTO!$U:$U,BRUTO!$I:$I,ANALISIS_CAPTURAS_SEXO_C_MAYOR!$B16,BRUTO!$V:$V,ANALISIS_CAPTURAS_SEXO_C_MAYOR!Y$10,BRUTO!$A:$A,ANALISIS_CAPTURAS_SEXO_C_MAYOR!Y$9)+SUMIFS(BRUTO!$W:$W,BRUTO!$J:$J,ANALISIS_CAPTURAS_SEXO_C_MAYOR!$B16,BRUTO!$X:$X,ANALISIS_CAPTURAS_SEXO_C_MAYOR!Y$10,BRUTO!$A:$A,ANALISIS_CAPTURAS_SEXO_C_MAYOR!Y$9)+SUMIFS(BRUTO!$Y:$Y,BRUTO!$K:$K,ANALISIS_CAPTURAS_SEXO_C_MAYOR!$B16,BRUTO!$Z:$Z,ANALISIS_CAPTURAS_SEXO_C_MAYOR!Y$10,BRUTO!$A:$A,ANALISIS_CAPTURAS_SEXO_C_MAYOR!Y$9)+SUMIFS(BRUTO!$AA:$AA,BRUTO!$K:$K,ANALISIS_CAPTURAS_SEXO_C_MAYOR!$B16,BRUTO!$AB:$AB,ANALISIS_CAPTURAS_SEXO_C_MAYOR!Y$10,BRUTO!$A:$A,ANALISIS_CAPTURAS_SEXO_C_MAYOR!Y$9)</f>
        <v>0</v>
      </c>
      <c r="Z16" s="111">
        <f>SUMIFS(BRUTO!$M:$M,BRUTO!$H:$H,ANALISIS_CAPTURAS_SEXO_C_MAYOR!$B16,BRUTO!$N:$N,ANALISIS_CAPTURAS_SEXO_C_MAYOR!Z$10,BRUTO!$A:$A,ANALISIS_CAPTURAS_SEXO_C_MAYOR!Z$9)+SUMIFS(BRUTO!$O:$O,BRUTO!$H:$H,ANALISIS_CAPTURAS_SEXO_C_MAYOR!$B16,BRUTO!$P:$P,ANALISIS_CAPTURAS_SEXO_C_MAYOR!Z$10,BRUTO!$A:$A,ANALISIS_CAPTURAS_SEXO_C_MAYOR!Z$9)+SUMIFS(BRUTO!$Q:$Q,BRUTO!$H:$H,ANALISIS_CAPTURAS_SEXO_C_MAYOR!$B16,BRUTO!$R:$R,ANALISIS_CAPTURAS_SEXO_C_MAYOR!Z$10,BRUTO!$A:$A,ANALISIS_CAPTURAS_SEXO_C_MAYOR!Z$9)+SUMIFS(BRUTO!$S:$S,BRUTO!$I:$I,ANALISIS_CAPTURAS_SEXO_C_MAYOR!$B16,BRUTO!$T:$T,ANALISIS_CAPTURAS_SEXO_C_MAYOR!Z$10,BRUTO!$A:$A,ANALISIS_CAPTURAS_SEXO_C_MAYOR!Z$9)+SUMIFS(BRUTO!$U:$U,BRUTO!$I:$I,ANALISIS_CAPTURAS_SEXO_C_MAYOR!$B16,BRUTO!$V:$V,ANALISIS_CAPTURAS_SEXO_C_MAYOR!Z$10,BRUTO!$A:$A,ANALISIS_CAPTURAS_SEXO_C_MAYOR!Z$9)+SUMIFS(BRUTO!$W:$W,BRUTO!$J:$J,ANALISIS_CAPTURAS_SEXO_C_MAYOR!$B16,BRUTO!$X:$X,ANALISIS_CAPTURAS_SEXO_C_MAYOR!Z$10,BRUTO!$A:$A,ANALISIS_CAPTURAS_SEXO_C_MAYOR!Z$9)+SUMIFS(BRUTO!$Y:$Y,BRUTO!$K:$K,ANALISIS_CAPTURAS_SEXO_C_MAYOR!$B16,BRUTO!$Z:$Z,ANALISIS_CAPTURAS_SEXO_C_MAYOR!Z$10,BRUTO!$A:$A,ANALISIS_CAPTURAS_SEXO_C_MAYOR!Z$9)+SUMIFS(BRUTO!$AA:$AA,BRUTO!$K:$K,ANALISIS_CAPTURAS_SEXO_C_MAYOR!$B16,BRUTO!$AB:$AB,ANALISIS_CAPTURAS_SEXO_C_MAYOR!Z$10,BRUTO!$A:$A,ANALISIS_CAPTURAS_SEXO_C_MAYOR!Z$9)</f>
        <v>0</v>
      </c>
      <c r="AA16" s="111">
        <f>SUMIFS(BRUTO!$M:$M,BRUTO!$H:$H,ANALISIS_CAPTURAS_SEXO_C_MAYOR!$B16,BRUTO!$N:$N,ANALISIS_CAPTURAS_SEXO_C_MAYOR!AA$10,BRUTO!$A:$A,ANALISIS_CAPTURAS_SEXO_C_MAYOR!AA$9)+SUMIFS(BRUTO!$O:$O,BRUTO!$H:$H,ANALISIS_CAPTURAS_SEXO_C_MAYOR!$B16,BRUTO!$P:$P,ANALISIS_CAPTURAS_SEXO_C_MAYOR!AA$10,BRUTO!$A:$A,ANALISIS_CAPTURAS_SEXO_C_MAYOR!AA$9)+SUMIFS(BRUTO!$Q:$Q,BRUTO!$H:$H,ANALISIS_CAPTURAS_SEXO_C_MAYOR!$B16,BRUTO!$R:$R,ANALISIS_CAPTURAS_SEXO_C_MAYOR!AA$10,BRUTO!$A:$A,ANALISIS_CAPTURAS_SEXO_C_MAYOR!AA$9)+SUMIFS(BRUTO!$S:$S,BRUTO!$I:$I,ANALISIS_CAPTURAS_SEXO_C_MAYOR!$B16,BRUTO!$T:$T,ANALISIS_CAPTURAS_SEXO_C_MAYOR!AA$10,BRUTO!$A:$A,ANALISIS_CAPTURAS_SEXO_C_MAYOR!AA$9)+SUMIFS(BRUTO!$U:$U,BRUTO!$I:$I,ANALISIS_CAPTURAS_SEXO_C_MAYOR!$B16,BRUTO!$V:$V,ANALISIS_CAPTURAS_SEXO_C_MAYOR!AA$10,BRUTO!$A:$A,ANALISIS_CAPTURAS_SEXO_C_MAYOR!AA$9)+SUMIFS(BRUTO!$W:$W,BRUTO!$J:$J,ANALISIS_CAPTURAS_SEXO_C_MAYOR!$B16,BRUTO!$X:$X,ANALISIS_CAPTURAS_SEXO_C_MAYOR!AA$10,BRUTO!$A:$A,ANALISIS_CAPTURAS_SEXO_C_MAYOR!AA$9)+SUMIFS(BRUTO!$Y:$Y,BRUTO!$K:$K,ANALISIS_CAPTURAS_SEXO_C_MAYOR!$B16,BRUTO!$Z:$Z,ANALISIS_CAPTURAS_SEXO_C_MAYOR!AA$10,BRUTO!$A:$A,ANALISIS_CAPTURAS_SEXO_C_MAYOR!AA$9)+SUMIFS(BRUTO!$AA:$AA,BRUTO!$K:$K,ANALISIS_CAPTURAS_SEXO_C_MAYOR!$B16,BRUTO!$AB:$AB,ANALISIS_CAPTURAS_SEXO_C_MAYOR!AA$10,BRUTO!$A:$A,ANALISIS_CAPTURAS_SEXO_C_MAYOR!AA$9)</f>
        <v>0</v>
      </c>
      <c r="AB16" s="111">
        <f>SUMIFS(BRUTO!$M:$M,BRUTO!$H:$H,ANALISIS_CAPTURAS_SEXO_C_MAYOR!$B16,BRUTO!$N:$N,ANALISIS_CAPTURAS_SEXO_C_MAYOR!AB$10,BRUTO!$A:$A,ANALISIS_CAPTURAS_SEXO_C_MAYOR!AB$9)+SUMIFS(BRUTO!$O:$O,BRUTO!$H:$H,ANALISIS_CAPTURAS_SEXO_C_MAYOR!$B16,BRUTO!$P:$P,ANALISIS_CAPTURAS_SEXO_C_MAYOR!AB$10,BRUTO!$A:$A,ANALISIS_CAPTURAS_SEXO_C_MAYOR!AB$9)+SUMIFS(BRUTO!$Q:$Q,BRUTO!$H:$H,ANALISIS_CAPTURAS_SEXO_C_MAYOR!$B16,BRUTO!$R:$R,ANALISIS_CAPTURAS_SEXO_C_MAYOR!AB$10,BRUTO!$A:$A,ANALISIS_CAPTURAS_SEXO_C_MAYOR!AB$9)+SUMIFS(BRUTO!$S:$S,BRUTO!$I:$I,ANALISIS_CAPTURAS_SEXO_C_MAYOR!$B16,BRUTO!$T:$T,ANALISIS_CAPTURAS_SEXO_C_MAYOR!AB$10,BRUTO!$A:$A,ANALISIS_CAPTURAS_SEXO_C_MAYOR!AB$9)+SUMIFS(BRUTO!$U:$U,BRUTO!$I:$I,ANALISIS_CAPTURAS_SEXO_C_MAYOR!$B16,BRUTO!$V:$V,ANALISIS_CAPTURAS_SEXO_C_MAYOR!AB$10,BRUTO!$A:$A,ANALISIS_CAPTURAS_SEXO_C_MAYOR!AB$9)+SUMIFS(BRUTO!$W:$W,BRUTO!$J:$J,ANALISIS_CAPTURAS_SEXO_C_MAYOR!$B16,BRUTO!$X:$X,ANALISIS_CAPTURAS_SEXO_C_MAYOR!AB$10,BRUTO!$A:$A,ANALISIS_CAPTURAS_SEXO_C_MAYOR!AB$9)+SUMIFS(BRUTO!$Y:$Y,BRUTO!$K:$K,ANALISIS_CAPTURAS_SEXO_C_MAYOR!$B16,BRUTO!$Z:$Z,ANALISIS_CAPTURAS_SEXO_C_MAYOR!AB$10,BRUTO!$A:$A,ANALISIS_CAPTURAS_SEXO_C_MAYOR!AB$9)+SUMIFS(BRUTO!$AA:$AA,BRUTO!$K:$K,ANALISIS_CAPTURAS_SEXO_C_MAYOR!$B16,BRUTO!$AB:$AB,ANALISIS_CAPTURAS_SEXO_C_MAYOR!AB$10,BRUTO!$A:$A,ANALISIS_CAPTURAS_SEXO_C_MAYOR!AB$9)</f>
        <v>0</v>
      </c>
      <c r="AC16" s="111">
        <f>SUMIFS(BRUTO!$M:$M,BRUTO!$H:$H,ANALISIS_CAPTURAS_SEXO_C_MAYOR!$B16,BRUTO!$N:$N,ANALISIS_CAPTURAS_SEXO_C_MAYOR!AC$10,BRUTO!$A:$A,ANALISIS_CAPTURAS_SEXO_C_MAYOR!AC$9)+SUMIFS(BRUTO!$O:$O,BRUTO!$H:$H,ANALISIS_CAPTURAS_SEXO_C_MAYOR!$B16,BRUTO!$P:$P,ANALISIS_CAPTURAS_SEXO_C_MAYOR!AC$10,BRUTO!$A:$A,ANALISIS_CAPTURAS_SEXO_C_MAYOR!AC$9)+SUMIFS(BRUTO!$Q:$Q,BRUTO!$H:$H,ANALISIS_CAPTURAS_SEXO_C_MAYOR!$B16,BRUTO!$R:$R,ANALISIS_CAPTURAS_SEXO_C_MAYOR!AC$10,BRUTO!$A:$A,ANALISIS_CAPTURAS_SEXO_C_MAYOR!AC$9)+SUMIFS(BRUTO!$S:$S,BRUTO!$I:$I,ANALISIS_CAPTURAS_SEXO_C_MAYOR!$B16,BRUTO!$T:$T,ANALISIS_CAPTURAS_SEXO_C_MAYOR!AC$10,BRUTO!$A:$A,ANALISIS_CAPTURAS_SEXO_C_MAYOR!AC$9)+SUMIFS(BRUTO!$U:$U,BRUTO!$I:$I,ANALISIS_CAPTURAS_SEXO_C_MAYOR!$B16,BRUTO!$V:$V,ANALISIS_CAPTURAS_SEXO_C_MAYOR!AC$10,BRUTO!$A:$A,ANALISIS_CAPTURAS_SEXO_C_MAYOR!AC$9)+SUMIFS(BRUTO!$W:$W,BRUTO!$J:$J,ANALISIS_CAPTURAS_SEXO_C_MAYOR!$B16,BRUTO!$X:$X,ANALISIS_CAPTURAS_SEXO_C_MAYOR!AC$10,BRUTO!$A:$A,ANALISIS_CAPTURAS_SEXO_C_MAYOR!AC$9)+SUMIFS(BRUTO!$Y:$Y,BRUTO!$K:$K,ANALISIS_CAPTURAS_SEXO_C_MAYOR!$B16,BRUTO!$Z:$Z,ANALISIS_CAPTURAS_SEXO_C_MAYOR!AC$10,BRUTO!$A:$A,ANALISIS_CAPTURAS_SEXO_C_MAYOR!AC$9)+SUMIFS(BRUTO!$AA:$AA,BRUTO!$K:$K,ANALISIS_CAPTURAS_SEXO_C_MAYOR!$B16,BRUTO!$AB:$AB,ANALISIS_CAPTURAS_SEXO_C_MAYOR!AC$10,BRUTO!$A:$A,ANALISIS_CAPTURAS_SEXO_C_MAYOR!AC$9)</f>
        <v>0</v>
      </c>
      <c r="AD16" s="111">
        <f>SUMIFS(BRUTO!$M:$M,BRUTO!$H:$H,ANALISIS_CAPTURAS_SEXO_C_MAYOR!$B16,BRUTO!$N:$N,ANALISIS_CAPTURAS_SEXO_C_MAYOR!AD$10,BRUTO!$A:$A,ANALISIS_CAPTURAS_SEXO_C_MAYOR!AD$9)+SUMIFS(BRUTO!$O:$O,BRUTO!$H:$H,ANALISIS_CAPTURAS_SEXO_C_MAYOR!$B16,BRUTO!$P:$P,ANALISIS_CAPTURAS_SEXO_C_MAYOR!AD$10,BRUTO!$A:$A,ANALISIS_CAPTURAS_SEXO_C_MAYOR!AD$9)+SUMIFS(BRUTO!$Q:$Q,BRUTO!$H:$H,ANALISIS_CAPTURAS_SEXO_C_MAYOR!$B16,BRUTO!$R:$R,ANALISIS_CAPTURAS_SEXO_C_MAYOR!AD$10,BRUTO!$A:$A,ANALISIS_CAPTURAS_SEXO_C_MAYOR!AD$9)+SUMIFS(BRUTO!$S:$S,BRUTO!$I:$I,ANALISIS_CAPTURAS_SEXO_C_MAYOR!$B16,BRUTO!$T:$T,ANALISIS_CAPTURAS_SEXO_C_MAYOR!AD$10,BRUTO!$A:$A,ANALISIS_CAPTURAS_SEXO_C_MAYOR!AD$9)+SUMIFS(BRUTO!$U:$U,BRUTO!$I:$I,ANALISIS_CAPTURAS_SEXO_C_MAYOR!$B16,BRUTO!$V:$V,ANALISIS_CAPTURAS_SEXO_C_MAYOR!AD$10,BRUTO!$A:$A,ANALISIS_CAPTURAS_SEXO_C_MAYOR!AD$9)+SUMIFS(BRUTO!$W:$W,BRUTO!$J:$J,ANALISIS_CAPTURAS_SEXO_C_MAYOR!$B16,BRUTO!$X:$X,ANALISIS_CAPTURAS_SEXO_C_MAYOR!AD$10,BRUTO!$A:$A,ANALISIS_CAPTURAS_SEXO_C_MAYOR!AD$9)+SUMIFS(BRUTO!$Y:$Y,BRUTO!$K:$K,ANALISIS_CAPTURAS_SEXO_C_MAYOR!$B16,BRUTO!$Z:$Z,ANALISIS_CAPTURAS_SEXO_C_MAYOR!AD$10,BRUTO!$A:$A,ANALISIS_CAPTURAS_SEXO_C_MAYOR!AD$9)+SUMIFS(BRUTO!$AA:$AA,BRUTO!$K:$K,ANALISIS_CAPTURAS_SEXO_C_MAYOR!$B16,BRUTO!$AB:$AB,ANALISIS_CAPTURAS_SEXO_C_MAYOR!AD$10,BRUTO!$A:$A,ANALISIS_CAPTURAS_SEXO_C_MAYOR!AD$9)</f>
        <v>0</v>
      </c>
      <c r="AE16" s="111">
        <f>SUMIFS(BRUTO!$M:$M,BRUTO!$H:$H,ANALISIS_CAPTURAS_SEXO_C_MAYOR!$B16,BRUTO!$N:$N,ANALISIS_CAPTURAS_SEXO_C_MAYOR!AE$10,BRUTO!$A:$A,ANALISIS_CAPTURAS_SEXO_C_MAYOR!AE$9)+SUMIFS(BRUTO!$O:$O,BRUTO!$H:$H,ANALISIS_CAPTURAS_SEXO_C_MAYOR!$B16,BRUTO!$P:$P,ANALISIS_CAPTURAS_SEXO_C_MAYOR!AE$10,BRUTO!$A:$A,ANALISIS_CAPTURAS_SEXO_C_MAYOR!AE$9)+SUMIFS(BRUTO!$Q:$Q,BRUTO!$H:$H,ANALISIS_CAPTURAS_SEXO_C_MAYOR!$B16,BRUTO!$R:$R,ANALISIS_CAPTURAS_SEXO_C_MAYOR!AE$10,BRUTO!$A:$A,ANALISIS_CAPTURAS_SEXO_C_MAYOR!AE$9)+SUMIFS(BRUTO!$S:$S,BRUTO!$I:$I,ANALISIS_CAPTURAS_SEXO_C_MAYOR!$B16,BRUTO!$T:$T,ANALISIS_CAPTURAS_SEXO_C_MAYOR!AE$10,BRUTO!$A:$A,ANALISIS_CAPTURAS_SEXO_C_MAYOR!AE$9)+SUMIFS(BRUTO!$U:$U,BRUTO!$I:$I,ANALISIS_CAPTURAS_SEXO_C_MAYOR!$B16,BRUTO!$V:$V,ANALISIS_CAPTURAS_SEXO_C_MAYOR!AE$10,BRUTO!$A:$A,ANALISIS_CAPTURAS_SEXO_C_MAYOR!AE$9)+SUMIFS(BRUTO!$W:$W,BRUTO!$J:$J,ANALISIS_CAPTURAS_SEXO_C_MAYOR!$B16,BRUTO!$X:$X,ANALISIS_CAPTURAS_SEXO_C_MAYOR!AE$10,BRUTO!$A:$A,ANALISIS_CAPTURAS_SEXO_C_MAYOR!AE$9)+SUMIFS(BRUTO!$Y:$Y,BRUTO!$K:$K,ANALISIS_CAPTURAS_SEXO_C_MAYOR!$B16,BRUTO!$Z:$Z,ANALISIS_CAPTURAS_SEXO_C_MAYOR!AE$10,BRUTO!$A:$A,ANALISIS_CAPTURAS_SEXO_C_MAYOR!AE$9)+SUMIFS(BRUTO!$AA:$AA,BRUTO!$K:$K,ANALISIS_CAPTURAS_SEXO_C_MAYOR!$B16,BRUTO!$AB:$AB,ANALISIS_CAPTURAS_SEXO_C_MAYOR!AE$10,BRUTO!$A:$A,ANALISIS_CAPTURAS_SEXO_C_MAYOR!AE$9)</f>
        <v>0</v>
      </c>
      <c r="AF16" s="111">
        <f>SUMIFS(BRUTO!$M:$M,BRUTO!$H:$H,ANALISIS_CAPTURAS_SEXO_C_MAYOR!$B16,BRUTO!$N:$N,ANALISIS_CAPTURAS_SEXO_C_MAYOR!AF$10,BRUTO!$A:$A,ANALISIS_CAPTURAS_SEXO_C_MAYOR!AF$9)+SUMIFS(BRUTO!$O:$O,BRUTO!$H:$H,ANALISIS_CAPTURAS_SEXO_C_MAYOR!$B16,BRUTO!$P:$P,ANALISIS_CAPTURAS_SEXO_C_MAYOR!AF$10,BRUTO!$A:$A,ANALISIS_CAPTURAS_SEXO_C_MAYOR!AF$9)+SUMIFS(BRUTO!$Q:$Q,BRUTO!$H:$H,ANALISIS_CAPTURAS_SEXO_C_MAYOR!$B16,BRUTO!$R:$R,ANALISIS_CAPTURAS_SEXO_C_MAYOR!AF$10,BRUTO!$A:$A,ANALISIS_CAPTURAS_SEXO_C_MAYOR!AF$9)+SUMIFS(BRUTO!$S:$S,BRUTO!$I:$I,ANALISIS_CAPTURAS_SEXO_C_MAYOR!$B16,BRUTO!$T:$T,ANALISIS_CAPTURAS_SEXO_C_MAYOR!AF$10,BRUTO!$A:$A,ANALISIS_CAPTURAS_SEXO_C_MAYOR!AF$9)+SUMIFS(BRUTO!$U:$U,BRUTO!$I:$I,ANALISIS_CAPTURAS_SEXO_C_MAYOR!$B16,BRUTO!$V:$V,ANALISIS_CAPTURAS_SEXO_C_MAYOR!AF$10,BRUTO!$A:$A,ANALISIS_CAPTURAS_SEXO_C_MAYOR!AF$9)+SUMIFS(BRUTO!$W:$W,BRUTO!$J:$J,ANALISIS_CAPTURAS_SEXO_C_MAYOR!$B16,BRUTO!$X:$X,ANALISIS_CAPTURAS_SEXO_C_MAYOR!AF$10,BRUTO!$A:$A,ANALISIS_CAPTURAS_SEXO_C_MAYOR!AF$9)+SUMIFS(BRUTO!$Y:$Y,BRUTO!$K:$K,ANALISIS_CAPTURAS_SEXO_C_MAYOR!$B16,BRUTO!$Z:$Z,ANALISIS_CAPTURAS_SEXO_C_MAYOR!AF$10,BRUTO!$A:$A,ANALISIS_CAPTURAS_SEXO_C_MAYOR!AF$9)+SUMIFS(BRUTO!$AA:$AA,BRUTO!$K:$K,ANALISIS_CAPTURAS_SEXO_C_MAYOR!$B16,BRUTO!$AB:$AB,ANALISIS_CAPTURAS_SEXO_C_MAYOR!AF$10,BRUTO!$A:$A,ANALISIS_CAPTURAS_SEXO_C_MAYOR!AF$9)</f>
        <v>0</v>
      </c>
      <c r="AG16" s="111">
        <f>SUMIFS(BRUTO!$M:$M,BRUTO!$H:$H,ANALISIS_CAPTURAS_SEXO_C_MAYOR!$B16,BRUTO!$N:$N,ANALISIS_CAPTURAS_SEXO_C_MAYOR!AG$10,BRUTO!$A:$A,ANALISIS_CAPTURAS_SEXO_C_MAYOR!AG$9)+SUMIFS(BRUTO!$O:$O,BRUTO!$H:$H,ANALISIS_CAPTURAS_SEXO_C_MAYOR!$B16,BRUTO!$P:$P,ANALISIS_CAPTURAS_SEXO_C_MAYOR!AG$10,BRUTO!$A:$A,ANALISIS_CAPTURAS_SEXO_C_MAYOR!AG$9)+SUMIFS(BRUTO!$Q:$Q,BRUTO!$H:$H,ANALISIS_CAPTURAS_SEXO_C_MAYOR!$B16,BRUTO!$R:$R,ANALISIS_CAPTURAS_SEXO_C_MAYOR!AG$10,BRUTO!$A:$A,ANALISIS_CAPTURAS_SEXO_C_MAYOR!AG$9)+SUMIFS(BRUTO!$S:$S,BRUTO!$I:$I,ANALISIS_CAPTURAS_SEXO_C_MAYOR!$B16,BRUTO!$T:$T,ANALISIS_CAPTURAS_SEXO_C_MAYOR!AG$10,BRUTO!$A:$A,ANALISIS_CAPTURAS_SEXO_C_MAYOR!AG$9)+SUMIFS(BRUTO!$U:$U,BRUTO!$I:$I,ANALISIS_CAPTURAS_SEXO_C_MAYOR!$B16,BRUTO!$V:$V,ANALISIS_CAPTURAS_SEXO_C_MAYOR!AG$10,BRUTO!$A:$A,ANALISIS_CAPTURAS_SEXO_C_MAYOR!AG$9)+SUMIFS(BRUTO!$W:$W,BRUTO!$J:$J,ANALISIS_CAPTURAS_SEXO_C_MAYOR!$B16,BRUTO!$X:$X,ANALISIS_CAPTURAS_SEXO_C_MAYOR!AG$10,BRUTO!$A:$A,ANALISIS_CAPTURAS_SEXO_C_MAYOR!AG$9)+SUMIFS(BRUTO!$Y:$Y,BRUTO!$K:$K,ANALISIS_CAPTURAS_SEXO_C_MAYOR!$B16,BRUTO!$Z:$Z,ANALISIS_CAPTURAS_SEXO_C_MAYOR!AG$10,BRUTO!$A:$A,ANALISIS_CAPTURAS_SEXO_C_MAYOR!AG$9)+SUMIFS(BRUTO!$AA:$AA,BRUTO!$K:$K,ANALISIS_CAPTURAS_SEXO_C_MAYOR!$B16,BRUTO!$AB:$AB,ANALISIS_CAPTURAS_SEXO_C_MAYOR!AG$10,BRUTO!$A:$A,ANALISIS_CAPTURAS_SEXO_C_MAYOR!AG$9)</f>
        <v>0</v>
      </c>
      <c r="AH16" s="111">
        <f>SUMIFS(BRUTO!$M:$M,BRUTO!$H:$H,ANALISIS_CAPTURAS_SEXO_C_MAYOR!$B16,BRUTO!$N:$N,ANALISIS_CAPTURAS_SEXO_C_MAYOR!AH$10,BRUTO!$A:$A,ANALISIS_CAPTURAS_SEXO_C_MAYOR!AH$9)+SUMIFS(BRUTO!$O:$O,BRUTO!$H:$H,ANALISIS_CAPTURAS_SEXO_C_MAYOR!$B16,BRUTO!$P:$P,ANALISIS_CAPTURAS_SEXO_C_MAYOR!AH$10,BRUTO!$A:$A,ANALISIS_CAPTURAS_SEXO_C_MAYOR!AH$9)+SUMIFS(BRUTO!$Q:$Q,BRUTO!$H:$H,ANALISIS_CAPTURAS_SEXO_C_MAYOR!$B16,BRUTO!$R:$R,ANALISIS_CAPTURAS_SEXO_C_MAYOR!AH$10,BRUTO!$A:$A,ANALISIS_CAPTURAS_SEXO_C_MAYOR!AH$9)+SUMIFS(BRUTO!$S:$S,BRUTO!$I:$I,ANALISIS_CAPTURAS_SEXO_C_MAYOR!$B16,BRUTO!$T:$T,ANALISIS_CAPTURAS_SEXO_C_MAYOR!AH$10,BRUTO!$A:$A,ANALISIS_CAPTURAS_SEXO_C_MAYOR!AH$9)+SUMIFS(BRUTO!$U:$U,BRUTO!$I:$I,ANALISIS_CAPTURAS_SEXO_C_MAYOR!$B16,BRUTO!$V:$V,ANALISIS_CAPTURAS_SEXO_C_MAYOR!AH$10,BRUTO!$A:$A,ANALISIS_CAPTURAS_SEXO_C_MAYOR!AH$9)+SUMIFS(BRUTO!$W:$W,BRUTO!$J:$J,ANALISIS_CAPTURAS_SEXO_C_MAYOR!$B16,BRUTO!$X:$X,ANALISIS_CAPTURAS_SEXO_C_MAYOR!AH$10,BRUTO!$A:$A,ANALISIS_CAPTURAS_SEXO_C_MAYOR!AH$9)+SUMIFS(BRUTO!$Y:$Y,BRUTO!$K:$K,ANALISIS_CAPTURAS_SEXO_C_MAYOR!$B16,BRUTO!$Z:$Z,ANALISIS_CAPTURAS_SEXO_C_MAYOR!AH$10,BRUTO!$A:$A,ANALISIS_CAPTURAS_SEXO_C_MAYOR!AH$9)+SUMIFS(BRUTO!$AA:$AA,BRUTO!$K:$K,ANALISIS_CAPTURAS_SEXO_C_MAYOR!$B16,BRUTO!$AB:$AB,ANALISIS_CAPTURAS_SEXO_C_MAYOR!AH$10,BRUTO!$A:$A,ANALISIS_CAPTURAS_SEXO_C_MAYOR!AH$9)</f>
        <v>0</v>
      </c>
      <c r="AI16" s="111">
        <f>SUMIFS(BRUTO!$M:$M,BRUTO!$H:$H,ANALISIS_CAPTURAS_SEXO_C_MAYOR!$B16,BRUTO!$N:$N,ANALISIS_CAPTURAS_SEXO_C_MAYOR!AI$10,BRUTO!$A:$A,ANALISIS_CAPTURAS_SEXO_C_MAYOR!AI$9)+SUMIFS(BRUTO!$O:$O,BRUTO!$H:$H,ANALISIS_CAPTURAS_SEXO_C_MAYOR!$B16,BRUTO!$P:$P,ANALISIS_CAPTURAS_SEXO_C_MAYOR!AI$10,BRUTO!$A:$A,ANALISIS_CAPTURAS_SEXO_C_MAYOR!AI$9)+SUMIFS(BRUTO!$Q:$Q,BRUTO!$H:$H,ANALISIS_CAPTURAS_SEXO_C_MAYOR!$B16,BRUTO!$R:$R,ANALISIS_CAPTURAS_SEXO_C_MAYOR!AI$10,BRUTO!$A:$A,ANALISIS_CAPTURAS_SEXO_C_MAYOR!AI$9)+SUMIFS(BRUTO!$S:$S,BRUTO!$I:$I,ANALISIS_CAPTURAS_SEXO_C_MAYOR!$B16,BRUTO!$T:$T,ANALISIS_CAPTURAS_SEXO_C_MAYOR!AI$10,BRUTO!$A:$A,ANALISIS_CAPTURAS_SEXO_C_MAYOR!AI$9)+SUMIFS(BRUTO!$U:$U,BRUTO!$I:$I,ANALISIS_CAPTURAS_SEXO_C_MAYOR!$B16,BRUTO!$V:$V,ANALISIS_CAPTURAS_SEXO_C_MAYOR!AI$10,BRUTO!$A:$A,ANALISIS_CAPTURAS_SEXO_C_MAYOR!AI$9)+SUMIFS(BRUTO!$W:$W,BRUTO!$J:$J,ANALISIS_CAPTURAS_SEXO_C_MAYOR!$B16,BRUTO!$X:$X,ANALISIS_CAPTURAS_SEXO_C_MAYOR!AI$10,BRUTO!$A:$A,ANALISIS_CAPTURAS_SEXO_C_MAYOR!AI$9)+SUMIFS(BRUTO!$Y:$Y,BRUTO!$K:$K,ANALISIS_CAPTURAS_SEXO_C_MAYOR!$B16,BRUTO!$Z:$Z,ANALISIS_CAPTURAS_SEXO_C_MAYOR!AI$10,BRUTO!$A:$A,ANALISIS_CAPTURAS_SEXO_C_MAYOR!AI$9)+SUMIFS(BRUTO!$AA:$AA,BRUTO!$K:$K,ANALISIS_CAPTURAS_SEXO_C_MAYOR!$B16,BRUTO!$AB:$AB,ANALISIS_CAPTURAS_SEXO_C_MAYOR!AI$10,BRUTO!$A:$A,ANALISIS_CAPTURAS_SEXO_C_MAYOR!AI$9)</f>
        <v>0</v>
      </c>
    </row>
    <row r="17" spans="1:36" ht="15.75" thickBot="1" x14ac:dyDescent="0.3">
      <c r="A17" s="156" t="s">
        <v>155</v>
      </c>
      <c r="B17" s="158"/>
      <c r="C17" s="112">
        <f>SUM(C11:C15)</f>
        <v>246</v>
      </c>
      <c r="D17" s="112">
        <f t="shared" ref="D17:AI17" si="0">SUM(D11:D15)</f>
        <v>203</v>
      </c>
      <c r="E17" s="126">
        <f t="shared" si="0"/>
        <v>0</v>
      </c>
      <c r="F17" s="125">
        <f t="shared" si="0"/>
        <v>300</v>
      </c>
      <c r="G17" s="112">
        <f t="shared" si="0"/>
        <v>249</v>
      </c>
      <c r="H17" s="112">
        <f t="shared" si="0"/>
        <v>0</v>
      </c>
      <c r="I17" s="112">
        <f t="shared" si="0"/>
        <v>612</v>
      </c>
      <c r="J17" s="112">
        <f t="shared" si="0"/>
        <v>982</v>
      </c>
      <c r="K17" s="112">
        <f t="shared" si="0"/>
        <v>0</v>
      </c>
      <c r="L17" s="112">
        <f t="shared" si="0"/>
        <v>205</v>
      </c>
      <c r="M17" s="112">
        <f t="shared" si="0"/>
        <v>91</v>
      </c>
      <c r="N17" s="112">
        <f t="shared" si="0"/>
        <v>0</v>
      </c>
      <c r="O17" s="112">
        <f t="shared" si="0"/>
        <v>434</v>
      </c>
      <c r="P17" s="112">
        <f t="shared" si="0"/>
        <v>579</v>
      </c>
      <c r="Q17" s="112">
        <f t="shared" si="0"/>
        <v>0</v>
      </c>
      <c r="R17" s="112">
        <f t="shared" si="0"/>
        <v>323</v>
      </c>
      <c r="S17" s="112">
        <f t="shared" si="0"/>
        <v>440</v>
      </c>
      <c r="T17" s="112">
        <f t="shared" si="0"/>
        <v>26</v>
      </c>
      <c r="U17" s="112">
        <f t="shared" si="0"/>
        <v>686</v>
      </c>
      <c r="V17" s="112">
        <f t="shared" si="0"/>
        <v>830</v>
      </c>
      <c r="W17" s="112">
        <f t="shared" si="0"/>
        <v>89</v>
      </c>
      <c r="X17" s="112">
        <f t="shared" si="0"/>
        <v>742</v>
      </c>
      <c r="Y17" s="112">
        <f t="shared" si="0"/>
        <v>906</v>
      </c>
      <c r="Z17" s="112">
        <f t="shared" si="0"/>
        <v>56</v>
      </c>
      <c r="AA17" s="112">
        <f t="shared" si="0"/>
        <v>658</v>
      </c>
      <c r="AB17" s="112">
        <f t="shared" si="0"/>
        <v>718</v>
      </c>
      <c r="AC17" s="112">
        <f t="shared" si="0"/>
        <v>3</v>
      </c>
      <c r="AD17" s="112">
        <f t="shared" si="0"/>
        <v>873</v>
      </c>
      <c r="AE17" s="112">
        <f t="shared" si="0"/>
        <v>1290</v>
      </c>
      <c r="AF17" s="112">
        <f t="shared" si="0"/>
        <v>2</v>
      </c>
      <c r="AG17" s="112">
        <f t="shared" si="0"/>
        <v>2</v>
      </c>
      <c r="AH17" s="112">
        <f t="shared" si="0"/>
        <v>3</v>
      </c>
      <c r="AI17" s="112">
        <f t="shared" si="0"/>
        <v>0</v>
      </c>
    </row>
    <row r="19" spans="1:36" s="85" customFormat="1" x14ac:dyDescent="0.25">
      <c r="A19" s="85" t="s">
        <v>199</v>
      </c>
      <c r="B19" s="85">
        <f>VLOOKUP(A19,A11:B16,2,FALSE)</f>
        <v>22</v>
      </c>
      <c r="C19" s="85">
        <f>VLOOKUP($B$19,$B10:$AI16,2,FALSE)</f>
        <v>0</v>
      </c>
      <c r="D19" s="85">
        <f>VLOOKUP($B$19,$B10:$AI16,3,FALSE)</f>
        <v>0</v>
      </c>
      <c r="E19" s="85">
        <f>VLOOKUP($B$19,$B10:$AI16,4,FALSE)</f>
        <v>0</v>
      </c>
      <c r="F19" s="85">
        <f>VLOOKUP($B$19,$B10:$AI16,5,FALSE)</f>
        <v>4</v>
      </c>
      <c r="G19" s="85">
        <f>VLOOKUP($B$19,$B10:$AI16,6,FALSE)</f>
        <v>4</v>
      </c>
      <c r="H19" s="85">
        <f>VLOOKUP($B$19,$B10:$AI16,7,FALSE)</f>
        <v>0</v>
      </c>
      <c r="I19" s="85">
        <f>VLOOKUP($B$19,$B10:$AI16,8,FALSE)</f>
        <v>13</v>
      </c>
      <c r="J19" s="85">
        <f>VLOOKUP($B$19,$B10:$AI16,9,FALSE)</f>
        <v>18</v>
      </c>
      <c r="K19" s="85">
        <f>VLOOKUP($B$19,$B10:$AI16,10,FALSE)</f>
        <v>0</v>
      </c>
      <c r="L19" s="85">
        <f>VLOOKUP($B$19,$B10:$AI16,11,FALSE)</f>
        <v>0</v>
      </c>
      <c r="M19" s="85">
        <f>VLOOKUP($B$19,$B10:$AI16,12,FALSE)</f>
        <v>0</v>
      </c>
      <c r="N19" s="85">
        <f>VLOOKUP($B$19,$B10:$AI16,13,FALSE)</f>
        <v>0</v>
      </c>
      <c r="O19" s="85">
        <f>VLOOKUP($B$19,$B10:$AI16,14,FALSE)</f>
        <v>15</v>
      </c>
      <c r="P19" s="85">
        <f>VLOOKUP($B$19,$B10:$AI16,15,FALSE)</f>
        <v>15</v>
      </c>
      <c r="Q19" s="85">
        <f>VLOOKUP($B$19,$B10:$AI16,16,FALSE)</f>
        <v>0</v>
      </c>
      <c r="R19" s="85">
        <f>VLOOKUP($B$19,$B10:$AI16,17,FALSE)</f>
        <v>2</v>
      </c>
      <c r="S19" s="85">
        <f>VLOOKUP($B$19,$B10:$AI16,18,FALSE)</f>
        <v>5</v>
      </c>
      <c r="T19" s="85">
        <f>VLOOKUP($B$19,$B10:$AI16,19,FALSE)</f>
        <v>0</v>
      </c>
      <c r="U19" s="85">
        <f>VLOOKUP($B$19,$B10:$AI16,20,FALSE)</f>
        <v>9</v>
      </c>
      <c r="V19" s="85">
        <f>VLOOKUP($B$19,$B10:$AI16,21,FALSE)</f>
        <v>30</v>
      </c>
      <c r="W19" s="85">
        <f>VLOOKUP($B$19,$B10:$AI16,22,FALSE)</f>
        <v>0</v>
      </c>
      <c r="X19" s="85">
        <f>VLOOKUP($B$19,$B10:$AI16,23,FALSE)</f>
        <v>2</v>
      </c>
      <c r="Y19" s="85">
        <f>VLOOKUP($B$19,$B10:$AI16,24,FALSE)</f>
        <v>1</v>
      </c>
      <c r="Z19" s="85">
        <f>VLOOKUP($B$19,$B10:$AI16,25,FALSE)</f>
        <v>0</v>
      </c>
      <c r="AA19" s="85">
        <f>VLOOKUP($B$19,$B10:$AI16,26,FALSE)</f>
        <v>1</v>
      </c>
      <c r="AB19" s="85">
        <f>VLOOKUP($B$19,$B10:$AI16,27,FALSE)</f>
        <v>4</v>
      </c>
      <c r="AC19" s="85">
        <f>VLOOKUP($B$19,$B10:$AI16,28,FALSE)</f>
        <v>2</v>
      </c>
      <c r="AD19" s="85">
        <f>VLOOKUP($B$19,$B10:$AI16,29,FALSE)</f>
        <v>12</v>
      </c>
      <c r="AE19" s="85">
        <f>VLOOKUP($B$19,$B10:$AI16,30,FALSE)</f>
        <v>20</v>
      </c>
      <c r="AF19" s="85">
        <f>VLOOKUP($B$19,$B10:$AI16,31,FALSE)</f>
        <v>0</v>
      </c>
      <c r="AG19" s="85">
        <f>VLOOKUP($B$19,$B10:$AI16,32,FALSE)</f>
        <v>0</v>
      </c>
      <c r="AH19" s="85">
        <f>VLOOKUP($B$19,$B10:$AI16,33,FALSE)</f>
        <v>0</v>
      </c>
      <c r="AI19" s="85">
        <f>VLOOKUP($B$19,$B10:$AI16,34,FALSE)</f>
        <v>0</v>
      </c>
      <c r="AJ19" s="85">
        <f>SUM(C19:AI19)</f>
        <v>157</v>
      </c>
    </row>
    <row r="20" spans="1:36" ht="15.75" thickBot="1" x14ac:dyDescent="0.3"/>
    <row r="21" spans="1:36" ht="32.25" customHeight="1" thickBot="1" x14ac:dyDescent="0.3">
      <c r="A21" s="87" t="s">
        <v>158</v>
      </c>
    </row>
    <row r="23" spans="1:36" x14ac:dyDescent="0.25">
      <c r="A23" s="142" t="s">
        <v>184</v>
      </c>
      <c r="B23" s="142"/>
      <c r="C23" s="142"/>
      <c r="D23" s="142"/>
      <c r="E23" s="142"/>
      <c r="F23" s="142"/>
      <c r="G23" s="142"/>
      <c r="H23" s="142"/>
      <c r="I23" s="142"/>
      <c r="J23" s="142"/>
    </row>
  </sheetData>
  <mergeCells count="8">
    <mergeCell ref="A23:J23"/>
    <mergeCell ref="A17:B17"/>
    <mergeCell ref="B2:H2"/>
    <mergeCell ref="B3:H3"/>
    <mergeCell ref="B4:H4"/>
    <mergeCell ref="B5:H5"/>
    <mergeCell ref="B6:H6"/>
    <mergeCell ref="A8:AI8"/>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6386" r:id="rId4" name="ComboBox1">
          <controlPr defaultSize="0" autoLine="0" linkedCell="A19" listFillRange="A11:A16" r:id="rId5">
            <anchor moveWithCells="1">
              <from>
                <xdr:col>1</xdr:col>
                <xdr:colOff>228600</xdr:colOff>
                <xdr:row>20</xdr:row>
                <xdr:rowOff>9525</xdr:rowOff>
              </from>
              <to>
                <xdr:col>5</xdr:col>
                <xdr:colOff>238125</xdr:colOff>
                <xdr:row>21</xdr:row>
                <xdr:rowOff>19050</xdr:rowOff>
              </to>
            </anchor>
          </controlPr>
        </control>
      </mc:Choice>
      <mc:Fallback>
        <control shapeId="16386" r:id="rId4" name="Combo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Metadatos</vt:lpstr>
      <vt:lpstr>Dicc_datos</vt:lpstr>
      <vt:lpstr>BRUTO</vt:lpstr>
      <vt:lpstr>ANALISIS_AUTORIZACIONES</vt:lpstr>
      <vt:lpstr>ANALISIS_AUTORIZACIONES_SP</vt:lpstr>
      <vt:lpstr>ANALISIS_TIPOLOGIA DE DAÑO</vt:lpstr>
      <vt:lpstr>ANALISIS_CAPTURAS_TM</vt:lpstr>
      <vt:lpstr>ANALISIS_CAPTURAS_ESPECIE</vt:lpstr>
      <vt:lpstr>ANALISIS_CAPTURAS_SEXO_C_MAYOR</vt:lpstr>
      <vt:lpstr>CODIGOS_ESPECIES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2022-08-02T07:19:06Z</dcterms:modified>
  <cp:contentStatus/>
</cp:coreProperties>
</file>